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simon/dev/IspParser/input/2022_ISP_final/"/>
    </mc:Choice>
  </mc:AlternateContent>
  <xr:revisionPtr revIDLastSave="0" documentId="13_ncr:1_{C4A965F2-8CBD-8D46-B2F0-F1ECED754648}" xr6:coauthVersionLast="47" xr6:coauthVersionMax="47" xr10:uidLastSave="{00000000-0000-0000-0000-000000000000}"/>
  <workbookProtection workbookAlgorithmName="SHA-512" workbookHashValue="tvbMxA6AlmFl8wf8XllBLjRhLfwfNdg5XWP0sagOTMwHTIfPzp2e9/XrCQi9ElTe7bH2+x7nxF2uoKqA72kb2w==" workbookSaltValue="XgXMJj9aG5dNEZq0/SAS8Q==" workbookSpinCount="100000" lockStructure="1"/>
  <bookViews>
    <workbookView xWindow="0" yWindow="760" windowWidth="29040" windowHeight="16000" tabRatio="875" xr2:uid="{00000000-000D-0000-FFFF-FFFF00000000}"/>
  </bookViews>
  <sheets>
    <sheet name="Disclaimer" sheetId="1" r:id="rId1"/>
    <sheet name="Index" sheetId="2" r:id="rId2"/>
    <sheet name="CDPs" sheetId="3" r:id="rId3"/>
    <sheet name="Summary" sheetId="4" r:id="rId4"/>
    <sheet name="Comparison" sheetId="5" r:id="rId5"/>
    <sheet name="Available CDPs" sheetId="6" r:id="rId6"/>
    <sheet name="Capacity" sheetId="7" r:id="rId7"/>
    <sheet name="Generation" sheetId="8" r:id="rId8"/>
    <sheet name="Storage Capacity" sheetId="9" r:id="rId9"/>
    <sheet name="Storage Energy" sheetId="10" r:id="rId10"/>
    <sheet name="Dispatchable Built" sheetId="11" r:id="rId11"/>
    <sheet name="Dispatchable Retired" sheetId="12" r:id="rId12"/>
    <sheet name="REZ Generation Capacity" sheetId="13" r:id="rId13"/>
    <sheet name="REZ Generation" sheetId="14" r:id="rId14"/>
    <sheet name="Emissions" sheetId="15" r:id="rId15"/>
    <sheet name="Imports and Exports" sheetId="16" r:id="rId16"/>
    <sheet name="Costs" sheetId="17" r:id="rId17"/>
    <sheet name="Flow path augmentations" sheetId="18" r:id="rId18"/>
  </sheets>
  <definedNames>
    <definedName name="_xlnm._FilterDatabase" localSheetId="6" hidden="1">Capacity!$A$3:$C$392</definedName>
    <definedName name="_xlnm._FilterDatabase" localSheetId="16" hidden="1">Costs!$A$3:$B$42</definedName>
    <definedName name="_xlnm._FilterDatabase" localSheetId="10" hidden="1">'Dispatchable Built'!$A$3:$C$307</definedName>
    <definedName name="_xlnm._FilterDatabase" localSheetId="11" hidden="1">'Dispatchable Retired'!$A$3:$C$192</definedName>
    <definedName name="_xlnm._FilterDatabase" localSheetId="14" hidden="1">Emissions!$A$3:$B$8</definedName>
    <definedName name="_xlnm._FilterDatabase" localSheetId="17" hidden="1">'Flow path augmentations'!$A$3:$A$18</definedName>
    <definedName name="_xlnm._FilterDatabase" localSheetId="7" hidden="1">Generation!$A$3:$C$467</definedName>
    <definedName name="_xlnm._FilterDatabase" localSheetId="15" hidden="1">'Imports and Exports'!$A$3:$C$102</definedName>
    <definedName name="_xlnm._FilterDatabase" localSheetId="13" hidden="1">'REZ Generation'!$A$3:$E$417</definedName>
    <definedName name="_xlnm._FilterDatabase" localSheetId="12" hidden="1">'REZ Generation Capacity'!$A$3:$E$417</definedName>
    <definedName name="_xlnm._FilterDatabase" localSheetId="8" hidden="1">'Storage Capacity'!$A$3:$C$157</definedName>
    <definedName name="_xlnm._FilterDatabase" localSheetId="9" hidden="1">'Storage Energy'!$A$3:$C$157</definedName>
    <definedName name="AvailableCDPs">'Available CDPs'!$A$4:$A$8</definedName>
    <definedName name="Comparison_CDP1">Comparison!$B$8</definedName>
    <definedName name="Comparison_CDP2">Comparison!$B$9</definedName>
    <definedName name="Summary_CDP">Summary!$B$8</definedName>
    <definedName name="WACC">0.055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08" i="5" l="1"/>
  <c r="J207" i="5"/>
  <c r="J202" i="5"/>
  <c r="J201" i="5"/>
  <c r="J197" i="5"/>
  <c r="J212" i="5" s="1"/>
  <c r="I197" i="5"/>
  <c r="I212" i="5" s="1"/>
  <c r="AJ184" i="5"/>
  <c r="AH184" i="5"/>
  <c r="AA184" i="5"/>
  <c r="Y184" i="5"/>
  <c r="X184" i="5"/>
  <c r="V184" i="5"/>
  <c r="O184" i="5"/>
  <c r="M184" i="5"/>
  <c r="J184" i="5"/>
  <c r="AJ183" i="5"/>
  <c r="AI183" i="5"/>
  <c r="AH183" i="5"/>
  <c r="AG183" i="5"/>
  <c r="AF183" i="5"/>
  <c r="AE183" i="5"/>
  <c r="AD183" i="5"/>
  <c r="AC183" i="5"/>
  <c r="AB183" i="5"/>
  <c r="AA183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AJ182" i="5"/>
  <c r="AI182" i="5"/>
  <c r="AI184" i="5" s="1"/>
  <c r="AH182" i="5"/>
  <c r="AG182" i="5"/>
  <c r="AG184" i="5" s="1"/>
  <c r="AF182" i="5"/>
  <c r="AF184" i="5" s="1"/>
  <c r="AE182" i="5"/>
  <c r="AE184" i="5" s="1"/>
  <c r="AD182" i="5"/>
  <c r="AD184" i="5" s="1"/>
  <c r="AC182" i="5"/>
  <c r="AC184" i="5" s="1"/>
  <c r="AB182" i="5"/>
  <c r="AB184" i="5" s="1"/>
  <c r="AA182" i="5"/>
  <c r="Z182" i="5"/>
  <c r="Z184" i="5" s="1"/>
  <c r="Y182" i="5"/>
  <c r="X182" i="5"/>
  <c r="W182" i="5"/>
  <c r="W184" i="5" s="1"/>
  <c r="V182" i="5"/>
  <c r="U182" i="5"/>
  <c r="U184" i="5" s="1"/>
  <c r="T182" i="5"/>
  <c r="T184" i="5" s="1"/>
  <c r="S182" i="5"/>
  <c r="S184" i="5" s="1"/>
  <c r="R182" i="5"/>
  <c r="R184" i="5" s="1"/>
  <c r="Q182" i="5"/>
  <c r="Q184" i="5" s="1"/>
  <c r="P182" i="5"/>
  <c r="P184" i="5" s="1"/>
  <c r="O182" i="5"/>
  <c r="N182" i="5"/>
  <c r="N184" i="5" s="1"/>
  <c r="M182" i="5"/>
  <c r="L182" i="5"/>
  <c r="L184" i="5" s="1"/>
  <c r="K182" i="5"/>
  <c r="K184" i="5" s="1"/>
  <c r="J182" i="5"/>
  <c r="I182" i="5"/>
  <c r="I184" i="5" s="1"/>
  <c r="A178" i="5"/>
  <c r="AK166" i="5"/>
  <c r="AJ166" i="5"/>
  <c r="AI166" i="5"/>
  <c r="AE166" i="5"/>
  <c r="AD166" i="5"/>
  <c r="AC166" i="5"/>
  <c r="AB166" i="5"/>
  <c r="AA166" i="5"/>
  <c r="Z166" i="5"/>
  <c r="Y166" i="5"/>
  <c r="X166" i="5"/>
  <c r="W166" i="5"/>
  <c r="S166" i="5"/>
  <c r="R166" i="5"/>
  <c r="Q166" i="5"/>
  <c r="P166" i="5"/>
  <c r="O166" i="5"/>
  <c r="N166" i="5"/>
  <c r="M166" i="5"/>
  <c r="L166" i="5"/>
  <c r="K166" i="5"/>
  <c r="H166" i="5"/>
  <c r="AH166" i="5" s="1"/>
  <c r="AI165" i="5"/>
  <c r="AG165" i="5"/>
  <c r="AD165" i="5"/>
  <c r="W165" i="5"/>
  <c r="U165" i="5"/>
  <c r="R165" i="5"/>
  <c r="K165" i="5"/>
  <c r="H165" i="5"/>
  <c r="AB165" i="5" s="1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AJ153" i="5"/>
  <c r="AI153" i="5"/>
  <c r="AH153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AJ150" i="5"/>
  <c r="AI150" i="5"/>
  <c r="AH150" i="5"/>
  <c r="AG15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A140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A124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A107" i="5"/>
  <c r="L103" i="5"/>
  <c r="K103" i="5"/>
  <c r="J103" i="5"/>
  <c r="I103" i="5"/>
  <c r="L101" i="5"/>
  <c r="K101" i="5"/>
  <c r="J101" i="5"/>
  <c r="I101" i="5"/>
  <c r="L100" i="5"/>
  <c r="K100" i="5"/>
  <c r="J100" i="5"/>
  <c r="I100" i="5"/>
  <c r="L99" i="5"/>
  <c r="K99" i="5"/>
  <c r="J99" i="5"/>
  <c r="I99" i="5"/>
  <c r="L97" i="5"/>
  <c r="K97" i="5"/>
  <c r="J97" i="5"/>
  <c r="I97" i="5"/>
  <c r="L96" i="5"/>
  <c r="K96" i="5"/>
  <c r="J96" i="5"/>
  <c r="I96" i="5"/>
  <c r="L95" i="5"/>
  <c r="K95" i="5"/>
  <c r="J95" i="5"/>
  <c r="I95" i="5"/>
  <c r="L94" i="5"/>
  <c r="K94" i="5"/>
  <c r="J94" i="5"/>
  <c r="I94" i="5"/>
  <c r="L93" i="5"/>
  <c r="K93" i="5"/>
  <c r="J93" i="5"/>
  <c r="I93" i="5"/>
  <c r="L92" i="5"/>
  <c r="K92" i="5"/>
  <c r="J92" i="5"/>
  <c r="I92" i="5"/>
  <c r="L91" i="5"/>
  <c r="K91" i="5"/>
  <c r="J91" i="5"/>
  <c r="I91" i="5"/>
  <c r="L90" i="5"/>
  <c r="K90" i="5"/>
  <c r="J90" i="5"/>
  <c r="I90" i="5"/>
  <c r="L89" i="5"/>
  <c r="K89" i="5"/>
  <c r="J89" i="5"/>
  <c r="I89" i="5"/>
  <c r="L88" i="5"/>
  <c r="K88" i="5"/>
  <c r="J88" i="5"/>
  <c r="I88" i="5"/>
  <c r="L87" i="5"/>
  <c r="K87" i="5"/>
  <c r="J87" i="5"/>
  <c r="I87" i="5"/>
  <c r="L86" i="5"/>
  <c r="K86" i="5"/>
  <c r="J86" i="5"/>
  <c r="I86" i="5"/>
  <c r="L85" i="5"/>
  <c r="K85" i="5"/>
  <c r="J85" i="5"/>
  <c r="I85" i="5"/>
  <c r="L84" i="5"/>
  <c r="K84" i="5"/>
  <c r="J84" i="5"/>
  <c r="I84" i="5"/>
  <c r="L83" i="5"/>
  <c r="K83" i="5"/>
  <c r="J83" i="5"/>
  <c r="I83" i="5"/>
  <c r="A79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A52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AJ33" i="5"/>
  <c r="AJ48" i="5" s="1"/>
  <c r="AI33" i="5"/>
  <c r="AI48" i="5" s="1"/>
  <c r="AH33" i="5"/>
  <c r="AH48" i="5" s="1"/>
  <c r="AG33" i="5"/>
  <c r="AG48" i="5" s="1"/>
  <c r="AF33" i="5"/>
  <c r="AF48" i="5" s="1"/>
  <c r="AE33" i="5"/>
  <c r="AE48" i="5" s="1"/>
  <c r="AD33" i="5"/>
  <c r="AD48" i="5" s="1"/>
  <c r="AC33" i="5"/>
  <c r="AC48" i="5" s="1"/>
  <c r="AB33" i="5"/>
  <c r="AB48" i="5" s="1"/>
  <c r="AA33" i="5"/>
  <c r="AA48" i="5" s="1"/>
  <c r="Z33" i="5"/>
  <c r="Z48" i="5" s="1"/>
  <c r="Y33" i="5"/>
  <c r="Y48" i="5" s="1"/>
  <c r="X33" i="5"/>
  <c r="X48" i="5" s="1"/>
  <c r="W33" i="5"/>
  <c r="W48" i="5" s="1"/>
  <c r="V33" i="5"/>
  <c r="V48" i="5" s="1"/>
  <c r="U33" i="5"/>
  <c r="U48" i="5" s="1"/>
  <c r="T33" i="5"/>
  <c r="T48" i="5" s="1"/>
  <c r="S33" i="5"/>
  <c r="S48" i="5" s="1"/>
  <c r="R33" i="5"/>
  <c r="R48" i="5" s="1"/>
  <c r="Q33" i="5"/>
  <c r="Q48" i="5" s="1"/>
  <c r="P33" i="5"/>
  <c r="P48" i="5" s="1"/>
  <c r="O33" i="5"/>
  <c r="O48" i="5" s="1"/>
  <c r="N33" i="5"/>
  <c r="N48" i="5" s="1"/>
  <c r="M33" i="5"/>
  <c r="M48" i="5" s="1"/>
  <c r="L33" i="5"/>
  <c r="L48" i="5" s="1"/>
  <c r="K33" i="5"/>
  <c r="K48" i="5" s="1"/>
  <c r="J33" i="5"/>
  <c r="J48" i="5" s="1"/>
  <c r="I33" i="5"/>
  <c r="I48" i="5" s="1"/>
  <c r="A29" i="5"/>
  <c r="AB22" i="5"/>
  <c r="Z22" i="5"/>
  <c r="P22" i="5"/>
  <c r="N22" i="5"/>
  <c r="AK21" i="5"/>
  <c r="AJ21" i="5"/>
  <c r="AI21" i="5"/>
  <c r="AH21" i="5"/>
  <c r="AG21" i="5"/>
  <c r="AF21" i="5"/>
  <c r="AE21" i="5"/>
  <c r="AE22" i="5" s="1"/>
  <c r="AD21" i="5"/>
  <c r="AC21" i="5"/>
  <c r="AB21" i="5"/>
  <c r="AA21" i="5"/>
  <c r="Z21" i="5"/>
  <c r="Y21" i="5"/>
  <c r="X21" i="5"/>
  <c r="W21" i="5"/>
  <c r="V21" i="5"/>
  <c r="U21" i="5"/>
  <c r="T21" i="5"/>
  <c r="S21" i="5"/>
  <c r="S22" i="5" s="1"/>
  <c r="R21" i="5"/>
  <c r="Q21" i="5"/>
  <c r="P21" i="5"/>
  <c r="O21" i="5"/>
  <c r="N21" i="5"/>
  <c r="M21" i="5"/>
  <c r="L21" i="5"/>
  <c r="I21" i="5" s="1"/>
  <c r="K21" i="5"/>
  <c r="J21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I20" i="5" s="1"/>
  <c r="K20" i="5"/>
  <c r="J20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 s="1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 s="1"/>
  <c r="AK17" i="5"/>
  <c r="AJ17" i="5"/>
  <c r="AI17" i="5"/>
  <c r="AH17" i="5"/>
  <c r="AG17" i="5"/>
  <c r="AF17" i="5"/>
  <c r="AE17" i="5"/>
  <c r="AD17" i="5"/>
  <c r="AC17" i="5"/>
  <c r="AC22" i="5" s="1"/>
  <c r="AB17" i="5"/>
  <c r="AA17" i="5"/>
  <c r="Z17" i="5"/>
  <c r="Y17" i="5"/>
  <c r="X17" i="5"/>
  <c r="W17" i="5"/>
  <c r="V17" i="5"/>
  <c r="U17" i="5"/>
  <c r="T17" i="5"/>
  <c r="S17" i="5"/>
  <c r="R17" i="5"/>
  <c r="Q17" i="5"/>
  <c r="Q22" i="5" s="1"/>
  <c r="P17" i="5"/>
  <c r="O17" i="5"/>
  <c r="I17" i="5" s="1"/>
  <c r="N17" i="5"/>
  <c r="M17" i="5"/>
  <c r="L17" i="5"/>
  <c r="K17" i="5"/>
  <c r="J17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 s="1"/>
  <c r="AK15" i="5"/>
  <c r="AK22" i="5" s="1"/>
  <c r="AJ15" i="5"/>
  <c r="AJ22" i="5" s="1"/>
  <c r="AI15" i="5"/>
  <c r="AI22" i="5" s="1"/>
  <c r="AH15" i="5"/>
  <c r="AH22" i="5" s="1"/>
  <c r="AG15" i="5"/>
  <c r="AG22" i="5" s="1"/>
  <c r="AF15" i="5"/>
  <c r="AF22" i="5" s="1"/>
  <c r="AE15" i="5"/>
  <c r="AD15" i="5"/>
  <c r="AD22" i="5" s="1"/>
  <c r="AC15" i="5"/>
  <c r="AB15" i="5"/>
  <c r="AA15" i="5"/>
  <c r="AA22" i="5" s="1"/>
  <c r="Z15" i="5"/>
  <c r="Y15" i="5"/>
  <c r="Y22" i="5" s="1"/>
  <c r="X15" i="5"/>
  <c r="X22" i="5" s="1"/>
  <c r="W15" i="5"/>
  <c r="W22" i="5" s="1"/>
  <c r="V15" i="5"/>
  <c r="V22" i="5" s="1"/>
  <c r="U15" i="5"/>
  <c r="U22" i="5" s="1"/>
  <c r="T15" i="5"/>
  <c r="T22" i="5" s="1"/>
  <c r="S15" i="5"/>
  <c r="R15" i="5"/>
  <c r="R22" i="5" s="1"/>
  <c r="Q15" i="5"/>
  <c r="P15" i="5"/>
  <c r="O15" i="5"/>
  <c r="O22" i="5" s="1"/>
  <c r="N15" i="5"/>
  <c r="M15" i="5"/>
  <c r="I15" i="5" s="1"/>
  <c r="L15" i="5"/>
  <c r="L22" i="5" s="1"/>
  <c r="K15" i="5"/>
  <c r="K22" i="5" s="1"/>
  <c r="J15" i="5"/>
  <c r="J22" i="5" s="1"/>
  <c r="C9" i="5"/>
  <c r="C8" i="5"/>
  <c r="A4" i="5"/>
  <c r="A2" i="5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AJ271" i="4"/>
  <c r="AI271" i="4"/>
  <c r="AH271" i="4"/>
  <c r="AG271" i="4"/>
  <c r="AF271" i="4"/>
  <c r="AE271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AJ269" i="4"/>
  <c r="AI269" i="4"/>
  <c r="AH269" i="4"/>
  <c r="AG269" i="4"/>
  <c r="AF269" i="4"/>
  <c r="AE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AJ268" i="4"/>
  <c r="AI268" i="4"/>
  <c r="AH268" i="4"/>
  <c r="AG268" i="4"/>
  <c r="AF268" i="4"/>
  <c r="AE268" i="4"/>
  <c r="AD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AJ267" i="4"/>
  <c r="AI267" i="4"/>
  <c r="AH267" i="4"/>
  <c r="AG267" i="4"/>
  <c r="AF267" i="4"/>
  <c r="AE267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AJ266" i="4"/>
  <c r="AI266" i="4"/>
  <c r="AH266" i="4"/>
  <c r="AG266" i="4"/>
  <c r="AF266" i="4"/>
  <c r="AE266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AJ265" i="4"/>
  <c r="AI265" i="4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AJ264" i="4"/>
  <c r="AI264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AJ263" i="4"/>
  <c r="AI263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AJ262" i="4"/>
  <c r="AI262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AJ261" i="4"/>
  <c r="AI261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AJ260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AJ259" i="4"/>
  <c r="AI259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AJ258" i="4"/>
  <c r="AI258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AJ257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AJ256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AJ255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A251" i="4"/>
  <c r="AJ248" i="4"/>
  <c r="AI248" i="4"/>
  <c r="AH248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AJ245" i="4"/>
  <c r="AI245" i="4"/>
  <c r="AH245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AJ244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AJ243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AJ242" i="4"/>
  <c r="AI242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AJ241" i="4"/>
  <c r="AI241" i="4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AJ240" i="4"/>
  <c r="AI240" i="4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AJ239" i="4"/>
  <c r="AI239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AJ238" i="4"/>
  <c r="AI238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AJ237" i="4"/>
  <c r="AI237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AJ236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AJ235" i="4"/>
  <c r="AI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AJ234" i="4"/>
  <c r="AI234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AJ233" i="4"/>
  <c r="AI233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AJ232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AJ231" i="4"/>
  <c r="AJ246" i="4" s="1"/>
  <c r="AI231" i="4"/>
  <c r="AI246" i="4" s="1"/>
  <c r="AH231" i="4"/>
  <c r="AH246" i="4" s="1"/>
  <c r="AG231" i="4"/>
  <c r="AG246" i="4" s="1"/>
  <c r="AF231" i="4"/>
  <c r="AF246" i="4" s="1"/>
  <c r="AE231" i="4"/>
  <c r="AE246" i="4" s="1"/>
  <c r="AD231" i="4"/>
  <c r="AD246" i="4" s="1"/>
  <c r="AC231" i="4"/>
  <c r="AC246" i="4" s="1"/>
  <c r="AB231" i="4"/>
  <c r="AB246" i="4" s="1"/>
  <c r="AA231" i="4"/>
  <c r="AA246" i="4" s="1"/>
  <c r="Z231" i="4"/>
  <c r="Z246" i="4" s="1"/>
  <c r="Y231" i="4"/>
  <c r="Y246" i="4" s="1"/>
  <c r="X231" i="4"/>
  <c r="X246" i="4" s="1"/>
  <c r="W231" i="4"/>
  <c r="W246" i="4" s="1"/>
  <c r="V231" i="4"/>
  <c r="V246" i="4" s="1"/>
  <c r="U231" i="4"/>
  <c r="U246" i="4" s="1"/>
  <c r="T231" i="4"/>
  <c r="T246" i="4" s="1"/>
  <c r="S231" i="4"/>
  <c r="S246" i="4" s="1"/>
  <c r="R231" i="4"/>
  <c r="R246" i="4" s="1"/>
  <c r="Q231" i="4"/>
  <c r="Q246" i="4" s="1"/>
  <c r="P231" i="4"/>
  <c r="P246" i="4" s="1"/>
  <c r="O231" i="4"/>
  <c r="O246" i="4" s="1"/>
  <c r="N231" i="4"/>
  <c r="N246" i="4" s="1"/>
  <c r="M231" i="4"/>
  <c r="M246" i="4" s="1"/>
  <c r="L231" i="4"/>
  <c r="L246" i="4" s="1"/>
  <c r="K231" i="4"/>
  <c r="K246" i="4" s="1"/>
  <c r="J231" i="4"/>
  <c r="J246" i="4" s="1"/>
  <c r="I231" i="4"/>
  <c r="I246" i="4" s="1"/>
  <c r="A227" i="4"/>
  <c r="AE215" i="4"/>
  <c r="AC215" i="4"/>
  <c r="AB215" i="4"/>
  <c r="Z215" i="4"/>
  <c r="S215" i="4"/>
  <c r="Q215" i="4"/>
  <c r="P215" i="4"/>
  <c r="N215" i="4"/>
  <c r="AJ214" i="4"/>
  <c r="AI214" i="4"/>
  <c r="AI215" i="4" s="1"/>
  <c r="AH214" i="4"/>
  <c r="AG214" i="4"/>
  <c r="AG215" i="4" s="1"/>
  <c r="AF214" i="4"/>
  <c r="AE214" i="4"/>
  <c r="AD214" i="4"/>
  <c r="AC214" i="4"/>
  <c r="AB214" i="4"/>
  <c r="AA214" i="4"/>
  <c r="Z214" i="4"/>
  <c r="Y214" i="4"/>
  <c r="X214" i="4"/>
  <c r="W214" i="4"/>
  <c r="W215" i="4" s="1"/>
  <c r="V214" i="4"/>
  <c r="U214" i="4"/>
  <c r="U215" i="4" s="1"/>
  <c r="T214" i="4"/>
  <c r="S214" i="4"/>
  <c r="R214" i="4"/>
  <c r="Q214" i="4"/>
  <c r="P214" i="4"/>
  <c r="O214" i="4"/>
  <c r="N214" i="4"/>
  <c r="M214" i="4"/>
  <c r="L214" i="4"/>
  <c r="K214" i="4"/>
  <c r="K215" i="4" s="1"/>
  <c r="J214" i="4"/>
  <c r="I214" i="4"/>
  <c r="I215" i="4" s="1"/>
  <c r="AJ213" i="4"/>
  <c r="AJ215" i="4" s="1"/>
  <c r="AI213" i="4"/>
  <c r="AH213" i="4"/>
  <c r="AH215" i="4" s="1"/>
  <c r="AG213" i="4"/>
  <c r="AF213" i="4"/>
  <c r="AF215" i="4" s="1"/>
  <c r="AE213" i="4"/>
  <c r="AD213" i="4"/>
  <c r="AD215" i="4" s="1"/>
  <c r="AC213" i="4"/>
  <c r="AB213" i="4"/>
  <c r="AA213" i="4"/>
  <c r="AA215" i="4" s="1"/>
  <c r="Z213" i="4"/>
  <c r="Y213" i="4"/>
  <c r="Y215" i="4" s="1"/>
  <c r="X213" i="4"/>
  <c r="X215" i="4" s="1"/>
  <c r="W213" i="4"/>
  <c r="V213" i="4"/>
  <c r="V215" i="4" s="1"/>
  <c r="U213" i="4"/>
  <c r="T213" i="4"/>
  <c r="T215" i="4" s="1"/>
  <c r="S213" i="4"/>
  <c r="R213" i="4"/>
  <c r="R215" i="4" s="1"/>
  <c r="Q213" i="4"/>
  <c r="P213" i="4"/>
  <c r="O213" i="4"/>
  <c r="O215" i="4" s="1"/>
  <c r="N213" i="4"/>
  <c r="M213" i="4"/>
  <c r="M215" i="4" s="1"/>
  <c r="L213" i="4"/>
  <c r="L215" i="4" s="1"/>
  <c r="K213" i="4"/>
  <c r="J213" i="4"/>
  <c r="J215" i="4" s="1"/>
  <c r="I213" i="4"/>
  <c r="A209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I195" i="4" s="1"/>
  <c r="O195" i="4"/>
  <c r="N195" i="4"/>
  <c r="M195" i="4"/>
  <c r="L195" i="4"/>
  <c r="K195" i="4"/>
  <c r="J195" i="4"/>
  <c r="H195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A161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A144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A126" i="4"/>
  <c r="L117" i="4"/>
  <c r="K117" i="4"/>
  <c r="J117" i="4"/>
  <c r="I117" i="4"/>
  <c r="L116" i="4"/>
  <c r="K116" i="4"/>
  <c r="J116" i="4"/>
  <c r="I116" i="4"/>
  <c r="L115" i="4"/>
  <c r="K115" i="4"/>
  <c r="J115" i="4"/>
  <c r="I115" i="4"/>
  <c r="L114" i="4"/>
  <c r="K114" i="4"/>
  <c r="J114" i="4"/>
  <c r="I114" i="4"/>
  <c r="L113" i="4"/>
  <c r="K113" i="4"/>
  <c r="J113" i="4"/>
  <c r="I113" i="4"/>
  <c r="L112" i="4"/>
  <c r="K112" i="4"/>
  <c r="J112" i="4"/>
  <c r="I112" i="4"/>
  <c r="A108" i="4"/>
  <c r="L105" i="4"/>
  <c r="K105" i="4"/>
  <c r="J105" i="4"/>
  <c r="I105" i="4"/>
  <c r="L103" i="4"/>
  <c r="K103" i="4"/>
  <c r="J103" i="4"/>
  <c r="I103" i="4"/>
  <c r="L102" i="4"/>
  <c r="K102" i="4"/>
  <c r="J102" i="4"/>
  <c r="I102" i="4"/>
  <c r="L101" i="4"/>
  <c r="K101" i="4"/>
  <c r="J101" i="4"/>
  <c r="I101" i="4"/>
  <c r="L99" i="4"/>
  <c r="K99" i="4"/>
  <c r="J99" i="4"/>
  <c r="I99" i="4"/>
  <c r="L98" i="4"/>
  <c r="K98" i="4"/>
  <c r="J98" i="4"/>
  <c r="I98" i="4"/>
  <c r="L97" i="4"/>
  <c r="K97" i="4"/>
  <c r="J97" i="4"/>
  <c r="I97" i="4"/>
  <c r="L96" i="4"/>
  <c r="K96" i="4"/>
  <c r="J96" i="4"/>
  <c r="I96" i="4"/>
  <c r="L95" i="4"/>
  <c r="K95" i="4"/>
  <c r="J95" i="4"/>
  <c r="I95" i="4"/>
  <c r="L94" i="4"/>
  <c r="K94" i="4"/>
  <c r="J94" i="4"/>
  <c r="I94" i="4"/>
  <c r="L93" i="4"/>
  <c r="K93" i="4"/>
  <c r="J93" i="4"/>
  <c r="I93" i="4"/>
  <c r="L92" i="4"/>
  <c r="K92" i="4"/>
  <c r="J92" i="4"/>
  <c r="I92" i="4"/>
  <c r="L91" i="4"/>
  <c r="K91" i="4"/>
  <c r="J91" i="4"/>
  <c r="I91" i="4"/>
  <c r="L90" i="4"/>
  <c r="K90" i="4"/>
  <c r="J90" i="4"/>
  <c r="I90" i="4"/>
  <c r="L89" i="4"/>
  <c r="K89" i="4"/>
  <c r="J89" i="4"/>
  <c r="I89" i="4"/>
  <c r="L88" i="4"/>
  <c r="K88" i="4"/>
  <c r="J88" i="4"/>
  <c r="I88" i="4"/>
  <c r="L87" i="4"/>
  <c r="K87" i="4"/>
  <c r="J87" i="4"/>
  <c r="I87" i="4"/>
  <c r="L86" i="4"/>
  <c r="K86" i="4"/>
  <c r="J86" i="4"/>
  <c r="I86" i="4"/>
  <c r="L85" i="4"/>
  <c r="K85" i="4"/>
  <c r="J85" i="4"/>
  <c r="I85" i="4"/>
  <c r="A81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A53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AJ33" i="4"/>
  <c r="AJ48" i="4" s="1"/>
  <c r="AI33" i="4"/>
  <c r="AI48" i="4" s="1"/>
  <c r="AH33" i="4"/>
  <c r="AH48" i="4" s="1"/>
  <c r="AG33" i="4"/>
  <c r="AG48" i="4" s="1"/>
  <c r="AF33" i="4"/>
  <c r="AF48" i="4" s="1"/>
  <c r="AE33" i="4"/>
  <c r="AE48" i="4" s="1"/>
  <c r="AD33" i="4"/>
  <c r="AD48" i="4" s="1"/>
  <c r="AC33" i="4"/>
  <c r="AC48" i="4" s="1"/>
  <c r="AB33" i="4"/>
  <c r="AB48" i="4" s="1"/>
  <c r="AA33" i="4"/>
  <c r="AA48" i="4" s="1"/>
  <c r="Z33" i="4"/>
  <c r="Z48" i="4" s="1"/>
  <c r="Y33" i="4"/>
  <c r="Y48" i="4" s="1"/>
  <c r="X33" i="4"/>
  <c r="X48" i="4" s="1"/>
  <c r="W33" i="4"/>
  <c r="W48" i="4" s="1"/>
  <c r="V33" i="4"/>
  <c r="V48" i="4" s="1"/>
  <c r="U33" i="4"/>
  <c r="U48" i="4" s="1"/>
  <c r="T33" i="4"/>
  <c r="T48" i="4" s="1"/>
  <c r="S33" i="4"/>
  <c r="S48" i="4" s="1"/>
  <c r="R33" i="4"/>
  <c r="R48" i="4" s="1"/>
  <c r="Q33" i="4"/>
  <c r="Q48" i="4" s="1"/>
  <c r="P33" i="4"/>
  <c r="P48" i="4" s="1"/>
  <c r="O33" i="4"/>
  <c r="O48" i="4" s="1"/>
  <c r="N33" i="4"/>
  <c r="N48" i="4" s="1"/>
  <c r="M33" i="4"/>
  <c r="M48" i="4" s="1"/>
  <c r="L33" i="4"/>
  <c r="L48" i="4" s="1"/>
  <c r="K33" i="4"/>
  <c r="K48" i="4" s="1"/>
  <c r="J33" i="4"/>
  <c r="J48" i="4" s="1"/>
  <c r="I33" i="4"/>
  <c r="I48" i="4" s="1"/>
  <c r="A29" i="4"/>
  <c r="AE22" i="4"/>
  <c r="AC22" i="4"/>
  <c r="S22" i="4"/>
  <c r="Q22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 s="1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I20" i="4" s="1"/>
  <c r="J20" i="4"/>
  <c r="AK19" i="4"/>
  <c r="AJ19" i="4"/>
  <c r="AI19" i="4"/>
  <c r="AH19" i="4"/>
  <c r="AH22" i="4" s="1"/>
  <c r="AG19" i="4"/>
  <c r="AF19" i="4"/>
  <c r="AE19" i="4"/>
  <c r="AD19" i="4"/>
  <c r="AC19" i="4"/>
  <c r="AB19" i="4"/>
  <c r="AA19" i="4"/>
  <c r="Z19" i="4"/>
  <c r="Y19" i="4"/>
  <c r="X19" i="4"/>
  <c r="W19" i="4"/>
  <c r="V19" i="4"/>
  <c r="V22" i="4" s="1"/>
  <c r="U19" i="4"/>
  <c r="T19" i="4"/>
  <c r="S19" i="4"/>
  <c r="R19" i="4"/>
  <c r="Q19" i="4"/>
  <c r="P19" i="4"/>
  <c r="O19" i="4"/>
  <c r="N19" i="4"/>
  <c r="M19" i="4"/>
  <c r="L19" i="4"/>
  <c r="K19" i="4"/>
  <c r="J19" i="4"/>
  <c r="J22" i="4" s="1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I18" i="4" s="1"/>
  <c r="L18" i="4"/>
  <c r="K18" i="4"/>
  <c r="J18" i="4"/>
  <c r="AK17" i="4"/>
  <c r="AJ17" i="4"/>
  <c r="AI17" i="4"/>
  <c r="AH17" i="4"/>
  <c r="AG17" i="4"/>
  <c r="AF17" i="4"/>
  <c r="AF22" i="4" s="1"/>
  <c r="AE17" i="4"/>
  <c r="AD17" i="4"/>
  <c r="AC17" i="4"/>
  <c r="AB17" i="4"/>
  <c r="AA17" i="4"/>
  <c r="Z17" i="4"/>
  <c r="Y17" i="4"/>
  <c r="X17" i="4"/>
  <c r="W17" i="4"/>
  <c r="V17" i="4"/>
  <c r="U17" i="4"/>
  <c r="T17" i="4"/>
  <c r="T22" i="4" s="1"/>
  <c r="S17" i="4"/>
  <c r="R17" i="4"/>
  <c r="I17" i="4" s="1"/>
  <c r="Q17" i="4"/>
  <c r="P17" i="4"/>
  <c r="O17" i="4"/>
  <c r="N17" i="4"/>
  <c r="M17" i="4"/>
  <c r="L17" i="4"/>
  <c r="K17" i="4"/>
  <c r="J17" i="4"/>
  <c r="AK16" i="4"/>
  <c r="AK22" i="4" s="1"/>
  <c r="AJ16" i="4"/>
  <c r="AI16" i="4"/>
  <c r="AI22" i="4" s="1"/>
  <c r="AH16" i="4"/>
  <c r="AG16" i="4"/>
  <c r="AF16" i="4"/>
  <c r="AE16" i="4"/>
  <c r="AD16" i="4"/>
  <c r="AC16" i="4"/>
  <c r="AB16" i="4"/>
  <c r="AA16" i="4"/>
  <c r="AA22" i="4" s="1"/>
  <c r="Z16" i="4"/>
  <c r="Z22" i="4" s="1"/>
  <c r="Y16" i="4"/>
  <c r="Y22" i="4" s="1"/>
  <c r="X16" i="4"/>
  <c r="W16" i="4"/>
  <c r="W22" i="4" s="1"/>
  <c r="V16" i="4"/>
  <c r="U16" i="4"/>
  <c r="T16" i="4"/>
  <c r="S16" i="4"/>
  <c r="R16" i="4"/>
  <c r="Q16" i="4"/>
  <c r="P16" i="4"/>
  <c r="O16" i="4"/>
  <c r="O22" i="4" s="1"/>
  <c r="N16" i="4"/>
  <c r="N22" i="4" s="1"/>
  <c r="M16" i="4"/>
  <c r="M22" i="4" s="1"/>
  <c r="L16" i="4"/>
  <c r="K16" i="4"/>
  <c r="I16" i="4" s="1"/>
  <c r="J16" i="4"/>
  <c r="AK15" i="4"/>
  <c r="AJ15" i="4"/>
  <c r="AJ22" i="4" s="1"/>
  <c r="AI15" i="4"/>
  <c r="AH15" i="4"/>
  <c r="AG15" i="4"/>
  <c r="AG22" i="4" s="1"/>
  <c r="AF15" i="4"/>
  <c r="AE15" i="4"/>
  <c r="AD15" i="4"/>
  <c r="AD22" i="4" s="1"/>
  <c r="AC15" i="4"/>
  <c r="AB15" i="4"/>
  <c r="AB22" i="4" s="1"/>
  <c r="AA15" i="4"/>
  <c r="Z15" i="4"/>
  <c r="Y15" i="4"/>
  <c r="X15" i="4"/>
  <c r="X22" i="4" s="1"/>
  <c r="W15" i="4"/>
  <c r="V15" i="4"/>
  <c r="U15" i="4"/>
  <c r="U22" i="4" s="1"/>
  <c r="T15" i="4"/>
  <c r="S15" i="4"/>
  <c r="R15" i="4"/>
  <c r="R22" i="4" s="1"/>
  <c r="Q15" i="4"/>
  <c r="P15" i="4"/>
  <c r="I15" i="4" s="1"/>
  <c r="O15" i="4"/>
  <c r="N15" i="4"/>
  <c r="M15" i="4"/>
  <c r="L15" i="4"/>
  <c r="L22" i="4" s="1"/>
  <c r="K15" i="4"/>
  <c r="J15" i="4"/>
  <c r="C8" i="4"/>
  <c r="A4" i="4"/>
  <c r="A2" i="4"/>
  <c r="I22" i="5" l="1"/>
  <c r="P22" i="4"/>
  <c r="M22" i="5"/>
  <c r="Q165" i="5"/>
  <c r="AC165" i="5"/>
  <c r="I201" i="5"/>
  <c r="I207" i="5"/>
  <c r="I19" i="4"/>
  <c r="I22" i="4" s="1"/>
  <c r="S165" i="5"/>
  <c r="AE165" i="5"/>
  <c r="I202" i="5"/>
  <c r="I208" i="5"/>
  <c r="T165" i="5"/>
  <c r="AF165" i="5"/>
  <c r="I203" i="5"/>
  <c r="I209" i="5"/>
  <c r="J165" i="5"/>
  <c r="V165" i="5"/>
  <c r="AH165" i="5"/>
  <c r="J203" i="5"/>
  <c r="J209" i="5"/>
  <c r="I198" i="5"/>
  <c r="I204" i="5"/>
  <c r="I210" i="5"/>
  <c r="L165" i="5"/>
  <c r="X165" i="5"/>
  <c r="AJ165" i="5"/>
  <c r="J198" i="5"/>
  <c r="J204" i="5"/>
  <c r="J210" i="5"/>
  <c r="K22" i="4"/>
  <c r="M165" i="5"/>
  <c r="Y165" i="5"/>
  <c r="AK165" i="5"/>
  <c r="I199" i="5"/>
  <c r="I205" i="5"/>
  <c r="I211" i="5"/>
  <c r="N165" i="5"/>
  <c r="Z165" i="5"/>
  <c r="T166" i="5"/>
  <c r="AF166" i="5"/>
  <c r="J199" i="5"/>
  <c r="J205" i="5"/>
  <c r="J211" i="5"/>
  <c r="O165" i="5"/>
  <c r="AA165" i="5"/>
  <c r="U166" i="5"/>
  <c r="AG166" i="5"/>
  <c r="I200" i="5"/>
  <c r="I206" i="5"/>
  <c r="P165" i="5"/>
  <c r="J166" i="5"/>
  <c r="V166" i="5"/>
  <c r="J200" i="5"/>
  <c r="J206" i="5"/>
  <c r="I165" i="5" l="1"/>
  <c r="I166" i="5"/>
</calcChain>
</file>

<file path=xl/sharedStrings.xml><?xml version="1.0" encoding="utf-8"?>
<sst xmlns="http://schemas.openxmlformats.org/spreadsheetml/2006/main" count="10123" uniqueCount="313">
  <si>
    <t>Disclaimer</t>
  </si>
  <si>
    <t xml:space="preserve">This generation outcomes workbook contains data provided by or collected from third parties, </t>
  </si>
  <si>
    <t>and conclusions, opinions, assumptions or forecasts that are based on that data.</t>
  </si>
  <si>
    <t>AEMO has made every effort to ensure the quality of the information in this workbook but cannot guarantee</t>
  </si>
  <si>
    <t>that the information, forecasts and assumptions in it are accurate, complete or appropriate for your</t>
  </si>
  <si>
    <t xml:space="preserve">circumstances. This generation outcomes workbook does not include all of the information that an investor, </t>
  </si>
  <si>
    <t>participant or potential participant in the electricity or gas market might require, and does not amount to a</t>
  </si>
  <si>
    <t>recommendation of any investment.</t>
  </si>
  <si>
    <t>Anyone proposing to use the information in this workbook should independently verify and check its</t>
  </si>
  <si>
    <t>accuracy, completeness and suitability for purpose, and obtain independent and specific advice from</t>
  </si>
  <si>
    <t>appropriate experts.</t>
  </si>
  <si>
    <t>This dataset or the information in it may be subsequently updated or amended. This work does</t>
  </si>
  <si>
    <t>not constitute legal or business advice, and should not be relied on as a substitute for obtaining detailed</t>
  </si>
  <si>
    <t>legal advice about the National Electricity Law, the National Electricity Rules, or any other applicable</t>
  </si>
  <si>
    <t>laws, procedures or policies.</t>
  </si>
  <si>
    <t>Accordingly, to the maximum extent permitted by law, AEMO and its officers, employees and</t>
  </si>
  <si>
    <t>consultants involved in the preparation of this document:</t>
  </si>
  <si>
    <t>• make no representation or warranty, express or implied, as to the currency, accuracy, reliability or</t>
  </si>
  <si>
    <t xml:space="preserve">  completeness of the information in this workbook; and</t>
  </si>
  <si>
    <t>• are not liable (whether by reason of negligence or otherwise) for any statements, opinions,</t>
  </si>
  <si>
    <t xml:space="preserve">  information or other matters contained in or derived from this publication, or any omissions from it,</t>
  </si>
  <si>
    <t xml:space="preserve">  or in respect of a person’s use of the information in this workbook.</t>
  </si>
  <si>
    <t>2022 ISP Results Workbook</t>
  </si>
  <si>
    <t>Version History</t>
  </si>
  <si>
    <t>Version Number</t>
  </si>
  <si>
    <t>Description</t>
  </si>
  <si>
    <t>v2.0</t>
  </si>
  <si>
    <t>Final ISP - initial release</t>
  </si>
  <si>
    <t>About</t>
  </si>
  <si>
    <t>This workbook presents generation and cost data for the final 2022 ISP. For a complete description of the scenarios and sensitivities, please see the final 2022 ISP report.</t>
  </si>
  <si>
    <t>Index Table</t>
  </si>
  <si>
    <t>Tab Name</t>
  </si>
  <si>
    <t>Content Description</t>
  </si>
  <si>
    <t>CDPs</t>
  </si>
  <si>
    <t>Description of Candidate Development Pathways</t>
  </si>
  <si>
    <t>Summary</t>
  </si>
  <si>
    <t>Summary (calculated) for a selected case</t>
  </si>
  <si>
    <t>Comparison</t>
  </si>
  <si>
    <t>Comparison (calculated) between two selected cases</t>
  </si>
  <si>
    <t>REZ Generation Capacity</t>
  </si>
  <si>
    <t>Installed capacity by REZ and technology for all cases</t>
  </si>
  <si>
    <t>REZ Generation</t>
  </si>
  <si>
    <t>Annual as-generated generation by REZ and technology for all cases</t>
  </si>
  <si>
    <t>Candidate Development Paths</t>
  </si>
  <si>
    <t>Purpose</t>
  </si>
  <si>
    <t>New England REZ Transmission Link</t>
  </si>
  <si>
    <t>Sydney Ring</t>
  </si>
  <si>
    <t>Marinus Link</t>
  </si>
  <si>
    <t>VNI West</t>
  </si>
  <si>
    <t>HumeLink</t>
  </si>
  <si>
    <t>Gladstone Grid Reinforcement</t>
  </si>
  <si>
    <t>CDP1</t>
  </si>
  <si>
    <t>Based on Progressive Change least-cost DP</t>
  </si>
  <si>
    <t>Potential actionable</t>
  </si>
  <si>
    <t>CDP2</t>
  </si>
  <si>
    <t>Based on Step Change least-cost DP (Progressive Change least-cost with actionable ML and VNI West)</t>
  </si>
  <si>
    <t>CDP3</t>
  </si>
  <si>
    <t>Based on Hydrogen Superpower least-cost DP</t>
  </si>
  <si>
    <t>CDP4</t>
  </si>
  <si>
    <t>Based on Slow Change least-cost DP (Progressive Change without actionable Sydney Ring)</t>
  </si>
  <si>
    <t>CDP5</t>
  </si>
  <si>
    <t xml:space="preserve">Progressive Change least-cost DP, with Marinus Link actionable </t>
  </si>
  <si>
    <t>CDP6</t>
  </si>
  <si>
    <t>Progressive Change, with VNI West actionable</t>
  </si>
  <si>
    <t>CDP7</t>
  </si>
  <si>
    <t>Progressive Change, without New England REZ Transmission Link actionable</t>
  </si>
  <si>
    <t>CDP8</t>
  </si>
  <si>
    <t>Step Change, with HumeLink actionable</t>
  </si>
  <si>
    <t>CDP9</t>
  </si>
  <si>
    <t>No actionable projects</t>
  </si>
  <si>
    <t>CDP10</t>
  </si>
  <si>
    <t>Progressive Change least-cost DP, with actionable Marinus Link and VNI West staged</t>
  </si>
  <si>
    <t>Stage 1 (Early Works)</t>
  </si>
  <si>
    <t>CDP11</t>
  </si>
  <si>
    <t>Progressive Change least-cost DP, with actionable Marinus Link, VNI West staged, and actionable HumeLink</t>
  </si>
  <si>
    <t>CDP12</t>
  </si>
  <si>
    <t>Progressive Change least-cost DP, with actionable Marinus Link, and staged VNI West and HumeLink</t>
  </si>
  <si>
    <t>CDP13</t>
  </si>
  <si>
    <t>Progressive Change least-cost DP with staged VNI West and HumeLink, but with Marinus Link not available</t>
  </si>
  <si>
    <t>Never available</t>
  </si>
  <si>
    <t>Counterfactual</t>
  </si>
  <si>
    <t>No future network augmentation other than committed and anticipated projects/ small intra-regional augmentations/ replacement expenditure projects</t>
  </si>
  <si>
    <t>Refer to the summary tab for the specific timings of all augmentation options for a selected CDP.</t>
  </si>
  <si>
    <t>Notes</t>
  </si>
  <si>
    <t>2. All costs exclude any additional reliability cost savings, competition benefits and early works costs. Further details on these components are provided in Appendix 6.</t>
  </si>
  <si>
    <t>Description:</t>
  </si>
  <si>
    <t>Select case</t>
  </si>
  <si>
    <t>Discounted total system costs by year</t>
  </si>
  <si>
    <t>Real June 2021 dollars ($m)</t>
  </si>
  <si>
    <t>NPV</t>
  </si>
  <si>
    <t>2023-24</t>
  </si>
  <si>
    <t>2024-25</t>
  </si>
  <si>
    <t>2025-26</t>
  </si>
  <si>
    <t>2026-27</t>
  </si>
  <si>
    <t>2027-28</t>
  </si>
  <si>
    <t>2028-29</t>
  </si>
  <si>
    <t>2029-30</t>
  </si>
  <si>
    <t>2030-31</t>
  </si>
  <si>
    <t>2031-32</t>
  </si>
  <si>
    <t>2032-33</t>
  </si>
  <si>
    <t>2033-34</t>
  </si>
  <si>
    <t>2034-35</t>
  </si>
  <si>
    <t>2035-36</t>
  </si>
  <si>
    <t>2036-37</t>
  </si>
  <si>
    <t>2037-38</t>
  </si>
  <si>
    <t>2038-39</t>
  </si>
  <si>
    <t>2039-40</t>
  </si>
  <si>
    <t>2040-41</t>
  </si>
  <si>
    <t>2041-42</t>
  </si>
  <si>
    <t>2042-43</t>
  </si>
  <si>
    <t>2043-44</t>
  </si>
  <si>
    <t>2044-45</t>
  </si>
  <si>
    <t>2045-46</t>
  </si>
  <si>
    <t>2046-47</t>
  </si>
  <si>
    <t>2047-48</t>
  </si>
  <si>
    <t>2048-49</t>
  </si>
  <si>
    <t>2049-50</t>
  </si>
  <si>
    <t>2050-51</t>
  </si>
  <si>
    <t>Generator Capital</t>
  </si>
  <si>
    <t>FOM</t>
  </si>
  <si>
    <t>Fuel</t>
  </si>
  <si>
    <t>VOM</t>
  </si>
  <si>
    <t>DSP+USE</t>
  </si>
  <si>
    <t>REZ Augmentation</t>
  </si>
  <si>
    <t>Flow Path Augmentation</t>
  </si>
  <si>
    <t>NPV and annual costs</t>
  </si>
  <si>
    <t>*Net present value as at 1 July 2021</t>
  </si>
  <si>
    <t>Select region</t>
  </si>
  <si>
    <t>NEM</t>
  </si>
  <si>
    <t>Capacity (MW)</t>
  </si>
  <si>
    <t>Black Coal</t>
  </si>
  <si>
    <t>Brown Coal</t>
  </si>
  <si>
    <t>Mid-merit Gas</t>
  </si>
  <si>
    <t>Mid-merit Gas with CCS</t>
  </si>
  <si>
    <t>Peaking Gas+Liquids</t>
  </si>
  <si>
    <t>Hydrogen Turbine</t>
  </si>
  <si>
    <t>Hydro</t>
  </si>
  <si>
    <t>Utility-scale Storage</t>
  </si>
  <si>
    <t>Coordinated DER Storage</t>
  </si>
  <si>
    <t>Distributed Storage</t>
  </si>
  <si>
    <t>Solar Thermal</t>
  </si>
  <si>
    <t>Offshore Wind</t>
  </si>
  <si>
    <t>Wind</t>
  </si>
  <si>
    <t>Utility-scale Solar</t>
  </si>
  <si>
    <t>Distributed PV</t>
  </si>
  <si>
    <t>Dispatchable Capacity</t>
  </si>
  <si>
    <t>DSP</t>
  </si>
  <si>
    <t>As-generated generation (GWh)</t>
  </si>
  <si>
    <t>Storage Charging (GWh)</t>
  </si>
  <si>
    <t>Utility-scale Storage Load</t>
  </si>
  <si>
    <t>Coordinated DER Storage Load</t>
  </si>
  <si>
    <t>Distributed Storage Load</t>
  </si>
  <si>
    <t>Snowy 2.0</t>
  </si>
  <si>
    <t>Deep Storage</t>
  </si>
  <si>
    <t>Medium Storage</t>
  </si>
  <si>
    <t>Shallow Storage</t>
  </si>
  <si>
    <t>Total Energy (GWh)</t>
  </si>
  <si>
    <t>Capacity Built (MW)</t>
  </si>
  <si>
    <t>Capacity Retired (MW)</t>
  </si>
  <si>
    <t>Note: Capacity built in 2023-24 includes all capacity built since 2021-22</t>
  </si>
  <si>
    <t>NEM emissions trajectory</t>
  </si>
  <si>
    <t>Emissions (Mt CO2-e)</t>
  </si>
  <si>
    <t>Total</t>
  </si>
  <si>
    <t>NSW</t>
  </si>
  <si>
    <t>Flow (GWh)</t>
  </si>
  <si>
    <t>Imports</t>
  </si>
  <si>
    <t>Exports</t>
  </si>
  <si>
    <t>Net Import</t>
  </si>
  <si>
    <t>Note: Includes all changes in capacity relative to existing and committed</t>
  </si>
  <si>
    <t>Note: Includes all changes in generation relative to 2023-24</t>
  </si>
  <si>
    <t>Flow path augmentation timings</t>
  </si>
  <si>
    <t>Augmentation</t>
  </si>
  <si>
    <t>Timing</t>
  </si>
  <si>
    <t>Central to Southern QLD Stage 1</t>
  </si>
  <si>
    <t>Central to Southern QLD Stage 2</t>
  </si>
  <si>
    <t>QNI Connect</t>
  </si>
  <si>
    <t>QNI Connect (Stage 2)</t>
  </si>
  <si>
    <t>New England REZ Extension</t>
  </si>
  <si>
    <t>CNSW – NNSW Option 9</t>
  </si>
  <si>
    <t>VNI West (via Kerang)</t>
  </si>
  <si>
    <t>VNI Option 6</t>
  </si>
  <si>
    <t>Marinus Link (Cable 1)</t>
  </si>
  <si>
    <t>Marinus Link (Cable 2)</t>
  </si>
  <si>
    <t>Bayswater to Newcastle port augmentation</t>
  </si>
  <si>
    <t>Select Case 1</t>
  </si>
  <si>
    <t>Select Case 2</t>
  </si>
  <si>
    <t>Relative market benefits by year</t>
  </si>
  <si>
    <t>Relative market benefits</t>
  </si>
  <si>
    <t>NEM emissions trajectory comparison</t>
  </si>
  <si>
    <t>Net Imports</t>
  </si>
  <si>
    <t>CDPs Available in this workbook</t>
  </si>
  <si>
    <t>CDP</t>
  </si>
  <si>
    <t>Installed Generator Capacity by Technology</t>
  </si>
  <si>
    <t>Capacity calculated on 1 July. In early study years some wind and solar projects enter later in the financial year and are reflected in the following financial year's capacity.</t>
  </si>
  <si>
    <t>Region</t>
  </si>
  <si>
    <t>Technology</t>
  </si>
  <si>
    <t>Existing and Committed</t>
  </si>
  <si>
    <t>QLD</t>
  </si>
  <si>
    <t>VIC</t>
  </si>
  <si>
    <t>SA</t>
  </si>
  <si>
    <t>TAS</t>
  </si>
  <si>
    <t>Annual as-generated generation by technology (GWh)</t>
  </si>
  <si>
    <t>Installed capacity of Storage (MW)</t>
  </si>
  <si>
    <t>Capacity calculated on 1 July. Existing and new storages are grouped according to depth. For storage depth classifications, please refer to the 2022 ISP report.</t>
  </si>
  <si>
    <t>Storage category</t>
  </si>
  <si>
    <t>Installed energy of Storage (GWh)</t>
  </si>
  <si>
    <t>Storage energy calculated on 1 July. Existing and new storages are grouped according to depth. For storage depth classifications, please refer to the 2022 ISP report.</t>
  </si>
  <si>
    <t>Dispatchable Capacity built (MW)</t>
  </si>
  <si>
    <t>Capacity calculated on 1 July. Capacity built in 2024 includes all capacity built since 2021-22. For storage depth classifications, please refer to the 2022 ISP report.</t>
  </si>
  <si>
    <t>Dispatchable Capacity Retired (MW)</t>
  </si>
  <si>
    <t>Capacity calculated on 1 July. For storage depth classifications, please refer to the 2022 ISP report.</t>
  </si>
  <si>
    <t>Installed Generator Capacity by REZ (MW)</t>
  </si>
  <si>
    <t>Generator capacity installed at the beginning of each financial year, i.e. 1st July.</t>
  </si>
  <si>
    <t>REZ</t>
  </si>
  <si>
    <t>REZ Name</t>
  </si>
  <si>
    <t>Q1</t>
  </si>
  <si>
    <t>Far North QLD</t>
  </si>
  <si>
    <t>Solar</t>
  </si>
  <si>
    <t>Q2</t>
  </si>
  <si>
    <t>North Qld Clean Energy Hub</t>
  </si>
  <si>
    <t>Q3</t>
  </si>
  <si>
    <t>Northern Qld</t>
  </si>
  <si>
    <t>Q4</t>
  </si>
  <si>
    <t>Isaac</t>
  </si>
  <si>
    <t>Q5</t>
  </si>
  <si>
    <t>Barcaldine</t>
  </si>
  <si>
    <t>Q6</t>
  </si>
  <si>
    <t>Fitzroy</t>
  </si>
  <si>
    <t>Q7</t>
  </si>
  <si>
    <t>Wide Bay</t>
  </si>
  <si>
    <t>Q8</t>
  </si>
  <si>
    <t>Darling Downs</t>
  </si>
  <si>
    <t>Q9</t>
  </si>
  <si>
    <t>Banana</t>
  </si>
  <si>
    <t>N0</t>
  </si>
  <si>
    <t>NSW Non-REZ</t>
  </si>
  <si>
    <t>N1</t>
  </si>
  <si>
    <t>North West NSW</t>
  </si>
  <si>
    <t>N2</t>
  </si>
  <si>
    <t>New England</t>
  </si>
  <si>
    <t>N3</t>
  </si>
  <si>
    <t>Central-West Orana</t>
  </si>
  <si>
    <t>N4</t>
  </si>
  <si>
    <t>Broken Hill</t>
  </si>
  <si>
    <t>N5</t>
  </si>
  <si>
    <t>South West NSW</t>
  </si>
  <si>
    <t>N6</t>
  </si>
  <si>
    <t>Wagga Wagga</t>
  </si>
  <si>
    <t>N7</t>
  </si>
  <si>
    <t>Tumut</t>
  </si>
  <si>
    <t>N8</t>
  </si>
  <si>
    <t>Cooma-Monaro</t>
  </si>
  <si>
    <t>V0</t>
  </si>
  <si>
    <t>VIC Non-REZ</t>
  </si>
  <si>
    <t>V1</t>
  </si>
  <si>
    <t>Ovens Murray</t>
  </si>
  <si>
    <t>V2</t>
  </si>
  <si>
    <t>Murray River</t>
  </si>
  <si>
    <t>V3</t>
  </si>
  <si>
    <t>Western Victoria</t>
  </si>
  <si>
    <t>V4</t>
  </si>
  <si>
    <t>South West Victoria</t>
  </si>
  <si>
    <t>V5</t>
  </si>
  <si>
    <t>Gippsland</t>
  </si>
  <si>
    <t>V6</t>
  </si>
  <si>
    <t>Central North VIC</t>
  </si>
  <si>
    <t>S1</t>
  </si>
  <si>
    <t>South East SA</t>
  </si>
  <si>
    <t>S2</t>
  </si>
  <si>
    <t>Riverland</t>
  </si>
  <si>
    <t>S3</t>
  </si>
  <si>
    <t>Mid-North SA</t>
  </si>
  <si>
    <t>S4</t>
  </si>
  <si>
    <t>Yorke Peninsula</t>
  </si>
  <si>
    <t>S5</t>
  </si>
  <si>
    <t>Northern SA</t>
  </si>
  <si>
    <t>S6</t>
  </si>
  <si>
    <t>Leigh Creek</t>
  </si>
  <si>
    <t>S7</t>
  </si>
  <si>
    <t>Roxby Downs</t>
  </si>
  <si>
    <t>S8</t>
  </si>
  <si>
    <t>Eastern Eyre Peninsula</t>
  </si>
  <si>
    <t>S9</t>
  </si>
  <si>
    <t>Western Eyre Peninsula</t>
  </si>
  <si>
    <t>T1</t>
  </si>
  <si>
    <t>North East Tasmania</t>
  </si>
  <si>
    <t>T2</t>
  </si>
  <si>
    <t>North West Tasmania</t>
  </si>
  <si>
    <t>T3</t>
  </si>
  <si>
    <t>Central Highlands</t>
  </si>
  <si>
    <t>O1</t>
  </si>
  <si>
    <t>Hunter Coast</t>
  </si>
  <si>
    <t>O2</t>
  </si>
  <si>
    <t>Illawarra Coast</t>
  </si>
  <si>
    <t>O3</t>
  </si>
  <si>
    <t>Gippsland Coast</t>
  </si>
  <si>
    <t>O4</t>
  </si>
  <si>
    <t>North West Tasmania Coast</t>
  </si>
  <si>
    <t>O5</t>
  </si>
  <si>
    <t>Portland Coast</t>
  </si>
  <si>
    <t>O6</t>
  </si>
  <si>
    <t>South East SA Coast</t>
  </si>
  <si>
    <t>Annual as-generated generation by REZ (GWh)</t>
  </si>
  <si>
    <t>Tasmania Midlands</t>
  </si>
  <si>
    <t>NEM Emissions (Mt CO2-e)</t>
  </si>
  <si>
    <t>Regional imports and exports (GWh)</t>
  </si>
  <si>
    <t>Flow</t>
  </si>
  <si>
    <t>Annual costs by class ($000s)</t>
  </si>
  <si>
    <t>Real June 2021 dollars. Flow path augmentation costs include capital and operating expenditure. Capital costs are annualised for modelling purposes. Some rounding errors may be present.</t>
  </si>
  <si>
    <t>Category</t>
  </si>
  <si>
    <t>Flow path augmentation timings by CDP</t>
  </si>
  <si>
    <t>Project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</si>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</sst>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2" formatCode="_(&quot;$&quot;* #,##0_);_(&quot;$&quot;* \(#,##0\);_(&quot;$&quot;* &quot;-&quot;_);_(@_)"/>
    <numFmt numFmtId="41" formatCode="_(* #,##0_);_(* \(#,##0\);_(* &quot;-&quot;_);_(@_)"/>
    <numFmt numFmtId="164" formatCode="&quot;$&quot;#,##0"/>
    <numFmt numFmtId="165" formatCode="&quot;$&quot;#,##0.0"/>
    <numFmt numFmtId="166" formatCode="#,##0.0"/>
    <numFmt numFmtId="167" formatCode="_-&quot;$&quot;* #,##0.00_-;\-&quot;$&quot;* #,##0.00_-;_-&quot;$&quot;* &quot;-&quot;??_-;_-@_-"/>
  </numFmts>
  <fonts count="37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name val="ⓒoUAAA¨u"/>
      <family val="1"/>
      <charset val="255"/>
    </font>
    <font>
      <sz val="11"/>
      <name val="￥i￠￢￠?o"/>
      <family val="3"/>
      <charset val="255"/>
    </font>
    <font>
      <sz val="10"/>
      <name val="돋움체"/>
      <family val="3"/>
      <charset val="255"/>
    </font>
    <font>
      <sz val="12"/>
      <name val="바탕체"/>
      <family val="1"/>
      <charset val="255"/>
    </font>
    <font>
      <sz val="12"/>
      <name val="바탕체"/>
      <family val="3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3F3F76"/>
      <name val="Arial"/>
      <family val="2"/>
      <scheme val="minor"/>
    </font>
    <font>
      <sz val="11"/>
      <color theme="0"/>
      <name val="Arial"/>
      <family val="2"/>
      <scheme val="minor"/>
    </font>
    <font>
      <b/>
      <sz val="18"/>
      <color theme="3"/>
      <name val="Century Gothic"/>
      <family val="2"/>
      <scheme val="major"/>
    </font>
    <font>
      <sz val="18"/>
      <color rgb="FFFFD200"/>
      <name val="EYInterstate"/>
    </font>
    <font>
      <sz val="18"/>
      <color theme="3"/>
      <name val="Century Gothic"/>
      <family val="2"/>
      <scheme val="major"/>
    </font>
    <font>
      <sz val="10"/>
      <name val="Arial"/>
      <family val="2"/>
    </font>
    <font>
      <i/>
      <sz val="11"/>
      <color theme="1"/>
      <name val="Arial"/>
      <family val="2"/>
      <scheme val="minor"/>
    </font>
    <font>
      <b/>
      <sz val="11"/>
      <color theme="5"/>
      <name val="Arial"/>
      <family val="2"/>
      <scheme val="minor"/>
    </font>
    <font>
      <sz val="11"/>
      <color theme="5"/>
      <name val="Arial"/>
      <family val="2"/>
      <scheme val="minor"/>
    </font>
    <font>
      <b/>
      <sz val="11"/>
      <color theme="2"/>
      <name val="Arial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0"/>
      <name val="Arial"/>
      <family val="2"/>
      <scheme val="minor"/>
    </font>
    <font>
      <u/>
      <sz val="11"/>
      <color theme="10"/>
      <name val="Arial"/>
      <family val="2"/>
      <scheme val="minor"/>
    </font>
    <font>
      <sz val="11"/>
      <color theme="1"/>
      <name val="Segoe UI Semilight"/>
      <family val="2"/>
    </font>
    <font>
      <sz val="11"/>
      <color rgb="FF360F3C"/>
      <name val="Segoe UI Semilight"/>
      <family val="2"/>
    </font>
    <font>
      <sz val="18"/>
      <color rgb="FFFFD200"/>
      <name val="Arial"/>
      <family val="2"/>
      <scheme val="minor"/>
    </font>
    <font>
      <sz val="14"/>
      <color rgb="FFFFD200"/>
      <name val="Arial"/>
      <family val="2"/>
      <scheme val="minor"/>
    </font>
    <font>
      <sz val="8"/>
      <color theme="1"/>
      <name val="Arial"/>
      <family val="2"/>
      <scheme val="minor"/>
    </font>
    <font>
      <b/>
      <i/>
      <sz val="11"/>
      <color theme="1"/>
      <name val="Arial"/>
      <family val="2"/>
      <scheme val="minor"/>
    </font>
    <font>
      <b/>
      <sz val="8"/>
      <color rgb="FF3C1053"/>
      <name val="Arial"/>
      <family val="2"/>
      <scheme val="minor"/>
    </font>
    <font>
      <b/>
      <sz val="8"/>
      <color rgb="FF000000"/>
      <name val="Arial"/>
      <family val="2"/>
      <scheme val="minor"/>
    </font>
    <font>
      <i/>
      <sz val="8"/>
      <color rgb="FF000000"/>
      <name val="Arial"/>
      <family val="2"/>
      <scheme val="minor"/>
    </font>
    <font>
      <sz val="8"/>
      <color rgb="FF000000"/>
      <name val="Arial"/>
      <family val="2"/>
      <scheme val="minor"/>
    </font>
    <font>
      <sz val="11"/>
      <color rgb="FF242424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rgb="FF747480"/>
        <bgColor indexed="64"/>
      </patternFill>
    </fill>
    <fill>
      <patternFill patternType="solid">
        <fgColor rgb="FFC4C4CD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9E7E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E0E8EA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E0E8EA"/>
        <bgColor indexed="64"/>
      </patternFill>
    </fill>
    <fill>
      <patternFill patternType="solid">
        <fgColor rgb="FFE6CEEB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EEEEF0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/>
      <top style="medium">
        <color rgb="FF3C1053"/>
      </top>
      <bottom style="medium">
        <color rgb="FF3C1053"/>
      </bottom>
      <diagonal/>
    </border>
    <border>
      <left/>
      <right/>
      <top/>
      <bottom style="medium">
        <color rgb="FF3C1053"/>
      </bottom>
      <diagonal/>
    </border>
  </borders>
  <cellStyleXfs count="29410">
    <xf numFmtId="0" fontId="0" fillId="0" borderId="0"/>
    <xf numFmtId="0" fontId="4" fillId="0" borderId="0"/>
    <xf numFmtId="0" fontId="5" fillId="0" borderId="0"/>
    <xf numFmtId="0" fontId="6" fillId="0" borderId="0"/>
    <xf numFmtId="0" fontId="7" fillId="0" borderId="0"/>
    <xf numFmtId="0" fontId="8" fillId="0" borderId="0"/>
    <xf numFmtId="0" fontId="9" fillId="0" borderId="2"/>
    <xf numFmtId="0" fontId="10" fillId="0" borderId="3"/>
    <xf numFmtId="0" fontId="12" fillId="2" borderId="1"/>
    <xf numFmtId="0" fontId="13" fillId="4" borderId="0"/>
    <xf numFmtId="0" fontId="13" fillId="5" borderId="0"/>
    <xf numFmtId="41" fontId="1" fillId="0" borderId="0"/>
    <xf numFmtId="42" fontId="1" fillId="0" borderId="0"/>
    <xf numFmtId="0" fontId="14" fillId="0" borderId="0"/>
    <xf numFmtId="0" fontId="11" fillId="0" borderId="0"/>
    <xf numFmtId="0" fontId="3" fillId="0" borderId="5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3" fillId="0" borderId="5"/>
    <xf numFmtId="0" fontId="11" fillId="0" borderId="0"/>
    <xf numFmtId="0" fontId="14" fillId="0" borderId="0"/>
    <xf numFmtId="42" fontId="1" fillId="0" borderId="0"/>
    <xf numFmtId="41" fontId="1" fillId="0" borderId="0"/>
    <xf numFmtId="42" fontId="1" fillId="0" borderId="0"/>
    <xf numFmtId="0" fontId="14" fillId="0" borderId="0"/>
    <xf numFmtId="0" fontId="11" fillId="0" borderId="0"/>
    <xf numFmtId="0" fontId="3" fillId="0" borderId="5"/>
    <xf numFmtId="41" fontId="1" fillId="0" borderId="0"/>
    <xf numFmtId="0" fontId="3" fillId="0" borderId="5"/>
    <xf numFmtId="0" fontId="11" fillId="0" borderId="0"/>
    <xf numFmtId="0" fontId="14" fillId="0" borderId="0"/>
    <xf numFmtId="42" fontId="1" fillId="0" borderId="0"/>
    <xf numFmtId="41" fontId="1" fillId="0" borderId="0"/>
    <xf numFmtId="42" fontId="1" fillId="0" borderId="0"/>
    <xf numFmtId="0" fontId="14" fillId="0" borderId="0"/>
    <xf numFmtId="0" fontId="11" fillId="0" borderId="0"/>
    <xf numFmtId="0" fontId="3" fillId="0" borderId="5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3" fillId="0" borderId="5"/>
    <xf numFmtId="0" fontId="11" fillId="0" borderId="0"/>
    <xf numFmtId="0" fontId="14" fillId="0" borderId="0"/>
    <xf numFmtId="42" fontId="1" fillId="0" borderId="0"/>
    <xf numFmtId="41" fontId="1" fillId="0" borderId="0"/>
    <xf numFmtId="42" fontId="1" fillId="0" borderId="0"/>
    <xf numFmtId="0" fontId="14" fillId="0" borderId="0"/>
    <xf numFmtId="0" fontId="11" fillId="0" borderId="0"/>
    <xf numFmtId="0" fontId="3" fillId="0" borderId="5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3" fillId="0" borderId="5"/>
    <xf numFmtId="0" fontId="11" fillId="0" borderId="0"/>
    <xf numFmtId="0" fontId="14" fillId="0" borderId="0"/>
    <xf numFmtId="42" fontId="1" fillId="0" borderId="0"/>
    <xf numFmtId="41" fontId="1" fillId="0" borderId="0"/>
    <xf numFmtId="42" fontId="1" fillId="0" borderId="0"/>
    <xf numFmtId="0" fontId="14" fillId="0" borderId="0"/>
    <xf numFmtId="0" fontId="11" fillId="0" borderId="0"/>
    <xf numFmtId="0" fontId="3" fillId="0" borderId="5"/>
    <xf numFmtId="0" fontId="1" fillId="3" borderId="4"/>
    <xf numFmtId="0" fontId="16" fillId="0" borderId="0"/>
    <xf numFmtId="0" fontId="11" fillId="0" borderId="0"/>
    <xf numFmtId="0" fontId="3" fillId="0" borderId="5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1" fontId="1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1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2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0" fontId="1" fillId="3" borderId="4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0" fontId="1" fillId="3" borderId="4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7" fillId="0" borderId="0"/>
    <xf numFmtId="41" fontId="1" fillId="0" borderId="0"/>
    <xf numFmtId="41" fontId="17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7" fillId="0" borderId="0"/>
    <xf numFmtId="42" fontId="17" fillId="0" borderId="0"/>
    <xf numFmtId="42" fontId="1" fillId="0" borderId="0"/>
    <xf numFmtId="0" fontId="1" fillId="3" borderId="4"/>
    <xf numFmtId="41" fontId="1" fillId="0" borderId="0"/>
    <xf numFmtId="0" fontId="1" fillId="3" borderId="4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1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2" fontId="17" fillId="0" borderId="0"/>
    <xf numFmtId="41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1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2" fontId="17" fillId="0" borderId="0"/>
    <xf numFmtId="41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0" fontId="1" fillId="3" borderId="4"/>
    <xf numFmtId="0" fontId="1" fillId="3" borderId="4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0" fontId="1" fillId="3" borderId="4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7" fillId="0" borderId="0"/>
    <xf numFmtId="41" fontId="1" fillId="0" borderId="0"/>
    <xf numFmtId="41" fontId="17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7" fillId="0" borderId="0"/>
    <xf numFmtId="42" fontId="17" fillId="0" borderId="0"/>
    <xf numFmtId="42" fontId="1" fillId="0" borderId="0"/>
    <xf numFmtId="0" fontId="1" fillId="3" borderId="4"/>
    <xf numFmtId="41" fontId="1" fillId="0" borderId="0"/>
    <xf numFmtId="0" fontId="1" fillId="3" borderId="4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1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2" fontId="17" fillId="0" borderId="0"/>
    <xf numFmtId="41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1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0" fontId="1" fillId="3" borderId="4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2" fontId="17" fillId="0" borderId="0"/>
    <xf numFmtId="41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</cellStyleXfs>
  <cellXfs count="83">
    <xf numFmtId="0" fontId="0" fillId="0" borderId="0" xfId="0"/>
    <xf numFmtId="0" fontId="10" fillId="11" borderId="3" xfId="7" applyFill="1" applyAlignment="1">
      <alignment vertical="center"/>
    </xf>
    <xf numFmtId="0" fontId="31" fillId="9" borderId="0" xfId="0" applyFont="1" applyFill="1"/>
    <xf numFmtId="0" fontId="10" fillId="15" borderId="3" xfId="7" applyFill="1"/>
    <xf numFmtId="0" fontId="10" fillId="15" borderId="3" xfId="7" applyFill="1" applyAlignment="1">
      <alignment vertical="center"/>
    </xf>
    <xf numFmtId="3" fontId="0" fillId="7" borderId="0" xfId="0" applyNumberFormat="1" applyFill="1"/>
    <xf numFmtId="0" fontId="0" fillId="8" borderId="0" xfId="0" applyFill="1"/>
    <xf numFmtId="0" fontId="0" fillId="9" borderId="0" xfId="0" applyFill="1"/>
    <xf numFmtId="0" fontId="2" fillId="6" borderId="0" xfId="0" applyFont="1" applyFill="1"/>
    <xf numFmtId="0" fontId="0" fillId="7" borderId="0" xfId="0" applyFill="1"/>
    <xf numFmtId="164" fontId="3" fillId="7" borderId="0" xfId="0" applyNumberFormat="1" applyFont="1" applyFill="1"/>
    <xf numFmtId="0" fontId="3" fillId="8" borderId="0" xfId="0" applyFont="1" applyFill="1"/>
    <xf numFmtId="0" fontId="18" fillId="9" borderId="0" xfId="0" applyFont="1" applyFill="1"/>
    <xf numFmtId="164" fontId="0" fillId="8" borderId="0" xfId="0" applyNumberFormat="1" applyFill="1"/>
    <xf numFmtId="0" fontId="19" fillId="11" borderId="0" xfId="0" applyFont="1" applyFill="1"/>
    <xf numFmtId="0" fontId="20" fillId="11" borderId="0" xfId="0" applyFont="1" applyFill="1"/>
    <xf numFmtId="165" fontId="0" fillId="7" borderId="0" xfId="0" applyNumberFormat="1" applyFill="1"/>
    <xf numFmtId="0" fontId="21" fillId="12" borderId="0" xfId="0" applyFont="1" applyFill="1"/>
    <xf numFmtId="164" fontId="21" fillId="12" borderId="0" xfId="0" applyNumberFormat="1" applyFont="1" applyFill="1"/>
    <xf numFmtId="10" fontId="0" fillId="8" borderId="0" xfId="0" applyNumberFormat="1" applyFill="1"/>
    <xf numFmtId="3" fontId="0" fillId="9" borderId="0" xfId="0" applyNumberFormat="1" applyFill="1"/>
    <xf numFmtId="0" fontId="12" fillId="2" borderId="1" xfId="8"/>
    <xf numFmtId="22" fontId="0" fillId="8" borderId="0" xfId="0" applyNumberFormat="1" applyFill="1"/>
    <xf numFmtId="166" fontId="0" fillId="8" borderId="0" xfId="0" applyNumberFormat="1" applyFill="1"/>
    <xf numFmtId="0" fontId="23" fillId="0" borderId="0" xfId="0" applyFont="1" applyAlignment="1">
      <alignment vertical="center" wrapText="1"/>
    </xf>
    <xf numFmtId="0" fontId="3" fillId="7" borderId="0" xfId="0" applyFont="1" applyFill="1"/>
    <xf numFmtId="9" fontId="0" fillId="8" borderId="0" xfId="0" applyNumberFormat="1" applyFill="1"/>
    <xf numFmtId="167" fontId="0" fillId="8" borderId="0" xfId="0" applyNumberFormat="1" applyFill="1"/>
    <xf numFmtId="165" fontId="0" fillId="8" borderId="0" xfId="0" applyNumberFormat="1" applyFill="1"/>
    <xf numFmtId="164" fontId="0" fillId="7" borderId="0" xfId="0" applyNumberFormat="1" applyFill="1"/>
    <xf numFmtId="0" fontId="0" fillId="14" borderId="0" xfId="0" applyFill="1"/>
    <xf numFmtId="0" fontId="0" fillId="13" borderId="0" xfId="0" quotePrefix="1" applyFill="1" applyAlignment="1">
      <alignment horizontal="left" indent="2"/>
    </xf>
    <xf numFmtId="0" fontId="0" fillId="13" borderId="0" xfId="0" applyFill="1" applyAlignment="1">
      <alignment horizontal="left" indent="2"/>
    </xf>
    <xf numFmtId="0" fontId="22" fillId="13" borderId="0" xfId="0" applyFont="1" applyFill="1"/>
    <xf numFmtId="0" fontId="25" fillId="8" borderId="0" xfId="0" applyFont="1" applyFill="1"/>
    <xf numFmtId="0" fontId="15" fillId="8" borderId="0" xfId="0" applyFont="1" applyFill="1"/>
    <xf numFmtId="0" fontId="9" fillId="8" borderId="2" xfId="6" applyFill="1"/>
    <xf numFmtId="0" fontId="22" fillId="8" borderId="0" xfId="0" applyFont="1" applyFill="1"/>
    <xf numFmtId="164" fontId="13" fillId="8" borderId="0" xfId="0" applyNumberFormat="1" applyFont="1" applyFill="1"/>
    <xf numFmtId="0" fontId="13" fillId="8" borderId="0" xfId="0" applyFont="1" applyFill="1"/>
    <xf numFmtId="0" fontId="24" fillId="10" borderId="6" xfId="0" applyFont="1" applyFill="1" applyBorder="1" applyAlignment="1">
      <alignment horizontal="left" vertical="center" wrapText="1"/>
    </xf>
    <xf numFmtId="0" fontId="0" fillId="13" borderId="0" xfId="0" applyFill="1"/>
    <xf numFmtId="0" fontId="27" fillId="15" borderId="0" xfId="0" applyFont="1" applyFill="1"/>
    <xf numFmtId="0" fontId="26" fillId="16" borderId="0" xfId="0" applyFont="1" applyFill="1"/>
    <xf numFmtId="0" fontId="3" fillId="0" borderId="0" xfId="0" applyFont="1"/>
    <xf numFmtId="0" fontId="13" fillId="4" borderId="6" xfId="9" applyBorder="1" applyAlignment="1">
      <alignment horizontal="center" vertical="center" wrapText="1"/>
    </xf>
    <xf numFmtId="0" fontId="13" fillId="4" borderId="6" xfId="9" applyBorder="1" applyAlignment="1">
      <alignment horizontal="left" vertical="center" wrapText="1"/>
    </xf>
    <xf numFmtId="0" fontId="28" fillId="11" borderId="0" xfId="0" applyFont="1" applyFill="1"/>
    <xf numFmtId="0" fontId="1" fillId="11" borderId="0" xfId="0" applyFont="1" applyFill="1"/>
    <xf numFmtId="0" fontId="10" fillId="11" borderId="3" xfId="7" applyFill="1"/>
    <xf numFmtId="9" fontId="29" fillId="11" borderId="0" xfId="0" applyNumberFormat="1" applyFont="1" applyFill="1"/>
    <xf numFmtId="0" fontId="0" fillId="11" borderId="0" xfId="0" applyFill="1"/>
    <xf numFmtId="3" fontId="0" fillId="8" borderId="0" xfId="0" applyNumberFormat="1" applyFill="1"/>
    <xf numFmtId="0" fontId="0" fillId="17" borderId="0" xfId="0" applyFill="1"/>
    <xf numFmtId="0" fontId="18" fillId="0" borderId="0" xfId="0" applyFont="1"/>
    <xf numFmtId="0" fontId="18" fillId="8" borderId="0" xfId="0" applyFont="1" applyFill="1"/>
    <xf numFmtId="0" fontId="13" fillId="5" borderId="0" xfId="10"/>
    <xf numFmtId="0" fontId="13" fillId="4" borderId="0" xfId="9"/>
    <xf numFmtId="0" fontId="13" fillId="4" borderId="0" xfId="9" applyAlignment="1">
      <alignment horizontal="right"/>
    </xf>
    <xf numFmtId="0" fontId="24" fillId="10" borderId="7" xfId="0" applyFont="1" applyFill="1" applyBorder="1" applyAlignment="1">
      <alignment horizontal="left" vertical="center" wrapText="1"/>
    </xf>
    <xf numFmtId="0" fontId="9" fillId="13" borderId="2" xfId="6" applyFill="1"/>
    <xf numFmtId="0" fontId="0" fillId="7" borderId="0" xfId="0" applyFill="1" applyAlignment="1">
      <alignment horizontal="center"/>
    </xf>
    <xf numFmtId="0" fontId="13" fillId="4" borderId="0" xfId="9" applyAlignment="1">
      <alignment horizontal="center"/>
    </xf>
    <xf numFmtId="1" fontId="0" fillId="8" borderId="0" xfId="0" applyNumberFormat="1" applyFill="1"/>
    <xf numFmtId="0" fontId="32" fillId="18" borderId="8" xfId="0" applyFont="1" applyFill="1" applyBorder="1" applyAlignment="1">
      <alignment vertical="center" wrapText="1"/>
    </xf>
    <xf numFmtId="0" fontId="33" fillId="19" borderId="9" xfId="0" applyFont="1" applyFill="1" applyBorder="1" applyAlignment="1">
      <alignment vertical="center" wrapText="1"/>
    </xf>
    <xf numFmtId="0" fontId="34" fillId="20" borderId="9" xfId="0" applyFont="1" applyFill="1" applyBorder="1" applyAlignment="1">
      <alignment vertical="center" wrapText="1"/>
    </xf>
    <xf numFmtId="0" fontId="30" fillId="0" borderId="9" xfId="0" applyFont="1" applyBorder="1" applyAlignment="1">
      <alignment vertical="center" wrapText="1"/>
    </xf>
    <xf numFmtId="0" fontId="35" fillId="20" borderId="9" xfId="0" applyFont="1" applyFill="1" applyBorder="1" applyAlignment="1">
      <alignment vertical="center" wrapText="1"/>
    </xf>
    <xf numFmtId="0" fontId="30" fillId="20" borderId="9" xfId="0" applyFont="1" applyFill="1" applyBorder="1" applyAlignment="1">
      <alignment vertical="center" wrapText="1"/>
    </xf>
    <xf numFmtId="0" fontId="24" fillId="10" borderId="6" xfId="0" applyFont="1" applyFill="1" applyBorder="1" applyAlignment="1">
      <alignment horizontal="center" vertical="center" wrapText="1"/>
    </xf>
    <xf numFmtId="0" fontId="25" fillId="10" borderId="6" xfId="0" applyFont="1" applyFill="1" applyBorder="1" applyAlignment="1">
      <alignment horizontal="left" vertical="center"/>
    </xf>
    <xf numFmtId="0" fontId="36" fillId="0" borderId="0" xfId="0" applyFont="1" applyAlignment="1">
      <alignment vertical="center"/>
    </xf>
    <xf numFmtId="0" fontId="0" fillId="13" borderId="0" xfId="0" applyFill="1" applyAlignment="1">
      <alignment horizontal="left" wrapText="1"/>
    </xf>
    <xf numFmtId="0" fontId="0" fillId="8" borderId="0" xfId="0" applyFill="1"/>
    <xf numFmtId="0" fontId="9" fillId="13" borderId="2" xfId="6" applyFill="1"/>
    <xf numFmtId="0" fontId="0" fillId="0" borderId="2" xfId="0" applyBorder="1"/>
    <xf numFmtId="0" fontId="30" fillId="20" borderId="8" xfId="0" applyFont="1" applyFill="1" applyBorder="1" applyAlignment="1">
      <alignment vertical="center" wrapText="1"/>
    </xf>
    <xf numFmtId="0" fontId="0" fillId="0" borderId="9" xfId="0" applyBorder="1"/>
    <xf numFmtId="0" fontId="33" fillId="19" borderId="8" xfId="0" applyFont="1" applyFill="1" applyBorder="1" applyAlignment="1">
      <alignment vertical="center" wrapText="1"/>
    </xf>
    <xf numFmtId="0" fontId="30" fillId="0" borderId="8" xfId="0" applyFont="1" applyBorder="1" applyAlignment="1">
      <alignment vertical="center" wrapText="1"/>
    </xf>
    <xf numFmtId="0" fontId="35" fillId="20" borderId="8" xfId="0" applyFont="1" applyFill="1" applyBorder="1" applyAlignment="1">
      <alignment vertical="center" wrapText="1"/>
    </xf>
    <xf numFmtId="0" fontId="34" fillId="20" borderId="8" xfId="0" applyFont="1" applyFill="1" applyBorder="1" applyAlignment="1">
      <alignment vertical="center" wrapText="1"/>
    </xf>
  </cellXfs>
  <cellStyles count="29410">
    <cellStyle name="A¨­￠￢￠O [0]_C¡IAo_AoAUAy¡ÆeC¡I " xfId="1" xr:uid="{00000000-0005-0000-0000-000003000000}"/>
    <cellStyle name="A¨­￠￢￠O_AoAUAy¡ÆeC¡I " xfId="2" xr:uid="{00000000-0005-0000-0000-000004000000}"/>
    <cellStyle name="Accent1" xfId="9" builtinId="29"/>
    <cellStyle name="Accent2" xfId="10" builtinId="33"/>
    <cellStyle name="CellNum" xfId="29408" xr:uid="{00000000-0005-0000-0000-000003730000}"/>
    <cellStyle name="CellNumalt" xfId="29409" xr:uid="{00000000-0005-0000-0000-000004730000}"/>
    <cellStyle name="Comma [0]" xfId="11" builtinId="6" hidden="1"/>
    <cellStyle name="Comma [0] 10" xfId="58" hidden="1" xr:uid="{00000000-0005-0000-0000-00005A000000}"/>
    <cellStyle name="Comma [0] 100" xfId="2366" hidden="1" xr:uid="{00000000-0005-0000-0000-00005F090000}"/>
    <cellStyle name="Comma [0] 1000" xfId="4062" hidden="1" xr:uid="{00000000-0005-0000-0000-0000FF0F0000}"/>
    <cellStyle name="Comma [0] 10000" xfId="24070" hidden="1" xr:uid="{00000000-0005-0000-0000-0000275E0000}"/>
    <cellStyle name="Comma [0] 10001" xfId="24046" hidden="1" xr:uid="{00000000-0005-0000-0000-00000F5E0000}"/>
    <cellStyle name="Comma [0] 10002" xfId="24081" hidden="1" xr:uid="{00000000-0005-0000-0000-0000325E0000}"/>
    <cellStyle name="Comma [0] 10003" xfId="24013" hidden="1" xr:uid="{00000000-0005-0000-0000-0000EE5D0000}"/>
    <cellStyle name="Comma [0] 10004" xfId="24083" hidden="1" xr:uid="{00000000-0005-0000-0000-0000345E0000}"/>
    <cellStyle name="Comma [0] 10005" xfId="24128" hidden="1" xr:uid="{00000000-0005-0000-0000-0000615E0000}"/>
    <cellStyle name="Comma [0] 10006" xfId="24071" hidden="1" xr:uid="{00000000-0005-0000-0000-0000285E0000}"/>
    <cellStyle name="Comma [0] 10007" xfId="24028" hidden="1" xr:uid="{00000000-0005-0000-0000-0000FD5D0000}"/>
    <cellStyle name="Comma [0] 10008" xfId="24134" hidden="1" xr:uid="{00000000-0005-0000-0000-0000675E0000}"/>
    <cellStyle name="Comma [0] 10009" xfId="24136" hidden="1" xr:uid="{00000000-0005-0000-0000-0000695E0000}"/>
    <cellStyle name="Comma [0] 1001" xfId="4044" hidden="1" xr:uid="{00000000-0005-0000-0000-0000ED0F0000}"/>
    <cellStyle name="Comma [0] 10010" xfId="24089" hidden="1" xr:uid="{00000000-0005-0000-0000-00003A5E0000}"/>
    <cellStyle name="Comma [0] 10011" xfId="24095" hidden="1" xr:uid="{00000000-0005-0000-0000-0000405E0000}"/>
    <cellStyle name="Comma [0] 10012" xfId="23721" hidden="1" xr:uid="{00000000-0005-0000-0000-0000CA5C0000}"/>
    <cellStyle name="Comma [0] 10013" xfId="24045" hidden="1" xr:uid="{00000000-0005-0000-0000-00000E5E0000}"/>
    <cellStyle name="Comma [0] 10014" xfId="24053" hidden="1" xr:uid="{00000000-0005-0000-0000-0000165E0000}"/>
    <cellStyle name="Comma [0] 10015" xfId="24142" hidden="1" xr:uid="{00000000-0005-0000-0000-00006F5E0000}"/>
    <cellStyle name="Comma [0] 10016" xfId="24056" hidden="1" xr:uid="{00000000-0005-0000-0000-0000195E0000}"/>
    <cellStyle name="Comma [0] 10017" xfId="24016" hidden="1" xr:uid="{00000000-0005-0000-0000-0000F15D0000}"/>
    <cellStyle name="Comma [0] 10018" xfId="24147" hidden="1" xr:uid="{00000000-0005-0000-0000-0000745E0000}"/>
    <cellStyle name="Comma [0] 10019" xfId="24149" hidden="1" xr:uid="{00000000-0005-0000-0000-0000765E0000}"/>
    <cellStyle name="Comma [0] 1002" xfId="4054" hidden="1" xr:uid="{00000000-0005-0000-0000-0000F70F0000}"/>
    <cellStyle name="Comma [0] 10020" xfId="24108" hidden="1" xr:uid="{00000000-0005-0000-0000-00004D5E0000}"/>
    <cellStyle name="Comma [0] 10021" xfId="24114" hidden="1" xr:uid="{00000000-0005-0000-0000-0000535E0000}"/>
    <cellStyle name="Comma [0] 10022" xfId="24015" hidden="1" xr:uid="{00000000-0005-0000-0000-0000F05D0000}"/>
    <cellStyle name="Comma [0] 10023" xfId="24096" hidden="1" xr:uid="{00000000-0005-0000-0000-0000415E0000}"/>
    <cellStyle name="Comma [0] 10024" xfId="24075" hidden="1" xr:uid="{00000000-0005-0000-0000-00002C5E0000}"/>
    <cellStyle name="Comma [0] 10025" xfId="24153" hidden="1" xr:uid="{00000000-0005-0000-0000-00007A5E0000}"/>
    <cellStyle name="Comma [0] 10026" xfId="24094" hidden="1" xr:uid="{00000000-0005-0000-0000-00003F5E0000}"/>
    <cellStyle name="Comma [0] 10027" xfId="24032" hidden="1" xr:uid="{00000000-0005-0000-0000-0000015E0000}"/>
    <cellStyle name="Comma [0] 10028" xfId="24160" hidden="1" xr:uid="{00000000-0005-0000-0000-0000815E0000}"/>
    <cellStyle name="Comma [0] 10029" xfId="24162" hidden="1" xr:uid="{00000000-0005-0000-0000-0000835E0000}"/>
    <cellStyle name="Comma [0] 1003" xfId="4074" hidden="1" xr:uid="{00000000-0005-0000-0000-00000B100000}"/>
    <cellStyle name="Comma [0] 10030" xfId="24126" hidden="1" xr:uid="{00000000-0005-0000-0000-00005F5E0000}"/>
    <cellStyle name="Comma [0] 10031" xfId="24131" hidden="1" xr:uid="{00000000-0005-0000-0000-0000645E0000}"/>
    <cellStyle name="Comma [0] 10032" xfId="23695" hidden="1" xr:uid="{00000000-0005-0000-0000-0000B05C0000}"/>
    <cellStyle name="Comma [0] 10033" xfId="24115" hidden="1" xr:uid="{00000000-0005-0000-0000-0000545E0000}"/>
    <cellStyle name="Comma [0] 10034" xfId="24020" hidden="1" xr:uid="{00000000-0005-0000-0000-0000F55D0000}"/>
    <cellStyle name="Comma [0] 10035" xfId="24166" hidden="1" xr:uid="{00000000-0005-0000-0000-0000875E0000}"/>
    <cellStyle name="Comma [0] 10036" xfId="24113" hidden="1" xr:uid="{00000000-0005-0000-0000-0000525E0000}"/>
    <cellStyle name="Comma [0] 10037" xfId="24052" hidden="1" xr:uid="{00000000-0005-0000-0000-0000155E0000}"/>
    <cellStyle name="Comma [0] 10038" xfId="24170" hidden="1" xr:uid="{00000000-0005-0000-0000-00008B5E0000}"/>
    <cellStyle name="Comma [0] 10039" xfId="24172" hidden="1" xr:uid="{00000000-0005-0000-0000-00008D5E0000}"/>
    <cellStyle name="Comma [0] 1004" xfId="4076" hidden="1" xr:uid="{00000000-0005-0000-0000-00000D100000}"/>
    <cellStyle name="Comma [0] 10040" xfId="24140" hidden="1" xr:uid="{00000000-0005-0000-0000-00006D5E0000}"/>
    <cellStyle name="Comma [0] 10041" xfId="24144" hidden="1" xr:uid="{00000000-0005-0000-0000-0000715E0000}"/>
    <cellStyle name="Comma [0] 10042" xfId="24034" hidden="1" xr:uid="{00000000-0005-0000-0000-0000035E0000}"/>
    <cellStyle name="Comma [0] 10043" xfId="24132" hidden="1" xr:uid="{00000000-0005-0000-0000-0000655E0000}"/>
    <cellStyle name="Comma [0] 10044" xfId="24024" hidden="1" xr:uid="{00000000-0005-0000-0000-0000F95D0000}"/>
    <cellStyle name="Comma [0] 10045" xfId="24176" hidden="1" xr:uid="{00000000-0005-0000-0000-0000915E0000}"/>
    <cellStyle name="Comma [0] 10046" xfId="24130" hidden="1" xr:uid="{00000000-0005-0000-0000-0000635E0000}"/>
    <cellStyle name="Comma [0] 10047" xfId="24099" hidden="1" xr:uid="{00000000-0005-0000-0000-0000445E0000}"/>
    <cellStyle name="Comma [0] 10048" xfId="24180" hidden="1" xr:uid="{00000000-0005-0000-0000-0000955E0000}"/>
    <cellStyle name="Comma [0] 10049" xfId="24182" hidden="1" xr:uid="{00000000-0005-0000-0000-0000975E0000}"/>
    <cellStyle name="Comma [0] 1005" xfId="4027" hidden="1" xr:uid="{00000000-0005-0000-0000-0000DC0F0000}"/>
    <cellStyle name="Comma [0] 10050" xfId="24168" hidden="1" xr:uid="{00000000-0005-0000-0000-0000895E0000}"/>
    <cellStyle name="Comma [0] 10051" xfId="24155" hidden="1" xr:uid="{00000000-0005-0000-0000-00007C5E0000}"/>
    <cellStyle name="Comma [0] 10052" xfId="24179" hidden="1" xr:uid="{00000000-0005-0000-0000-0000945E0000}"/>
    <cellStyle name="Comma [0] 10053" xfId="24145" hidden="1" xr:uid="{00000000-0005-0000-0000-0000725E0000}"/>
    <cellStyle name="Comma [0] 10054" xfId="24117" hidden="1" xr:uid="{00000000-0005-0000-0000-0000565E0000}"/>
    <cellStyle name="Comma [0] 10055" xfId="24184" hidden="1" xr:uid="{00000000-0005-0000-0000-0000995E0000}"/>
    <cellStyle name="Comma [0] 10056" xfId="24141" hidden="1" xr:uid="{00000000-0005-0000-0000-00006E5E0000}"/>
    <cellStyle name="Comma [0] 10057" xfId="24175" hidden="1" xr:uid="{00000000-0005-0000-0000-0000905E0000}"/>
    <cellStyle name="Comma [0] 10058" xfId="24188" hidden="1" xr:uid="{00000000-0005-0000-0000-00009D5E0000}"/>
    <cellStyle name="Comma [0] 10059" xfId="24190" hidden="1" xr:uid="{00000000-0005-0000-0000-00009F5E0000}"/>
    <cellStyle name="Comma [0] 1006" xfId="673" hidden="1" xr:uid="{00000000-0005-0000-0000-0000C2020000}"/>
    <cellStyle name="Comma [0] 10060" xfId="24058" hidden="1" xr:uid="{00000000-0005-0000-0000-00001B5E0000}"/>
    <cellStyle name="Comma [0] 10061" xfId="24178" hidden="1" xr:uid="{00000000-0005-0000-0000-0000935E0000}"/>
    <cellStyle name="Comma [0] 10062" xfId="24118" hidden="1" xr:uid="{00000000-0005-0000-0000-0000575E0000}"/>
    <cellStyle name="Comma [0] 10063" xfId="24152" hidden="1" xr:uid="{00000000-0005-0000-0000-0000795E0000}"/>
    <cellStyle name="Comma [0] 10064" xfId="24165" hidden="1" xr:uid="{00000000-0005-0000-0000-0000865E0000}"/>
    <cellStyle name="Comma [0] 10065" xfId="24193" hidden="1" xr:uid="{00000000-0005-0000-0000-0000A25E0000}"/>
    <cellStyle name="Comma [0] 10066" xfId="24156" hidden="1" xr:uid="{00000000-0005-0000-0000-00007D5E0000}"/>
    <cellStyle name="Comma [0] 10067" xfId="24116" hidden="1" xr:uid="{00000000-0005-0000-0000-0000555E0000}"/>
    <cellStyle name="Comma [0] 10068" xfId="24195" hidden="1" xr:uid="{00000000-0005-0000-0000-0000A45E0000}"/>
    <cellStyle name="Comma [0] 10069" xfId="24197" hidden="1" xr:uid="{00000000-0005-0000-0000-0000A65E0000}"/>
    <cellStyle name="Comma [0] 1007" xfId="4030" hidden="1" xr:uid="{00000000-0005-0000-0000-0000DF0F0000}"/>
    <cellStyle name="Comma [0] 10070" xfId="23709" hidden="1" xr:uid="{00000000-0005-0000-0000-0000BE5C0000}"/>
    <cellStyle name="Comma [0] 10071" xfId="23706" hidden="1" xr:uid="{00000000-0005-0000-0000-0000BB5C0000}"/>
    <cellStyle name="Comma [0] 10072" xfId="24203" hidden="1" xr:uid="{00000000-0005-0000-0000-0000AC5E0000}"/>
    <cellStyle name="Comma [0] 10073" xfId="24209" hidden="1" xr:uid="{00000000-0005-0000-0000-0000B25E0000}"/>
    <cellStyle name="Comma [0] 10074" xfId="24211" hidden="1" xr:uid="{00000000-0005-0000-0000-0000B45E0000}"/>
    <cellStyle name="Comma [0] 10075" xfId="24202" hidden="1" xr:uid="{00000000-0005-0000-0000-0000AB5E0000}"/>
    <cellStyle name="Comma [0] 10076" xfId="24207" hidden="1" xr:uid="{00000000-0005-0000-0000-0000B05E0000}"/>
    <cellStyle name="Comma [0] 10077" xfId="24213" hidden="1" xr:uid="{00000000-0005-0000-0000-0000B65E0000}"/>
    <cellStyle name="Comma [0] 10078" xfId="24215" hidden="1" xr:uid="{00000000-0005-0000-0000-0000B85E0000}"/>
    <cellStyle name="Comma [0] 10079" xfId="23732" hidden="1" xr:uid="{00000000-0005-0000-0000-0000D55C0000}"/>
    <cellStyle name="Comma [0] 1008" xfId="669" hidden="1" xr:uid="{00000000-0005-0000-0000-0000BE020000}"/>
    <cellStyle name="Comma [0] 10080" xfId="23734" hidden="1" xr:uid="{00000000-0005-0000-0000-0000D75C0000}"/>
    <cellStyle name="Comma [0] 10081" xfId="24226" hidden="1" xr:uid="{00000000-0005-0000-0000-0000C35E0000}"/>
    <cellStyle name="Comma [0] 10082" xfId="24235" hidden="1" xr:uid="{00000000-0005-0000-0000-0000CC5E0000}"/>
    <cellStyle name="Comma [0] 10083" xfId="24246" hidden="1" xr:uid="{00000000-0005-0000-0000-0000D75E0000}"/>
    <cellStyle name="Comma [0] 10084" xfId="24252" hidden="1" xr:uid="{00000000-0005-0000-0000-0000DD5E0000}"/>
    <cellStyle name="Comma [0] 10085" xfId="24234" hidden="1" xr:uid="{00000000-0005-0000-0000-0000CB5E0000}"/>
    <cellStyle name="Comma [0] 10086" xfId="24244" hidden="1" xr:uid="{00000000-0005-0000-0000-0000D55E0000}"/>
    <cellStyle name="Comma [0] 10087" xfId="24264" hidden="1" xr:uid="{00000000-0005-0000-0000-0000E95E0000}"/>
    <cellStyle name="Comma [0] 10088" xfId="24266" hidden="1" xr:uid="{00000000-0005-0000-0000-0000EB5E0000}"/>
    <cellStyle name="Comma [0] 10089" xfId="24217" hidden="1" xr:uid="{00000000-0005-0000-0000-0000BA5E0000}"/>
    <cellStyle name="Comma [0] 1009" xfId="668" hidden="1" xr:uid="{00000000-0005-0000-0000-0000BD020000}"/>
    <cellStyle name="Comma [0] 10090" xfId="23714" hidden="1" xr:uid="{00000000-0005-0000-0000-0000C35C0000}"/>
    <cellStyle name="Comma [0] 10091" xfId="24220" hidden="1" xr:uid="{00000000-0005-0000-0000-0000BD5E0000}"/>
    <cellStyle name="Comma [0] 10092" xfId="23719" hidden="1" xr:uid="{00000000-0005-0000-0000-0000C85C0000}"/>
    <cellStyle name="Comma [0] 10093" xfId="23703" hidden="1" xr:uid="{00000000-0005-0000-0000-0000B85C0000}"/>
    <cellStyle name="Comma [0] 10094" xfId="24271" hidden="1" xr:uid="{00000000-0005-0000-0000-0000F05E0000}"/>
    <cellStyle name="Comma [0] 10095" xfId="23712" hidden="1" xr:uid="{00000000-0005-0000-0000-0000C15C0000}"/>
    <cellStyle name="Comma [0] 10096" xfId="23733" hidden="1" xr:uid="{00000000-0005-0000-0000-0000D65C0000}"/>
    <cellStyle name="Comma [0] 10097" xfId="24283" hidden="1" xr:uid="{00000000-0005-0000-0000-0000FC5E0000}"/>
    <cellStyle name="Comma [0] 10098" xfId="24285" hidden="1" xr:uid="{00000000-0005-0000-0000-0000FE5E0000}"/>
    <cellStyle name="Comma [0] 10099" xfId="24274" hidden="1" xr:uid="{00000000-0005-0000-0000-0000F35E0000}"/>
    <cellStyle name="Comma [0] 101" xfId="2325" hidden="1" xr:uid="{00000000-0005-0000-0000-000036090000}"/>
    <cellStyle name="Comma [0] 1010" xfId="4081" hidden="1" xr:uid="{00000000-0005-0000-0000-000012100000}"/>
    <cellStyle name="Comma [0] 10100" xfId="24282" hidden="1" xr:uid="{00000000-0005-0000-0000-0000FB5E0000}"/>
    <cellStyle name="Comma [0] 10101" xfId="23716" hidden="1" xr:uid="{00000000-0005-0000-0000-0000C55C0000}"/>
    <cellStyle name="Comma [0] 10102" xfId="24268" hidden="1" xr:uid="{00000000-0005-0000-0000-0000ED5E0000}"/>
    <cellStyle name="Comma [0] 10103" xfId="24301" hidden="1" xr:uid="{00000000-0005-0000-0000-00000E5F0000}"/>
    <cellStyle name="Comma [0] 10104" xfId="24309" hidden="1" xr:uid="{00000000-0005-0000-0000-0000165F0000}"/>
    <cellStyle name="Comma [0] 10105" xfId="24218" hidden="1" xr:uid="{00000000-0005-0000-0000-0000BB5E0000}"/>
    <cellStyle name="Comma [0] 10106" xfId="24297" hidden="1" xr:uid="{00000000-0005-0000-0000-00000A5F0000}"/>
    <cellStyle name="Comma [0] 10107" xfId="24318" hidden="1" xr:uid="{00000000-0005-0000-0000-00001F5F0000}"/>
    <cellStyle name="Comma [0] 10108" xfId="24320" hidden="1" xr:uid="{00000000-0005-0000-0000-0000215F0000}"/>
    <cellStyle name="Comma [0] 10109" xfId="24279" hidden="1" xr:uid="{00000000-0005-0000-0000-0000F85E0000}"/>
    <cellStyle name="Comma [0] 1011" xfId="676" hidden="1" xr:uid="{00000000-0005-0000-0000-0000C5020000}"/>
    <cellStyle name="Comma [0] 10110" xfId="24224" hidden="1" xr:uid="{00000000-0005-0000-0000-0000C15E0000}"/>
    <cellStyle name="Comma [0] 10111" xfId="24277" hidden="1" xr:uid="{00000000-0005-0000-0000-0000F65E0000}"/>
    <cellStyle name="Comma [0] 10112" xfId="24261" hidden="1" xr:uid="{00000000-0005-0000-0000-0000E65E0000}"/>
    <cellStyle name="Comma [0] 10113" xfId="24257" hidden="1" xr:uid="{00000000-0005-0000-0000-0000E25E0000}"/>
    <cellStyle name="Comma [0] 10114" xfId="24328" hidden="1" xr:uid="{00000000-0005-0000-0000-0000295F0000}"/>
    <cellStyle name="Comma [0] 10115" xfId="24200" hidden="1" xr:uid="{00000000-0005-0000-0000-0000A95E0000}"/>
    <cellStyle name="Comma [0] 10116" xfId="23682" hidden="1" xr:uid="{00000000-0005-0000-0000-0000A35C0000}"/>
    <cellStyle name="Comma [0] 10117" xfId="24336" hidden="1" xr:uid="{00000000-0005-0000-0000-0000315F0000}"/>
    <cellStyle name="Comma [0] 10118" xfId="24338" hidden="1" xr:uid="{00000000-0005-0000-0000-0000335F0000}"/>
    <cellStyle name="Comma [0] 10119" xfId="24287" hidden="1" xr:uid="{00000000-0005-0000-0000-0000005F0000}"/>
    <cellStyle name="Comma [0] 1012" xfId="670" hidden="1" xr:uid="{00000000-0005-0000-0000-0000BF020000}"/>
    <cellStyle name="Comma [0] 10120" xfId="24263" hidden="1" xr:uid="{00000000-0005-0000-0000-0000E85E0000}"/>
    <cellStyle name="Comma [0] 10121" xfId="24298" hidden="1" xr:uid="{00000000-0005-0000-0000-00000B5F0000}"/>
    <cellStyle name="Comma [0] 10122" xfId="24230" hidden="1" xr:uid="{00000000-0005-0000-0000-0000C75E0000}"/>
    <cellStyle name="Comma [0] 10123" xfId="24300" hidden="1" xr:uid="{00000000-0005-0000-0000-00000D5F0000}"/>
    <cellStyle name="Comma [0] 10124" xfId="24345" hidden="1" xr:uid="{00000000-0005-0000-0000-00003A5F0000}"/>
    <cellStyle name="Comma [0] 10125" xfId="24288" hidden="1" xr:uid="{00000000-0005-0000-0000-0000015F0000}"/>
    <cellStyle name="Comma [0] 10126" xfId="24245" hidden="1" xr:uid="{00000000-0005-0000-0000-0000D65E0000}"/>
    <cellStyle name="Comma [0] 10127" xfId="24351" hidden="1" xr:uid="{00000000-0005-0000-0000-0000405F0000}"/>
    <cellStyle name="Comma [0] 10128" xfId="24353" hidden="1" xr:uid="{00000000-0005-0000-0000-0000425F0000}"/>
    <cellStyle name="Comma [0] 10129" xfId="24306" hidden="1" xr:uid="{00000000-0005-0000-0000-0000135F0000}"/>
    <cellStyle name="Comma [0] 1013" xfId="4093" hidden="1" xr:uid="{00000000-0005-0000-0000-00001E100000}"/>
    <cellStyle name="Comma [0] 10130" xfId="24312" hidden="1" xr:uid="{00000000-0005-0000-0000-0000195F0000}"/>
    <cellStyle name="Comma [0] 10131" xfId="24199" hidden="1" xr:uid="{00000000-0005-0000-0000-0000A85E0000}"/>
    <cellStyle name="Comma [0] 10132" xfId="24262" hidden="1" xr:uid="{00000000-0005-0000-0000-0000E75E0000}"/>
    <cellStyle name="Comma [0] 10133" xfId="24270" hidden="1" xr:uid="{00000000-0005-0000-0000-0000EF5E0000}"/>
    <cellStyle name="Comma [0] 10134" xfId="24359" hidden="1" xr:uid="{00000000-0005-0000-0000-0000485F0000}"/>
    <cellStyle name="Comma [0] 10135" xfId="24273" hidden="1" xr:uid="{00000000-0005-0000-0000-0000F25E0000}"/>
    <cellStyle name="Comma [0] 10136" xfId="24233" hidden="1" xr:uid="{00000000-0005-0000-0000-0000CA5E0000}"/>
    <cellStyle name="Comma [0] 10137" xfId="24364" hidden="1" xr:uid="{00000000-0005-0000-0000-00004D5F0000}"/>
    <cellStyle name="Comma [0] 10138" xfId="24366" hidden="1" xr:uid="{00000000-0005-0000-0000-00004F5F0000}"/>
    <cellStyle name="Comma [0] 10139" xfId="24325" hidden="1" xr:uid="{00000000-0005-0000-0000-0000265F0000}"/>
    <cellStyle name="Comma [0] 1014" xfId="4095" hidden="1" xr:uid="{00000000-0005-0000-0000-000020100000}"/>
    <cellStyle name="Comma [0] 10140" xfId="24331" hidden="1" xr:uid="{00000000-0005-0000-0000-00002C5F0000}"/>
    <cellStyle name="Comma [0] 10141" xfId="24232" hidden="1" xr:uid="{00000000-0005-0000-0000-0000C95E0000}"/>
    <cellStyle name="Comma [0] 10142" xfId="24313" hidden="1" xr:uid="{00000000-0005-0000-0000-00001A5F0000}"/>
    <cellStyle name="Comma [0] 10143" xfId="24292" hidden="1" xr:uid="{00000000-0005-0000-0000-0000055F0000}"/>
    <cellStyle name="Comma [0] 10144" xfId="24370" hidden="1" xr:uid="{00000000-0005-0000-0000-0000535F0000}"/>
    <cellStyle name="Comma [0] 10145" xfId="24311" hidden="1" xr:uid="{00000000-0005-0000-0000-0000185F0000}"/>
    <cellStyle name="Comma [0] 10146" xfId="24249" hidden="1" xr:uid="{00000000-0005-0000-0000-0000DA5E0000}"/>
    <cellStyle name="Comma [0] 10147" xfId="24377" hidden="1" xr:uid="{00000000-0005-0000-0000-00005A5F0000}"/>
    <cellStyle name="Comma [0] 10148" xfId="24379" hidden="1" xr:uid="{00000000-0005-0000-0000-00005C5F0000}"/>
    <cellStyle name="Comma [0] 10149" xfId="24343" hidden="1" xr:uid="{00000000-0005-0000-0000-0000385F0000}"/>
    <cellStyle name="Comma [0] 1015" xfId="4084" hidden="1" xr:uid="{00000000-0005-0000-0000-000015100000}"/>
    <cellStyle name="Comma [0] 10150" xfId="24348" hidden="1" xr:uid="{00000000-0005-0000-0000-00003D5F0000}"/>
    <cellStyle name="Comma [0] 10151" xfId="23713" hidden="1" xr:uid="{00000000-0005-0000-0000-0000C25C0000}"/>
    <cellStyle name="Comma [0] 10152" xfId="24332" hidden="1" xr:uid="{00000000-0005-0000-0000-00002D5F0000}"/>
    <cellStyle name="Comma [0] 10153" xfId="24237" hidden="1" xr:uid="{00000000-0005-0000-0000-0000CE5E0000}"/>
    <cellStyle name="Comma [0] 10154" xfId="24383" hidden="1" xr:uid="{00000000-0005-0000-0000-0000605F0000}"/>
    <cellStyle name="Comma [0] 10155" xfId="24330" hidden="1" xr:uid="{00000000-0005-0000-0000-00002B5F0000}"/>
    <cellStyle name="Comma [0] 10156" xfId="24269" hidden="1" xr:uid="{00000000-0005-0000-0000-0000EE5E0000}"/>
    <cellStyle name="Comma [0] 10157" xfId="24387" hidden="1" xr:uid="{00000000-0005-0000-0000-0000645F0000}"/>
    <cellStyle name="Comma [0] 10158" xfId="24389" hidden="1" xr:uid="{00000000-0005-0000-0000-0000665F0000}"/>
    <cellStyle name="Comma [0] 10159" xfId="24357" hidden="1" xr:uid="{00000000-0005-0000-0000-0000465F0000}"/>
    <cellStyle name="Comma [0] 1016" xfId="4092" hidden="1" xr:uid="{00000000-0005-0000-0000-00001D100000}"/>
    <cellStyle name="Comma [0] 10160" xfId="24361" hidden="1" xr:uid="{00000000-0005-0000-0000-00004A5F0000}"/>
    <cellStyle name="Comma [0] 10161" xfId="24251" hidden="1" xr:uid="{00000000-0005-0000-0000-0000DC5E0000}"/>
    <cellStyle name="Comma [0] 10162" xfId="24349" hidden="1" xr:uid="{00000000-0005-0000-0000-00003E5F0000}"/>
    <cellStyle name="Comma [0] 10163" xfId="24241" hidden="1" xr:uid="{00000000-0005-0000-0000-0000D25E0000}"/>
    <cellStyle name="Comma [0] 10164" xfId="24393" hidden="1" xr:uid="{00000000-0005-0000-0000-00006A5F0000}"/>
    <cellStyle name="Comma [0] 10165" xfId="24347" hidden="1" xr:uid="{00000000-0005-0000-0000-00003C5F0000}"/>
    <cellStyle name="Comma [0] 10166" xfId="24316" hidden="1" xr:uid="{00000000-0005-0000-0000-00001D5F0000}"/>
    <cellStyle name="Comma [0] 10167" xfId="24397" hidden="1" xr:uid="{00000000-0005-0000-0000-00006E5F0000}"/>
    <cellStyle name="Comma [0] 10168" xfId="24399" hidden="1" xr:uid="{00000000-0005-0000-0000-0000705F0000}"/>
    <cellStyle name="Comma [0] 10169" xfId="24385" hidden="1" xr:uid="{00000000-0005-0000-0000-0000625F0000}"/>
    <cellStyle name="Comma [0] 1017" xfId="672" hidden="1" xr:uid="{00000000-0005-0000-0000-0000C1020000}"/>
    <cellStyle name="Comma [0] 10170" xfId="24372" hidden="1" xr:uid="{00000000-0005-0000-0000-0000555F0000}"/>
    <cellStyle name="Comma [0] 10171" xfId="24396" hidden="1" xr:uid="{00000000-0005-0000-0000-00006D5F0000}"/>
    <cellStyle name="Comma [0] 10172" xfId="24362" hidden="1" xr:uid="{00000000-0005-0000-0000-00004B5F0000}"/>
    <cellStyle name="Comma [0] 10173" xfId="24334" hidden="1" xr:uid="{00000000-0005-0000-0000-00002F5F0000}"/>
    <cellStyle name="Comma [0] 10174" xfId="24401" hidden="1" xr:uid="{00000000-0005-0000-0000-0000725F0000}"/>
    <cellStyle name="Comma [0] 10175" xfId="24358" hidden="1" xr:uid="{00000000-0005-0000-0000-0000475F0000}"/>
    <cellStyle name="Comma [0] 10176" xfId="24392" hidden="1" xr:uid="{00000000-0005-0000-0000-0000695F0000}"/>
    <cellStyle name="Comma [0] 10177" xfId="24405" hidden="1" xr:uid="{00000000-0005-0000-0000-0000765F0000}"/>
    <cellStyle name="Comma [0] 10178" xfId="24407" hidden="1" xr:uid="{00000000-0005-0000-0000-0000785F0000}"/>
    <cellStyle name="Comma [0] 10179" xfId="24275" hidden="1" xr:uid="{00000000-0005-0000-0000-0000F45E0000}"/>
    <cellStyle name="Comma [0] 1018" xfId="4078" hidden="1" xr:uid="{00000000-0005-0000-0000-00000F100000}"/>
    <cellStyle name="Comma [0] 10180" xfId="24395" hidden="1" xr:uid="{00000000-0005-0000-0000-00006C5F0000}"/>
    <cellStyle name="Comma [0] 10181" xfId="24335" hidden="1" xr:uid="{00000000-0005-0000-0000-0000305F0000}"/>
    <cellStyle name="Comma [0] 10182" xfId="24369" hidden="1" xr:uid="{00000000-0005-0000-0000-0000525F0000}"/>
    <cellStyle name="Comma [0] 10183" xfId="24382" hidden="1" xr:uid="{00000000-0005-0000-0000-00005F5F0000}"/>
    <cellStyle name="Comma [0] 10184" xfId="24410" hidden="1" xr:uid="{00000000-0005-0000-0000-00007B5F0000}"/>
    <cellStyle name="Comma [0] 10185" xfId="24373" hidden="1" xr:uid="{00000000-0005-0000-0000-0000565F0000}"/>
    <cellStyle name="Comma [0] 10186" xfId="24333" hidden="1" xr:uid="{00000000-0005-0000-0000-00002E5F0000}"/>
    <cellStyle name="Comma [0] 10187" xfId="24412" hidden="1" xr:uid="{00000000-0005-0000-0000-00007D5F0000}"/>
    <cellStyle name="Comma [0] 10188" xfId="24414" hidden="1" xr:uid="{00000000-0005-0000-0000-00007F5F0000}"/>
    <cellStyle name="Comma [0] 10189" xfId="23767" hidden="1" xr:uid="{00000000-0005-0000-0000-0000F85C0000}"/>
    <cellStyle name="Comma [0] 1019" xfId="4111" hidden="1" xr:uid="{00000000-0005-0000-0000-000030100000}"/>
    <cellStyle name="Comma [0] 10190" xfId="23723" hidden="1" xr:uid="{00000000-0005-0000-0000-0000CC5C0000}"/>
    <cellStyle name="Comma [0] 10191" xfId="24420" hidden="1" xr:uid="{00000000-0005-0000-0000-0000855F0000}"/>
    <cellStyle name="Comma [0] 10192" xfId="24426" hidden="1" xr:uid="{00000000-0005-0000-0000-00008B5F0000}"/>
    <cellStyle name="Comma [0] 10193" xfId="24428" hidden="1" xr:uid="{00000000-0005-0000-0000-00008D5F0000}"/>
    <cellStyle name="Comma [0] 10194" xfId="24419" hidden="1" xr:uid="{00000000-0005-0000-0000-0000845F0000}"/>
    <cellStyle name="Comma [0] 10195" xfId="24424" hidden="1" xr:uid="{00000000-0005-0000-0000-0000895F0000}"/>
    <cellStyle name="Comma [0] 10196" xfId="24430" hidden="1" xr:uid="{00000000-0005-0000-0000-00008F5F0000}"/>
    <cellStyle name="Comma [0] 10197" xfId="24432" hidden="1" xr:uid="{00000000-0005-0000-0000-0000915F0000}"/>
    <cellStyle name="Comma [0] 10198" xfId="23724" hidden="1" xr:uid="{00000000-0005-0000-0000-0000CD5C0000}"/>
    <cellStyle name="Comma [0] 10199" xfId="23702" hidden="1" xr:uid="{00000000-0005-0000-0000-0000B75C0000}"/>
    <cellStyle name="Comma [0] 102" xfId="2331" hidden="1" xr:uid="{00000000-0005-0000-0000-00003C090000}"/>
    <cellStyle name="Comma [0] 1020" xfId="4119" hidden="1" xr:uid="{00000000-0005-0000-0000-000038100000}"/>
    <cellStyle name="Comma [0] 10200" xfId="24443" hidden="1" xr:uid="{00000000-0005-0000-0000-00009C5F0000}"/>
    <cellStyle name="Comma [0] 10201" xfId="24452" hidden="1" xr:uid="{00000000-0005-0000-0000-0000A55F0000}"/>
    <cellStyle name="Comma [0] 10202" xfId="24463" hidden="1" xr:uid="{00000000-0005-0000-0000-0000B05F0000}"/>
    <cellStyle name="Comma [0] 10203" xfId="24469" hidden="1" xr:uid="{00000000-0005-0000-0000-0000B65F0000}"/>
    <cellStyle name="Comma [0] 10204" xfId="24451" hidden="1" xr:uid="{00000000-0005-0000-0000-0000A45F0000}"/>
    <cellStyle name="Comma [0] 10205" xfId="24461" hidden="1" xr:uid="{00000000-0005-0000-0000-0000AE5F0000}"/>
    <cellStyle name="Comma [0] 10206" xfId="24481" hidden="1" xr:uid="{00000000-0005-0000-0000-0000C25F0000}"/>
    <cellStyle name="Comma [0] 10207" xfId="24483" hidden="1" xr:uid="{00000000-0005-0000-0000-0000C45F0000}"/>
    <cellStyle name="Comma [0] 10208" xfId="24434" hidden="1" xr:uid="{00000000-0005-0000-0000-0000935F0000}"/>
    <cellStyle name="Comma [0] 10209" xfId="23690" hidden="1" xr:uid="{00000000-0005-0000-0000-0000AB5C0000}"/>
    <cellStyle name="Comma [0] 1021" xfId="4028" hidden="1" xr:uid="{00000000-0005-0000-0000-0000DD0F0000}"/>
    <cellStyle name="Comma [0] 10210" xfId="24437" hidden="1" xr:uid="{00000000-0005-0000-0000-0000965F0000}"/>
    <cellStyle name="Comma [0] 10211" xfId="23701" hidden="1" xr:uid="{00000000-0005-0000-0000-0000B65C0000}"/>
    <cellStyle name="Comma [0] 10212" xfId="23700" hidden="1" xr:uid="{00000000-0005-0000-0000-0000B55C0000}"/>
    <cellStyle name="Comma [0] 10213" xfId="24488" hidden="1" xr:uid="{00000000-0005-0000-0000-0000C95F0000}"/>
    <cellStyle name="Comma [0] 10214" xfId="23776" hidden="1" xr:uid="{00000000-0005-0000-0000-0000015D0000}"/>
    <cellStyle name="Comma [0] 10215" xfId="23977" hidden="1" xr:uid="{00000000-0005-0000-0000-0000CA5D0000}"/>
    <cellStyle name="Comma [0] 10216" xfId="24500" hidden="1" xr:uid="{00000000-0005-0000-0000-0000D55F0000}"/>
    <cellStyle name="Comma [0] 10217" xfId="24502" hidden="1" xr:uid="{00000000-0005-0000-0000-0000D75F0000}"/>
    <cellStyle name="Comma [0] 10218" xfId="24491" hidden="1" xr:uid="{00000000-0005-0000-0000-0000CC5F0000}"/>
    <cellStyle name="Comma [0] 10219" xfId="24499" hidden="1" xr:uid="{00000000-0005-0000-0000-0000D45F0000}"/>
    <cellStyle name="Comma [0] 1022" xfId="4107" hidden="1" xr:uid="{00000000-0005-0000-0000-00002C100000}"/>
    <cellStyle name="Comma [0] 10220" xfId="23986" hidden="1" xr:uid="{00000000-0005-0000-0000-0000D35D0000}"/>
    <cellStyle name="Comma [0] 10221" xfId="24485" hidden="1" xr:uid="{00000000-0005-0000-0000-0000C65F0000}"/>
    <cellStyle name="Comma [0] 10222" xfId="24518" hidden="1" xr:uid="{00000000-0005-0000-0000-0000E75F0000}"/>
    <cellStyle name="Comma [0] 10223" xfId="24526" hidden="1" xr:uid="{00000000-0005-0000-0000-0000EF5F0000}"/>
    <cellStyle name="Comma [0] 10224" xfId="24435" hidden="1" xr:uid="{00000000-0005-0000-0000-0000945F0000}"/>
    <cellStyle name="Comma [0] 10225" xfId="24514" hidden="1" xr:uid="{00000000-0005-0000-0000-0000E35F0000}"/>
    <cellStyle name="Comma [0] 10226" xfId="24535" hidden="1" xr:uid="{00000000-0005-0000-0000-0000F85F0000}"/>
    <cellStyle name="Comma [0] 10227" xfId="24537" hidden="1" xr:uid="{00000000-0005-0000-0000-0000FA5F0000}"/>
    <cellStyle name="Comma [0] 10228" xfId="24496" hidden="1" xr:uid="{00000000-0005-0000-0000-0000D15F0000}"/>
    <cellStyle name="Comma [0] 10229" xfId="24441" hidden="1" xr:uid="{00000000-0005-0000-0000-00009A5F0000}"/>
    <cellStyle name="Comma [0] 1023" xfId="4128" hidden="1" xr:uid="{00000000-0005-0000-0000-000041100000}"/>
    <cellStyle name="Comma [0] 10230" xfId="24494" hidden="1" xr:uid="{00000000-0005-0000-0000-0000CF5F0000}"/>
    <cellStyle name="Comma [0] 10231" xfId="24478" hidden="1" xr:uid="{00000000-0005-0000-0000-0000BF5F0000}"/>
    <cellStyle name="Comma [0] 10232" xfId="24474" hidden="1" xr:uid="{00000000-0005-0000-0000-0000BB5F0000}"/>
    <cellStyle name="Comma [0] 10233" xfId="24545" hidden="1" xr:uid="{00000000-0005-0000-0000-000002600000}"/>
    <cellStyle name="Comma [0] 10234" xfId="24417" hidden="1" xr:uid="{00000000-0005-0000-0000-0000825F0000}"/>
    <cellStyle name="Comma [0] 10235" xfId="23725" hidden="1" xr:uid="{00000000-0005-0000-0000-0000CE5C0000}"/>
    <cellStyle name="Comma [0] 10236" xfId="24553" hidden="1" xr:uid="{00000000-0005-0000-0000-00000A600000}"/>
    <cellStyle name="Comma [0] 10237" xfId="24555" hidden="1" xr:uid="{00000000-0005-0000-0000-00000C600000}"/>
    <cellStyle name="Comma [0] 10238" xfId="24504" hidden="1" xr:uid="{00000000-0005-0000-0000-0000D95F0000}"/>
    <cellStyle name="Comma [0] 10239" xfId="24480" hidden="1" xr:uid="{00000000-0005-0000-0000-0000C15F0000}"/>
    <cellStyle name="Comma [0] 1024" xfId="4130" hidden="1" xr:uid="{00000000-0005-0000-0000-000043100000}"/>
    <cellStyle name="Comma [0] 10240" xfId="24515" hidden="1" xr:uid="{00000000-0005-0000-0000-0000E45F0000}"/>
    <cellStyle name="Comma [0] 10241" xfId="24447" hidden="1" xr:uid="{00000000-0005-0000-0000-0000A05F0000}"/>
    <cellStyle name="Comma [0] 10242" xfId="24517" hidden="1" xr:uid="{00000000-0005-0000-0000-0000E65F0000}"/>
    <cellStyle name="Comma [0] 10243" xfId="24562" hidden="1" xr:uid="{00000000-0005-0000-0000-000013600000}"/>
    <cellStyle name="Comma [0] 10244" xfId="24505" hidden="1" xr:uid="{00000000-0005-0000-0000-0000DA5F0000}"/>
    <cellStyle name="Comma [0] 10245" xfId="24462" hidden="1" xr:uid="{00000000-0005-0000-0000-0000AF5F0000}"/>
    <cellStyle name="Comma [0] 10246" xfId="24568" hidden="1" xr:uid="{00000000-0005-0000-0000-000019600000}"/>
    <cellStyle name="Comma [0] 10247" xfId="24570" hidden="1" xr:uid="{00000000-0005-0000-0000-00001B600000}"/>
    <cellStyle name="Comma [0] 10248" xfId="24523" hidden="1" xr:uid="{00000000-0005-0000-0000-0000EC5F0000}"/>
    <cellStyle name="Comma [0] 10249" xfId="24529" hidden="1" xr:uid="{00000000-0005-0000-0000-0000F25F0000}"/>
    <cellStyle name="Comma [0] 1025" xfId="4089" hidden="1" xr:uid="{00000000-0005-0000-0000-00001A100000}"/>
    <cellStyle name="Comma [0] 10250" xfId="24416" hidden="1" xr:uid="{00000000-0005-0000-0000-0000815F0000}"/>
    <cellStyle name="Comma [0] 10251" xfId="24479" hidden="1" xr:uid="{00000000-0005-0000-0000-0000C05F0000}"/>
    <cellStyle name="Comma [0] 10252" xfId="24487" hidden="1" xr:uid="{00000000-0005-0000-0000-0000C85F0000}"/>
    <cellStyle name="Comma [0] 10253" xfId="24576" hidden="1" xr:uid="{00000000-0005-0000-0000-000021600000}"/>
    <cellStyle name="Comma [0] 10254" xfId="24490" hidden="1" xr:uid="{00000000-0005-0000-0000-0000CB5F0000}"/>
    <cellStyle name="Comma [0] 10255" xfId="24450" hidden="1" xr:uid="{00000000-0005-0000-0000-0000A35F0000}"/>
    <cellStyle name="Comma [0] 10256" xfId="24581" hidden="1" xr:uid="{00000000-0005-0000-0000-000026600000}"/>
    <cellStyle name="Comma [0] 10257" xfId="24583" hidden="1" xr:uid="{00000000-0005-0000-0000-000028600000}"/>
    <cellStyle name="Comma [0] 10258" xfId="24542" hidden="1" xr:uid="{00000000-0005-0000-0000-0000FF5F0000}"/>
    <cellStyle name="Comma [0] 10259" xfId="24548" hidden="1" xr:uid="{00000000-0005-0000-0000-000005600000}"/>
    <cellStyle name="Comma [0] 1026" xfId="4034" hidden="1" xr:uid="{00000000-0005-0000-0000-0000E30F0000}"/>
    <cellStyle name="Comma [0] 10260" xfId="24449" hidden="1" xr:uid="{00000000-0005-0000-0000-0000A25F0000}"/>
    <cellStyle name="Comma [0] 10261" xfId="24530" hidden="1" xr:uid="{00000000-0005-0000-0000-0000F35F0000}"/>
    <cellStyle name="Comma [0] 10262" xfId="24509" hidden="1" xr:uid="{00000000-0005-0000-0000-0000DE5F0000}"/>
    <cellStyle name="Comma [0] 10263" xfId="24587" hidden="1" xr:uid="{00000000-0005-0000-0000-00002C600000}"/>
    <cellStyle name="Comma [0] 10264" xfId="24528" hidden="1" xr:uid="{00000000-0005-0000-0000-0000F15F0000}"/>
    <cellStyle name="Comma [0] 10265" xfId="24466" hidden="1" xr:uid="{00000000-0005-0000-0000-0000B35F0000}"/>
    <cellStyle name="Comma [0] 10266" xfId="24594" hidden="1" xr:uid="{00000000-0005-0000-0000-000033600000}"/>
    <cellStyle name="Comma [0] 10267" xfId="24596" hidden="1" xr:uid="{00000000-0005-0000-0000-000035600000}"/>
    <cellStyle name="Comma [0] 10268" xfId="24560" hidden="1" xr:uid="{00000000-0005-0000-0000-000011600000}"/>
    <cellStyle name="Comma [0] 10269" xfId="24565" hidden="1" xr:uid="{00000000-0005-0000-0000-000016600000}"/>
    <cellStyle name="Comma [0] 1027" xfId="4087" hidden="1" xr:uid="{00000000-0005-0000-0000-000018100000}"/>
    <cellStyle name="Comma [0] 10270" xfId="23995" hidden="1" xr:uid="{00000000-0005-0000-0000-0000DC5D0000}"/>
    <cellStyle name="Comma [0] 10271" xfId="24549" hidden="1" xr:uid="{00000000-0005-0000-0000-000006600000}"/>
    <cellStyle name="Comma [0] 10272" xfId="24454" hidden="1" xr:uid="{00000000-0005-0000-0000-0000A75F0000}"/>
    <cellStyle name="Comma [0] 10273" xfId="24600" hidden="1" xr:uid="{00000000-0005-0000-0000-000039600000}"/>
    <cellStyle name="Comma [0] 10274" xfId="24547" hidden="1" xr:uid="{00000000-0005-0000-0000-000004600000}"/>
    <cellStyle name="Comma [0] 10275" xfId="24486" hidden="1" xr:uid="{00000000-0005-0000-0000-0000C75F0000}"/>
    <cellStyle name="Comma [0] 10276" xfId="24604" hidden="1" xr:uid="{00000000-0005-0000-0000-00003D600000}"/>
    <cellStyle name="Comma [0] 10277" xfId="24606" hidden="1" xr:uid="{00000000-0005-0000-0000-00003F600000}"/>
    <cellStyle name="Comma [0] 10278" xfId="24574" hidden="1" xr:uid="{00000000-0005-0000-0000-00001F600000}"/>
    <cellStyle name="Comma [0] 10279" xfId="24578" hidden="1" xr:uid="{00000000-0005-0000-0000-000023600000}"/>
    <cellStyle name="Comma [0] 1028" xfId="4071" hidden="1" xr:uid="{00000000-0005-0000-0000-000008100000}"/>
    <cellStyle name="Comma [0] 10280" xfId="24468" hidden="1" xr:uid="{00000000-0005-0000-0000-0000B55F0000}"/>
    <cellStyle name="Comma [0] 10281" xfId="24566" hidden="1" xr:uid="{00000000-0005-0000-0000-000017600000}"/>
    <cellStyle name="Comma [0] 10282" xfId="24458" hidden="1" xr:uid="{00000000-0005-0000-0000-0000AB5F0000}"/>
    <cellStyle name="Comma [0] 10283" xfId="24610" hidden="1" xr:uid="{00000000-0005-0000-0000-000043600000}"/>
    <cellStyle name="Comma [0] 10284" xfId="24564" hidden="1" xr:uid="{00000000-0005-0000-0000-000015600000}"/>
    <cellStyle name="Comma [0] 10285" xfId="24533" hidden="1" xr:uid="{00000000-0005-0000-0000-0000F65F0000}"/>
    <cellStyle name="Comma [0] 10286" xfId="24614" hidden="1" xr:uid="{00000000-0005-0000-0000-000047600000}"/>
    <cellStyle name="Comma [0] 10287" xfId="24616" hidden="1" xr:uid="{00000000-0005-0000-0000-000049600000}"/>
    <cellStyle name="Comma [0] 10288" xfId="24602" hidden="1" xr:uid="{00000000-0005-0000-0000-00003B600000}"/>
    <cellStyle name="Comma [0] 10289" xfId="24589" hidden="1" xr:uid="{00000000-0005-0000-0000-00002E600000}"/>
    <cellStyle name="Comma [0] 1029" xfId="4067" hidden="1" xr:uid="{00000000-0005-0000-0000-000004100000}"/>
    <cellStyle name="Comma [0] 10290" xfId="24613" hidden="1" xr:uid="{00000000-0005-0000-0000-000046600000}"/>
    <cellStyle name="Comma [0] 10291" xfId="24579" hidden="1" xr:uid="{00000000-0005-0000-0000-000024600000}"/>
    <cellStyle name="Comma [0] 10292" xfId="24551" hidden="1" xr:uid="{00000000-0005-0000-0000-000008600000}"/>
    <cellStyle name="Comma [0] 10293" xfId="24618" hidden="1" xr:uid="{00000000-0005-0000-0000-00004B600000}"/>
    <cellStyle name="Comma [0] 10294" xfId="24575" hidden="1" xr:uid="{00000000-0005-0000-0000-000020600000}"/>
    <cellStyle name="Comma [0] 10295" xfId="24609" hidden="1" xr:uid="{00000000-0005-0000-0000-000042600000}"/>
    <cellStyle name="Comma [0] 10296" xfId="24622" hidden="1" xr:uid="{00000000-0005-0000-0000-00004F600000}"/>
    <cellStyle name="Comma [0] 10297" xfId="24624" hidden="1" xr:uid="{00000000-0005-0000-0000-000051600000}"/>
    <cellStyle name="Comma [0] 10298" xfId="24492" hidden="1" xr:uid="{00000000-0005-0000-0000-0000CD5F0000}"/>
    <cellStyle name="Comma [0] 10299" xfId="24612" hidden="1" xr:uid="{00000000-0005-0000-0000-000045600000}"/>
    <cellStyle name="Comma [0] 103" xfId="2232" hidden="1" xr:uid="{00000000-0005-0000-0000-0000D9080000}"/>
    <cellStyle name="Comma [0] 1030" xfId="4138" hidden="1" xr:uid="{00000000-0005-0000-0000-00004B100000}"/>
    <cellStyle name="Comma [0] 10300" xfId="24552" hidden="1" xr:uid="{00000000-0005-0000-0000-000009600000}"/>
    <cellStyle name="Comma [0] 10301" xfId="24586" hidden="1" xr:uid="{00000000-0005-0000-0000-00002B600000}"/>
    <cellStyle name="Comma [0] 10302" xfId="24599" hidden="1" xr:uid="{00000000-0005-0000-0000-000038600000}"/>
    <cellStyle name="Comma [0] 10303" xfId="24627" hidden="1" xr:uid="{00000000-0005-0000-0000-000054600000}"/>
    <cellStyle name="Comma [0] 10304" xfId="24590" hidden="1" xr:uid="{00000000-0005-0000-0000-00002F600000}"/>
    <cellStyle name="Comma [0] 10305" xfId="24550" hidden="1" xr:uid="{00000000-0005-0000-0000-000007600000}"/>
    <cellStyle name="Comma [0] 10306" xfId="24629" hidden="1" xr:uid="{00000000-0005-0000-0000-000056600000}"/>
    <cellStyle name="Comma [0] 10307" xfId="24631" hidden="1" xr:uid="{00000000-0005-0000-0000-000058600000}"/>
    <cellStyle name="Comma [0] 10308" xfId="24633" hidden="1" xr:uid="{00000000-0005-0000-0000-00005A600000}"/>
    <cellStyle name="Comma [0] 10309" xfId="24636" hidden="1" xr:uid="{00000000-0005-0000-0000-00005D600000}"/>
    <cellStyle name="Comma [0] 1031" xfId="664" hidden="1" xr:uid="{00000000-0005-0000-0000-0000B9020000}"/>
    <cellStyle name="Comma [0] 10310" xfId="24638" hidden="1" xr:uid="{00000000-0005-0000-0000-00005F600000}"/>
    <cellStyle name="Comma [0] 10311" xfId="24656" hidden="1" xr:uid="{00000000-0005-0000-0000-000071600000}"/>
    <cellStyle name="Comma [0] 10312" xfId="24663" hidden="1" xr:uid="{00000000-0005-0000-0000-000078600000}"/>
    <cellStyle name="Comma [0] 10313" xfId="24669" hidden="1" xr:uid="{00000000-0005-0000-0000-00007E600000}"/>
    <cellStyle name="Comma [0] 10314" xfId="24671" hidden="1" xr:uid="{00000000-0005-0000-0000-000080600000}"/>
    <cellStyle name="Comma [0] 10315" xfId="24662" hidden="1" xr:uid="{00000000-0005-0000-0000-000077600000}"/>
    <cellStyle name="Comma [0] 10316" xfId="24667" hidden="1" xr:uid="{00000000-0005-0000-0000-00007C600000}"/>
    <cellStyle name="Comma [0] 10317" xfId="24673" hidden="1" xr:uid="{00000000-0005-0000-0000-000082600000}"/>
    <cellStyle name="Comma [0] 10318" xfId="24675" hidden="1" xr:uid="{00000000-0005-0000-0000-000084600000}"/>
    <cellStyle name="Comma [0] 10319" xfId="24653" hidden="1" xr:uid="{00000000-0005-0000-0000-00006E600000}"/>
    <cellStyle name="Comma [0] 1032" xfId="704" hidden="1" xr:uid="{00000000-0005-0000-0000-0000E1020000}"/>
    <cellStyle name="Comma [0] 10320" xfId="24642" hidden="1" xr:uid="{00000000-0005-0000-0000-000063600000}"/>
    <cellStyle name="Comma [0] 10321" xfId="24686" hidden="1" xr:uid="{00000000-0005-0000-0000-00008F600000}"/>
    <cellStyle name="Comma [0] 10322" xfId="24695" hidden="1" xr:uid="{00000000-0005-0000-0000-000098600000}"/>
    <cellStyle name="Comma [0] 10323" xfId="24706" hidden="1" xr:uid="{00000000-0005-0000-0000-0000A3600000}"/>
    <cellStyle name="Comma [0] 10324" xfId="24712" hidden="1" xr:uid="{00000000-0005-0000-0000-0000A9600000}"/>
    <cellStyle name="Comma [0] 10325" xfId="24694" hidden="1" xr:uid="{00000000-0005-0000-0000-000097600000}"/>
    <cellStyle name="Comma [0] 10326" xfId="24704" hidden="1" xr:uid="{00000000-0005-0000-0000-0000A1600000}"/>
    <cellStyle name="Comma [0] 10327" xfId="24724" hidden="1" xr:uid="{00000000-0005-0000-0000-0000B5600000}"/>
    <cellStyle name="Comma [0] 10328" xfId="24726" hidden="1" xr:uid="{00000000-0005-0000-0000-0000B7600000}"/>
    <cellStyle name="Comma [0] 10329" xfId="24677" hidden="1" xr:uid="{00000000-0005-0000-0000-000086600000}"/>
    <cellStyle name="Comma [0] 1033" xfId="4146" hidden="1" xr:uid="{00000000-0005-0000-0000-000053100000}"/>
    <cellStyle name="Comma [0] 10330" xfId="24645" hidden="1" xr:uid="{00000000-0005-0000-0000-000066600000}"/>
    <cellStyle name="Comma [0] 10331" xfId="24680" hidden="1" xr:uid="{00000000-0005-0000-0000-000089600000}"/>
    <cellStyle name="Comma [0] 10332" xfId="24650" hidden="1" xr:uid="{00000000-0005-0000-0000-00006B600000}"/>
    <cellStyle name="Comma [0] 10333" xfId="24652" hidden="1" xr:uid="{00000000-0005-0000-0000-00006D600000}"/>
    <cellStyle name="Comma [0] 10334" xfId="24731" hidden="1" xr:uid="{00000000-0005-0000-0000-0000BC600000}"/>
    <cellStyle name="Comma [0] 10335" xfId="24641" hidden="1" xr:uid="{00000000-0005-0000-0000-000062600000}"/>
    <cellStyle name="Comma [0] 10336" xfId="24649" hidden="1" xr:uid="{00000000-0005-0000-0000-00006A600000}"/>
    <cellStyle name="Comma [0] 10337" xfId="24743" hidden="1" xr:uid="{00000000-0005-0000-0000-0000C8600000}"/>
    <cellStyle name="Comma [0] 10338" xfId="24745" hidden="1" xr:uid="{00000000-0005-0000-0000-0000CA600000}"/>
    <cellStyle name="Comma [0] 10339" xfId="24734" hidden="1" xr:uid="{00000000-0005-0000-0000-0000BF600000}"/>
    <cellStyle name="Comma [0] 1034" xfId="4148" hidden="1" xr:uid="{00000000-0005-0000-0000-000055100000}"/>
    <cellStyle name="Comma [0] 10340" xfId="24742" hidden="1" xr:uid="{00000000-0005-0000-0000-0000C7600000}"/>
    <cellStyle name="Comma [0] 10341" xfId="24647" hidden="1" xr:uid="{00000000-0005-0000-0000-000068600000}"/>
    <cellStyle name="Comma [0] 10342" xfId="24728" hidden="1" xr:uid="{00000000-0005-0000-0000-0000B9600000}"/>
    <cellStyle name="Comma [0] 10343" xfId="24761" hidden="1" xr:uid="{00000000-0005-0000-0000-0000DA600000}"/>
    <cellStyle name="Comma [0] 10344" xfId="24769" hidden="1" xr:uid="{00000000-0005-0000-0000-0000E2600000}"/>
    <cellStyle name="Comma [0] 10345" xfId="24678" hidden="1" xr:uid="{00000000-0005-0000-0000-000087600000}"/>
    <cellStyle name="Comma [0] 10346" xfId="24757" hidden="1" xr:uid="{00000000-0005-0000-0000-0000D6600000}"/>
    <cellStyle name="Comma [0] 10347" xfId="24778" hidden="1" xr:uid="{00000000-0005-0000-0000-0000EB600000}"/>
    <cellStyle name="Comma [0] 10348" xfId="24780" hidden="1" xr:uid="{00000000-0005-0000-0000-0000ED600000}"/>
    <cellStyle name="Comma [0] 10349" xfId="24739" hidden="1" xr:uid="{00000000-0005-0000-0000-0000C4600000}"/>
    <cellStyle name="Comma [0] 1035" xfId="4097" hidden="1" xr:uid="{00000000-0005-0000-0000-000022100000}"/>
    <cellStyle name="Comma [0] 10350" xfId="24684" hidden="1" xr:uid="{00000000-0005-0000-0000-00008D600000}"/>
    <cellStyle name="Comma [0] 10351" xfId="24737" hidden="1" xr:uid="{00000000-0005-0000-0000-0000C2600000}"/>
    <cellStyle name="Comma [0] 10352" xfId="24721" hidden="1" xr:uid="{00000000-0005-0000-0000-0000B2600000}"/>
    <cellStyle name="Comma [0] 10353" xfId="24717" hidden="1" xr:uid="{00000000-0005-0000-0000-0000AE600000}"/>
    <cellStyle name="Comma [0] 10354" xfId="24788" hidden="1" xr:uid="{00000000-0005-0000-0000-0000F5600000}"/>
    <cellStyle name="Comma [0] 10355" xfId="24660" hidden="1" xr:uid="{00000000-0005-0000-0000-000075600000}"/>
    <cellStyle name="Comma [0] 10356" xfId="24654" hidden="1" xr:uid="{00000000-0005-0000-0000-00006F600000}"/>
    <cellStyle name="Comma [0] 10357" xfId="24796" hidden="1" xr:uid="{00000000-0005-0000-0000-0000FD600000}"/>
    <cellStyle name="Comma [0] 10358" xfId="24798" hidden="1" xr:uid="{00000000-0005-0000-0000-0000FF600000}"/>
    <cellStyle name="Comma [0] 10359" xfId="24747" hidden="1" xr:uid="{00000000-0005-0000-0000-0000CC600000}"/>
    <cellStyle name="Comma [0] 1036" xfId="4073" hidden="1" xr:uid="{00000000-0005-0000-0000-00000A100000}"/>
    <cellStyle name="Comma [0] 10360" xfId="24723" hidden="1" xr:uid="{00000000-0005-0000-0000-0000B4600000}"/>
    <cellStyle name="Comma [0] 10361" xfId="24758" hidden="1" xr:uid="{00000000-0005-0000-0000-0000D7600000}"/>
    <cellStyle name="Comma [0] 10362" xfId="24690" hidden="1" xr:uid="{00000000-0005-0000-0000-000093600000}"/>
    <cellStyle name="Comma [0] 10363" xfId="24760" hidden="1" xr:uid="{00000000-0005-0000-0000-0000D9600000}"/>
    <cellStyle name="Comma [0] 10364" xfId="24805" hidden="1" xr:uid="{00000000-0005-0000-0000-000006610000}"/>
    <cellStyle name="Comma [0] 10365" xfId="24748" hidden="1" xr:uid="{00000000-0005-0000-0000-0000CD600000}"/>
    <cellStyle name="Comma [0] 10366" xfId="24705" hidden="1" xr:uid="{00000000-0005-0000-0000-0000A2600000}"/>
    <cellStyle name="Comma [0] 10367" xfId="24811" hidden="1" xr:uid="{00000000-0005-0000-0000-00000C610000}"/>
    <cellStyle name="Comma [0] 10368" xfId="24813" hidden="1" xr:uid="{00000000-0005-0000-0000-00000E610000}"/>
    <cellStyle name="Comma [0] 10369" xfId="24766" hidden="1" xr:uid="{00000000-0005-0000-0000-0000DF600000}"/>
    <cellStyle name="Comma [0] 1037" xfId="4108" hidden="1" xr:uid="{00000000-0005-0000-0000-00002D100000}"/>
    <cellStyle name="Comma [0] 10370" xfId="24772" hidden="1" xr:uid="{00000000-0005-0000-0000-0000E5600000}"/>
    <cellStyle name="Comma [0] 10371" xfId="24659" hidden="1" xr:uid="{00000000-0005-0000-0000-000074600000}"/>
    <cellStyle name="Comma [0] 10372" xfId="24722" hidden="1" xr:uid="{00000000-0005-0000-0000-0000B3600000}"/>
    <cellStyle name="Comma [0] 10373" xfId="24730" hidden="1" xr:uid="{00000000-0005-0000-0000-0000BB600000}"/>
    <cellStyle name="Comma [0] 10374" xfId="24819" hidden="1" xr:uid="{00000000-0005-0000-0000-000014610000}"/>
    <cellStyle name="Comma [0] 10375" xfId="24733" hidden="1" xr:uid="{00000000-0005-0000-0000-0000BE600000}"/>
    <cellStyle name="Comma [0] 10376" xfId="24693" hidden="1" xr:uid="{00000000-0005-0000-0000-000096600000}"/>
    <cellStyle name="Comma [0] 10377" xfId="24824" hidden="1" xr:uid="{00000000-0005-0000-0000-000019610000}"/>
    <cellStyle name="Comma [0] 10378" xfId="24826" hidden="1" xr:uid="{00000000-0005-0000-0000-00001B610000}"/>
    <cellStyle name="Comma [0] 10379" xfId="24785" hidden="1" xr:uid="{00000000-0005-0000-0000-0000F2600000}"/>
    <cellStyle name="Comma [0] 1038" xfId="4040" hidden="1" xr:uid="{00000000-0005-0000-0000-0000E90F0000}"/>
    <cellStyle name="Comma [0] 10380" xfId="24791" hidden="1" xr:uid="{00000000-0005-0000-0000-0000F8600000}"/>
    <cellStyle name="Comma [0] 10381" xfId="24692" hidden="1" xr:uid="{00000000-0005-0000-0000-000095600000}"/>
    <cellStyle name="Comma [0] 10382" xfId="24773" hidden="1" xr:uid="{00000000-0005-0000-0000-0000E6600000}"/>
    <cellStyle name="Comma [0] 10383" xfId="24752" hidden="1" xr:uid="{00000000-0005-0000-0000-0000D1600000}"/>
    <cellStyle name="Comma [0] 10384" xfId="24830" hidden="1" xr:uid="{00000000-0005-0000-0000-00001F610000}"/>
    <cellStyle name="Comma [0] 10385" xfId="24771" hidden="1" xr:uid="{00000000-0005-0000-0000-0000E4600000}"/>
    <cellStyle name="Comma [0] 10386" xfId="24709" hidden="1" xr:uid="{00000000-0005-0000-0000-0000A6600000}"/>
    <cellStyle name="Comma [0] 10387" xfId="24837" hidden="1" xr:uid="{00000000-0005-0000-0000-000026610000}"/>
    <cellStyle name="Comma [0] 10388" xfId="24839" hidden="1" xr:uid="{00000000-0005-0000-0000-000028610000}"/>
    <cellStyle name="Comma [0] 10389" xfId="24803" hidden="1" xr:uid="{00000000-0005-0000-0000-000004610000}"/>
    <cellStyle name="Comma [0] 1039" xfId="4110" hidden="1" xr:uid="{00000000-0005-0000-0000-00002F100000}"/>
    <cellStyle name="Comma [0] 10390" xfId="24808" hidden="1" xr:uid="{00000000-0005-0000-0000-000009610000}"/>
    <cellStyle name="Comma [0] 10391" xfId="24644" hidden="1" xr:uid="{00000000-0005-0000-0000-000065600000}"/>
    <cellStyle name="Comma [0] 10392" xfId="24792" hidden="1" xr:uid="{00000000-0005-0000-0000-0000F9600000}"/>
    <cellStyle name="Comma [0] 10393" xfId="24697" hidden="1" xr:uid="{00000000-0005-0000-0000-00009A600000}"/>
    <cellStyle name="Comma [0] 10394" xfId="24843" hidden="1" xr:uid="{00000000-0005-0000-0000-00002C610000}"/>
    <cellStyle name="Comma [0] 10395" xfId="24790" hidden="1" xr:uid="{00000000-0005-0000-0000-0000F7600000}"/>
    <cellStyle name="Comma [0] 10396" xfId="24729" hidden="1" xr:uid="{00000000-0005-0000-0000-0000BA600000}"/>
    <cellStyle name="Comma [0] 10397" xfId="24847" hidden="1" xr:uid="{00000000-0005-0000-0000-000030610000}"/>
    <cellStyle name="Comma [0] 10398" xfId="24849" hidden="1" xr:uid="{00000000-0005-0000-0000-000032610000}"/>
    <cellStyle name="Comma [0] 10399" xfId="24817" hidden="1" xr:uid="{00000000-0005-0000-0000-000012610000}"/>
    <cellStyle name="Comma [0] 104" xfId="2313" hidden="1" xr:uid="{00000000-0005-0000-0000-00002A090000}"/>
    <cellStyle name="Comma [0] 1040" xfId="4155" hidden="1" xr:uid="{00000000-0005-0000-0000-00005C100000}"/>
    <cellStyle name="Comma [0] 10400" xfId="24821" hidden="1" xr:uid="{00000000-0005-0000-0000-000016610000}"/>
    <cellStyle name="Comma [0] 10401" xfId="24711" hidden="1" xr:uid="{00000000-0005-0000-0000-0000A8600000}"/>
    <cellStyle name="Comma [0] 10402" xfId="24809" hidden="1" xr:uid="{00000000-0005-0000-0000-00000A610000}"/>
    <cellStyle name="Comma [0] 10403" xfId="24701" hidden="1" xr:uid="{00000000-0005-0000-0000-00009E600000}"/>
    <cellStyle name="Comma [0] 10404" xfId="24853" hidden="1" xr:uid="{00000000-0005-0000-0000-000036610000}"/>
    <cellStyle name="Comma [0] 10405" xfId="24807" hidden="1" xr:uid="{00000000-0005-0000-0000-000008610000}"/>
    <cellStyle name="Comma [0] 10406" xfId="24776" hidden="1" xr:uid="{00000000-0005-0000-0000-0000E9600000}"/>
    <cellStyle name="Comma [0] 10407" xfId="24857" hidden="1" xr:uid="{00000000-0005-0000-0000-00003A610000}"/>
    <cellStyle name="Comma [0] 10408" xfId="24859" hidden="1" xr:uid="{00000000-0005-0000-0000-00003C610000}"/>
    <cellStyle name="Comma [0] 10409" xfId="24845" hidden="1" xr:uid="{00000000-0005-0000-0000-00002E610000}"/>
    <cellStyle name="Comma [0] 1041" xfId="4098" hidden="1" xr:uid="{00000000-0005-0000-0000-000023100000}"/>
    <cellStyle name="Comma [0] 10410" xfId="24832" hidden="1" xr:uid="{00000000-0005-0000-0000-000021610000}"/>
    <cellStyle name="Comma [0] 10411" xfId="24856" hidden="1" xr:uid="{00000000-0005-0000-0000-000039610000}"/>
    <cellStyle name="Comma [0] 10412" xfId="24822" hidden="1" xr:uid="{00000000-0005-0000-0000-000017610000}"/>
    <cellStyle name="Comma [0] 10413" xfId="24794" hidden="1" xr:uid="{00000000-0005-0000-0000-0000FB600000}"/>
    <cellStyle name="Comma [0] 10414" xfId="24861" hidden="1" xr:uid="{00000000-0005-0000-0000-00003E610000}"/>
    <cellStyle name="Comma [0] 10415" xfId="24818" hidden="1" xr:uid="{00000000-0005-0000-0000-000013610000}"/>
    <cellStyle name="Comma [0] 10416" xfId="24852" hidden="1" xr:uid="{00000000-0005-0000-0000-000035610000}"/>
    <cellStyle name="Comma [0] 10417" xfId="24865" hidden="1" xr:uid="{00000000-0005-0000-0000-000042610000}"/>
    <cellStyle name="Comma [0] 10418" xfId="24867" hidden="1" xr:uid="{00000000-0005-0000-0000-000044610000}"/>
    <cellStyle name="Comma [0] 10419" xfId="24735" hidden="1" xr:uid="{00000000-0005-0000-0000-0000C0600000}"/>
    <cellStyle name="Comma [0] 1042" xfId="4055" hidden="1" xr:uid="{00000000-0005-0000-0000-0000F80F0000}"/>
    <cellStyle name="Comma [0] 10420" xfId="24855" hidden="1" xr:uid="{00000000-0005-0000-0000-000038610000}"/>
    <cellStyle name="Comma [0] 10421" xfId="24795" hidden="1" xr:uid="{00000000-0005-0000-0000-0000FC600000}"/>
    <cellStyle name="Comma [0] 10422" xfId="24829" hidden="1" xr:uid="{00000000-0005-0000-0000-00001E610000}"/>
    <cellStyle name="Comma [0] 10423" xfId="24842" hidden="1" xr:uid="{00000000-0005-0000-0000-00002B610000}"/>
    <cellStyle name="Comma [0] 10424" xfId="24870" hidden="1" xr:uid="{00000000-0005-0000-0000-000047610000}"/>
    <cellStyle name="Comma [0] 10425" xfId="24833" hidden="1" xr:uid="{00000000-0005-0000-0000-000022610000}"/>
    <cellStyle name="Comma [0] 10426" xfId="24793" hidden="1" xr:uid="{00000000-0005-0000-0000-0000FA600000}"/>
    <cellStyle name="Comma [0] 10427" xfId="24872" hidden="1" xr:uid="{00000000-0005-0000-0000-000049610000}"/>
    <cellStyle name="Comma [0] 10428" xfId="24874" hidden="1" xr:uid="{00000000-0005-0000-0000-00004B610000}"/>
    <cellStyle name="Comma [0] 10429" xfId="24931" hidden="1" xr:uid="{00000000-0005-0000-0000-000084610000}"/>
    <cellStyle name="Comma [0] 1043" xfId="4161" hidden="1" xr:uid="{00000000-0005-0000-0000-000062100000}"/>
    <cellStyle name="Comma [0] 10430" xfId="24950" hidden="1" xr:uid="{00000000-0005-0000-0000-000097610000}"/>
    <cellStyle name="Comma [0] 10431" xfId="24957" hidden="1" xr:uid="{00000000-0005-0000-0000-00009E610000}"/>
    <cellStyle name="Comma [0] 10432" xfId="24964" hidden="1" xr:uid="{00000000-0005-0000-0000-0000A5610000}"/>
    <cellStyle name="Comma [0] 10433" xfId="24969" hidden="1" xr:uid="{00000000-0005-0000-0000-0000AA610000}"/>
    <cellStyle name="Comma [0] 10434" xfId="24956" hidden="1" xr:uid="{00000000-0005-0000-0000-00009D610000}"/>
    <cellStyle name="Comma [0] 10435" xfId="24961" hidden="1" xr:uid="{00000000-0005-0000-0000-0000A2610000}"/>
    <cellStyle name="Comma [0] 10436" xfId="24973" hidden="1" xr:uid="{00000000-0005-0000-0000-0000AE610000}"/>
    <cellStyle name="Comma [0] 10437" xfId="24975" hidden="1" xr:uid="{00000000-0005-0000-0000-0000B0610000}"/>
    <cellStyle name="Comma [0] 10438" xfId="24946" hidden="1" xr:uid="{00000000-0005-0000-0000-000093610000}"/>
    <cellStyle name="Comma [0] 10439" xfId="24935" hidden="1" xr:uid="{00000000-0005-0000-0000-000088610000}"/>
    <cellStyle name="Comma [0] 1044" xfId="4163" hidden="1" xr:uid="{00000000-0005-0000-0000-000064100000}"/>
    <cellStyle name="Comma [0] 10440" xfId="24986" hidden="1" xr:uid="{00000000-0005-0000-0000-0000BB610000}"/>
    <cellStyle name="Comma [0] 10441" xfId="24995" hidden="1" xr:uid="{00000000-0005-0000-0000-0000C4610000}"/>
    <cellStyle name="Comma [0] 10442" xfId="25006" hidden="1" xr:uid="{00000000-0005-0000-0000-0000CF610000}"/>
    <cellStyle name="Comma [0] 10443" xfId="25012" hidden="1" xr:uid="{00000000-0005-0000-0000-0000D5610000}"/>
    <cellStyle name="Comma [0] 10444" xfId="24994" hidden="1" xr:uid="{00000000-0005-0000-0000-0000C3610000}"/>
    <cellStyle name="Comma [0] 10445" xfId="25004" hidden="1" xr:uid="{00000000-0005-0000-0000-0000CD610000}"/>
    <cellStyle name="Comma [0] 10446" xfId="25024" hidden="1" xr:uid="{00000000-0005-0000-0000-0000E1610000}"/>
    <cellStyle name="Comma [0] 10447" xfId="25026" hidden="1" xr:uid="{00000000-0005-0000-0000-0000E3610000}"/>
    <cellStyle name="Comma [0] 10448" xfId="24977" hidden="1" xr:uid="{00000000-0005-0000-0000-0000B2610000}"/>
    <cellStyle name="Comma [0] 10449" xfId="24938" hidden="1" xr:uid="{00000000-0005-0000-0000-00008B610000}"/>
    <cellStyle name="Comma [0] 1045" xfId="4116" hidden="1" xr:uid="{00000000-0005-0000-0000-000035100000}"/>
    <cellStyle name="Comma [0] 10450" xfId="24980" hidden="1" xr:uid="{00000000-0005-0000-0000-0000B5610000}"/>
    <cellStyle name="Comma [0] 10451" xfId="24943" hidden="1" xr:uid="{00000000-0005-0000-0000-000090610000}"/>
    <cellStyle name="Comma [0] 10452" xfId="24945" hidden="1" xr:uid="{00000000-0005-0000-0000-000092610000}"/>
    <cellStyle name="Comma [0] 10453" xfId="25031" hidden="1" xr:uid="{00000000-0005-0000-0000-0000E8610000}"/>
    <cellStyle name="Comma [0] 10454" xfId="24934" hidden="1" xr:uid="{00000000-0005-0000-0000-000087610000}"/>
    <cellStyle name="Comma [0] 10455" xfId="24942" hidden="1" xr:uid="{00000000-0005-0000-0000-00008F610000}"/>
    <cellStyle name="Comma [0] 10456" xfId="25043" hidden="1" xr:uid="{00000000-0005-0000-0000-0000F4610000}"/>
    <cellStyle name="Comma [0] 10457" xfId="25045" hidden="1" xr:uid="{00000000-0005-0000-0000-0000F6610000}"/>
    <cellStyle name="Comma [0] 10458" xfId="25034" hidden="1" xr:uid="{00000000-0005-0000-0000-0000EB610000}"/>
    <cellStyle name="Comma [0] 10459" xfId="25042" hidden="1" xr:uid="{00000000-0005-0000-0000-0000F3610000}"/>
    <cellStyle name="Comma [0] 1046" xfId="4122" hidden="1" xr:uid="{00000000-0005-0000-0000-00003B100000}"/>
    <cellStyle name="Comma [0] 10460" xfId="24940" hidden="1" xr:uid="{00000000-0005-0000-0000-00008D610000}"/>
    <cellStyle name="Comma [0] 10461" xfId="25028" hidden="1" xr:uid="{00000000-0005-0000-0000-0000E5610000}"/>
    <cellStyle name="Comma [0] 10462" xfId="25061" hidden="1" xr:uid="{00000000-0005-0000-0000-000006620000}"/>
    <cellStyle name="Comma [0] 10463" xfId="25069" hidden="1" xr:uid="{00000000-0005-0000-0000-00000E620000}"/>
    <cellStyle name="Comma [0] 10464" xfId="24978" hidden="1" xr:uid="{00000000-0005-0000-0000-0000B3610000}"/>
    <cellStyle name="Comma [0] 10465" xfId="25057" hidden="1" xr:uid="{00000000-0005-0000-0000-000002620000}"/>
    <cellStyle name="Comma [0] 10466" xfId="25078" hidden="1" xr:uid="{00000000-0005-0000-0000-000017620000}"/>
    <cellStyle name="Comma [0] 10467" xfId="25080" hidden="1" xr:uid="{00000000-0005-0000-0000-000019620000}"/>
    <cellStyle name="Comma [0] 10468" xfId="25039" hidden="1" xr:uid="{00000000-0005-0000-0000-0000F0610000}"/>
    <cellStyle name="Comma [0] 10469" xfId="24984" hidden="1" xr:uid="{00000000-0005-0000-0000-0000B9610000}"/>
    <cellStyle name="Comma [0] 1047" xfId="694" hidden="1" xr:uid="{00000000-0005-0000-0000-0000D7020000}"/>
    <cellStyle name="Comma [0] 10470" xfId="25037" hidden="1" xr:uid="{00000000-0005-0000-0000-0000EE610000}"/>
    <cellStyle name="Comma [0] 10471" xfId="25021" hidden="1" xr:uid="{00000000-0005-0000-0000-0000DE610000}"/>
    <cellStyle name="Comma [0] 10472" xfId="25017" hidden="1" xr:uid="{00000000-0005-0000-0000-0000DA610000}"/>
    <cellStyle name="Comma [0] 10473" xfId="25088" hidden="1" xr:uid="{00000000-0005-0000-0000-000021620000}"/>
    <cellStyle name="Comma [0] 10474" xfId="24954" hidden="1" xr:uid="{00000000-0005-0000-0000-00009B610000}"/>
    <cellStyle name="Comma [0] 10475" xfId="24947" hidden="1" xr:uid="{00000000-0005-0000-0000-000094610000}"/>
    <cellStyle name="Comma [0] 10476" xfId="25096" hidden="1" xr:uid="{00000000-0005-0000-0000-000029620000}"/>
    <cellStyle name="Comma [0] 10477" xfId="25098" hidden="1" xr:uid="{00000000-0005-0000-0000-00002B620000}"/>
    <cellStyle name="Comma [0] 10478" xfId="25047" hidden="1" xr:uid="{00000000-0005-0000-0000-0000F8610000}"/>
    <cellStyle name="Comma [0] 10479" xfId="25023" hidden="1" xr:uid="{00000000-0005-0000-0000-0000E0610000}"/>
    <cellStyle name="Comma [0] 1048" xfId="4072" hidden="1" xr:uid="{00000000-0005-0000-0000-000009100000}"/>
    <cellStyle name="Comma [0] 10480" xfId="25058" hidden="1" xr:uid="{00000000-0005-0000-0000-000003620000}"/>
    <cellStyle name="Comma [0] 10481" xfId="24990" hidden="1" xr:uid="{00000000-0005-0000-0000-0000BF610000}"/>
    <cellStyle name="Comma [0] 10482" xfId="25060" hidden="1" xr:uid="{00000000-0005-0000-0000-000005620000}"/>
    <cellStyle name="Comma [0] 10483" xfId="25105" hidden="1" xr:uid="{00000000-0005-0000-0000-000032620000}"/>
    <cellStyle name="Comma [0] 10484" xfId="25048" hidden="1" xr:uid="{00000000-0005-0000-0000-0000F9610000}"/>
    <cellStyle name="Comma [0] 10485" xfId="25005" hidden="1" xr:uid="{00000000-0005-0000-0000-0000CE610000}"/>
    <cellStyle name="Comma [0] 10486" xfId="25111" hidden="1" xr:uid="{00000000-0005-0000-0000-000038620000}"/>
    <cellStyle name="Comma [0] 10487" xfId="25113" hidden="1" xr:uid="{00000000-0005-0000-0000-00003A620000}"/>
    <cellStyle name="Comma [0] 10488" xfId="25066" hidden="1" xr:uid="{00000000-0005-0000-0000-00000B620000}"/>
    <cellStyle name="Comma [0] 10489" xfId="25072" hidden="1" xr:uid="{00000000-0005-0000-0000-000011620000}"/>
    <cellStyle name="Comma [0] 1049" xfId="4080" hidden="1" xr:uid="{00000000-0005-0000-0000-000011100000}"/>
    <cellStyle name="Comma [0] 10490" xfId="24953" hidden="1" xr:uid="{00000000-0005-0000-0000-00009A610000}"/>
    <cellStyle name="Comma [0] 10491" xfId="25022" hidden="1" xr:uid="{00000000-0005-0000-0000-0000DF610000}"/>
    <cellStyle name="Comma [0] 10492" xfId="25030" hidden="1" xr:uid="{00000000-0005-0000-0000-0000E7610000}"/>
    <cellStyle name="Comma [0] 10493" xfId="25119" hidden="1" xr:uid="{00000000-0005-0000-0000-000040620000}"/>
    <cellStyle name="Comma [0] 10494" xfId="25033" hidden="1" xr:uid="{00000000-0005-0000-0000-0000EA610000}"/>
    <cellStyle name="Comma [0] 10495" xfId="24993" hidden="1" xr:uid="{00000000-0005-0000-0000-0000C2610000}"/>
    <cellStyle name="Comma [0] 10496" xfId="25124" hidden="1" xr:uid="{00000000-0005-0000-0000-000045620000}"/>
    <cellStyle name="Comma [0] 10497" xfId="25126" hidden="1" xr:uid="{00000000-0005-0000-0000-000047620000}"/>
    <cellStyle name="Comma [0] 10498" xfId="25085" hidden="1" xr:uid="{00000000-0005-0000-0000-00001E620000}"/>
    <cellStyle name="Comma [0] 10499" xfId="25091" hidden="1" xr:uid="{00000000-0005-0000-0000-000024620000}"/>
    <cellStyle name="Comma [0] 105" xfId="2292" hidden="1" xr:uid="{00000000-0005-0000-0000-000015090000}"/>
    <cellStyle name="Comma [0] 1050" xfId="4169" hidden="1" xr:uid="{00000000-0005-0000-0000-00006A100000}"/>
    <cellStyle name="Comma [0] 10500" xfId="24992" hidden="1" xr:uid="{00000000-0005-0000-0000-0000C1610000}"/>
    <cellStyle name="Comma [0] 10501" xfId="25073" hidden="1" xr:uid="{00000000-0005-0000-0000-000012620000}"/>
    <cellStyle name="Comma [0] 10502" xfId="25052" hidden="1" xr:uid="{00000000-0005-0000-0000-0000FD610000}"/>
    <cellStyle name="Comma [0] 10503" xfId="25130" hidden="1" xr:uid="{00000000-0005-0000-0000-00004B620000}"/>
    <cellStyle name="Comma [0] 10504" xfId="25071" hidden="1" xr:uid="{00000000-0005-0000-0000-000010620000}"/>
    <cellStyle name="Comma [0] 10505" xfId="25009" hidden="1" xr:uid="{00000000-0005-0000-0000-0000D2610000}"/>
    <cellStyle name="Comma [0] 10506" xfId="25137" hidden="1" xr:uid="{00000000-0005-0000-0000-000052620000}"/>
    <cellStyle name="Comma [0] 10507" xfId="25139" hidden="1" xr:uid="{00000000-0005-0000-0000-000054620000}"/>
    <cellStyle name="Comma [0] 10508" xfId="25103" hidden="1" xr:uid="{00000000-0005-0000-0000-000030620000}"/>
    <cellStyle name="Comma [0] 10509" xfId="25108" hidden="1" xr:uid="{00000000-0005-0000-0000-000035620000}"/>
    <cellStyle name="Comma [0] 1051" xfId="4083" hidden="1" xr:uid="{00000000-0005-0000-0000-000014100000}"/>
    <cellStyle name="Comma [0] 10510" xfId="24937" hidden="1" xr:uid="{00000000-0005-0000-0000-00008A610000}"/>
    <cellStyle name="Comma [0] 10511" xfId="25092" hidden="1" xr:uid="{00000000-0005-0000-0000-000025620000}"/>
    <cellStyle name="Comma [0] 10512" xfId="24997" hidden="1" xr:uid="{00000000-0005-0000-0000-0000C6610000}"/>
    <cellStyle name="Comma [0] 10513" xfId="25143" hidden="1" xr:uid="{00000000-0005-0000-0000-000058620000}"/>
    <cellStyle name="Comma [0] 10514" xfId="25090" hidden="1" xr:uid="{00000000-0005-0000-0000-000023620000}"/>
    <cellStyle name="Comma [0] 10515" xfId="25029" hidden="1" xr:uid="{00000000-0005-0000-0000-0000E6610000}"/>
    <cellStyle name="Comma [0] 10516" xfId="25147" hidden="1" xr:uid="{00000000-0005-0000-0000-00005C620000}"/>
    <cellStyle name="Comma [0] 10517" xfId="25149" hidden="1" xr:uid="{00000000-0005-0000-0000-00005E620000}"/>
    <cellStyle name="Comma [0] 10518" xfId="25117" hidden="1" xr:uid="{00000000-0005-0000-0000-00003E620000}"/>
    <cellStyle name="Comma [0] 10519" xfId="25121" hidden="1" xr:uid="{00000000-0005-0000-0000-000042620000}"/>
    <cellStyle name="Comma [0] 1052" xfId="4043" hidden="1" xr:uid="{00000000-0005-0000-0000-0000EC0F0000}"/>
    <cellStyle name="Comma [0] 10520" xfId="25011" hidden="1" xr:uid="{00000000-0005-0000-0000-0000D4610000}"/>
    <cellStyle name="Comma [0] 10521" xfId="25109" hidden="1" xr:uid="{00000000-0005-0000-0000-000036620000}"/>
    <cellStyle name="Comma [0] 10522" xfId="25001" hidden="1" xr:uid="{00000000-0005-0000-0000-0000CA610000}"/>
    <cellStyle name="Comma [0] 10523" xfId="25153" hidden="1" xr:uid="{00000000-0005-0000-0000-000062620000}"/>
    <cellStyle name="Comma [0] 10524" xfId="25107" hidden="1" xr:uid="{00000000-0005-0000-0000-000034620000}"/>
    <cellStyle name="Comma [0] 10525" xfId="25076" hidden="1" xr:uid="{00000000-0005-0000-0000-000015620000}"/>
    <cellStyle name="Comma [0] 10526" xfId="25157" hidden="1" xr:uid="{00000000-0005-0000-0000-000066620000}"/>
    <cellStyle name="Comma [0] 10527" xfId="25159" hidden="1" xr:uid="{00000000-0005-0000-0000-000068620000}"/>
    <cellStyle name="Comma [0] 10528" xfId="25145" hidden="1" xr:uid="{00000000-0005-0000-0000-00005A620000}"/>
    <cellStyle name="Comma [0] 10529" xfId="25132" hidden="1" xr:uid="{00000000-0005-0000-0000-00004D620000}"/>
    <cellStyle name="Comma [0] 1053" xfId="4174" hidden="1" xr:uid="{00000000-0005-0000-0000-00006F100000}"/>
    <cellStyle name="Comma [0] 10530" xfId="25156" hidden="1" xr:uid="{00000000-0005-0000-0000-000065620000}"/>
    <cellStyle name="Comma [0] 10531" xfId="25122" hidden="1" xr:uid="{00000000-0005-0000-0000-000043620000}"/>
    <cellStyle name="Comma [0] 10532" xfId="25094" hidden="1" xr:uid="{00000000-0005-0000-0000-000027620000}"/>
    <cellStyle name="Comma [0] 10533" xfId="25161" hidden="1" xr:uid="{00000000-0005-0000-0000-00006A620000}"/>
    <cellStyle name="Comma [0] 10534" xfId="25118" hidden="1" xr:uid="{00000000-0005-0000-0000-00003F620000}"/>
    <cellStyle name="Comma [0] 10535" xfId="25152" hidden="1" xr:uid="{00000000-0005-0000-0000-000061620000}"/>
    <cellStyle name="Comma [0] 10536" xfId="25165" hidden="1" xr:uid="{00000000-0005-0000-0000-00006E620000}"/>
    <cellStyle name="Comma [0] 10537" xfId="25167" hidden="1" xr:uid="{00000000-0005-0000-0000-000070620000}"/>
    <cellStyle name="Comma [0] 10538" xfId="25035" hidden="1" xr:uid="{00000000-0005-0000-0000-0000EC610000}"/>
    <cellStyle name="Comma [0] 10539" xfId="25155" hidden="1" xr:uid="{00000000-0005-0000-0000-000064620000}"/>
    <cellStyle name="Comma [0] 1054" xfId="4176" hidden="1" xr:uid="{00000000-0005-0000-0000-000071100000}"/>
    <cellStyle name="Comma [0] 10540" xfId="25095" hidden="1" xr:uid="{00000000-0005-0000-0000-000028620000}"/>
    <cellStyle name="Comma [0] 10541" xfId="25129" hidden="1" xr:uid="{00000000-0005-0000-0000-00004A620000}"/>
    <cellStyle name="Comma [0] 10542" xfId="25142" hidden="1" xr:uid="{00000000-0005-0000-0000-000057620000}"/>
    <cellStyle name="Comma [0] 10543" xfId="25170" hidden="1" xr:uid="{00000000-0005-0000-0000-000073620000}"/>
    <cellStyle name="Comma [0] 10544" xfId="25133" hidden="1" xr:uid="{00000000-0005-0000-0000-00004E620000}"/>
    <cellStyle name="Comma [0] 10545" xfId="25093" hidden="1" xr:uid="{00000000-0005-0000-0000-000026620000}"/>
    <cellStyle name="Comma [0] 10546" xfId="25173" hidden="1" xr:uid="{00000000-0005-0000-0000-000076620000}"/>
    <cellStyle name="Comma [0] 10547" xfId="25175" hidden="1" xr:uid="{00000000-0005-0000-0000-000078620000}"/>
    <cellStyle name="Comma [0] 10548" xfId="24894" hidden="1" xr:uid="{00000000-0005-0000-0000-00005F610000}"/>
    <cellStyle name="Comma [0] 10549" xfId="24876" hidden="1" xr:uid="{00000000-0005-0000-0000-00004D610000}"/>
    <cellStyle name="Comma [0] 1055" xfId="4135" hidden="1" xr:uid="{00000000-0005-0000-0000-000048100000}"/>
    <cellStyle name="Comma [0] 10550" xfId="25179" hidden="1" xr:uid="{00000000-0005-0000-0000-00007C620000}"/>
    <cellStyle name="Comma [0] 10551" xfId="25186" hidden="1" xr:uid="{00000000-0005-0000-0000-000083620000}"/>
    <cellStyle name="Comma [0] 10552" xfId="25188" hidden="1" xr:uid="{00000000-0005-0000-0000-000085620000}"/>
    <cellStyle name="Comma [0] 10553" xfId="25178" hidden="1" xr:uid="{00000000-0005-0000-0000-00007B620000}"/>
    <cellStyle name="Comma [0] 10554" xfId="25184" hidden="1" xr:uid="{00000000-0005-0000-0000-000081620000}"/>
    <cellStyle name="Comma [0] 10555" xfId="25191" hidden="1" xr:uid="{00000000-0005-0000-0000-000088620000}"/>
    <cellStyle name="Comma [0] 10556" xfId="25193" hidden="1" xr:uid="{00000000-0005-0000-0000-00008A620000}"/>
    <cellStyle name="Comma [0] 10557" xfId="24968" hidden="1" xr:uid="{00000000-0005-0000-0000-0000A9610000}"/>
    <cellStyle name="Comma [0] 10558" xfId="24924" hidden="1" xr:uid="{00000000-0005-0000-0000-00007D610000}"/>
    <cellStyle name="Comma [0] 10559" xfId="25204" hidden="1" xr:uid="{00000000-0005-0000-0000-000095620000}"/>
    <cellStyle name="Comma [0] 1056" xfId="4141" hidden="1" xr:uid="{00000000-0005-0000-0000-00004E100000}"/>
    <cellStyle name="Comma [0] 10560" xfId="25213" hidden="1" xr:uid="{00000000-0005-0000-0000-00009E620000}"/>
    <cellStyle name="Comma [0] 10561" xfId="25224" hidden="1" xr:uid="{00000000-0005-0000-0000-0000A9620000}"/>
    <cellStyle name="Comma [0] 10562" xfId="25230" hidden="1" xr:uid="{00000000-0005-0000-0000-0000AF620000}"/>
    <cellStyle name="Comma [0] 10563" xfId="25212" hidden="1" xr:uid="{00000000-0005-0000-0000-00009D620000}"/>
    <cellStyle name="Comma [0] 10564" xfId="25222" hidden="1" xr:uid="{00000000-0005-0000-0000-0000A7620000}"/>
    <cellStyle name="Comma [0] 10565" xfId="25242" hidden="1" xr:uid="{00000000-0005-0000-0000-0000BB620000}"/>
    <cellStyle name="Comma [0] 10566" xfId="25244" hidden="1" xr:uid="{00000000-0005-0000-0000-0000BD620000}"/>
    <cellStyle name="Comma [0] 10567" xfId="25195" hidden="1" xr:uid="{00000000-0005-0000-0000-00008C620000}"/>
    <cellStyle name="Comma [0] 10568" xfId="24889" hidden="1" xr:uid="{00000000-0005-0000-0000-00005A610000}"/>
    <cellStyle name="Comma [0] 10569" xfId="25198" hidden="1" xr:uid="{00000000-0005-0000-0000-00008F620000}"/>
    <cellStyle name="Comma [0] 1057" xfId="4042" hidden="1" xr:uid="{00000000-0005-0000-0000-0000EB0F0000}"/>
    <cellStyle name="Comma [0] 10570" xfId="24923" hidden="1" xr:uid="{00000000-0005-0000-0000-00007C610000}"/>
    <cellStyle name="Comma [0] 10571" xfId="24922" hidden="1" xr:uid="{00000000-0005-0000-0000-00007B610000}"/>
    <cellStyle name="Comma [0] 10572" xfId="25249" hidden="1" xr:uid="{00000000-0005-0000-0000-0000C2620000}"/>
    <cellStyle name="Comma [0] 10573" xfId="24891" hidden="1" xr:uid="{00000000-0005-0000-0000-00005C610000}"/>
    <cellStyle name="Comma [0] 10574" xfId="24925" hidden="1" xr:uid="{00000000-0005-0000-0000-00007E610000}"/>
    <cellStyle name="Comma [0] 10575" xfId="25261" hidden="1" xr:uid="{00000000-0005-0000-0000-0000CE620000}"/>
    <cellStyle name="Comma [0] 10576" xfId="25263" hidden="1" xr:uid="{00000000-0005-0000-0000-0000D0620000}"/>
    <cellStyle name="Comma [0] 10577" xfId="25252" hidden="1" xr:uid="{00000000-0005-0000-0000-0000C5620000}"/>
    <cellStyle name="Comma [0] 10578" xfId="25260" hidden="1" xr:uid="{00000000-0005-0000-0000-0000CD620000}"/>
    <cellStyle name="Comma [0] 10579" xfId="24887" hidden="1" xr:uid="{00000000-0005-0000-0000-000058610000}"/>
    <cellStyle name="Comma [0] 1058" xfId="4123" hidden="1" xr:uid="{00000000-0005-0000-0000-00003C100000}"/>
    <cellStyle name="Comma [0] 10580" xfId="25246" hidden="1" xr:uid="{00000000-0005-0000-0000-0000BF620000}"/>
    <cellStyle name="Comma [0] 10581" xfId="25279" hidden="1" xr:uid="{00000000-0005-0000-0000-0000E0620000}"/>
    <cellStyle name="Comma [0] 10582" xfId="25287" hidden="1" xr:uid="{00000000-0005-0000-0000-0000E8620000}"/>
    <cellStyle name="Comma [0] 10583" xfId="25196" hidden="1" xr:uid="{00000000-0005-0000-0000-00008D620000}"/>
    <cellStyle name="Comma [0] 10584" xfId="25275" hidden="1" xr:uid="{00000000-0005-0000-0000-0000DC620000}"/>
    <cellStyle name="Comma [0] 10585" xfId="25296" hidden="1" xr:uid="{00000000-0005-0000-0000-0000F1620000}"/>
    <cellStyle name="Comma [0] 10586" xfId="25298" hidden="1" xr:uid="{00000000-0005-0000-0000-0000F3620000}"/>
    <cellStyle name="Comma [0] 10587" xfId="25257" hidden="1" xr:uid="{00000000-0005-0000-0000-0000CA620000}"/>
    <cellStyle name="Comma [0] 10588" xfId="25202" hidden="1" xr:uid="{00000000-0005-0000-0000-000093620000}"/>
    <cellStyle name="Comma [0] 10589" xfId="25255" hidden="1" xr:uid="{00000000-0005-0000-0000-0000C8620000}"/>
    <cellStyle name="Comma [0] 1059" xfId="4102" hidden="1" xr:uid="{00000000-0005-0000-0000-000027100000}"/>
    <cellStyle name="Comma [0] 10590" xfId="25239" hidden="1" xr:uid="{00000000-0005-0000-0000-0000B8620000}"/>
    <cellStyle name="Comma [0] 10591" xfId="25235" hidden="1" xr:uid="{00000000-0005-0000-0000-0000B4620000}"/>
    <cellStyle name="Comma [0] 10592" xfId="25306" hidden="1" xr:uid="{00000000-0005-0000-0000-0000FB620000}"/>
    <cellStyle name="Comma [0] 10593" xfId="24879" hidden="1" xr:uid="{00000000-0005-0000-0000-000050610000}"/>
    <cellStyle name="Comma [0] 10594" xfId="24967" hidden="1" xr:uid="{00000000-0005-0000-0000-0000A8610000}"/>
    <cellStyle name="Comma [0] 10595" xfId="25314" hidden="1" xr:uid="{00000000-0005-0000-0000-000003630000}"/>
    <cellStyle name="Comma [0] 10596" xfId="25316" hidden="1" xr:uid="{00000000-0005-0000-0000-000005630000}"/>
    <cellStyle name="Comma [0] 10597" xfId="25265" hidden="1" xr:uid="{00000000-0005-0000-0000-0000D2620000}"/>
    <cellStyle name="Comma [0] 10598" xfId="25241" hidden="1" xr:uid="{00000000-0005-0000-0000-0000BA620000}"/>
    <cellStyle name="Comma [0] 10599" xfId="25276" hidden="1" xr:uid="{00000000-0005-0000-0000-0000DD620000}"/>
    <cellStyle name="Comma [0] 106" xfId="2370" hidden="1" xr:uid="{00000000-0005-0000-0000-000063090000}"/>
    <cellStyle name="Comma [0] 1060" xfId="4180" hidden="1" xr:uid="{00000000-0005-0000-0000-000075100000}"/>
    <cellStyle name="Comma [0] 10600" xfId="25208" hidden="1" xr:uid="{00000000-0005-0000-0000-000099620000}"/>
    <cellStyle name="Comma [0] 10601" xfId="25278" hidden="1" xr:uid="{00000000-0005-0000-0000-0000DF620000}"/>
    <cellStyle name="Comma [0] 10602" xfId="25323" hidden="1" xr:uid="{00000000-0005-0000-0000-00000C630000}"/>
    <cellStyle name="Comma [0] 10603" xfId="25266" hidden="1" xr:uid="{00000000-0005-0000-0000-0000D3620000}"/>
    <cellStyle name="Comma [0] 10604" xfId="25223" hidden="1" xr:uid="{00000000-0005-0000-0000-0000A8620000}"/>
    <cellStyle name="Comma [0] 10605" xfId="25329" hidden="1" xr:uid="{00000000-0005-0000-0000-000012630000}"/>
    <cellStyle name="Comma [0] 10606" xfId="25331" hidden="1" xr:uid="{00000000-0005-0000-0000-000014630000}"/>
    <cellStyle name="Comma [0] 10607" xfId="25284" hidden="1" xr:uid="{00000000-0005-0000-0000-0000E5620000}"/>
    <cellStyle name="Comma [0] 10608" xfId="25290" hidden="1" xr:uid="{00000000-0005-0000-0000-0000EB620000}"/>
    <cellStyle name="Comma [0] 10609" xfId="24916" hidden="1" xr:uid="{00000000-0005-0000-0000-000075610000}"/>
    <cellStyle name="Comma [0] 1061" xfId="4121" hidden="1" xr:uid="{00000000-0005-0000-0000-00003A100000}"/>
    <cellStyle name="Comma [0] 10610" xfId="25240" hidden="1" xr:uid="{00000000-0005-0000-0000-0000B9620000}"/>
    <cellStyle name="Comma [0] 10611" xfId="25248" hidden="1" xr:uid="{00000000-0005-0000-0000-0000C1620000}"/>
    <cellStyle name="Comma [0] 10612" xfId="25337" hidden="1" xr:uid="{00000000-0005-0000-0000-00001A630000}"/>
    <cellStyle name="Comma [0] 10613" xfId="25251" hidden="1" xr:uid="{00000000-0005-0000-0000-0000C4620000}"/>
    <cellStyle name="Comma [0] 10614" xfId="25211" hidden="1" xr:uid="{00000000-0005-0000-0000-00009C620000}"/>
    <cellStyle name="Comma [0] 10615" xfId="25342" hidden="1" xr:uid="{00000000-0005-0000-0000-00001F630000}"/>
    <cellStyle name="Comma [0] 10616" xfId="25344" hidden="1" xr:uid="{00000000-0005-0000-0000-000021630000}"/>
    <cellStyle name="Comma [0] 10617" xfId="25303" hidden="1" xr:uid="{00000000-0005-0000-0000-0000F8620000}"/>
    <cellStyle name="Comma [0] 10618" xfId="25309" hidden="1" xr:uid="{00000000-0005-0000-0000-0000FE620000}"/>
    <cellStyle name="Comma [0] 10619" xfId="25210" hidden="1" xr:uid="{00000000-0005-0000-0000-00009B620000}"/>
    <cellStyle name="Comma [0] 1062" xfId="4059" hidden="1" xr:uid="{00000000-0005-0000-0000-0000FC0F0000}"/>
    <cellStyle name="Comma [0] 10620" xfId="25291" hidden="1" xr:uid="{00000000-0005-0000-0000-0000EC620000}"/>
    <cellStyle name="Comma [0] 10621" xfId="25270" hidden="1" xr:uid="{00000000-0005-0000-0000-0000D7620000}"/>
    <cellStyle name="Comma [0] 10622" xfId="25348" hidden="1" xr:uid="{00000000-0005-0000-0000-000025630000}"/>
    <cellStyle name="Comma [0] 10623" xfId="25289" hidden="1" xr:uid="{00000000-0005-0000-0000-0000EA620000}"/>
    <cellStyle name="Comma [0] 10624" xfId="25227" hidden="1" xr:uid="{00000000-0005-0000-0000-0000AC620000}"/>
    <cellStyle name="Comma [0] 10625" xfId="25355" hidden="1" xr:uid="{00000000-0005-0000-0000-00002C630000}"/>
    <cellStyle name="Comma [0] 10626" xfId="25357" hidden="1" xr:uid="{00000000-0005-0000-0000-00002E630000}"/>
    <cellStyle name="Comma [0] 10627" xfId="25321" hidden="1" xr:uid="{00000000-0005-0000-0000-00000A630000}"/>
    <cellStyle name="Comma [0] 10628" xfId="25326" hidden="1" xr:uid="{00000000-0005-0000-0000-00000F630000}"/>
    <cellStyle name="Comma [0] 10629" xfId="24890" hidden="1" xr:uid="{00000000-0005-0000-0000-00005B610000}"/>
    <cellStyle name="Comma [0] 1063" xfId="4187" hidden="1" xr:uid="{00000000-0005-0000-0000-00007C100000}"/>
    <cellStyle name="Comma [0] 10630" xfId="25310" hidden="1" xr:uid="{00000000-0005-0000-0000-0000FF620000}"/>
    <cellStyle name="Comma [0] 10631" xfId="25215" hidden="1" xr:uid="{00000000-0005-0000-0000-0000A0620000}"/>
    <cellStyle name="Comma [0] 10632" xfId="25361" hidden="1" xr:uid="{00000000-0005-0000-0000-000032630000}"/>
    <cellStyle name="Comma [0] 10633" xfId="25308" hidden="1" xr:uid="{00000000-0005-0000-0000-0000FD620000}"/>
    <cellStyle name="Comma [0] 10634" xfId="25247" hidden="1" xr:uid="{00000000-0005-0000-0000-0000C0620000}"/>
    <cellStyle name="Comma [0] 10635" xfId="25365" hidden="1" xr:uid="{00000000-0005-0000-0000-000036630000}"/>
    <cellStyle name="Comma [0] 10636" xfId="25367" hidden="1" xr:uid="{00000000-0005-0000-0000-000038630000}"/>
    <cellStyle name="Comma [0] 10637" xfId="25335" hidden="1" xr:uid="{00000000-0005-0000-0000-000018630000}"/>
    <cellStyle name="Comma [0] 10638" xfId="25339" hidden="1" xr:uid="{00000000-0005-0000-0000-00001C630000}"/>
    <cellStyle name="Comma [0] 10639" xfId="25229" hidden="1" xr:uid="{00000000-0005-0000-0000-0000AE620000}"/>
    <cellStyle name="Comma [0] 1064" xfId="4189" hidden="1" xr:uid="{00000000-0005-0000-0000-00007E100000}"/>
    <cellStyle name="Comma [0] 10640" xfId="25327" hidden="1" xr:uid="{00000000-0005-0000-0000-000010630000}"/>
    <cellStyle name="Comma [0] 10641" xfId="25219" hidden="1" xr:uid="{00000000-0005-0000-0000-0000A4620000}"/>
    <cellStyle name="Comma [0] 10642" xfId="25371" hidden="1" xr:uid="{00000000-0005-0000-0000-00003C630000}"/>
    <cellStyle name="Comma [0] 10643" xfId="25325" hidden="1" xr:uid="{00000000-0005-0000-0000-00000E630000}"/>
    <cellStyle name="Comma [0] 10644" xfId="25294" hidden="1" xr:uid="{00000000-0005-0000-0000-0000EF620000}"/>
    <cellStyle name="Comma [0] 10645" xfId="25375" hidden="1" xr:uid="{00000000-0005-0000-0000-000040630000}"/>
    <cellStyle name="Comma [0] 10646" xfId="25377" hidden="1" xr:uid="{00000000-0005-0000-0000-000042630000}"/>
    <cellStyle name="Comma [0] 10647" xfId="25363" hidden="1" xr:uid="{00000000-0005-0000-0000-000034630000}"/>
    <cellStyle name="Comma [0] 10648" xfId="25350" hidden="1" xr:uid="{00000000-0005-0000-0000-000027630000}"/>
    <cellStyle name="Comma [0] 10649" xfId="25374" hidden="1" xr:uid="{00000000-0005-0000-0000-00003F630000}"/>
    <cellStyle name="Comma [0] 1065" xfId="4153" hidden="1" xr:uid="{00000000-0005-0000-0000-00005A100000}"/>
    <cellStyle name="Comma [0] 10650" xfId="25340" hidden="1" xr:uid="{00000000-0005-0000-0000-00001D630000}"/>
    <cellStyle name="Comma [0] 10651" xfId="25312" hidden="1" xr:uid="{00000000-0005-0000-0000-000001630000}"/>
    <cellStyle name="Comma [0] 10652" xfId="25379" hidden="1" xr:uid="{00000000-0005-0000-0000-000044630000}"/>
    <cellStyle name="Comma [0] 10653" xfId="25336" hidden="1" xr:uid="{00000000-0005-0000-0000-000019630000}"/>
    <cellStyle name="Comma [0] 10654" xfId="25370" hidden="1" xr:uid="{00000000-0005-0000-0000-00003B630000}"/>
    <cellStyle name="Comma [0] 10655" xfId="25383" hidden="1" xr:uid="{00000000-0005-0000-0000-000048630000}"/>
    <cellStyle name="Comma [0] 10656" xfId="25385" hidden="1" xr:uid="{00000000-0005-0000-0000-00004A630000}"/>
    <cellStyle name="Comma [0] 10657" xfId="25253" hidden="1" xr:uid="{00000000-0005-0000-0000-0000C6620000}"/>
    <cellStyle name="Comma [0] 10658" xfId="25373" hidden="1" xr:uid="{00000000-0005-0000-0000-00003E630000}"/>
    <cellStyle name="Comma [0] 10659" xfId="25313" hidden="1" xr:uid="{00000000-0005-0000-0000-000002630000}"/>
    <cellStyle name="Comma [0] 1066" xfId="4158" hidden="1" xr:uid="{00000000-0005-0000-0000-00005F100000}"/>
    <cellStyle name="Comma [0] 10660" xfId="25347" hidden="1" xr:uid="{00000000-0005-0000-0000-000024630000}"/>
    <cellStyle name="Comma [0] 10661" xfId="25360" hidden="1" xr:uid="{00000000-0005-0000-0000-000031630000}"/>
    <cellStyle name="Comma [0] 10662" xfId="25388" hidden="1" xr:uid="{00000000-0005-0000-0000-00004D630000}"/>
    <cellStyle name="Comma [0] 10663" xfId="25351" hidden="1" xr:uid="{00000000-0005-0000-0000-000028630000}"/>
    <cellStyle name="Comma [0] 10664" xfId="25311" hidden="1" xr:uid="{00000000-0005-0000-0000-000000630000}"/>
    <cellStyle name="Comma [0] 10665" xfId="25390" hidden="1" xr:uid="{00000000-0005-0000-0000-00004F630000}"/>
    <cellStyle name="Comma [0] 10666" xfId="25392" hidden="1" xr:uid="{00000000-0005-0000-0000-000051630000}"/>
    <cellStyle name="Comma [0] 10667" xfId="24904" hidden="1" xr:uid="{00000000-0005-0000-0000-000069610000}"/>
    <cellStyle name="Comma [0] 10668" xfId="24901" hidden="1" xr:uid="{00000000-0005-0000-0000-000066610000}"/>
    <cellStyle name="Comma [0] 10669" xfId="25398" hidden="1" xr:uid="{00000000-0005-0000-0000-000057630000}"/>
    <cellStyle name="Comma [0] 1067" xfId="659" hidden="1" xr:uid="{00000000-0005-0000-0000-0000B4020000}"/>
    <cellStyle name="Comma [0] 10670" xfId="25404" hidden="1" xr:uid="{00000000-0005-0000-0000-00005D630000}"/>
    <cellStyle name="Comma [0] 10671" xfId="25406" hidden="1" xr:uid="{00000000-0005-0000-0000-00005F630000}"/>
    <cellStyle name="Comma [0] 10672" xfId="25397" hidden="1" xr:uid="{00000000-0005-0000-0000-000056630000}"/>
    <cellStyle name="Comma [0] 10673" xfId="25402" hidden="1" xr:uid="{00000000-0005-0000-0000-00005B630000}"/>
    <cellStyle name="Comma [0] 10674" xfId="25408" hidden="1" xr:uid="{00000000-0005-0000-0000-000061630000}"/>
    <cellStyle name="Comma [0] 10675" xfId="25410" hidden="1" xr:uid="{00000000-0005-0000-0000-000063630000}"/>
    <cellStyle name="Comma [0] 10676" xfId="24927" hidden="1" xr:uid="{00000000-0005-0000-0000-000080610000}"/>
    <cellStyle name="Comma [0] 10677" xfId="24929" hidden="1" xr:uid="{00000000-0005-0000-0000-000082610000}"/>
    <cellStyle name="Comma [0] 10678" xfId="25421" hidden="1" xr:uid="{00000000-0005-0000-0000-00006E630000}"/>
    <cellStyle name="Comma [0] 10679" xfId="25430" hidden="1" xr:uid="{00000000-0005-0000-0000-000077630000}"/>
    <cellStyle name="Comma [0] 1068" xfId="4142" hidden="1" xr:uid="{00000000-0005-0000-0000-00004F100000}"/>
    <cellStyle name="Comma [0] 10680" xfId="25441" hidden="1" xr:uid="{00000000-0005-0000-0000-000082630000}"/>
    <cellStyle name="Comma [0] 10681" xfId="25447" hidden="1" xr:uid="{00000000-0005-0000-0000-000088630000}"/>
    <cellStyle name="Comma [0] 10682" xfId="25429" hidden="1" xr:uid="{00000000-0005-0000-0000-000076630000}"/>
    <cellStyle name="Comma [0] 10683" xfId="25439" hidden="1" xr:uid="{00000000-0005-0000-0000-000080630000}"/>
    <cellStyle name="Comma [0] 10684" xfId="25459" hidden="1" xr:uid="{00000000-0005-0000-0000-000094630000}"/>
    <cellStyle name="Comma [0] 10685" xfId="25461" hidden="1" xr:uid="{00000000-0005-0000-0000-000096630000}"/>
    <cellStyle name="Comma [0] 10686" xfId="25412" hidden="1" xr:uid="{00000000-0005-0000-0000-000065630000}"/>
    <cellStyle name="Comma [0] 10687" xfId="24909" hidden="1" xr:uid="{00000000-0005-0000-0000-00006E610000}"/>
    <cellStyle name="Comma [0] 10688" xfId="25415" hidden="1" xr:uid="{00000000-0005-0000-0000-000068630000}"/>
    <cellStyle name="Comma [0] 10689" xfId="24914" hidden="1" xr:uid="{00000000-0005-0000-0000-000073610000}"/>
    <cellStyle name="Comma [0] 1069" xfId="4047" hidden="1" xr:uid="{00000000-0005-0000-0000-0000F00F0000}"/>
    <cellStyle name="Comma [0] 10690" xfId="24898" hidden="1" xr:uid="{00000000-0005-0000-0000-000063610000}"/>
    <cellStyle name="Comma [0] 10691" xfId="25466" hidden="1" xr:uid="{00000000-0005-0000-0000-00009B630000}"/>
    <cellStyle name="Comma [0] 10692" xfId="24907" hidden="1" xr:uid="{00000000-0005-0000-0000-00006C610000}"/>
    <cellStyle name="Comma [0] 10693" xfId="24928" hidden="1" xr:uid="{00000000-0005-0000-0000-000081610000}"/>
    <cellStyle name="Comma [0] 10694" xfId="25478" hidden="1" xr:uid="{00000000-0005-0000-0000-0000A7630000}"/>
    <cellStyle name="Comma [0] 10695" xfId="25480" hidden="1" xr:uid="{00000000-0005-0000-0000-0000A9630000}"/>
    <cellStyle name="Comma [0] 10696" xfId="25469" hidden="1" xr:uid="{00000000-0005-0000-0000-00009E630000}"/>
    <cellStyle name="Comma [0] 10697" xfId="25477" hidden="1" xr:uid="{00000000-0005-0000-0000-0000A6630000}"/>
    <cellStyle name="Comma [0] 10698" xfId="24911" hidden="1" xr:uid="{00000000-0005-0000-0000-000070610000}"/>
    <cellStyle name="Comma [0] 10699" xfId="25463" hidden="1" xr:uid="{00000000-0005-0000-0000-000098630000}"/>
    <cellStyle name="Comma [0] 107" xfId="2311" hidden="1" xr:uid="{00000000-0005-0000-0000-000028090000}"/>
    <cellStyle name="Comma [0] 1070" xfId="4193" hidden="1" xr:uid="{00000000-0005-0000-0000-000082100000}"/>
    <cellStyle name="Comma [0] 10700" xfId="25496" hidden="1" xr:uid="{00000000-0005-0000-0000-0000B9630000}"/>
    <cellStyle name="Comma [0] 10701" xfId="25504" hidden="1" xr:uid="{00000000-0005-0000-0000-0000C1630000}"/>
    <cellStyle name="Comma [0] 10702" xfId="25413" hidden="1" xr:uid="{00000000-0005-0000-0000-000066630000}"/>
    <cellStyle name="Comma [0] 10703" xfId="25492" hidden="1" xr:uid="{00000000-0005-0000-0000-0000B5630000}"/>
    <cellStyle name="Comma [0] 10704" xfId="25513" hidden="1" xr:uid="{00000000-0005-0000-0000-0000CA630000}"/>
    <cellStyle name="Comma [0] 10705" xfId="25515" hidden="1" xr:uid="{00000000-0005-0000-0000-0000CC630000}"/>
    <cellStyle name="Comma [0] 10706" xfId="25474" hidden="1" xr:uid="{00000000-0005-0000-0000-0000A3630000}"/>
    <cellStyle name="Comma [0] 10707" xfId="25419" hidden="1" xr:uid="{00000000-0005-0000-0000-00006C630000}"/>
    <cellStyle name="Comma [0] 10708" xfId="25472" hidden="1" xr:uid="{00000000-0005-0000-0000-0000A1630000}"/>
    <cellStyle name="Comma [0] 10709" xfId="25456" hidden="1" xr:uid="{00000000-0005-0000-0000-000091630000}"/>
    <cellStyle name="Comma [0] 1071" xfId="4140" hidden="1" xr:uid="{00000000-0005-0000-0000-00004D100000}"/>
    <cellStyle name="Comma [0] 10710" xfId="25452" hidden="1" xr:uid="{00000000-0005-0000-0000-00008D630000}"/>
    <cellStyle name="Comma [0] 10711" xfId="25523" hidden="1" xr:uid="{00000000-0005-0000-0000-0000D4630000}"/>
    <cellStyle name="Comma [0] 10712" xfId="25395" hidden="1" xr:uid="{00000000-0005-0000-0000-000054630000}"/>
    <cellStyle name="Comma [0] 10713" xfId="24877" hidden="1" xr:uid="{00000000-0005-0000-0000-00004E610000}"/>
    <cellStyle name="Comma [0] 10714" xfId="25531" hidden="1" xr:uid="{00000000-0005-0000-0000-0000DC630000}"/>
    <cellStyle name="Comma [0] 10715" xfId="25533" hidden="1" xr:uid="{00000000-0005-0000-0000-0000DE630000}"/>
    <cellStyle name="Comma [0] 10716" xfId="25482" hidden="1" xr:uid="{00000000-0005-0000-0000-0000AB630000}"/>
    <cellStyle name="Comma [0] 10717" xfId="25458" hidden="1" xr:uid="{00000000-0005-0000-0000-000093630000}"/>
    <cellStyle name="Comma [0] 10718" xfId="25493" hidden="1" xr:uid="{00000000-0005-0000-0000-0000B6630000}"/>
    <cellStyle name="Comma [0] 10719" xfId="25425" hidden="1" xr:uid="{00000000-0005-0000-0000-000072630000}"/>
    <cellStyle name="Comma [0] 1072" xfId="4079" hidden="1" xr:uid="{00000000-0005-0000-0000-000010100000}"/>
    <cellStyle name="Comma [0] 10720" xfId="25495" hidden="1" xr:uid="{00000000-0005-0000-0000-0000B8630000}"/>
    <cellStyle name="Comma [0] 10721" xfId="25540" hidden="1" xr:uid="{00000000-0005-0000-0000-0000E5630000}"/>
    <cellStyle name="Comma [0] 10722" xfId="25483" hidden="1" xr:uid="{00000000-0005-0000-0000-0000AC630000}"/>
    <cellStyle name="Comma [0] 10723" xfId="25440" hidden="1" xr:uid="{00000000-0005-0000-0000-000081630000}"/>
    <cellStyle name="Comma [0] 10724" xfId="25546" hidden="1" xr:uid="{00000000-0005-0000-0000-0000EB630000}"/>
    <cellStyle name="Comma [0] 10725" xfId="25548" hidden="1" xr:uid="{00000000-0005-0000-0000-0000ED630000}"/>
    <cellStyle name="Comma [0] 10726" xfId="25501" hidden="1" xr:uid="{00000000-0005-0000-0000-0000BE630000}"/>
    <cellStyle name="Comma [0] 10727" xfId="25507" hidden="1" xr:uid="{00000000-0005-0000-0000-0000C4630000}"/>
    <cellStyle name="Comma [0] 10728" xfId="25394" hidden="1" xr:uid="{00000000-0005-0000-0000-000053630000}"/>
    <cellStyle name="Comma [0] 10729" xfId="25457" hidden="1" xr:uid="{00000000-0005-0000-0000-000092630000}"/>
    <cellStyle name="Comma [0] 1073" xfId="4197" hidden="1" xr:uid="{00000000-0005-0000-0000-000086100000}"/>
    <cellStyle name="Comma [0] 10730" xfId="25465" hidden="1" xr:uid="{00000000-0005-0000-0000-00009A630000}"/>
    <cellStyle name="Comma [0] 10731" xfId="25554" hidden="1" xr:uid="{00000000-0005-0000-0000-0000F3630000}"/>
    <cellStyle name="Comma [0] 10732" xfId="25468" hidden="1" xr:uid="{00000000-0005-0000-0000-00009D630000}"/>
    <cellStyle name="Comma [0] 10733" xfId="25428" hidden="1" xr:uid="{00000000-0005-0000-0000-000075630000}"/>
    <cellStyle name="Comma [0] 10734" xfId="25559" hidden="1" xr:uid="{00000000-0005-0000-0000-0000F8630000}"/>
    <cellStyle name="Comma [0] 10735" xfId="25561" hidden="1" xr:uid="{00000000-0005-0000-0000-0000FA630000}"/>
    <cellStyle name="Comma [0] 10736" xfId="25520" hidden="1" xr:uid="{00000000-0005-0000-0000-0000D1630000}"/>
    <cellStyle name="Comma [0] 10737" xfId="25526" hidden="1" xr:uid="{00000000-0005-0000-0000-0000D7630000}"/>
    <cellStyle name="Comma [0] 10738" xfId="25427" hidden="1" xr:uid="{00000000-0005-0000-0000-000074630000}"/>
    <cellStyle name="Comma [0] 10739" xfId="25508" hidden="1" xr:uid="{00000000-0005-0000-0000-0000C5630000}"/>
    <cellStyle name="Comma [0] 1074" xfId="4199" hidden="1" xr:uid="{00000000-0005-0000-0000-000088100000}"/>
    <cellStyle name="Comma [0] 10740" xfId="25487" hidden="1" xr:uid="{00000000-0005-0000-0000-0000B0630000}"/>
    <cellStyle name="Comma [0] 10741" xfId="25565" hidden="1" xr:uid="{00000000-0005-0000-0000-0000FE630000}"/>
    <cellStyle name="Comma [0] 10742" xfId="25506" hidden="1" xr:uid="{00000000-0005-0000-0000-0000C3630000}"/>
    <cellStyle name="Comma [0] 10743" xfId="25444" hidden="1" xr:uid="{00000000-0005-0000-0000-000085630000}"/>
    <cellStyle name="Comma [0] 10744" xfId="25572" hidden="1" xr:uid="{00000000-0005-0000-0000-000005640000}"/>
    <cellStyle name="Comma [0] 10745" xfId="25574" hidden="1" xr:uid="{00000000-0005-0000-0000-000007640000}"/>
    <cellStyle name="Comma [0] 10746" xfId="25538" hidden="1" xr:uid="{00000000-0005-0000-0000-0000E3630000}"/>
    <cellStyle name="Comma [0] 10747" xfId="25543" hidden="1" xr:uid="{00000000-0005-0000-0000-0000E8630000}"/>
    <cellStyle name="Comma [0] 10748" xfId="24908" hidden="1" xr:uid="{00000000-0005-0000-0000-00006D610000}"/>
    <cellStyle name="Comma [0] 10749" xfId="25527" hidden="1" xr:uid="{00000000-0005-0000-0000-0000D8630000}"/>
    <cellStyle name="Comma [0] 1075" xfId="4167" hidden="1" xr:uid="{00000000-0005-0000-0000-000068100000}"/>
    <cellStyle name="Comma [0] 10750" xfId="25432" hidden="1" xr:uid="{00000000-0005-0000-0000-000079630000}"/>
    <cellStyle name="Comma [0] 10751" xfId="25578" hidden="1" xr:uid="{00000000-0005-0000-0000-00000B640000}"/>
    <cellStyle name="Comma [0] 10752" xfId="25525" hidden="1" xr:uid="{00000000-0005-0000-0000-0000D6630000}"/>
    <cellStyle name="Comma [0] 10753" xfId="25464" hidden="1" xr:uid="{00000000-0005-0000-0000-000099630000}"/>
    <cellStyle name="Comma [0] 10754" xfId="25582" hidden="1" xr:uid="{00000000-0005-0000-0000-00000F640000}"/>
    <cellStyle name="Comma [0] 10755" xfId="25584" hidden="1" xr:uid="{00000000-0005-0000-0000-000011640000}"/>
    <cellStyle name="Comma [0] 10756" xfId="25552" hidden="1" xr:uid="{00000000-0005-0000-0000-0000F1630000}"/>
    <cellStyle name="Comma [0] 10757" xfId="25556" hidden="1" xr:uid="{00000000-0005-0000-0000-0000F5630000}"/>
    <cellStyle name="Comma [0] 10758" xfId="25446" hidden="1" xr:uid="{00000000-0005-0000-0000-000087630000}"/>
    <cellStyle name="Comma [0] 10759" xfId="25544" hidden="1" xr:uid="{00000000-0005-0000-0000-0000E9630000}"/>
    <cellStyle name="Comma [0] 1076" xfId="4171" hidden="1" xr:uid="{00000000-0005-0000-0000-00006C100000}"/>
    <cellStyle name="Comma [0] 10760" xfId="25436" hidden="1" xr:uid="{00000000-0005-0000-0000-00007D630000}"/>
    <cellStyle name="Comma [0] 10761" xfId="25588" hidden="1" xr:uid="{00000000-0005-0000-0000-000015640000}"/>
    <cellStyle name="Comma [0] 10762" xfId="25542" hidden="1" xr:uid="{00000000-0005-0000-0000-0000E7630000}"/>
    <cellStyle name="Comma [0] 10763" xfId="25511" hidden="1" xr:uid="{00000000-0005-0000-0000-0000C8630000}"/>
    <cellStyle name="Comma [0] 10764" xfId="25592" hidden="1" xr:uid="{00000000-0005-0000-0000-000019640000}"/>
    <cellStyle name="Comma [0] 10765" xfId="25594" hidden="1" xr:uid="{00000000-0005-0000-0000-00001B640000}"/>
    <cellStyle name="Comma [0] 10766" xfId="25580" hidden="1" xr:uid="{00000000-0005-0000-0000-00000D640000}"/>
    <cellStyle name="Comma [0] 10767" xfId="25567" hidden="1" xr:uid="{00000000-0005-0000-0000-000000640000}"/>
    <cellStyle name="Comma [0] 10768" xfId="25591" hidden="1" xr:uid="{00000000-0005-0000-0000-000018640000}"/>
    <cellStyle name="Comma [0] 10769" xfId="25557" hidden="1" xr:uid="{00000000-0005-0000-0000-0000F6630000}"/>
    <cellStyle name="Comma [0] 1077" xfId="4061" hidden="1" xr:uid="{00000000-0005-0000-0000-0000FE0F0000}"/>
    <cellStyle name="Comma [0] 10770" xfId="25529" hidden="1" xr:uid="{00000000-0005-0000-0000-0000DA630000}"/>
    <cellStyle name="Comma [0] 10771" xfId="25596" hidden="1" xr:uid="{00000000-0005-0000-0000-00001D640000}"/>
    <cellStyle name="Comma [0] 10772" xfId="25553" hidden="1" xr:uid="{00000000-0005-0000-0000-0000F2630000}"/>
    <cellStyle name="Comma [0] 10773" xfId="25587" hidden="1" xr:uid="{00000000-0005-0000-0000-000014640000}"/>
    <cellStyle name="Comma [0] 10774" xfId="25600" hidden="1" xr:uid="{00000000-0005-0000-0000-000021640000}"/>
    <cellStyle name="Comma [0] 10775" xfId="25602" hidden="1" xr:uid="{00000000-0005-0000-0000-000023640000}"/>
    <cellStyle name="Comma [0] 10776" xfId="25470" hidden="1" xr:uid="{00000000-0005-0000-0000-00009F630000}"/>
    <cellStyle name="Comma [0] 10777" xfId="25590" hidden="1" xr:uid="{00000000-0005-0000-0000-000017640000}"/>
    <cellStyle name="Comma [0] 10778" xfId="25530" hidden="1" xr:uid="{00000000-0005-0000-0000-0000DB630000}"/>
    <cellStyle name="Comma [0] 10779" xfId="25564" hidden="1" xr:uid="{00000000-0005-0000-0000-0000FD630000}"/>
    <cellStyle name="Comma [0] 1078" xfId="4159" hidden="1" xr:uid="{00000000-0005-0000-0000-000060100000}"/>
    <cellStyle name="Comma [0] 10780" xfId="25577" hidden="1" xr:uid="{00000000-0005-0000-0000-00000A640000}"/>
    <cellStyle name="Comma [0] 10781" xfId="25605" hidden="1" xr:uid="{00000000-0005-0000-0000-000026640000}"/>
    <cellStyle name="Comma [0] 10782" xfId="25568" hidden="1" xr:uid="{00000000-0005-0000-0000-000001640000}"/>
    <cellStyle name="Comma [0] 10783" xfId="25528" hidden="1" xr:uid="{00000000-0005-0000-0000-0000D9630000}"/>
    <cellStyle name="Comma [0] 10784" xfId="25607" hidden="1" xr:uid="{00000000-0005-0000-0000-000028640000}"/>
    <cellStyle name="Comma [0] 10785" xfId="25609" hidden="1" xr:uid="{00000000-0005-0000-0000-00002A640000}"/>
    <cellStyle name="Comma [0] 10786" xfId="24962" hidden="1" xr:uid="{00000000-0005-0000-0000-0000A3610000}"/>
    <cellStyle name="Comma [0] 10787" xfId="24918" hidden="1" xr:uid="{00000000-0005-0000-0000-000077610000}"/>
    <cellStyle name="Comma [0] 10788" xfId="25615" hidden="1" xr:uid="{00000000-0005-0000-0000-000030640000}"/>
    <cellStyle name="Comma [0] 10789" xfId="25621" hidden="1" xr:uid="{00000000-0005-0000-0000-000036640000}"/>
    <cellStyle name="Comma [0] 1079" xfId="4051" hidden="1" xr:uid="{00000000-0005-0000-0000-0000F40F0000}"/>
    <cellStyle name="Comma [0] 10790" xfId="25623" hidden="1" xr:uid="{00000000-0005-0000-0000-000038640000}"/>
    <cellStyle name="Comma [0] 10791" xfId="25614" hidden="1" xr:uid="{00000000-0005-0000-0000-00002F640000}"/>
    <cellStyle name="Comma [0] 10792" xfId="25619" hidden="1" xr:uid="{00000000-0005-0000-0000-000034640000}"/>
    <cellStyle name="Comma [0] 10793" xfId="25625" hidden="1" xr:uid="{00000000-0005-0000-0000-00003A640000}"/>
    <cellStyle name="Comma [0] 10794" xfId="25627" hidden="1" xr:uid="{00000000-0005-0000-0000-00003C640000}"/>
    <cellStyle name="Comma [0] 10795" xfId="24919" hidden="1" xr:uid="{00000000-0005-0000-0000-000078610000}"/>
    <cellStyle name="Comma [0] 10796" xfId="24897" hidden="1" xr:uid="{00000000-0005-0000-0000-000062610000}"/>
    <cellStyle name="Comma [0] 10797" xfId="25638" hidden="1" xr:uid="{00000000-0005-0000-0000-000047640000}"/>
    <cellStyle name="Comma [0] 10798" xfId="25647" hidden="1" xr:uid="{00000000-0005-0000-0000-000050640000}"/>
    <cellStyle name="Comma [0] 10799" xfId="25658" hidden="1" xr:uid="{00000000-0005-0000-0000-00005B640000}"/>
    <cellStyle name="Comma [0] 108" xfId="2249" hidden="1" xr:uid="{00000000-0005-0000-0000-0000EA080000}"/>
    <cellStyle name="Comma [0] 1080" xfId="4203" hidden="1" xr:uid="{00000000-0005-0000-0000-00008C100000}"/>
    <cellStyle name="Comma [0] 10800" xfId="25664" hidden="1" xr:uid="{00000000-0005-0000-0000-000061640000}"/>
    <cellStyle name="Comma [0] 10801" xfId="25646" hidden="1" xr:uid="{00000000-0005-0000-0000-00004F640000}"/>
    <cellStyle name="Comma [0] 10802" xfId="25656" hidden="1" xr:uid="{00000000-0005-0000-0000-000059640000}"/>
    <cellStyle name="Comma [0] 10803" xfId="25676" hidden="1" xr:uid="{00000000-0005-0000-0000-00006D640000}"/>
    <cellStyle name="Comma [0] 10804" xfId="25678" hidden="1" xr:uid="{00000000-0005-0000-0000-00006F640000}"/>
    <cellStyle name="Comma [0] 10805" xfId="25629" hidden="1" xr:uid="{00000000-0005-0000-0000-00003E640000}"/>
    <cellStyle name="Comma [0] 10806" xfId="24885" hidden="1" xr:uid="{00000000-0005-0000-0000-000056610000}"/>
    <cellStyle name="Comma [0] 10807" xfId="25632" hidden="1" xr:uid="{00000000-0005-0000-0000-000041640000}"/>
    <cellStyle name="Comma [0] 10808" xfId="24896" hidden="1" xr:uid="{00000000-0005-0000-0000-000061610000}"/>
    <cellStyle name="Comma [0] 10809" xfId="24895" hidden="1" xr:uid="{00000000-0005-0000-0000-000060610000}"/>
    <cellStyle name="Comma [0] 1081" xfId="4157" hidden="1" xr:uid="{00000000-0005-0000-0000-00005E100000}"/>
    <cellStyle name="Comma [0] 10810" xfId="25683" hidden="1" xr:uid="{00000000-0005-0000-0000-000074640000}"/>
    <cellStyle name="Comma [0] 10811" xfId="24971" hidden="1" xr:uid="{00000000-0005-0000-0000-0000AC610000}"/>
    <cellStyle name="Comma [0] 10812" xfId="25172" hidden="1" xr:uid="{00000000-0005-0000-0000-000075620000}"/>
    <cellStyle name="Comma [0] 10813" xfId="25695" hidden="1" xr:uid="{00000000-0005-0000-0000-000080640000}"/>
    <cellStyle name="Comma [0] 10814" xfId="25697" hidden="1" xr:uid="{00000000-0005-0000-0000-000082640000}"/>
    <cellStyle name="Comma [0] 10815" xfId="25686" hidden="1" xr:uid="{00000000-0005-0000-0000-000077640000}"/>
    <cellStyle name="Comma [0] 10816" xfId="25694" hidden="1" xr:uid="{00000000-0005-0000-0000-00007F640000}"/>
    <cellStyle name="Comma [0] 10817" xfId="25181" hidden="1" xr:uid="{00000000-0005-0000-0000-00007E620000}"/>
    <cellStyle name="Comma [0] 10818" xfId="25680" hidden="1" xr:uid="{00000000-0005-0000-0000-000071640000}"/>
    <cellStyle name="Comma [0] 10819" xfId="25713" hidden="1" xr:uid="{00000000-0005-0000-0000-000092640000}"/>
    <cellStyle name="Comma [0] 1082" xfId="4126" hidden="1" xr:uid="{00000000-0005-0000-0000-00003F100000}"/>
    <cellStyle name="Comma [0] 10820" xfId="25721" hidden="1" xr:uid="{00000000-0005-0000-0000-00009A640000}"/>
    <cellStyle name="Comma [0] 10821" xfId="25630" hidden="1" xr:uid="{00000000-0005-0000-0000-00003F640000}"/>
    <cellStyle name="Comma [0] 10822" xfId="25709" hidden="1" xr:uid="{00000000-0005-0000-0000-00008E640000}"/>
    <cellStyle name="Comma [0] 10823" xfId="25730" hidden="1" xr:uid="{00000000-0005-0000-0000-0000A3640000}"/>
    <cellStyle name="Comma [0] 10824" xfId="25732" hidden="1" xr:uid="{00000000-0005-0000-0000-0000A5640000}"/>
    <cellStyle name="Comma [0] 10825" xfId="25691" hidden="1" xr:uid="{00000000-0005-0000-0000-00007C640000}"/>
    <cellStyle name="Comma [0] 10826" xfId="25636" hidden="1" xr:uid="{00000000-0005-0000-0000-000045640000}"/>
    <cellStyle name="Comma [0] 10827" xfId="25689" hidden="1" xr:uid="{00000000-0005-0000-0000-00007A640000}"/>
    <cellStyle name="Comma [0] 10828" xfId="25673" hidden="1" xr:uid="{00000000-0005-0000-0000-00006A640000}"/>
    <cellStyle name="Comma [0] 10829" xfId="25669" hidden="1" xr:uid="{00000000-0005-0000-0000-000066640000}"/>
    <cellStyle name="Comma [0] 1083" xfId="4207" hidden="1" xr:uid="{00000000-0005-0000-0000-000090100000}"/>
    <cellStyle name="Comma [0] 10830" xfId="25740" hidden="1" xr:uid="{00000000-0005-0000-0000-0000AD640000}"/>
    <cellStyle name="Comma [0] 10831" xfId="25612" hidden="1" xr:uid="{00000000-0005-0000-0000-00002D640000}"/>
    <cellStyle name="Comma [0] 10832" xfId="24920" hidden="1" xr:uid="{00000000-0005-0000-0000-000079610000}"/>
    <cellStyle name="Comma [0] 10833" xfId="25748" hidden="1" xr:uid="{00000000-0005-0000-0000-0000B5640000}"/>
    <cellStyle name="Comma [0] 10834" xfId="25750" hidden="1" xr:uid="{00000000-0005-0000-0000-0000B7640000}"/>
    <cellStyle name="Comma [0] 10835" xfId="25699" hidden="1" xr:uid="{00000000-0005-0000-0000-000084640000}"/>
    <cellStyle name="Comma [0] 10836" xfId="25675" hidden="1" xr:uid="{00000000-0005-0000-0000-00006C640000}"/>
    <cellStyle name="Comma [0] 10837" xfId="25710" hidden="1" xr:uid="{00000000-0005-0000-0000-00008F640000}"/>
    <cellStyle name="Comma [0] 10838" xfId="25642" hidden="1" xr:uid="{00000000-0005-0000-0000-00004B640000}"/>
    <cellStyle name="Comma [0] 10839" xfId="25712" hidden="1" xr:uid="{00000000-0005-0000-0000-000091640000}"/>
    <cellStyle name="Comma [0] 1084" xfId="4209" hidden="1" xr:uid="{00000000-0005-0000-0000-000092100000}"/>
    <cellStyle name="Comma [0] 10840" xfId="25757" hidden="1" xr:uid="{00000000-0005-0000-0000-0000BE640000}"/>
    <cellStyle name="Comma [0] 10841" xfId="25700" hidden="1" xr:uid="{00000000-0005-0000-0000-000085640000}"/>
    <cellStyle name="Comma [0] 10842" xfId="25657" hidden="1" xr:uid="{00000000-0005-0000-0000-00005A640000}"/>
    <cellStyle name="Comma [0] 10843" xfId="25763" hidden="1" xr:uid="{00000000-0005-0000-0000-0000C4640000}"/>
    <cellStyle name="Comma [0] 10844" xfId="25765" hidden="1" xr:uid="{00000000-0005-0000-0000-0000C6640000}"/>
    <cellStyle name="Comma [0] 10845" xfId="25718" hidden="1" xr:uid="{00000000-0005-0000-0000-000097640000}"/>
    <cellStyle name="Comma [0] 10846" xfId="25724" hidden="1" xr:uid="{00000000-0005-0000-0000-00009D640000}"/>
    <cellStyle name="Comma [0] 10847" xfId="25611" hidden="1" xr:uid="{00000000-0005-0000-0000-00002C640000}"/>
    <cellStyle name="Comma [0] 10848" xfId="25674" hidden="1" xr:uid="{00000000-0005-0000-0000-00006B640000}"/>
    <cellStyle name="Comma [0] 10849" xfId="25682" hidden="1" xr:uid="{00000000-0005-0000-0000-000073640000}"/>
    <cellStyle name="Comma [0] 1085" xfId="4195" hidden="1" xr:uid="{00000000-0005-0000-0000-000084100000}"/>
    <cellStyle name="Comma [0] 10850" xfId="25771" hidden="1" xr:uid="{00000000-0005-0000-0000-0000CC640000}"/>
    <cellStyle name="Comma [0] 10851" xfId="25685" hidden="1" xr:uid="{00000000-0005-0000-0000-000076640000}"/>
    <cellStyle name="Comma [0] 10852" xfId="25645" hidden="1" xr:uid="{00000000-0005-0000-0000-00004E640000}"/>
    <cellStyle name="Comma [0] 10853" xfId="25776" hidden="1" xr:uid="{00000000-0005-0000-0000-0000D1640000}"/>
    <cellStyle name="Comma [0] 10854" xfId="25778" hidden="1" xr:uid="{00000000-0005-0000-0000-0000D3640000}"/>
    <cellStyle name="Comma [0] 10855" xfId="25737" hidden="1" xr:uid="{00000000-0005-0000-0000-0000AA640000}"/>
    <cellStyle name="Comma [0] 10856" xfId="25743" hidden="1" xr:uid="{00000000-0005-0000-0000-0000B0640000}"/>
    <cellStyle name="Comma [0] 10857" xfId="25644" hidden="1" xr:uid="{00000000-0005-0000-0000-00004D640000}"/>
    <cellStyle name="Comma [0] 10858" xfId="25725" hidden="1" xr:uid="{00000000-0005-0000-0000-00009E640000}"/>
    <cellStyle name="Comma [0] 10859" xfId="25704" hidden="1" xr:uid="{00000000-0005-0000-0000-000089640000}"/>
    <cellStyle name="Comma [0] 1086" xfId="4182" hidden="1" xr:uid="{00000000-0005-0000-0000-000077100000}"/>
    <cellStyle name="Comma [0] 10860" xfId="25782" hidden="1" xr:uid="{00000000-0005-0000-0000-0000D7640000}"/>
    <cellStyle name="Comma [0] 10861" xfId="25723" hidden="1" xr:uid="{00000000-0005-0000-0000-00009C640000}"/>
    <cellStyle name="Comma [0] 10862" xfId="25661" hidden="1" xr:uid="{00000000-0005-0000-0000-00005E640000}"/>
    <cellStyle name="Comma [0] 10863" xfId="25789" hidden="1" xr:uid="{00000000-0005-0000-0000-0000DE640000}"/>
    <cellStyle name="Comma [0] 10864" xfId="25791" hidden="1" xr:uid="{00000000-0005-0000-0000-0000E0640000}"/>
    <cellStyle name="Comma [0] 10865" xfId="25755" hidden="1" xr:uid="{00000000-0005-0000-0000-0000BC640000}"/>
    <cellStyle name="Comma [0] 10866" xfId="25760" hidden="1" xr:uid="{00000000-0005-0000-0000-0000C1640000}"/>
    <cellStyle name="Comma [0] 10867" xfId="25190" hidden="1" xr:uid="{00000000-0005-0000-0000-000087620000}"/>
    <cellStyle name="Comma [0] 10868" xfId="25744" hidden="1" xr:uid="{00000000-0005-0000-0000-0000B1640000}"/>
    <cellStyle name="Comma [0] 10869" xfId="25649" hidden="1" xr:uid="{00000000-0005-0000-0000-000052640000}"/>
    <cellStyle name="Comma [0] 1087" xfId="4206" hidden="1" xr:uid="{00000000-0005-0000-0000-00008F100000}"/>
    <cellStyle name="Comma [0] 10870" xfId="25795" hidden="1" xr:uid="{00000000-0005-0000-0000-0000E4640000}"/>
    <cellStyle name="Comma [0] 10871" xfId="25742" hidden="1" xr:uid="{00000000-0005-0000-0000-0000AF640000}"/>
    <cellStyle name="Comma [0] 10872" xfId="25681" hidden="1" xr:uid="{00000000-0005-0000-0000-000072640000}"/>
    <cellStyle name="Comma [0] 10873" xfId="25799" hidden="1" xr:uid="{00000000-0005-0000-0000-0000E8640000}"/>
    <cellStyle name="Comma [0] 10874" xfId="25801" hidden="1" xr:uid="{00000000-0005-0000-0000-0000EA640000}"/>
    <cellStyle name="Comma [0] 10875" xfId="25769" hidden="1" xr:uid="{00000000-0005-0000-0000-0000CA640000}"/>
    <cellStyle name="Comma [0] 10876" xfId="25773" hidden="1" xr:uid="{00000000-0005-0000-0000-0000CE640000}"/>
    <cellStyle name="Comma [0] 10877" xfId="25663" hidden="1" xr:uid="{00000000-0005-0000-0000-000060640000}"/>
    <cellStyle name="Comma [0] 10878" xfId="25761" hidden="1" xr:uid="{00000000-0005-0000-0000-0000C2640000}"/>
    <cellStyle name="Comma [0] 10879" xfId="25653" hidden="1" xr:uid="{00000000-0005-0000-0000-000056640000}"/>
    <cellStyle name="Comma [0] 1088" xfId="4172" hidden="1" xr:uid="{00000000-0005-0000-0000-00006D100000}"/>
    <cellStyle name="Comma [0] 10880" xfId="25805" hidden="1" xr:uid="{00000000-0005-0000-0000-0000EE640000}"/>
    <cellStyle name="Comma [0] 10881" xfId="25759" hidden="1" xr:uid="{00000000-0005-0000-0000-0000C0640000}"/>
    <cellStyle name="Comma [0] 10882" xfId="25728" hidden="1" xr:uid="{00000000-0005-0000-0000-0000A1640000}"/>
    <cellStyle name="Comma [0] 10883" xfId="25809" hidden="1" xr:uid="{00000000-0005-0000-0000-0000F2640000}"/>
    <cellStyle name="Comma [0] 10884" xfId="25811" hidden="1" xr:uid="{00000000-0005-0000-0000-0000F4640000}"/>
    <cellStyle name="Comma [0] 10885" xfId="25797" hidden="1" xr:uid="{00000000-0005-0000-0000-0000E6640000}"/>
    <cellStyle name="Comma [0] 10886" xfId="25784" hidden="1" xr:uid="{00000000-0005-0000-0000-0000D9640000}"/>
    <cellStyle name="Comma [0] 10887" xfId="25808" hidden="1" xr:uid="{00000000-0005-0000-0000-0000F1640000}"/>
    <cellStyle name="Comma [0] 10888" xfId="25774" hidden="1" xr:uid="{00000000-0005-0000-0000-0000CF640000}"/>
    <cellStyle name="Comma [0] 10889" xfId="25746" hidden="1" xr:uid="{00000000-0005-0000-0000-0000B3640000}"/>
    <cellStyle name="Comma [0] 1089" xfId="4144" hidden="1" xr:uid="{00000000-0005-0000-0000-000051100000}"/>
    <cellStyle name="Comma [0] 10890" xfId="25813" hidden="1" xr:uid="{00000000-0005-0000-0000-0000F6640000}"/>
    <cellStyle name="Comma [0] 10891" xfId="25770" hidden="1" xr:uid="{00000000-0005-0000-0000-0000CB640000}"/>
    <cellStyle name="Comma [0] 10892" xfId="25804" hidden="1" xr:uid="{00000000-0005-0000-0000-0000ED640000}"/>
    <cellStyle name="Comma [0] 10893" xfId="25817" hidden="1" xr:uid="{00000000-0005-0000-0000-0000FA640000}"/>
    <cellStyle name="Comma [0] 10894" xfId="25819" hidden="1" xr:uid="{00000000-0005-0000-0000-0000FC640000}"/>
    <cellStyle name="Comma [0] 10895" xfId="25687" hidden="1" xr:uid="{00000000-0005-0000-0000-000078640000}"/>
    <cellStyle name="Comma [0] 10896" xfId="25807" hidden="1" xr:uid="{00000000-0005-0000-0000-0000F0640000}"/>
    <cellStyle name="Comma [0] 10897" xfId="25747" hidden="1" xr:uid="{00000000-0005-0000-0000-0000B4640000}"/>
    <cellStyle name="Comma [0] 10898" xfId="25781" hidden="1" xr:uid="{00000000-0005-0000-0000-0000D6640000}"/>
    <cellStyle name="Comma [0] 10899" xfId="25794" hidden="1" xr:uid="{00000000-0005-0000-0000-0000E3640000}"/>
    <cellStyle name="Comma [0] 109" xfId="2377" hidden="1" xr:uid="{00000000-0005-0000-0000-00006A090000}"/>
    <cellStyle name="Comma [0] 1090" xfId="4211" hidden="1" xr:uid="{00000000-0005-0000-0000-000094100000}"/>
    <cellStyle name="Comma [0] 10900" xfId="25822" hidden="1" xr:uid="{00000000-0005-0000-0000-0000FF640000}"/>
    <cellStyle name="Comma [0] 10901" xfId="25785" hidden="1" xr:uid="{00000000-0005-0000-0000-0000DA640000}"/>
    <cellStyle name="Comma [0] 10902" xfId="25745" hidden="1" xr:uid="{00000000-0005-0000-0000-0000B2640000}"/>
    <cellStyle name="Comma [0] 10903" xfId="25824" hidden="1" xr:uid="{00000000-0005-0000-0000-000001650000}"/>
    <cellStyle name="Comma [0] 10904" xfId="25826" hidden="1" xr:uid="{00000000-0005-0000-0000-000003650000}"/>
    <cellStyle name="Comma [0] 10905" xfId="25873" hidden="1" xr:uid="{00000000-0005-0000-0000-000032650000}"/>
    <cellStyle name="Comma [0] 10906" xfId="25893" hidden="1" xr:uid="{00000000-0005-0000-0000-000046650000}"/>
    <cellStyle name="Comma [0] 10907" xfId="25900" hidden="1" xr:uid="{00000000-0005-0000-0000-00004D650000}"/>
    <cellStyle name="Comma [0] 10908" xfId="25908" hidden="1" xr:uid="{00000000-0005-0000-0000-000055650000}"/>
    <cellStyle name="Comma [0] 10909" xfId="25911" hidden="1" xr:uid="{00000000-0005-0000-0000-000058650000}"/>
    <cellStyle name="Comma [0] 1091" xfId="4168" hidden="1" xr:uid="{00000000-0005-0000-0000-000069100000}"/>
    <cellStyle name="Comma [0] 10910" xfId="25899" hidden="1" xr:uid="{00000000-0005-0000-0000-00004C650000}"/>
    <cellStyle name="Comma [0] 10911" xfId="25906" hidden="1" xr:uid="{00000000-0005-0000-0000-000053650000}"/>
    <cellStyle name="Comma [0] 10912" xfId="25913" hidden="1" xr:uid="{00000000-0005-0000-0000-00005A650000}"/>
    <cellStyle name="Comma [0] 10913" xfId="25915" hidden="1" xr:uid="{00000000-0005-0000-0000-00005C650000}"/>
    <cellStyle name="Comma [0] 10914" xfId="25889" hidden="1" xr:uid="{00000000-0005-0000-0000-000042650000}"/>
    <cellStyle name="Comma [0] 10915" xfId="25877" hidden="1" xr:uid="{00000000-0005-0000-0000-000036650000}"/>
    <cellStyle name="Comma [0] 10916" xfId="25926" hidden="1" xr:uid="{00000000-0005-0000-0000-000067650000}"/>
    <cellStyle name="Comma [0] 10917" xfId="25935" hidden="1" xr:uid="{00000000-0005-0000-0000-000070650000}"/>
    <cellStyle name="Comma [0] 10918" xfId="25946" hidden="1" xr:uid="{00000000-0005-0000-0000-00007B650000}"/>
    <cellStyle name="Comma [0] 10919" xfId="25952" hidden="1" xr:uid="{00000000-0005-0000-0000-000081650000}"/>
    <cellStyle name="Comma [0] 1092" xfId="4202" hidden="1" xr:uid="{00000000-0005-0000-0000-00008B100000}"/>
    <cellStyle name="Comma [0] 10920" xfId="25934" hidden="1" xr:uid="{00000000-0005-0000-0000-00006F650000}"/>
    <cellStyle name="Comma [0] 10921" xfId="25944" hidden="1" xr:uid="{00000000-0005-0000-0000-000079650000}"/>
    <cellStyle name="Comma [0] 10922" xfId="25964" hidden="1" xr:uid="{00000000-0005-0000-0000-00008D650000}"/>
    <cellStyle name="Comma [0] 10923" xfId="25966" hidden="1" xr:uid="{00000000-0005-0000-0000-00008F650000}"/>
    <cellStyle name="Comma [0] 10924" xfId="25917" hidden="1" xr:uid="{00000000-0005-0000-0000-00005E650000}"/>
    <cellStyle name="Comma [0] 10925" xfId="25880" hidden="1" xr:uid="{00000000-0005-0000-0000-000039650000}"/>
    <cellStyle name="Comma [0] 10926" xfId="25920" hidden="1" xr:uid="{00000000-0005-0000-0000-000061650000}"/>
    <cellStyle name="Comma [0] 10927" xfId="25886" hidden="1" xr:uid="{00000000-0005-0000-0000-00003F650000}"/>
    <cellStyle name="Comma [0] 10928" xfId="25888" hidden="1" xr:uid="{00000000-0005-0000-0000-000041650000}"/>
    <cellStyle name="Comma [0] 10929" xfId="25971" hidden="1" xr:uid="{00000000-0005-0000-0000-000094650000}"/>
    <cellStyle name="Comma [0] 1093" xfId="4215" hidden="1" xr:uid="{00000000-0005-0000-0000-000098100000}"/>
    <cellStyle name="Comma [0] 10930" xfId="25876" hidden="1" xr:uid="{00000000-0005-0000-0000-000035650000}"/>
    <cellStyle name="Comma [0] 10931" xfId="25884" hidden="1" xr:uid="{00000000-0005-0000-0000-00003D650000}"/>
    <cellStyle name="Comma [0] 10932" xfId="25983" hidden="1" xr:uid="{00000000-0005-0000-0000-0000A0650000}"/>
    <cellStyle name="Comma [0] 10933" xfId="25985" hidden="1" xr:uid="{00000000-0005-0000-0000-0000A2650000}"/>
    <cellStyle name="Comma [0] 10934" xfId="25974" hidden="1" xr:uid="{00000000-0005-0000-0000-000097650000}"/>
    <cellStyle name="Comma [0] 10935" xfId="25982" hidden="1" xr:uid="{00000000-0005-0000-0000-00009F650000}"/>
    <cellStyle name="Comma [0] 10936" xfId="25882" hidden="1" xr:uid="{00000000-0005-0000-0000-00003B650000}"/>
    <cellStyle name="Comma [0] 10937" xfId="25968" hidden="1" xr:uid="{00000000-0005-0000-0000-000091650000}"/>
    <cellStyle name="Comma [0] 10938" xfId="26001" hidden="1" xr:uid="{00000000-0005-0000-0000-0000B2650000}"/>
    <cellStyle name="Comma [0] 10939" xfId="26009" hidden="1" xr:uid="{00000000-0005-0000-0000-0000BA650000}"/>
    <cellStyle name="Comma [0] 1094" xfId="4217" hidden="1" xr:uid="{00000000-0005-0000-0000-00009A100000}"/>
    <cellStyle name="Comma [0] 10940" xfId="25918" hidden="1" xr:uid="{00000000-0005-0000-0000-00005F650000}"/>
    <cellStyle name="Comma [0] 10941" xfId="25997" hidden="1" xr:uid="{00000000-0005-0000-0000-0000AE650000}"/>
    <cellStyle name="Comma [0] 10942" xfId="26018" hidden="1" xr:uid="{00000000-0005-0000-0000-0000C3650000}"/>
    <cellStyle name="Comma [0] 10943" xfId="26020" hidden="1" xr:uid="{00000000-0005-0000-0000-0000C5650000}"/>
    <cellStyle name="Comma [0] 10944" xfId="25979" hidden="1" xr:uid="{00000000-0005-0000-0000-00009C650000}"/>
    <cellStyle name="Comma [0] 10945" xfId="25924" hidden="1" xr:uid="{00000000-0005-0000-0000-000065650000}"/>
    <cellStyle name="Comma [0] 10946" xfId="25977" hidden="1" xr:uid="{00000000-0005-0000-0000-00009A650000}"/>
    <cellStyle name="Comma [0] 10947" xfId="25961" hidden="1" xr:uid="{00000000-0005-0000-0000-00008A650000}"/>
    <cellStyle name="Comma [0] 10948" xfId="25957" hidden="1" xr:uid="{00000000-0005-0000-0000-000086650000}"/>
    <cellStyle name="Comma [0] 10949" xfId="26028" hidden="1" xr:uid="{00000000-0005-0000-0000-0000CD650000}"/>
    <cellStyle name="Comma [0] 1095" xfId="4085" hidden="1" xr:uid="{00000000-0005-0000-0000-000016100000}"/>
    <cellStyle name="Comma [0] 10950" xfId="25897" hidden="1" xr:uid="{00000000-0005-0000-0000-00004A650000}"/>
    <cellStyle name="Comma [0] 10951" xfId="25890" hidden="1" xr:uid="{00000000-0005-0000-0000-000043650000}"/>
    <cellStyle name="Comma [0] 10952" xfId="26036" hidden="1" xr:uid="{00000000-0005-0000-0000-0000D5650000}"/>
    <cellStyle name="Comma [0] 10953" xfId="26038" hidden="1" xr:uid="{00000000-0005-0000-0000-0000D7650000}"/>
    <cellStyle name="Comma [0] 10954" xfId="25987" hidden="1" xr:uid="{00000000-0005-0000-0000-0000A4650000}"/>
    <cellStyle name="Comma [0] 10955" xfId="25963" hidden="1" xr:uid="{00000000-0005-0000-0000-00008C650000}"/>
    <cellStyle name="Comma [0] 10956" xfId="25998" hidden="1" xr:uid="{00000000-0005-0000-0000-0000AF650000}"/>
    <cellStyle name="Comma [0] 10957" xfId="25930" hidden="1" xr:uid="{00000000-0005-0000-0000-00006B650000}"/>
    <cellStyle name="Comma [0] 10958" xfId="26000" hidden="1" xr:uid="{00000000-0005-0000-0000-0000B1650000}"/>
    <cellStyle name="Comma [0] 10959" xfId="26045" hidden="1" xr:uid="{00000000-0005-0000-0000-0000DE650000}"/>
    <cellStyle name="Comma [0] 1096" xfId="4205" hidden="1" xr:uid="{00000000-0005-0000-0000-00008E100000}"/>
    <cellStyle name="Comma [0] 10960" xfId="25988" hidden="1" xr:uid="{00000000-0005-0000-0000-0000A5650000}"/>
    <cellStyle name="Comma [0] 10961" xfId="25945" hidden="1" xr:uid="{00000000-0005-0000-0000-00007A650000}"/>
    <cellStyle name="Comma [0] 10962" xfId="26051" hidden="1" xr:uid="{00000000-0005-0000-0000-0000E4650000}"/>
    <cellStyle name="Comma [0] 10963" xfId="26053" hidden="1" xr:uid="{00000000-0005-0000-0000-0000E6650000}"/>
    <cellStyle name="Comma [0] 10964" xfId="26006" hidden="1" xr:uid="{00000000-0005-0000-0000-0000B7650000}"/>
    <cellStyle name="Comma [0] 10965" xfId="26012" hidden="1" xr:uid="{00000000-0005-0000-0000-0000BD650000}"/>
    <cellStyle name="Comma [0] 10966" xfId="25896" hidden="1" xr:uid="{00000000-0005-0000-0000-000049650000}"/>
    <cellStyle name="Comma [0] 10967" xfId="25962" hidden="1" xr:uid="{00000000-0005-0000-0000-00008B650000}"/>
    <cellStyle name="Comma [0] 10968" xfId="25970" hidden="1" xr:uid="{00000000-0005-0000-0000-000093650000}"/>
    <cellStyle name="Comma [0] 10969" xfId="26059" hidden="1" xr:uid="{00000000-0005-0000-0000-0000EC650000}"/>
    <cellStyle name="Comma [0] 1097" xfId="4145" hidden="1" xr:uid="{00000000-0005-0000-0000-000052100000}"/>
    <cellStyle name="Comma [0] 10970" xfId="25973" hidden="1" xr:uid="{00000000-0005-0000-0000-000096650000}"/>
    <cellStyle name="Comma [0] 10971" xfId="25933" hidden="1" xr:uid="{00000000-0005-0000-0000-00006E650000}"/>
    <cellStyle name="Comma [0] 10972" xfId="26064" hidden="1" xr:uid="{00000000-0005-0000-0000-0000F1650000}"/>
    <cellStyle name="Comma [0] 10973" xfId="26066" hidden="1" xr:uid="{00000000-0005-0000-0000-0000F3650000}"/>
    <cellStyle name="Comma [0] 10974" xfId="26025" hidden="1" xr:uid="{00000000-0005-0000-0000-0000CA650000}"/>
    <cellStyle name="Comma [0] 10975" xfId="26031" hidden="1" xr:uid="{00000000-0005-0000-0000-0000D0650000}"/>
    <cellStyle name="Comma [0] 10976" xfId="25932" hidden="1" xr:uid="{00000000-0005-0000-0000-00006D650000}"/>
    <cellStyle name="Comma [0] 10977" xfId="26013" hidden="1" xr:uid="{00000000-0005-0000-0000-0000BE650000}"/>
    <cellStyle name="Comma [0] 10978" xfId="25992" hidden="1" xr:uid="{00000000-0005-0000-0000-0000A9650000}"/>
    <cellStyle name="Comma [0] 10979" xfId="26070" hidden="1" xr:uid="{00000000-0005-0000-0000-0000F7650000}"/>
    <cellStyle name="Comma [0] 1098" xfId="4179" hidden="1" xr:uid="{00000000-0005-0000-0000-000074100000}"/>
    <cellStyle name="Comma [0] 10980" xfId="26011" hidden="1" xr:uid="{00000000-0005-0000-0000-0000BC650000}"/>
    <cellStyle name="Comma [0] 10981" xfId="25949" hidden="1" xr:uid="{00000000-0005-0000-0000-00007E650000}"/>
    <cellStyle name="Comma [0] 10982" xfId="26077" hidden="1" xr:uid="{00000000-0005-0000-0000-0000FE650000}"/>
    <cellStyle name="Comma [0] 10983" xfId="26079" hidden="1" xr:uid="{00000000-0005-0000-0000-000000660000}"/>
    <cellStyle name="Comma [0] 10984" xfId="26043" hidden="1" xr:uid="{00000000-0005-0000-0000-0000DC650000}"/>
    <cellStyle name="Comma [0] 10985" xfId="26048" hidden="1" xr:uid="{00000000-0005-0000-0000-0000E1650000}"/>
    <cellStyle name="Comma [0] 10986" xfId="25879" hidden="1" xr:uid="{00000000-0005-0000-0000-000038650000}"/>
    <cellStyle name="Comma [0] 10987" xfId="26032" hidden="1" xr:uid="{00000000-0005-0000-0000-0000D1650000}"/>
    <cellStyle name="Comma [0] 10988" xfId="25937" hidden="1" xr:uid="{00000000-0005-0000-0000-000072650000}"/>
    <cellStyle name="Comma [0] 10989" xfId="26083" hidden="1" xr:uid="{00000000-0005-0000-0000-000004660000}"/>
    <cellStyle name="Comma [0] 1099" xfId="4192" hidden="1" xr:uid="{00000000-0005-0000-0000-000081100000}"/>
    <cellStyle name="Comma [0] 10990" xfId="26030" hidden="1" xr:uid="{00000000-0005-0000-0000-0000CF650000}"/>
    <cellStyle name="Comma [0] 10991" xfId="25969" hidden="1" xr:uid="{00000000-0005-0000-0000-000092650000}"/>
    <cellStyle name="Comma [0] 10992" xfId="26087" hidden="1" xr:uid="{00000000-0005-0000-0000-000008660000}"/>
    <cellStyle name="Comma [0] 10993" xfId="26089" hidden="1" xr:uid="{00000000-0005-0000-0000-00000A660000}"/>
    <cellStyle name="Comma [0] 10994" xfId="26057" hidden="1" xr:uid="{00000000-0005-0000-0000-0000EA650000}"/>
    <cellStyle name="Comma [0] 10995" xfId="26061" hidden="1" xr:uid="{00000000-0005-0000-0000-0000EE650000}"/>
    <cellStyle name="Comma [0] 10996" xfId="25951" hidden="1" xr:uid="{00000000-0005-0000-0000-000080650000}"/>
    <cellStyle name="Comma [0] 10997" xfId="26049" hidden="1" xr:uid="{00000000-0005-0000-0000-0000E2650000}"/>
    <cellStyle name="Comma [0] 10998" xfId="25941" hidden="1" xr:uid="{00000000-0005-0000-0000-000076650000}"/>
    <cellStyle name="Comma [0] 10999" xfId="26093" hidden="1" xr:uid="{00000000-0005-0000-0000-00000E660000}"/>
    <cellStyle name="Comma [0] 11" xfId="56" hidden="1" xr:uid="{00000000-0005-0000-0000-000058000000}"/>
    <cellStyle name="Comma [0] 110" xfId="2379" hidden="1" xr:uid="{00000000-0005-0000-0000-00006C090000}"/>
    <cellStyle name="Comma [0] 1100" xfId="4220" hidden="1" xr:uid="{00000000-0005-0000-0000-00009D100000}"/>
    <cellStyle name="Comma [0] 11000" xfId="26047" hidden="1" xr:uid="{00000000-0005-0000-0000-0000E0650000}"/>
    <cellStyle name="Comma [0] 11001" xfId="26016" hidden="1" xr:uid="{00000000-0005-0000-0000-0000C1650000}"/>
    <cellStyle name="Comma [0] 11002" xfId="26097" hidden="1" xr:uid="{00000000-0005-0000-0000-000012660000}"/>
    <cellStyle name="Comma [0] 11003" xfId="26099" hidden="1" xr:uid="{00000000-0005-0000-0000-000014660000}"/>
    <cellStyle name="Comma [0] 11004" xfId="26085" hidden="1" xr:uid="{00000000-0005-0000-0000-000006660000}"/>
    <cellStyle name="Comma [0] 11005" xfId="26072" hidden="1" xr:uid="{00000000-0005-0000-0000-0000F9650000}"/>
    <cellStyle name="Comma [0] 11006" xfId="26096" hidden="1" xr:uid="{00000000-0005-0000-0000-000011660000}"/>
    <cellStyle name="Comma [0] 11007" xfId="26062" hidden="1" xr:uid="{00000000-0005-0000-0000-0000EF650000}"/>
    <cellStyle name="Comma [0] 11008" xfId="26034" hidden="1" xr:uid="{00000000-0005-0000-0000-0000D3650000}"/>
    <cellStyle name="Comma [0] 11009" xfId="26101" hidden="1" xr:uid="{00000000-0005-0000-0000-000016660000}"/>
    <cellStyle name="Comma [0] 1101" xfId="4183" hidden="1" xr:uid="{00000000-0005-0000-0000-000078100000}"/>
    <cellStyle name="Comma [0] 11010" xfId="26058" hidden="1" xr:uid="{00000000-0005-0000-0000-0000EB650000}"/>
    <cellStyle name="Comma [0] 11011" xfId="26092" hidden="1" xr:uid="{00000000-0005-0000-0000-00000D660000}"/>
    <cellStyle name="Comma [0] 11012" xfId="26105" hidden="1" xr:uid="{00000000-0005-0000-0000-00001A660000}"/>
    <cellStyle name="Comma [0] 11013" xfId="26107" hidden="1" xr:uid="{00000000-0005-0000-0000-00001C660000}"/>
    <cellStyle name="Comma [0] 11014" xfId="25975" hidden="1" xr:uid="{00000000-0005-0000-0000-000098650000}"/>
    <cellStyle name="Comma [0] 11015" xfId="26095" hidden="1" xr:uid="{00000000-0005-0000-0000-000010660000}"/>
    <cellStyle name="Comma [0] 11016" xfId="26035" hidden="1" xr:uid="{00000000-0005-0000-0000-0000D4650000}"/>
    <cellStyle name="Comma [0] 11017" xfId="26069" hidden="1" xr:uid="{00000000-0005-0000-0000-0000F6650000}"/>
    <cellStyle name="Comma [0] 11018" xfId="26082" hidden="1" xr:uid="{00000000-0005-0000-0000-000003660000}"/>
    <cellStyle name="Comma [0] 11019" xfId="26110" hidden="1" xr:uid="{00000000-0005-0000-0000-00001F660000}"/>
    <cellStyle name="Comma [0] 1102" xfId="4143" hidden="1" xr:uid="{00000000-0005-0000-0000-000050100000}"/>
    <cellStyle name="Comma [0] 11020" xfId="26073" hidden="1" xr:uid="{00000000-0005-0000-0000-0000FA650000}"/>
    <cellStyle name="Comma [0] 11021" xfId="26033" hidden="1" xr:uid="{00000000-0005-0000-0000-0000D2650000}"/>
    <cellStyle name="Comma [0] 11022" xfId="26112" hidden="1" xr:uid="{00000000-0005-0000-0000-000021660000}"/>
    <cellStyle name="Comma [0] 11023" xfId="26114" hidden="1" xr:uid="{00000000-0005-0000-0000-000023660000}"/>
    <cellStyle name="Comma [0] 11024" xfId="26174" hidden="1" xr:uid="{00000000-0005-0000-0000-00005F660000}"/>
    <cellStyle name="Comma [0] 11025" xfId="26193" hidden="1" xr:uid="{00000000-0005-0000-0000-000072660000}"/>
    <cellStyle name="Comma [0] 11026" xfId="26200" hidden="1" xr:uid="{00000000-0005-0000-0000-000079660000}"/>
    <cellStyle name="Comma [0] 11027" xfId="26207" hidden="1" xr:uid="{00000000-0005-0000-0000-000080660000}"/>
    <cellStyle name="Comma [0] 11028" xfId="26212" hidden="1" xr:uid="{00000000-0005-0000-0000-000085660000}"/>
    <cellStyle name="Comma [0] 11029" xfId="26199" hidden="1" xr:uid="{00000000-0005-0000-0000-000078660000}"/>
    <cellStyle name="Comma [0] 1103" xfId="4222" hidden="1" xr:uid="{00000000-0005-0000-0000-00009F100000}"/>
    <cellStyle name="Comma [0] 11030" xfId="26204" hidden="1" xr:uid="{00000000-0005-0000-0000-00007D660000}"/>
    <cellStyle name="Comma [0] 11031" xfId="26216" hidden="1" xr:uid="{00000000-0005-0000-0000-000089660000}"/>
    <cellStyle name="Comma [0] 11032" xfId="26218" hidden="1" xr:uid="{00000000-0005-0000-0000-00008B660000}"/>
    <cellStyle name="Comma [0] 11033" xfId="26189" hidden="1" xr:uid="{00000000-0005-0000-0000-00006E660000}"/>
    <cellStyle name="Comma [0] 11034" xfId="26178" hidden="1" xr:uid="{00000000-0005-0000-0000-000063660000}"/>
    <cellStyle name="Comma [0] 11035" xfId="26229" hidden="1" xr:uid="{00000000-0005-0000-0000-000096660000}"/>
    <cellStyle name="Comma [0] 11036" xfId="26238" hidden="1" xr:uid="{00000000-0005-0000-0000-00009F660000}"/>
    <cellStyle name="Comma [0] 11037" xfId="26249" hidden="1" xr:uid="{00000000-0005-0000-0000-0000AA660000}"/>
    <cellStyle name="Comma [0] 11038" xfId="26255" hidden="1" xr:uid="{00000000-0005-0000-0000-0000B0660000}"/>
    <cellStyle name="Comma [0] 11039" xfId="26237" hidden="1" xr:uid="{00000000-0005-0000-0000-00009E660000}"/>
    <cellStyle name="Comma [0] 1104" xfId="4224" hidden="1" xr:uid="{00000000-0005-0000-0000-0000A1100000}"/>
    <cellStyle name="Comma [0] 11040" xfId="26247" hidden="1" xr:uid="{00000000-0005-0000-0000-0000A8660000}"/>
    <cellStyle name="Comma [0] 11041" xfId="26267" hidden="1" xr:uid="{00000000-0005-0000-0000-0000BC660000}"/>
    <cellStyle name="Comma [0] 11042" xfId="26269" hidden="1" xr:uid="{00000000-0005-0000-0000-0000BE660000}"/>
    <cellStyle name="Comma [0] 11043" xfId="26220" hidden="1" xr:uid="{00000000-0005-0000-0000-00008D660000}"/>
    <cellStyle name="Comma [0] 11044" xfId="26181" hidden="1" xr:uid="{00000000-0005-0000-0000-000066660000}"/>
    <cellStyle name="Comma [0] 11045" xfId="26223" hidden="1" xr:uid="{00000000-0005-0000-0000-000090660000}"/>
    <cellStyle name="Comma [0] 11046" xfId="26186" hidden="1" xr:uid="{00000000-0005-0000-0000-00006B660000}"/>
    <cellStyle name="Comma [0] 11047" xfId="26188" hidden="1" xr:uid="{00000000-0005-0000-0000-00006D660000}"/>
    <cellStyle name="Comma [0] 11048" xfId="26274" hidden="1" xr:uid="{00000000-0005-0000-0000-0000C3660000}"/>
    <cellStyle name="Comma [0] 11049" xfId="26177" hidden="1" xr:uid="{00000000-0005-0000-0000-000062660000}"/>
    <cellStyle name="Comma [0] 1105" xfId="4281" hidden="1" xr:uid="{00000000-0005-0000-0000-0000DA100000}"/>
    <cellStyle name="Comma [0] 11050" xfId="26185" hidden="1" xr:uid="{00000000-0005-0000-0000-00006A660000}"/>
    <cellStyle name="Comma [0] 11051" xfId="26286" hidden="1" xr:uid="{00000000-0005-0000-0000-0000CF660000}"/>
    <cellStyle name="Comma [0] 11052" xfId="26288" hidden="1" xr:uid="{00000000-0005-0000-0000-0000D1660000}"/>
    <cellStyle name="Comma [0] 11053" xfId="26277" hidden="1" xr:uid="{00000000-0005-0000-0000-0000C6660000}"/>
    <cellStyle name="Comma [0] 11054" xfId="26285" hidden="1" xr:uid="{00000000-0005-0000-0000-0000CE660000}"/>
    <cellStyle name="Comma [0] 11055" xfId="26183" hidden="1" xr:uid="{00000000-0005-0000-0000-000068660000}"/>
    <cellStyle name="Comma [0] 11056" xfId="26271" hidden="1" xr:uid="{00000000-0005-0000-0000-0000C0660000}"/>
    <cellStyle name="Comma [0] 11057" xfId="26304" hidden="1" xr:uid="{00000000-0005-0000-0000-0000E1660000}"/>
    <cellStyle name="Comma [0] 11058" xfId="26312" hidden="1" xr:uid="{00000000-0005-0000-0000-0000E9660000}"/>
    <cellStyle name="Comma [0] 11059" xfId="26221" hidden="1" xr:uid="{00000000-0005-0000-0000-00008E660000}"/>
    <cellStyle name="Comma [0] 1106" xfId="4300" hidden="1" xr:uid="{00000000-0005-0000-0000-0000ED100000}"/>
    <cellStyle name="Comma [0] 11060" xfId="26300" hidden="1" xr:uid="{00000000-0005-0000-0000-0000DD660000}"/>
    <cellStyle name="Comma [0] 11061" xfId="26321" hidden="1" xr:uid="{00000000-0005-0000-0000-0000F2660000}"/>
    <cellStyle name="Comma [0] 11062" xfId="26323" hidden="1" xr:uid="{00000000-0005-0000-0000-0000F4660000}"/>
    <cellStyle name="Comma [0] 11063" xfId="26282" hidden="1" xr:uid="{00000000-0005-0000-0000-0000CB660000}"/>
    <cellStyle name="Comma [0] 11064" xfId="26227" hidden="1" xr:uid="{00000000-0005-0000-0000-000094660000}"/>
    <cellStyle name="Comma [0] 11065" xfId="26280" hidden="1" xr:uid="{00000000-0005-0000-0000-0000C9660000}"/>
    <cellStyle name="Comma [0] 11066" xfId="26264" hidden="1" xr:uid="{00000000-0005-0000-0000-0000B9660000}"/>
    <cellStyle name="Comma [0] 11067" xfId="26260" hidden="1" xr:uid="{00000000-0005-0000-0000-0000B5660000}"/>
    <cellStyle name="Comma [0] 11068" xfId="26331" hidden="1" xr:uid="{00000000-0005-0000-0000-0000FC660000}"/>
    <cellStyle name="Comma [0] 11069" xfId="26197" hidden="1" xr:uid="{00000000-0005-0000-0000-000076660000}"/>
    <cellStyle name="Comma [0] 1107" xfId="4307" hidden="1" xr:uid="{00000000-0005-0000-0000-0000F4100000}"/>
    <cellStyle name="Comma [0] 11070" xfId="26190" hidden="1" xr:uid="{00000000-0005-0000-0000-00006F660000}"/>
    <cellStyle name="Comma [0] 11071" xfId="26339" hidden="1" xr:uid="{00000000-0005-0000-0000-000004670000}"/>
    <cellStyle name="Comma [0] 11072" xfId="26341" hidden="1" xr:uid="{00000000-0005-0000-0000-000006670000}"/>
    <cellStyle name="Comma [0] 11073" xfId="26290" hidden="1" xr:uid="{00000000-0005-0000-0000-0000D3660000}"/>
    <cellStyle name="Comma [0] 11074" xfId="26266" hidden="1" xr:uid="{00000000-0005-0000-0000-0000BB660000}"/>
    <cellStyle name="Comma [0] 11075" xfId="26301" hidden="1" xr:uid="{00000000-0005-0000-0000-0000DE660000}"/>
    <cellStyle name="Comma [0] 11076" xfId="26233" hidden="1" xr:uid="{00000000-0005-0000-0000-00009A660000}"/>
    <cellStyle name="Comma [0] 11077" xfId="26303" hidden="1" xr:uid="{00000000-0005-0000-0000-0000E0660000}"/>
    <cellStyle name="Comma [0] 11078" xfId="26348" hidden="1" xr:uid="{00000000-0005-0000-0000-00000D670000}"/>
    <cellStyle name="Comma [0] 11079" xfId="26291" hidden="1" xr:uid="{00000000-0005-0000-0000-0000D4660000}"/>
    <cellStyle name="Comma [0] 1108" xfId="4314" hidden="1" xr:uid="{00000000-0005-0000-0000-0000FB100000}"/>
    <cellStyle name="Comma [0] 11080" xfId="26248" hidden="1" xr:uid="{00000000-0005-0000-0000-0000A9660000}"/>
    <cellStyle name="Comma [0] 11081" xfId="26354" hidden="1" xr:uid="{00000000-0005-0000-0000-000013670000}"/>
    <cellStyle name="Comma [0] 11082" xfId="26356" hidden="1" xr:uid="{00000000-0005-0000-0000-000015670000}"/>
    <cellStyle name="Comma [0] 11083" xfId="26309" hidden="1" xr:uid="{00000000-0005-0000-0000-0000E6660000}"/>
    <cellStyle name="Comma [0] 11084" xfId="26315" hidden="1" xr:uid="{00000000-0005-0000-0000-0000EC660000}"/>
    <cellStyle name="Comma [0] 11085" xfId="26196" hidden="1" xr:uid="{00000000-0005-0000-0000-000075660000}"/>
    <cellStyle name="Comma [0] 11086" xfId="26265" hidden="1" xr:uid="{00000000-0005-0000-0000-0000BA660000}"/>
    <cellStyle name="Comma [0] 11087" xfId="26273" hidden="1" xr:uid="{00000000-0005-0000-0000-0000C2660000}"/>
    <cellStyle name="Comma [0] 11088" xfId="26362" hidden="1" xr:uid="{00000000-0005-0000-0000-00001B670000}"/>
    <cellStyle name="Comma [0] 11089" xfId="26276" hidden="1" xr:uid="{00000000-0005-0000-0000-0000C5660000}"/>
    <cellStyle name="Comma [0] 1109" xfId="4319" hidden="1" xr:uid="{00000000-0005-0000-0000-000000110000}"/>
    <cellStyle name="Comma [0] 11090" xfId="26236" hidden="1" xr:uid="{00000000-0005-0000-0000-00009D660000}"/>
    <cellStyle name="Comma [0] 11091" xfId="26367" hidden="1" xr:uid="{00000000-0005-0000-0000-000020670000}"/>
    <cellStyle name="Comma [0] 11092" xfId="26369" hidden="1" xr:uid="{00000000-0005-0000-0000-000022670000}"/>
    <cellStyle name="Comma [0] 11093" xfId="26328" hidden="1" xr:uid="{00000000-0005-0000-0000-0000F9660000}"/>
    <cellStyle name="Comma [0] 11094" xfId="26334" hidden="1" xr:uid="{00000000-0005-0000-0000-0000FF660000}"/>
    <cellStyle name="Comma [0] 11095" xfId="26235" hidden="1" xr:uid="{00000000-0005-0000-0000-00009C660000}"/>
    <cellStyle name="Comma [0] 11096" xfId="26316" hidden="1" xr:uid="{00000000-0005-0000-0000-0000ED660000}"/>
    <cellStyle name="Comma [0] 11097" xfId="26295" hidden="1" xr:uid="{00000000-0005-0000-0000-0000D8660000}"/>
    <cellStyle name="Comma [0] 11098" xfId="26373" hidden="1" xr:uid="{00000000-0005-0000-0000-000026670000}"/>
    <cellStyle name="Comma [0] 11099" xfId="26314" hidden="1" xr:uid="{00000000-0005-0000-0000-0000EB660000}"/>
    <cellStyle name="Comma [0] 111" xfId="2343" hidden="1" xr:uid="{00000000-0005-0000-0000-000048090000}"/>
    <cellStyle name="Comma [0] 1110" xfId="4306" hidden="1" xr:uid="{00000000-0005-0000-0000-0000F3100000}"/>
    <cellStyle name="Comma [0] 11100" xfId="26252" hidden="1" xr:uid="{00000000-0005-0000-0000-0000AD660000}"/>
    <cellStyle name="Comma [0] 11101" xfId="26380" hidden="1" xr:uid="{00000000-0005-0000-0000-00002D670000}"/>
    <cellStyle name="Comma [0] 11102" xfId="26382" hidden="1" xr:uid="{00000000-0005-0000-0000-00002F670000}"/>
    <cellStyle name="Comma [0] 11103" xfId="26346" hidden="1" xr:uid="{00000000-0005-0000-0000-00000B670000}"/>
    <cellStyle name="Comma [0] 11104" xfId="26351" hidden="1" xr:uid="{00000000-0005-0000-0000-000010670000}"/>
    <cellStyle name="Comma [0] 11105" xfId="26180" hidden="1" xr:uid="{00000000-0005-0000-0000-000065660000}"/>
    <cellStyle name="Comma [0] 11106" xfId="26335" hidden="1" xr:uid="{00000000-0005-0000-0000-000000670000}"/>
    <cellStyle name="Comma [0] 11107" xfId="26240" hidden="1" xr:uid="{00000000-0005-0000-0000-0000A1660000}"/>
    <cellStyle name="Comma [0] 11108" xfId="26386" hidden="1" xr:uid="{00000000-0005-0000-0000-000033670000}"/>
    <cellStyle name="Comma [0] 11109" xfId="26333" hidden="1" xr:uid="{00000000-0005-0000-0000-0000FE660000}"/>
    <cellStyle name="Comma [0] 1111" xfId="4311" hidden="1" xr:uid="{00000000-0005-0000-0000-0000F8100000}"/>
    <cellStyle name="Comma [0] 11110" xfId="26272" hidden="1" xr:uid="{00000000-0005-0000-0000-0000C1660000}"/>
    <cellStyle name="Comma [0] 11111" xfId="26390" hidden="1" xr:uid="{00000000-0005-0000-0000-000037670000}"/>
    <cellStyle name="Comma [0] 11112" xfId="26392" hidden="1" xr:uid="{00000000-0005-0000-0000-000039670000}"/>
    <cellStyle name="Comma [0] 11113" xfId="26360" hidden="1" xr:uid="{00000000-0005-0000-0000-000019670000}"/>
    <cellStyle name="Comma [0] 11114" xfId="26364" hidden="1" xr:uid="{00000000-0005-0000-0000-00001D670000}"/>
    <cellStyle name="Comma [0] 11115" xfId="26254" hidden="1" xr:uid="{00000000-0005-0000-0000-0000AF660000}"/>
    <cellStyle name="Comma [0] 11116" xfId="26352" hidden="1" xr:uid="{00000000-0005-0000-0000-000011670000}"/>
    <cellStyle name="Comma [0] 11117" xfId="26244" hidden="1" xr:uid="{00000000-0005-0000-0000-0000A5660000}"/>
    <cellStyle name="Comma [0] 11118" xfId="26396" hidden="1" xr:uid="{00000000-0005-0000-0000-00003D670000}"/>
    <cellStyle name="Comma [0] 11119" xfId="26350" hidden="1" xr:uid="{00000000-0005-0000-0000-00000F670000}"/>
    <cellStyle name="Comma [0] 1112" xfId="4323" hidden="1" xr:uid="{00000000-0005-0000-0000-000004110000}"/>
    <cellStyle name="Comma [0] 11120" xfId="26319" hidden="1" xr:uid="{00000000-0005-0000-0000-0000F0660000}"/>
    <cellStyle name="Comma [0] 11121" xfId="26400" hidden="1" xr:uid="{00000000-0005-0000-0000-000041670000}"/>
    <cellStyle name="Comma [0] 11122" xfId="26402" hidden="1" xr:uid="{00000000-0005-0000-0000-000043670000}"/>
    <cellStyle name="Comma [0] 11123" xfId="26388" hidden="1" xr:uid="{00000000-0005-0000-0000-000035670000}"/>
    <cellStyle name="Comma [0] 11124" xfId="26375" hidden="1" xr:uid="{00000000-0005-0000-0000-000028670000}"/>
    <cellStyle name="Comma [0] 11125" xfId="26399" hidden="1" xr:uid="{00000000-0005-0000-0000-000040670000}"/>
    <cellStyle name="Comma [0] 11126" xfId="26365" hidden="1" xr:uid="{00000000-0005-0000-0000-00001E670000}"/>
    <cellStyle name="Comma [0] 11127" xfId="26337" hidden="1" xr:uid="{00000000-0005-0000-0000-000002670000}"/>
    <cellStyle name="Comma [0] 11128" xfId="26404" hidden="1" xr:uid="{00000000-0005-0000-0000-000045670000}"/>
    <cellStyle name="Comma [0] 11129" xfId="26361" hidden="1" xr:uid="{00000000-0005-0000-0000-00001A670000}"/>
    <cellStyle name="Comma [0] 1113" xfId="4325" hidden="1" xr:uid="{00000000-0005-0000-0000-000006110000}"/>
    <cellStyle name="Comma [0] 11130" xfId="26395" hidden="1" xr:uid="{00000000-0005-0000-0000-00003C670000}"/>
    <cellStyle name="Comma [0] 11131" xfId="26408" hidden="1" xr:uid="{00000000-0005-0000-0000-000049670000}"/>
    <cellStyle name="Comma [0] 11132" xfId="26410" hidden="1" xr:uid="{00000000-0005-0000-0000-00004B670000}"/>
    <cellStyle name="Comma [0] 11133" xfId="26278" hidden="1" xr:uid="{00000000-0005-0000-0000-0000C7660000}"/>
    <cellStyle name="Comma [0] 11134" xfId="26398" hidden="1" xr:uid="{00000000-0005-0000-0000-00003F670000}"/>
    <cellStyle name="Comma [0] 11135" xfId="26338" hidden="1" xr:uid="{00000000-0005-0000-0000-000003670000}"/>
    <cellStyle name="Comma [0] 11136" xfId="26372" hidden="1" xr:uid="{00000000-0005-0000-0000-000025670000}"/>
    <cellStyle name="Comma [0] 11137" xfId="26385" hidden="1" xr:uid="{00000000-0005-0000-0000-000032670000}"/>
    <cellStyle name="Comma [0] 11138" xfId="26413" hidden="1" xr:uid="{00000000-0005-0000-0000-00004E670000}"/>
    <cellStyle name="Comma [0] 11139" xfId="26376" hidden="1" xr:uid="{00000000-0005-0000-0000-000029670000}"/>
    <cellStyle name="Comma [0] 1114" xfId="4296" hidden="1" xr:uid="{00000000-0005-0000-0000-0000E9100000}"/>
    <cellStyle name="Comma [0] 11140" xfId="26336" hidden="1" xr:uid="{00000000-0005-0000-0000-000001670000}"/>
    <cellStyle name="Comma [0] 11141" xfId="26416" hidden="1" xr:uid="{00000000-0005-0000-0000-000051670000}"/>
    <cellStyle name="Comma [0] 11142" xfId="26418" hidden="1" xr:uid="{00000000-0005-0000-0000-000053670000}"/>
    <cellStyle name="Comma [0] 11143" xfId="26137" hidden="1" xr:uid="{00000000-0005-0000-0000-00003A660000}"/>
    <cellStyle name="Comma [0] 11144" xfId="26119" hidden="1" xr:uid="{00000000-0005-0000-0000-000028660000}"/>
    <cellStyle name="Comma [0] 11145" xfId="26422" hidden="1" xr:uid="{00000000-0005-0000-0000-000057670000}"/>
    <cellStyle name="Comma [0] 11146" xfId="26429" hidden="1" xr:uid="{00000000-0005-0000-0000-00005E670000}"/>
    <cellStyle name="Comma [0] 11147" xfId="26431" hidden="1" xr:uid="{00000000-0005-0000-0000-000060670000}"/>
    <cellStyle name="Comma [0] 11148" xfId="26421" hidden="1" xr:uid="{00000000-0005-0000-0000-000056670000}"/>
    <cellStyle name="Comma [0] 11149" xfId="26427" hidden="1" xr:uid="{00000000-0005-0000-0000-00005C670000}"/>
    <cellStyle name="Comma [0] 1115" xfId="4285" hidden="1" xr:uid="{00000000-0005-0000-0000-0000DE100000}"/>
    <cellStyle name="Comma [0] 11150" xfId="26434" hidden="1" xr:uid="{00000000-0005-0000-0000-000063670000}"/>
    <cellStyle name="Comma [0] 11151" xfId="26436" hidden="1" xr:uid="{00000000-0005-0000-0000-000065670000}"/>
    <cellStyle name="Comma [0] 11152" xfId="26211" hidden="1" xr:uid="{00000000-0005-0000-0000-000084660000}"/>
    <cellStyle name="Comma [0] 11153" xfId="26167" hidden="1" xr:uid="{00000000-0005-0000-0000-000058660000}"/>
    <cellStyle name="Comma [0] 11154" xfId="26447" hidden="1" xr:uid="{00000000-0005-0000-0000-000070670000}"/>
    <cellStyle name="Comma [0] 11155" xfId="26456" hidden="1" xr:uid="{00000000-0005-0000-0000-000079670000}"/>
    <cellStyle name="Comma [0] 11156" xfId="26467" hidden="1" xr:uid="{00000000-0005-0000-0000-000084670000}"/>
    <cellStyle name="Comma [0] 11157" xfId="26473" hidden="1" xr:uid="{00000000-0005-0000-0000-00008A670000}"/>
    <cellStyle name="Comma [0] 11158" xfId="26455" hidden="1" xr:uid="{00000000-0005-0000-0000-000078670000}"/>
    <cellStyle name="Comma [0] 11159" xfId="26465" hidden="1" xr:uid="{00000000-0005-0000-0000-000082670000}"/>
    <cellStyle name="Comma [0] 1116" xfId="4336" hidden="1" xr:uid="{00000000-0005-0000-0000-000011110000}"/>
    <cellStyle name="Comma [0] 11160" xfId="26485" hidden="1" xr:uid="{00000000-0005-0000-0000-000096670000}"/>
    <cellStyle name="Comma [0] 11161" xfId="26487" hidden="1" xr:uid="{00000000-0005-0000-0000-000098670000}"/>
    <cellStyle name="Comma [0] 11162" xfId="26438" hidden="1" xr:uid="{00000000-0005-0000-0000-000067670000}"/>
    <cellStyle name="Comma [0] 11163" xfId="26132" hidden="1" xr:uid="{00000000-0005-0000-0000-000035660000}"/>
    <cellStyle name="Comma [0] 11164" xfId="26441" hidden="1" xr:uid="{00000000-0005-0000-0000-00006A670000}"/>
    <cellStyle name="Comma [0] 11165" xfId="26166" hidden="1" xr:uid="{00000000-0005-0000-0000-000057660000}"/>
    <cellStyle name="Comma [0] 11166" xfId="26165" hidden="1" xr:uid="{00000000-0005-0000-0000-000056660000}"/>
    <cellStyle name="Comma [0] 11167" xfId="26492" hidden="1" xr:uid="{00000000-0005-0000-0000-00009D670000}"/>
    <cellStyle name="Comma [0] 11168" xfId="26134" hidden="1" xr:uid="{00000000-0005-0000-0000-000037660000}"/>
    <cellStyle name="Comma [0] 11169" xfId="26168" hidden="1" xr:uid="{00000000-0005-0000-0000-000059660000}"/>
    <cellStyle name="Comma [0] 1117" xfId="4345" hidden="1" xr:uid="{00000000-0005-0000-0000-00001A110000}"/>
    <cellStyle name="Comma [0] 11170" xfId="26504" hidden="1" xr:uid="{00000000-0005-0000-0000-0000A9670000}"/>
    <cellStyle name="Comma [0] 11171" xfId="26506" hidden="1" xr:uid="{00000000-0005-0000-0000-0000AB670000}"/>
    <cellStyle name="Comma [0] 11172" xfId="26495" hidden="1" xr:uid="{00000000-0005-0000-0000-0000A0670000}"/>
    <cellStyle name="Comma [0] 11173" xfId="26503" hidden="1" xr:uid="{00000000-0005-0000-0000-0000A8670000}"/>
    <cellStyle name="Comma [0] 11174" xfId="26130" hidden="1" xr:uid="{00000000-0005-0000-0000-000033660000}"/>
    <cellStyle name="Comma [0] 11175" xfId="26489" hidden="1" xr:uid="{00000000-0005-0000-0000-00009A670000}"/>
    <cellStyle name="Comma [0] 11176" xfId="26522" hidden="1" xr:uid="{00000000-0005-0000-0000-0000BB670000}"/>
    <cellStyle name="Comma [0] 11177" xfId="26530" hidden="1" xr:uid="{00000000-0005-0000-0000-0000C3670000}"/>
    <cellStyle name="Comma [0] 11178" xfId="26439" hidden="1" xr:uid="{00000000-0005-0000-0000-000068670000}"/>
    <cellStyle name="Comma [0] 11179" xfId="26518" hidden="1" xr:uid="{00000000-0005-0000-0000-0000B7670000}"/>
    <cellStyle name="Comma [0] 1118" xfId="4356" hidden="1" xr:uid="{00000000-0005-0000-0000-000025110000}"/>
    <cellStyle name="Comma [0] 11180" xfId="26539" hidden="1" xr:uid="{00000000-0005-0000-0000-0000CC670000}"/>
    <cellStyle name="Comma [0] 11181" xfId="26541" hidden="1" xr:uid="{00000000-0005-0000-0000-0000CE670000}"/>
    <cellStyle name="Comma [0] 11182" xfId="26500" hidden="1" xr:uid="{00000000-0005-0000-0000-0000A5670000}"/>
    <cellStyle name="Comma [0] 11183" xfId="26445" hidden="1" xr:uid="{00000000-0005-0000-0000-00006E670000}"/>
    <cellStyle name="Comma [0] 11184" xfId="26498" hidden="1" xr:uid="{00000000-0005-0000-0000-0000A3670000}"/>
    <cellStyle name="Comma [0] 11185" xfId="26482" hidden="1" xr:uid="{00000000-0005-0000-0000-000093670000}"/>
    <cellStyle name="Comma [0] 11186" xfId="26478" hidden="1" xr:uid="{00000000-0005-0000-0000-00008F670000}"/>
    <cellStyle name="Comma [0] 11187" xfId="26549" hidden="1" xr:uid="{00000000-0005-0000-0000-0000D6670000}"/>
    <cellStyle name="Comma [0] 11188" xfId="26122" hidden="1" xr:uid="{00000000-0005-0000-0000-00002B660000}"/>
    <cellStyle name="Comma [0] 11189" xfId="26210" hidden="1" xr:uid="{00000000-0005-0000-0000-000083660000}"/>
    <cellStyle name="Comma [0] 1119" xfId="4362" hidden="1" xr:uid="{00000000-0005-0000-0000-00002B110000}"/>
    <cellStyle name="Comma [0] 11190" xfId="26557" hidden="1" xr:uid="{00000000-0005-0000-0000-0000DE670000}"/>
    <cellStyle name="Comma [0] 11191" xfId="26559" hidden="1" xr:uid="{00000000-0005-0000-0000-0000E0670000}"/>
    <cellStyle name="Comma [0] 11192" xfId="26508" hidden="1" xr:uid="{00000000-0005-0000-0000-0000AD670000}"/>
    <cellStyle name="Comma [0] 11193" xfId="26484" hidden="1" xr:uid="{00000000-0005-0000-0000-000095670000}"/>
    <cellStyle name="Comma [0] 11194" xfId="26519" hidden="1" xr:uid="{00000000-0005-0000-0000-0000B8670000}"/>
    <cellStyle name="Comma [0] 11195" xfId="26451" hidden="1" xr:uid="{00000000-0005-0000-0000-000074670000}"/>
    <cellStyle name="Comma [0] 11196" xfId="26521" hidden="1" xr:uid="{00000000-0005-0000-0000-0000BA670000}"/>
    <cellStyle name="Comma [0] 11197" xfId="26566" hidden="1" xr:uid="{00000000-0005-0000-0000-0000E7670000}"/>
    <cellStyle name="Comma [0] 11198" xfId="26509" hidden="1" xr:uid="{00000000-0005-0000-0000-0000AE670000}"/>
    <cellStyle name="Comma [0] 11199" xfId="26466" hidden="1" xr:uid="{00000000-0005-0000-0000-000083670000}"/>
    <cellStyle name="Comma [0] 112" xfId="2348" hidden="1" xr:uid="{00000000-0005-0000-0000-00004D090000}"/>
    <cellStyle name="Comma [0] 1120" xfId="4344" hidden="1" xr:uid="{00000000-0005-0000-0000-000019110000}"/>
    <cellStyle name="Comma [0] 11200" xfId="26572" hidden="1" xr:uid="{00000000-0005-0000-0000-0000ED670000}"/>
    <cellStyle name="Comma [0] 11201" xfId="26574" hidden="1" xr:uid="{00000000-0005-0000-0000-0000EF670000}"/>
    <cellStyle name="Comma [0] 11202" xfId="26527" hidden="1" xr:uid="{00000000-0005-0000-0000-0000C0670000}"/>
    <cellStyle name="Comma [0] 11203" xfId="26533" hidden="1" xr:uid="{00000000-0005-0000-0000-0000C6670000}"/>
    <cellStyle name="Comma [0] 11204" xfId="26159" hidden="1" xr:uid="{00000000-0005-0000-0000-000050660000}"/>
    <cellStyle name="Comma [0] 11205" xfId="26483" hidden="1" xr:uid="{00000000-0005-0000-0000-000094670000}"/>
    <cellStyle name="Comma [0] 11206" xfId="26491" hidden="1" xr:uid="{00000000-0005-0000-0000-00009C670000}"/>
    <cellStyle name="Comma [0] 11207" xfId="26580" hidden="1" xr:uid="{00000000-0005-0000-0000-0000F5670000}"/>
    <cellStyle name="Comma [0] 11208" xfId="26494" hidden="1" xr:uid="{00000000-0005-0000-0000-00009F670000}"/>
    <cellStyle name="Comma [0] 11209" xfId="26454" hidden="1" xr:uid="{00000000-0005-0000-0000-000077670000}"/>
    <cellStyle name="Comma [0] 1121" xfId="4354" hidden="1" xr:uid="{00000000-0005-0000-0000-000023110000}"/>
    <cellStyle name="Comma [0] 11210" xfId="26585" hidden="1" xr:uid="{00000000-0005-0000-0000-0000FA670000}"/>
    <cellStyle name="Comma [0] 11211" xfId="26587" hidden="1" xr:uid="{00000000-0005-0000-0000-0000FC670000}"/>
    <cellStyle name="Comma [0] 11212" xfId="26546" hidden="1" xr:uid="{00000000-0005-0000-0000-0000D3670000}"/>
    <cellStyle name="Comma [0] 11213" xfId="26552" hidden="1" xr:uid="{00000000-0005-0000-0000-0000D9670000}"/>
    <cellStyle name="Comma [0] 11214" xfId="26453" hidden="1" xr:uid="{00000000-0005-0000-0000-000076670000}"/>
    <cellStyle name="Comma [0] 11215" xfId="26534" hidden="1" xr:uid="{00000000-0005-0000-0000-0000C7670000}"/>
    <cellStyle name="Comma [0] 11216" xfId="26513" hidden="1" xr:uid="{00000000-0005-0000-0000-0000B2670000}"/>
    <cellStyle name="Comma [0] 11217" xfId="26591" hidden="1" xr:uid="{00000000-0005-0000-0000-000000680000}"/>
    <cellStyle name="Comma [0] 11218" xfId="26532" hidden="1" xr:uid="{00000000-0005-0000-0000-0000C5670000}"/>
    <cellStyle name="Comma [0] 11219" xfId="26470" hidden="1" xr:uid="{00000000-0005-0000-0000-000087670000}"/>
    <cellStyle name="Comma [0] 1122" xfId="4374" hidden="1" xr:uid="{00000000-0005-0000-0000-000037110000}"/>
    <cellStyle name="Comma [0] 11220" xfId="26598" hidden="1" xr:uid="{00000000-0005-0000-0000-000007680000}"/>
    <cellStyle name="Comma [0] 11221" xfId="26600" hidden="1" xr:uid="{00000000-0005-0000-0000-000009680000}"/>
    <cellStyle name="Comma [0] 11222" xfId="26564" hidden="1" xr:uid="{00000000-0005-0000-0000-0000E5670000}"/>
    <cellStyle name="Comma [0] 11223" xfId="26569" hidden="1" xr:uid="{00000000-0005-0000-0000-0000EA670000}"/>
    <cellStyle name="Comma [0] 11224" xfId="26133" hidden="1" xr:uid="{00000000-0005-0000-0000-000036660000}"/>
    <cellStyle name="Comma [0] 11225" xfId="26553" hidden="1" xr:uid="{00000000-0005-0000-0000-0000DA670000}"/>
    <cellStyle name="Comma [0] 11226" xfId="26458" hidden="1" xr:uid="{00000000-0005-0000-0000-00007B670000}"/>
    <cellStyle name="Comma [0] 11227" xfId="26604" hidden="1" xr:uid="{00000000-0005-0000-0000-00000D680000}"/>
    <cellStyle name="Comma [0] 11228" xfId="26551" hidden="1" xr:uid="{00000000-0005-0000-0000-0000D8670000}"/>
    <cellStyle name="Comma [0] 11229" xfId="26490" hidden="1" xr:uid="{00000000-0005-0000-0000-00009B670000}"/>
    <cellStyle name="Comma [0] 1123" xfId="4376" hidden="1" xr:uid="{00000000-0005-0000-0000-000039110000}"/>
    <cellStyle name="Comma [0] 11230" xfId="26608" hidden="1" xr:uid="{00000000-0005-0000-0000-000011680000}"/>
    <cellStyle name="Comma [0] 11231" xfId="26610" hidden="1" xr:uid="{00000000-0005-0000-0000-000013680000}"/>
    <cellStyle name="Comma [0] 11232" xfId="26578" hidden="1" xr:uid="{00000000-0005-0000-0000-0000F3670000}"/>
    <cellStyle name="Comma [0] 11233" xfId="26582" hidden="1" xr:uid="{00000000-0005-0000-0000-0000F7670000}"/>
    <cellStyle name="Comma [0] 11234" xfId="26472" hidden="1" xr:uid="{00000000-0005-0000-0000-000089670000}"/>
    <cellStyle name="Comma [0] 11235" xfId="26570" hidden="1" xr:uid="{00000000-0005-0000-0000-0000EB670000}"/>
    <cellStyle name="Comma [0] 11236" xfId="26462" hidden="1" xr:uid="{00000000-0005-0000-0000-00007F670000}"/>
    <cellStyle name="Comma [0] 11237" xfId="26614" hidden="1" xr:uid="{00000000-0005-0000-0000-000017680000}"/>
    <cellStyle name="Comma [0] 11238" xfId="26568" hidden="1" xr:uid="{00000000-0005-0000-0000-0000E9670000}"/>
    <cellStyle name="Comma [0] 11239" xfId="26537" hidden="1" xr:uid="{00000000-0005-0000-0000-0000CA670000}"/>
    <cellStyle name="Comma [0] 1124" xfId="4327" hidden="1" xr:uid="{00000000-0005-0000-0000-000008110000}"/>
    <cellStyle name="Comma [0] 11240" xfId="26618" hidden="1" xr:uid="{00000000-0005-0000-0000-00001B680000}"/>
    <cellStyle name="Comma [0] 11241" xfId="26620" hidden="1" xr:uid="{00000000-0005-0000-0000-00001D680000}"/>
    <cellStyle name="Comma [0] 11242" xfId="26606" hidden="1" xr:uid="{00000000-0005-0000-0000-00000F680000}"/>
    <cellStyle name="Comma [0] 11243" xfId="26593" hidden="1" xr:uid="{00000000-0005-0000-0000-000002680000}"/>
    <cellStyle name="Comma [0] 11244" xfId="26617" hidden="1" xr:uid="{00000000-0005-0000-0000-00001A680000}"/>
    <cellStyle name="Comma [0] 11245" xfId="26583" hidden="1" xr:uid="{00000000-0005-0000-0000-0000F8670000}"/>
    <cellStyle name="Comma [0] 11246" xfId="26555" hidden="1" xr:uid="{00000000-0005-0000-0000-0000DC670000}"/>
    <cellStyle name="Comma [0] 11247" xfId="26622" hidden="1" xr:uid="{00000000-0005-0000-0000-00001F680000}"/>
    <cellStyle name="Comma [0] 11248" xfId="26579" hidden="1" xr:uid="{00000000-0005-0000-0000-0000F4670000}"/>
    <cellStyle name="Comma [0] 11249" xfId="26613" hidden="1" xr:uid="{00000000-0005-0000-0000-000016680000}"/>
    <cellStyle name="Comma [0] 1125" xfId="4288" hidden="1" xr:uid="{00000000-0005-0000-0000-0000E1100000}"/>
    <cellStyle name="Comma [0] 11250" xfId="26626" hidden="1" xr:uid="{00000000-0005-0000-0000-000023680000}"/>
    <cellStyle name="Comma [0] 11251" xfId="26628" hidden="1" xr:uid="{00000000-0005-0000-0000-000025680000}"/>
    <cellStyle name="Comma [0] 11252" xfId="26496" hidden="1" xr:uid="{00000000-0005-0000-0000-0000A1670000}"/>
    <cellStyle name="Comma [0] 11253" xfId="26616" hidden="1" xr:uid="{00000000-0005-0000-0000-000019680000}"/>
    <cellStyle name="Comma [0] 11254" xfId="26556" hidden="1" xr:uid="{00000000-0005-0000-0000-0000DD670000}"/>
    <cellStyle name="Comma [0] 11255" xfId="26590" hidden="1" xr:uid="{00000000-0005-0000-0000-0000FF670000}"/>
    <cellStyle name="Comma [0] 11256" xfId="26603" hidden="1" xr:uid="{00000000-0005-0000-0000-00000C680000}"/>
    <cellStyle name="Comma [0] 11257" xfId="26631" hidden="1" xr:uid="{00000000-0005-0000-0000-000028680000}"/>
    <cellStyle name="Comma [0] 11258" xfId="26594" hidden="1" xr:uid="{00000000-0005-0000-0000-000003680000}"/>
    <cellStyle name="Comma [0] 11259" xfId="26554" hidden="1" xr:uid="{00000000-0005-0000-0000-0000DB670000}"/>
    <cellStyle name="Comma [0] 1126" xfId="4330" hidden="1" xr:uid="{00000000-0005-0000-0000-00000B110000}"/>
    <cellStyle name="Comma [0] 11260" xfId="26633" hidden="1" xr:uid="{00000000-0005-0000-0000-00002A680000}"/>
    <cellStyle name="Comma [0] 11261" xfId="26635" hidden="1" xr:uid="{00000000-0005-0000-0000-00002C680000}"/>
    <cellStyle name="Comma [0] 11262" xfId="26147" hidden="1" xr:uid="{00000000-0005-0000-0000-000044660000}"/>
    <cellStyle name="Comma [0] 11263" xfId="26144" hidden="1" xr:uid="{00000000-0005-0000-0000-000041660000}"/>
    <cellStyle name="Comma [0] 11264" xfId="26641" hidden="1" xr:uid="{00000000-0005-0000-0000-000032680000}"/>
    <cellStyle name="Comma [0] 11265" xfId="26647" hidden="1" xr:uid="{00000000-0005-0000-0000-000038680000}"/>
    <cellStyle name="Comma [0] 11266" xfId="26649" hidden="1" xr:uid="{00000000-0005-0000-0000-00003A680000}"/>
    <cellStyle name="Comma [0] 11267" xfId="26640" hidden="1" xr:uid="{00000000-0005-0000-0000-000031680000}"/>
    <cellStyle name="Comma [0] 11268" xfId="26645" hidden="1" xr:uid="{00000000-0005-0000-0000-000036680000}"/>
    <cellStyle name="Comma [0] 11269" xfId="26651" hidden="1" xr:uid="{00000000-0005-0000-0000-00003C680000}"/>
    <cellStyle name="Comma [0] 1127" xfId="4293" hidden="1" xr:uid="{00000000-0005-0000-0000-0000E6100000}"/>
    <cellStyle name="Comma [0] 11270" xfId="26653" hidden="1" xr:uid="{00000000-0005-0000-0000-00003E680000}"/>
    <cellStyle name="Comma [0] 11271" xfId="26170" hidden="1" xr:uid="{00000000-0005-0000-0000-00005B660000}"/>
    <cellStyle name="Comma [0] 11272" xfId="26172" hidden="1" xr:uid="{00000000-0005-0000-0000-00005D660000}"/>
    <cellStyle name="Comma [0] 11273" xfId="26664" hidden="1" xr:uid="{00000000-0005-0000-0000-000049680000}"/>
    <cellStyle name="Comma [0] 11274" xfId="26673" hidden="1" xr:uid="{00000000-0005-0000-0000-000052680000}"/>
    <cellStyle name="Comma [0] 11275" xfId="26684" hidden="1" xr:uid="{00000000-0005-0000-0000-00005D680000}"/>
    <cellStyle name="Comma [0] 11276" xfId="26690" hidden="1" xr:uid="{00000000-0005-0000-0000-000063680000}"/>
    <cellStyle name="Comma [0] 11277" xfId="26672" hidden="1" xr:uid="{00000000-0005-0000-0000-000051680000}"/>
    <cellStyle name="Comma [0] 11278" xfId="26682" hidden="1" xr:uid="{00000000-0005-0000-0000-00005B680000}"/>
    <cellStyle name="Comma [0] 11279" xfId="26702" hidden="1" xr:uid="{00000000-0005-0000-0000-00006F680000}"/>
    <cellStyle name="Comma [0] 1128" xfId="4295" hidden="1" xr:uid="{00000000-0005-0000-0000-0000E8100000}"/>
    <cellStyle name="Comma [0] 11280" xfId="26704" hidden="1" xr:uid="{00000000-0005-0000-0000-000071680000}"/>
    <cellStyle name="Comma [0] 11281" xfId="26655" hidden="1" xr:uid="{00000000-0005-0000-0000-000040680000}"/>
    <cellStyle name="Comma [0] 11282" xfId="26152" hidden="1" xr:uid="{00000000-0005-0000-0000-000049660000}"/>
    <cellStyle name="Comma [0] 11283" xfId="26658" hidden="1" xr:uid="{00000000-0005-0000-0000-000043680000}"/>
    <cellStyle name="Comma [0] 11284" xfId="26157" hidden="1" xr:uid="{00000000-0005-0000-0000-00004E660000}"/>
    <cellStyle name="Comma [0] 11285" xfId="26141" hidden="1" xr:uid="{00000000-0005-0000-0000-00003E660000}"/>
    <cellStyle name="Comma [0] 11286" xfId="26709" hidden="1" xr:uid="{00000000-0005-0000-0000-000076680000}"/>
    <cellStyle name="Comma [0] 11287" xfId="26150" hidden="1" xr:uid="{00000000-0005-0000-0000-000047660000}"/>
    <cellStyle name="Comma [0] 11288" xfId="26171" hidden="1" xr:uid="{00000000-0005-0000-0000-00005C660000}"/>
    <cellStyle name="Comma [0] 11289" xfId="26721" hidden="1" xr:uid="{00000000-0005-0000-0000-000082680000}"/>
    <cellStyle name="Comma [0] 1129" xfId="4381" hidden="1" xr:uid="{00000000-0005-0000-0000-00003E110000}"/>
    <cellStyle name="Comma [0] 11290" xfId="26723" hidden="1" xr:uid="{00000000-0005-0000-0000-000084680000}"/>
    <cellStyle name="Comma [0] 11291" xfId="26712" hidden="1" xr:uid="{00000000-0005-0000-0000-000079680000}"/>
    <cellStyle name="Comma [0] 11292" xfId="26720" hidden="1" xr:uid="{00000000-0005-0000-0000-000081680000}"/>
    <cellStyle name="Comma [0] 11293" xfId="26154" hidden="1" xr:uid="{00000000-0005-0000-0000-00004B660000}"/>
    <cellStyle name="Comma [0] 11294" xfId="26706" hidden="1" xr:uid="{00000000-0005-0000-0000-000073680000}"/>
    <cellStyle name="Comma [0] 11295" xfId="26739" hidden="1" xr:uid="{00000000-0005-0000-0000-000094680000}"/>
    <cellStyle name="Comma [0] 11296" xfId="26747" hidden="1" xr:uid="{00000000-0005-0000-0000-00009C680000}"/>
    <cellStyle name="Comma [0] 11297" xfId="26656" hidden="1" xr:uid="{00000000-0005-0000-0000-000041680000}"/>
    <cellStyle name="Comma [0] 11298" xfId="26735" hidden="1" xr:uid="{00000000-0005-0000-0000-000090680000}"/>
    <cellStyle name="Comma [0] 11299" xfId="26756" hidden="1" xr:uid="{00000000-0005-0000-0000-0000A5680000}"/>
    <cellStyle name="Comma [0] 113" xfId="2040" hidden="1" xr:uid="{00000000-0005-0000-0000-000019080000}"/>
    <cellStyle name="Comma [0] 1130" xfId="4284" hidden="1" xr:uid="{00000000-0005-0000-0000-0000DD100000}"/>
    <cellStyle name="Comma [0] 11300" xfId="26758" hidden="1" xr:uid="{00000000-0005-0000-0000-0000A7680000}"/>
    <cellStyle name="Comma [0] 11301" xfId="26717" hidden="1" xr:uid="{00000000-0005-0000-0000-00007E680000}"/>
    <cellStyle name="Comma [0] 11302" xfId="26662" hidden="1" xr:uid="{00000000-0005-0000-0000-000047680000}"/>
    <cellStyle name="Comma [0] 11303" xfId="26715" hidden="1" xr:uid="{00000000-0005-0000-0000-00007C680000}"/>
    <cellStyle name="Comma [0] 11304" xfId="26699" hidden="1" xr:uid="{00000000-0005-0000-0000-00006C680000}"/>
    <cellStyle name="Comma [0] 11305" xfId="26695" hidden="1" xr:uid="{00000000-0005-0000-0000-000068680000}"/>
    <cellStyle name="Comma [0] 11306" xfId="26766" hidden="1" xr:uid="{00000000-0005-0000-0000-0000AF680000}"/>
    <cellStyle name="Comma [0] 11307" xfId="26638" hidden="1" xr:uid="{00000000-0005-0000-0000-00002F680000}"/>
    <cellStyle name="Comma [0] 11308" xfId="26120" hidden="1" xr:uid="{00000000-0005-0000-0000-000029660000}"/>
    <cellStyle name="Comma [0] 11309" xfId="26774" hidden="1" xr:uid="{00000000-0005-0000-0000-0000B7680000}"/>
    <cellStyle name="Comma [0] 1131" xfId="4292" hidden="1" xr:uid="{00000000-0005-0000-0000-0000E5100000}"/>
    <cellStyle name="Comma [0] 11310" xfId="26776" hidden="1" xr:uid="{00000000-0005-0000-0000-0000B9680000}"/>
    <cellStyle name="Comma [0] 11311" xfId="26725" hidden="1" xr:uid="{00000000-0005-0000-0000-000086680000}"/>
    <cellStyle name="Comma [0] 11312" xfId="26701" hidden="1" xr:uid="{00000000-0005-0000-0000-00006E680000}"/>
    <cellStyle name="Comma [0] 11313" xfId="26736" hidden="1" xr:uid="{00000000-0005-0000-0000-000091680000}"/>
    <cellStyle name="Comma [0] 11314" xfId="26668" hidden="1" xr:uid="{00000000-0005-0000-0000-00004D680000}"/>
    <cellStyle name="Comma [0] 11315" xfId="26738" hidden="1" xr:uid="{00000000-0005-0000-0000-000093680000}"/>
    <cellStyle name="Comma [0] 11316" xfId="26783" hidden="1" xr:uid="{00000000-0005-0000-0000-0000C0680000}"/>
    <cellStyle name="Comma [0] 11317" xfId="26726" hidden="1" xr:uid="{00000000-0005-0000-0000-000087680000}"/>
    <cellStyle name="Comma [0] 11318" xfId="26683" hidden="1" xr:uid="{00000000-0005-0000-0000-00005C680000}"/>
    <cellStyle name="Comma [0] 11319" xfId="26789" hidden="1" xr:uid="{00000000-0005-0000-0000-0000C6680000}"/>
    <cellStyle name="Comma [0] 1132" xfId="4393" hidden="1" xr:uid="{00000000-0005-0000-0000-00004A110000}"/>
    <cellStyle name="Comma [0] 11320" xfId="26791" hidden="1" xr:uid="{00000000-0005-0000-0000-0000C8680000}"/>
    <cellStyle name="Comma [0] 11321" xfId="26744" hidden="1" xr:uid="{00000000-0005-0000-0000-000099680000}"/>
    <cellStyle name="Comma [0] 11322" xfId="26750" hidden="1" xr:uid="{00000000-0005-0000-0000-00009F680000}"/>
    <cellStyle name="Comma [0] 11323" xfId="26637" hidden="1" xr:uid="{00000000-0005-0000-0000-00002E680000}"/>
    <cellStyle name="Comma [0] 11324" xfId="26700" hidden="1" xr:uid="{00000000-0005-0000-0000-00006D680000}"/>
    <cellStyle name="Comma [0] 11325" xfId="26708" hidden="1" xr:uid="{00000000-0005-0000-0000-000075680000}"/>
    <cellStyle name="Comma [0] 11326" xfId="26797" hidden="1" xr:uid="{00000000-0005-0000-0000-0000CE680000}"/>
    <cellStyle name="Comma [0] 11327" xfId="26711" hidden="1" xr:uid="{00000000-0005-0000-0000-000078680000}"/>
    <cellStyle name="Comma [0] 11328" xfId="26671" hidden="1" xr:uid="{00000000-0005-0000-0000-000050680000}"/>
    <cellStyle name="Comma [0] 11329" xfId="26802" hidden="1" xr:uid="{00000000-0005-0000-0000-0000D3680000}"/>
    <cellStyle name="Comma [0] 1133" xfId="4395" hidden="1" xr:uid="{00000000-0005-0000-0000-00004C110000}"/>
    <cellStyle name="Comma [0] 11330" xfId="26804" hidden="1" xr:uid="{00000000-0005-0000-0000-0000D5680000}"/>
    <cellStyle name="Comma [0] 11331" xfId="26763" hidden="1" xr:uid="{00000000-0005-0000-0000-0000AC680000}"/>
    <cellStyle name="Comma [0] 11332" xfId="26769" hidden="1" xr:uid="{00000000-0005-0000-0000-0000B2680000}"/>
    <cellStyle name="Comma [0] 11333" xfId="26670" hidden="1" xr:uid="{00000000-0005-0000-0000-00004F680000}"/>
    <cellStyle name="Comma [0] 11334" xfId="26751" hidden="1" xr:uid="{00000000-0005-0000-0000-0000A0680000}"/>
    <cellStyle name="Comma [0] 11335" xfId="26730" hidden="1" xr:uid="{00000000-0005-0000-0000-00008B680000}"/>
    <cellStyle name="Comma [0] 11336" xfId="26808" hidden="1" xr:uid="{00000000-0005-0000-0000-0000D9680000}"/>
    <cellStyle name="Comma [0] 11337" xfId="26749" hidden="1" xr:uid="{00000000-0005-0000-0000-00009E680000}"/>
    <cellStyle name="Comma [0] 11338" xfId="26687" hidden="1" xr:uid="{00000000-0005-0000-0000-000060680000}"/>
    <cellStyle name="Comma [0] 11339" xfId="26815" hidden="1" xr:uid="{00000000-0005-0000-0000-0000E0680000}"/>
    <cellStyle name="Comma [0] 1134" xfId="4384" hidden="1" xr:uid="{00000000-0005-0000-0000-000041110000}"/>
    <cellStyle name="Comma [0] 11340" xfId="26817" hidden="1" xr:uid="{00000000-0005-0000-0000-0000E2680000}"/>
    <cellStyle name="Comma [0] 11341" xfId="26781" hidden="1" xr:uid="{00000000-0005-0000-0000-0000BE680000}"/>
    <cellStyle name="Comma [0] 11342" xfId="26786" hidden="1" xr:uid="{00000000-0005-0000-0000-0000C3680000}"/>
    <cellStyle name="Comma [0] 11343" xfId="26151" hidden="1" xr:uid="{00000000-0005-0000-0000-000048660000}"/>
    <cellStyle name="Comma [0] 11344" xfId="26770" hidden="1" xr:uid="{00000000-0005-0000-0000-0000B3680000}"/>
    <cellStyle name="Comma [0] 11345" xfId="26675" hidden="1" xr:uid="{00000000-0005-0000-0000-000054680000}"/>
    <cellStyle name="Comma [0] 11346" xfId="26821" hidden="1" xr:uid="{00000000-0005-0000-0000-0000E6680000}"/>
    <cellStyle name="Comma [0] 11347" xfId="26768" hidden="1" xr:uid="{00000000-0005-0000-0000-0000B1680000}"/>
    <cellStyle name="Comma [0] 11348" xfId="26707" hidden="1" xr:uid="{00000000-0005-0000-0000-000074680000}"/>
    <cellStyle name="Comma [0] 11349" xfId="26825" hidden="1" xr:uid="{00000000-0005-0000-0000-0000EA680000}"/>
    <cellStyle name="Comma [0] 1135" xfId="4392" hidden="1" xr:uid="{00000000-0005-0000-0000-000049110000}"/>
    <cellStyle name="Comma [0] 11350" xfId="26827" hidden="1" xr:uid="{00000000-0005-0000-0000-0000EC680000}"/>
    <cellStyle name="Comma [0] 11351" xfId="26795" hidden="1" xr:uid="{00000000-0005-0000-0000-0000CC680000}"/>
    <cellStyle name="Comma [0] 11352" xfId="26799" hidden="1" xr:uid="{00000000-0005-0000-0000-0000D0680000}"/>
    <cellStyle name="Comma [0] 11353" xfId="26689" hidden="1" xr:uid="{00000000-0005-0000-0000-000062680000}"/>
    <cellStyle name="Comma [0] 11354" xfId="26787" hidden="1" xr:uid="{00000000-0005-0000-0000-0000C4680000}"/>
    <cellStyle name="Comma [0] 11355" xfId="26679" hidden="1" xr:uid="{00000000-0005-0000-0000-000058680000}"/>
    <cellStyle name="Comma [0] 11356" xfId="26831" hidden="1" xr:uid="{00000000-0005-0000-0000-0000F0680000}"/>
    <cellStyle name="Comma [0] 11357" xfId="26785" hidden="1" xr:uid="{00000000-0005-0000-0000-0000C2680000}"/>
    <cellStyle name="Comma [0] 11358" xfId="26754" hidden="1" xr:uid="{00000000-0005-0000-0000-0000A3680000}"/>
    <cellStyle name="Comma [0] 11359" xfId="26835" hidden="1" xr:uid="{00000000-0005-0000-0000-0000F4680000}"/>
    <cellStyle name="Comma [0] 1136" xfId="4290" hidden="1" xr:uid="{00000000-0005-0000-0000-0000E3100000}"/>
    <cellStyle name="Comma [0] 11360" xfId="26837" hidden="1" xr:uid="{00000000-0005-0000-0000-0000F6680000}"/>
    <cellStyle name="Comma [0] 11361" xfId="26823" hidden="1" xr:uid="{00000000-0005-0000-0000-0000E8680000}"/>
    <cellStyle name="Comma [0] 11362" xfId="26810" hidden="1" xr:uid="{00000000-0005-0000-0000-0000DB680000}"/>
    <cellStyle name="Comma [0] 11363" xfId="26834" hidden="1" xr:uid="{00000000-0005-0000-0000-0000F3680000}"/>
    <cellStyle name="Comma [0] 11364" xfId="26800" hidden="1" xr:uid="{00000000-0005-0000-0000-0000D1680000}"/>
    <cellStyle name="Comma [0] 11365" xfId="26772" hidden="1" xr:uid="{00000000-0005-0000-0000-0000B5680000}"/>
    <cellStyle name="Comma [0] 11366" xfId="26839" hidden="1" xr:uid="{00000000-0005-0000-0000-0000F8680000}"/>
    <cellStyle name="Comma [0] 11367" xfId="26796" hidden="1" xr:uid="{00000000-0005-0000-0000-0000CD680000}"/>
    <cellStyle name="Comma [0] 11368" xfId="26830" hidden="1" xr:uid="{00000000-0005-0000-0000-0000EF680000}"/>
    <cellStyle name="Comma [0] 11369" xfId="26843" hidden="1" xr:uid="{00000000-0005-0000-0000-0000FC680000}"/>
    <cellStyle name="Comma [0] 1137" xfId="4378" hidden="1" xr:uid="{00000000-0005-0000-0000-00003B110000}"/>
    <cellStyle name="Comma [0] 11370" xfId="26845" hidden="1" xr:uid="{00000000-0005-0000-0000-0000FE680000}"/>
    <cellStyle name="Comma [0] 11371" xfId="26713" hidden="1" xr:uid="{00000000-0005-0000-0000-00007A680000}"/>
    <cellStyle name="Comma [0] 11372" xfId="26833" hidden="1" xr:uid="{00000000-0005-0000-0000-0000F2680000}"/>
    <cellStyle name="Comma [0] 11373" xfId="26773" hidden="1" xr:uid="{00000000-0005-0000-0000-0000B6680000}"/>
    <cellStyle name="Comma [0] 11374" xfId="26807" hidden="1" xr:uid="{00000000-0005-0000-0000-0000D8680000}"/>
    <cellStyle name="Comma [0] 11375" xfId="26820" hidden="1" xr:uid="{00000000-0005-0000-0000-0000E5680000}"/>
    <cellStyle name="Comma [0] 11376" xfId="26848" hidden="1" xr:uid="{00000000-0005-0000-0000-000001690000}"/>
    <cellStyle name="Comma [0] 11377" xfId="26811" hidden="1" xr:uid="{00000000-0005-0000-0000-0000DC680000}"/>
    <cellStyle name="Comma [0] 11378" xfId="26771" hidden="1" xr:uid="{00000000-0005-0000-0000-0000B4680000}"/>
    <cellStyle name="Comma [0] 11379" xfId="26850" hidden="1" xr:uid="{00000000-0005-0000-0000-000003690000}"/>
    <cellStyle name="Comma [0] 1138" xfId="4411" hidden="1" xr:uid="{00000000-0005-0000-0000-00005C110000}"/>
    <cellStyle name="Comma [0] 11380" xfId="26852" hidden="1" xr:uid="{00000000-0005-0000-0000-000005690000}"/>
    <cellStyle name="Comma [0] 11381" xfId="26205" hidden="1" xr:uid="{00000000-0005-0000-0000-00007E660000}"/>
    <cellStyle name="Comma [0] 11382" xfId="26161" hidden="1" xr:uid="{00000000-0005-0000-0000-000052660000}"/>
    <cellStyle name="Comma [0] 11383" xfId="26858" hidden="1" xr:uid="{00000000-0005-0000-0000-00000B690000}"/>
    <cellStyle name="Comma [0] 11384" xfId="26864" hidden="1" xr:uid="{00000000-0005-0000-0000-000011690000}"/>
    <cellStyle name="Comma [0] 11385" xfId="26866" hidden="1" xr:uid="{00000000-0005-0000-0000-000013690000}"/>
    <cellStyle name="Comma [0] 11386" xfId="26857" hidden="1" xr:uid="{00000000-0005-0000-0000-00000A690000}"/>
    <cellStyle name="Comma [0] 11387" xfId="26862" hidden="1" xr:uid="{00000000-0005-0000-0000-00000F690000}"/>
    <cellStyle name="Comma [0] 11388" xfId="26868" hidden="1" xr:uid="{00000000-0005-0000-0000-000015690000}"/>
    <cellStyle name="Comma [0] 11389" xfId="26870" hidden="1" xr:uid="{00000000-0005-0000-0000-000017690000}"/>
    <cellStyle name="Comma [0] 1139" xfId="4419" hidden="1" xr:uid="{00000000-0005-0000-0000-000064110000}"/>
    <cellStyle name="Comma [0] 11390" xfId="26162" hidden="1" xr:uid="{00000000-0005-0000-0000-000053660000}"/>
    <cellStyle name="Comma [0] 11391" xfId="26140" hidden="1" xr:uid="{00000000-0005-0000-0000-00003D660000}"/>
    <cellStyle name="Comma [0] 11392" xfId="26881" hidden="1" xr:uid="{00000000-0005-0000-0000-000022690000}"/>
    <cellStyle name="Comma [0] 11393" xfId="26890" hidden="1" xr:uid="{00000000-0005-0000-0000-00002B690000}"/>
    <cellStyle name="Comma [0] 11394" xfId="26901" hidden="1" xr:uid="{00000000-0005-0000-0000-000036690000}"/>
    <cellStyle name="Comma [0] 11395" xfId="26907" hidden="1" xr:uid="{00000000-0005-0000-0000-00003C690000}"/>
    <cellStyle name="Comma [0] 11396" xfId="26889" hidden="1" xr:uid="{00000000-0005-0000-0000-00002A690000}"/>
    <cellStyle name="Comma [0] 11397" xfId="26899" hidden="1" xr:uid="{00000000-0005-0000-0000-000034690000}"/>
    <cellStyle name="Comma [0] 11398" xfId="26919" hidden="1" xr:uid="{00000000-0005-0000-0000-000048690000}"/>
    <cellStyle name="Comma [0] 11399" xfId="26921" hidden="1" xr:uid="{00000000-0005-0000-0000-00004A690000}"/>
    <cellStyle name="Comma [0] 114" xfId="2332" hidden="1" xr:uid="{00000000-0005-0000-0000-00003D090000}"/>
    <cellStyle name="Comma [0] 1140" xfId="4328" hidden="1" xr:uid="{00000000-0005-0000-0000-000009110000}"/>
    <cellStyle name="Comma [0] 11400" xfId="26872" hidden="1" xr:uid="{00000000-0005-0000-0000-000019690000}"/>
    <cellStyle name="Comma [0] 11401" xfId="26128" hidden="1" xr:uid="{00000000-0005-0000-0000-000031660000}"/>
    <cellStyle name="Comma [0] 11402" xfId="26875" hidden="1" xr:uid="{00000000-0005-0000-0000-00001C690000}"/>
    <cellStyle name="Comma [0] 11403" xfId="26139" hidden="1" xr:uid="{00000000-0005-0000-0000-00003C660000}"/>
    <cellStyle name="Comma [0] 11404" xfId="26138" hidden="1" xr:uid="{00000000-0005-0000-0000-00003B660000}"/>
    <cellStyle name="Comma [0] 11405" xfId="26926" hidden="1" xr:uid="{00000000-0005-0000-0000-00004F690000}"/>
    <cellStyle name="Comma [0] 11406" xfId="26214" hidden="1" xr:uid="{00000000-0005-0000-0000-000087660000}"/>
    <cellStyle name="Comma [0] 11407" xfId="26415" hidden="1" xr:uid="{00000000-0005-0000-0000-000050670000}"/>
    <cellStyle name="Comma [0] 11408" xfId="26938" hidden="1" xr:uid="{00000000-0005-0000-0000-00005B690000}"/>
    <cellStyle name="Comma [0] 11409" xfId="26940" hidden="1" xr:uid="{00000000-0005-0000-0000-00005D690000}"/>
    <cellStyle name="Comma [0] 1141" xfId="4407" hidden="1" xr:uid="{00000000-0005-0000-0000-000058110000}"/>
    <cellStyle name="Comma [0] 11410" xfId="26929" hidden="1" xr:uid="{00000000-0005-0000-0000-000052690000}"/>
    <cellStyle name="Comma [0] 11411" xfId="26937" hidden="1" xr:uid="{00000000-0005-0000-0000-00005A690000}"/>
    <cellStyle name="Comma [0] 11412" xfId="26424" hidden="1" xr:uid="{00000000-0005-0000-0000-000059670000}"/>
    <cellStyle name="Comma [0] 11413" xfId="26923" hidden="1" xr:uid="{00000000-0005-0000-0000-00004C690000}"/>
    <cellStyle name="Comma [0] 11414" xfId="26956" hidden="1" xr:uid="{00000000-0005-0000-0000-00006D690000}"/>
    <cellStyle name="Comma [0] 11415" xfId="26964" hidden="1" xr:uid="{00000000-0005-0000-0000-000075690000}"/>
    <cellStyle name="Comma [0] 11416" xfId="26873" hidden="1" xr:uid="{00000000-0005-0000-0000-00001A690000}"/>
    <cellStyle name="Comma [0] 11417" xfId="26952" hidden="1" xr:uid="{00000000-0005-0000-0000-000069690000}"/>
    <cellStyle name="Comma [0] 11418" xfId="26973" hidden="1" xr:uid="{00000000-0005-0000-0000-00007E690000}"/>
    <cellStyle name="Comma [0] 11419" xfId="26975" hidden="1" xr:uid="{00000000-0005-0000-0000-000080690000}"/>
    <cellStyle name="Comma [0] 1142" xfId="4428" hidden="1" xr:uid="{00000000-0005-0000-0000-00006D110000}"/>
    <cellStyle name="Comma [0] 11420" xfId="26934" hidden="1" xr:uid="{00000000-0005-0000-0000-000057690000}"/>
    <cellStyle name="Comma [0] 11421" xfId="26879" hidden="1" xr:uid="{00000000-0005-0000-0000-000020690000}"/>
    <cellStyle name="Comma [0] 11422" xfId="26932" hidden="1" xr:uid="{00000000-0005-0000-0000-000055690000}"/>
    <cellStyle name="Comma [0] 11423" xfId="26916" hidden="1" xr:uid="{00000000-0005-0000-0000-000045690000}"/>
    <cellStyle name="Comma [0] 11424" xfId="26912" hidden="1" xr:uid="{00000000-0005-0000-0000-000041690000}"/>
    <cellStyle name="Comma [0] 11425" xfId="26983" hidden="1" xr:uid="{00000000-0005-0000-0000-000088690000}"/>
    <cellStyle name="Comma [0] 11426" xfId="26855" hidden="1" xr:uid="{00000000-0005-0000-0000-000008690000}"/>
    <cellStyle name="Comma [0] 11427" xfId="26163" hidden="1" xr:uid="{00000000-0005-0000-0000-000054660000}"/>
    <cellStyle name="Comma [0] 11428" xfId="26991" hidden="1" xr:uid="{00000000-0005-0000-0000-000090690000}"/>
    <cellStyle name="Comma [0] 11429" xfId="26993" hidden="1" xr:uid="{00000000-0005-0000-0000-000092690000}"/>
    <cellStyle name="Comma [0] 1143" xfId="4430" hidden="1" xr:uid="{00000000-0005-0000-0000-00006F110000}"/>
    <cellStyle name="Comma [0] 11430" xfId="26942" hidden="1" xr:uid="{00000000-0005-0000-0000-00005F690000}"/>
    <cellStyle name="Comma [0] 11431" xfId="26918" hidden="1" xr:uid="{00000000-0005-0000-0000-000047690000}"/>
    <cellStyle name="Comma [0] 11432" xfId="26953" hidden="1" xr:uid="{00000000-0005-0000-0000-00006A690000}"/>
    <cellStyle name="Comma [0] 11433" xfId="26885" hidden="1" xr:uid="{00000000-0005-0000-0000-000026690000}"/>
    <cellStyle name="Comma [0] 11434" xfId="26955" hidden="1" xr:uid="{00000000-0005-0000-0000-00006C690000}"/>
    <cellStyle name="Comma [0] 11435" xfId="27000" hidden="1" xr:uid="{00000000-0005-0000-0000-000099690000}"/>
    <cellStyle name="Comma [0] 11436" xfId="26943" hidden="1" xr:uid="{00000000-0005-0000-0000-000060690000}"/>
    <cellStyle name="Comma [0] 11437" xfId="26900" hidden="1" xr:uid="{00000000-0005-0000-0000-000035690000}"/>
    <cellStyle name="Comma [0] 11438" xfId="27006" hidden="1" xr:uid="{00000000-0005-0000-0000-00009F690000}"/>
    <cellStyle name="Comma [0] 11439" xfId="27008" hidden="1" xr:uid="{00000000-0005-0000-0000-0000A1690000}"/>
    <cellStyle name="Comma [0] 1144" xfId="4389" hidden="1" xr:uid="{00000000-0005-0000-0000-000046110000}"/>
    <cellStyle name="Comma [0] 11440" xfId="26961" hidden="1" xr:uid="{00000000-0005-0000-0000-000072690000}"/>
    <cellStyle name="Comma [0] 11441" xfId="26967" hidden="1" xr:uid="{00000000-0005-0000-0000-000078690000}"/>
    <cellStyle name="Comma [0] 11442" xfId="26854" hidden="1" xr:uid="{00000000-0005-0000-0000-000007690000}"/>
    <cellStyle name="Comma [0] 11443" xfId="26917" hidden="1" xr:uid="{00000000-0005-0000-0000-000046690000}"/>
    <cellStyle name="Comma [0] 11444" xfId="26925" hidden="1" xr:uid="{00000000-0005-0000-0000-00004E690000}"/>
    <cellStyle name="Comma [0] 11445" xfId="27014" hidden="1" xr:uid="{00000000-0005-0000-0000-0000A7690000}"/>
    <cellStyle name="Comma [0] 11446" xfId="26928" hidden="1" xr:uid="{00000000-0005-0000-0000-000051690000}"/>
    <cellStyle name="Comma [0] 11447" xfId="26888" hidden="1" xr:uid="{00000000-0005-0000-0000-000029690000}"/>
    <cellStyle name="Comma [0] 11448" xfId="27019" hidden="1" xr:uid="{00000000-0005-0000-0000-0000AC690000}"/>
    <cellStyle name="Comma [0] 11449" xfId="27021" hidden="1" xr:uid="{00000000-0005-0000-0000-0000AE690000}"/>
    <cellStyle name="Comma [0] 1145" xfId="4334" hidden="1" xr:uid="{00000000-0005-0000-0000-00000F110000}"/>
    <cellStyle name="Comma [0] 11450" xfId="26980" hidden="1" xr:uid="{00000000-0005-0000-0000-000085690000}"/>
    <cellStyle name="Comma [0] 11451" xfId="26986" hidden="1" xr:uid="{00000000-0005-0000-0000-00008B690000}"/>
    <cellStyle name="Comma [0] 11452" xfId="26887" hidden="1" xr:uid="{00000000-0005-0000-0000-000028690000}"/>
    <cellStyle name="Comma [0] 11453" xfId="26968" hidden="1" xr:uid="{00000000-0005-0000-0000-000079690000}"/>
    <cellStyle name="Comma [0] 11454" xfId="26947" hidden="1" xr:uid="{00000000-0005-0000-0000-000064690000}"/>
    <cellStyle name="Comma [0] 11455" xfId="27025" hidden="1" xr:uid="{00000000-0005-0000-0000-0000B2690000}"/>
    <cellStyle name="Comma [0] 11456" xfId="26966" hidden="1" xr:uid="{00000000-0005-0000-0000-000077690000}"/>
    <cellStyle name="Comma [0] 11457" xfId="26904" hidden="1" xr:uid="{00000000-0005-0000-0000-000039690000}"/>
    <cellStyle name="Comma [0] 11458" xfId="27032" hidden="1" xr:uid="{00000000-0005-0000-0000-0000B9690000}"/>
    <cellStyle name="Comma [0] 11459" xfId="27034" hidden="1" xr:uid="{00000000-0005-0000-0000-0000BB690000}"/>
    <cellStyle name="Comma [0] 1146" xfId="4387" hidden="1" xr:uid="{00000000-0005-0000-0000-000044110000}"/>
    <cellStyle name="Comma [0] 11460" xfId="26998" hidden="1" xr:uid="{00000000-0005-0000-0000-000097690000}"/>
    <cellStyle name="Comma [0] 11461" xfId="27003" hidden="1" xr:uid="{00000000-0005-0000-0000-00009C690000}"/>
    <cellStyle name="Comma [0] 11462" xfId="26433" hidden="1" xr:uid="{00000000-0005-0000-0000-000062670000}"/>
    <cellStyle name="Comma [0] 11463" xfId="26987" hidden="1" xr:uid="{00000000-0005-0000-0000-00008C690000}"/>
    <cellStyle name="Comma [0] 11464" xfId="26892" hidden="1" xr:uid="{00000000-0005-0000-0000-00002D690000}"/>
    <cellStyle name="Comma [0] 11465" xfId="27038" hidden="1" xr:uid="{00000000-0005-0000-0000-0000BF690000}"/>
    <cellStyle name="Comma [0] 11466" xfId="26985" hidden="1" xr:uid="{00000000-0005-0000-0000-00008A690000}"/>
    <cellStyle name="Comma [0] 11467" xfId="26924" hidden="1" xr:uid="{00000000-0005-0000-0000-00004D690000}"/>
    <cellStyle name="Comma [0] 11468" xfId="27042" hidden="1" xr:uid="{00000000-0005-0000-0000-0000C3690000}"/>
    <cellStyle name="Comma [0] 11469" xfId="27044" hidden="1" xr:uid="{00000000-0005-0000-0000-0000C5690000}"/>
    <cellStyle name="Comma [0] 1147" xfId="4371" hidden="1" xr:uid="{00000000-0005-0000-0000-000034110000}"/>
    <cellStyle name="Comma [0] 11470" xfId="27012" hidden="1" xr:uid="{00000000-0005-0000-0000-0000A5690000}"/>
    <cellStyle name="Comma [0] 11471" xfId="27016" hidden="1" xr:uid="{00000000-0005-0000-0000-0000A9690000}"/>
    <cellStyle name="Comma [0] 11472" xfId="26906" hidden="1" xr:uid="{00000000-0005-0000-0000-00003B690000}"/>
    <cellStyle name="Comma [0] 11473" xfId="27004" hidden="1" xr:uid="{00000000-0005-0000-0000-00009D690000}"/>
    <cellStyle name="Comma [0] 11474" xfId="26896" hidden="1" xr:uid="{00000000-0005-0000-0000-000031690000}"/>
    <cellStyle name="Comma [0] 11475" xfId="27048" hidden="1" xr:uid="{00000000-0005-0000-0000-0000C9690000}"/>
    <cellStyle name="Comma [0] 11476" xfId="27002" hidden="1" xr:uid="{00000000-0005-0000-0000-00009B690000}"/>
    <cellStyle name="Comma [0] 11477" xfId="26971" hidden="1" xr:uid="{00000000-0005-0000-0000-00007C690000}"/>
    <cellStyle name="Comma [0] 11478" xfId="27052" hidden="1" xr:uid="{00000000-0005-0000-0000-0000CD690000}"/>
    <cellStyle name="Comma [0] 11479" xfId="27054" hidden="1" xr:uid="{00000000-0005-0000-0000-0000CF690000}"/>
    <cellStyle name="Comma [0] 1148" xfId="4367" hidden="1" xr:uid="{00000000-0005-0000-0000-000030110000}"/>
    <cellStyle name="Comma [0] 11480" xfId="27040" hidden="1" xr:uid="{00000000-0005-0000-0000-0000C1690000}"/>
    <cellStyle name="Comma [0] 11481" xfId="27027" hidden="1" xr:uid="{00000000-0005-0000-0000-0000B4690000}"/>
    <cellStyle name="Comma [0] 11482" xfId="27051" hidden="1" xr:uid="{00000000-0005-0000-0000-0000CC690000}"/>
    <cellStyle name="Comma [0] 11483" xfId="27017" hidden="1" xr:uid="{00000000-0005-0000-0000-0000AA690000}"/>
    <cellStyle name="Comma [0] 11484" xfId="26989" hidden="1" xr:uid="{00000000-0005-0000-0000-00008E690000}"/>
    <cellStyle name="Comma [0] 11485" xfId="27056" hidden="1" xr:uid="{00000000-0005-0000-0000-0000D1690000}"/>
    <cellStyle name="Comma [0] 11486" xfId="27013" hidden="1" xr:uid="{00000000-0005-0000-0000-0000A6690000}"/>
    <cellStyle name="Comma [0] 11487" xfId="27047" hidden="1" xr:uid="{00000000-0005-0000-0000-0000C8690000}"/>
    <cellStyle name="Comma [0] 11488" xfId="27060" hidden="1" xr:uid="{00000000-0005-0000-0000-0000D5690000}"/>
    <cellStyle name="Comma [0] 11489" xfId="27062" hidden="1" xr:uid="{00000000-0005-0000-0000-0000D7690000}"/>
    <cellStyle name="Comma [0] 1149" xfId="4438" hidden="1" xr:uid="{00000000-0005-0000-0000-000077110000}"/>
    <cellStyle name="Comma [0] 11490" xfId="26930" hidden="1" xr:uid="{00000000-0005-0000-0000-000053690000}"/>
    <cellStyle name="Comma [0] 11491" xfId="27050" hidden="1" xr:uid="{00000000-0005-0000-0000-0000CB690000}"/>
    <cellStyle name="Comma [0] 11492" xfId="26990" hidden="1" xr:uid="{00000000-0005-0000-0000-00008F690000}"/>
    <cellStyle name="Comma [0] 11493" xfId="27024" hidden="1" xr:uid="{00000000-0005-0000-0000-0000B1690000}"/>
    <cellStyle name="Comma [0] 11494" xfId="27037" hidden="1" xr:uid="{00000000-0005-0000-0000-0000BE690000}"/>
    <cellStyle name="Comma [0] 11495" xfId="27065" hidden="1" xr:uid="{00000000-0005-0000-0000-0000DA690000}"/>
    <cellStyle name="Comma [0] 11496" xfId="27028" hidden="1" xr:uid="{00000000-0005-0000-0000-0000B5690000}"/>
    <cellStyle name="Comma [0] 11497" xfId="26988" hidden="1" xr:uid="{00000000-0005-0000-0000-00008D690000}"/>
    <cellStyle name="Comma [0] 11498" xfId="27067" hidden="1" xr:uid="{00000000-0005-0000-0000-0000DC690000}"/>
    <cellStyle name="Comma [0] 11499" xfId="27069" hidden="1" xr:uid="{00000000-0005-0000-0000-0000DE690000}"/>
    <cellStyle name="Comma [0] 115" xfId="2237" hidden="1" xr:uid="{00000000-0005-0000-0000-0000DE080000}"/>
    <cellStyle name="Comma [0] 1150" xfId="4304" hidden="1" xr:uid="{00000000-0005-0000-0000-0000F1100000}"/>
    <cellStyle name="Comma [0] 11500" xfId="25850" hidden="1" xr:uid="{00000000-0005-0000-0000-00001B650000}"/>
    <cellStyle name="Comma [0] 11501" xfId="25837" hidden="1" xr:uid="{00000000-0005-0000-0000-00000E650000}"/>
    <cellStyle name="Comma [0] 11502" xfId="25831" hidden="1" xr:uid="{00000000-0005-0000-0000-000008650000}"/>
    <cellStyle name="Comma [0] 11503" xfId="27074" hidden="1" xr:uid="{00000000-0005-0000-0000-0000E3690000}"/>
    <cellStyle name="Comma [0] 11504" xfId="27077" hidden="1" xr:uid="{00000000-0005-0000-0000-0000E6690000}"/>
    <cellStyle name="Comma [0] 11505" xfId="25832" hidden="1" xr:uid="{00000000-0005-0000-0000-000009650000}"/>
    <cellStyle name="Comma [0] 11506" xfId="27072" hidden="1" xr:uid="{00000000-0005-0000-0000-0000E1690000}"/>
    <cellStyle name="Comma [0] 11507" xfId="27079" hidden="1" xr:uid="{00000000-0005-0000-0000-0000E8690000}"/>
    <cellStyle name="Comma [0] 11508" xfId="27081" hidden="1" xr:uid="{00000000-0005-0000-0000-0000EA690000}"/>
    <cellStyle name="Comma [0] 11509" xfId="25840" hidden="1" xr:uid="{00000000-0005-0000-0000-000011650000}"/>
    <cellStyle name="Comma [0] 1151" xfId="4297" hidden="1" xr:uid="{00000000-0005-0000-0000-0000EA100000}"/>
    <cellStyle name="Comma [0] 11510" xfId="26116" hidden="1" xr:uid="{00000000-0005-0000-0000-000025660000}"/>
    <cellStyle name="Comma [0] 11511" xfId="27092" hidden="1" xr:uid="{00000000-0005-0000-0000-0000F5690000}"/>
    <cellStyle name="Comma [0] 11512" xfId="27101" hidden="1" xr:uid="{00000000-0005-0000-0000-0000FE690000}"/>
    <cellStyle name="Comma [0] 11513" xfId="27112" hidden="1" xr:uid="{00000000-0005-0000-0000-0000096A0000}"/>
    <cellStyle name="Comma [0] 11514" xfId="27118" hidden="1" xr:uid="{00000000-0005-0000-0000-00000F6A0000}"/>
    <cellStyle name="Comma [0] 11515" xfId="27100" hidden="1" xr:uid="{00000000-0005-0000-0000-0000FD690000}"/>
    <cellStyle name="Comma [0] 11516" xfId="27110" hidden="1" xr:uid="{00000000-0005-0000-0000-0000076A0000}"/>
    <cellStyle name="Comma [0] 11517" xfId="27130" hidden="1" xr:uid="{00000000-0005-0000-0000-00001B6A0000}"/>
    <cellStyle name="Comma [0] 11518" xfId="27132" hidden="1" xr:uid="{00000000-0005-0000-0000-00001D6A0000}"/>
    <cellStyle name="Comma [0] 11519" xfId="27083" hidden="1" xr:uid="{00000000-0005-0000-0000-0000EC690000}"/>
    <cellStyle name="Comma [0] 1152" xfId="4446" hidden="1" xr:uid="{00000000-0005-0000-0000-00007F110000}"/>
    <cellStyle name="Comma [0] 11520" xfId="25866" hidden="1" xr:uid="{00000000-0005-0000-0000-00002B650000}"/>
    <cellStyle name="Comma [0] 11521" xfId="27086" hidden="1" xr:uid="{00000000-0005-0000-0000-0000EF690000}"/>
    <cellStyle name="Comma [0] 11522" xfId="25843" hidden="1" xr:uid="{00000000-0005-0000-0000-000014650000}"/>
    <cellStyle name="Comma [0] 11523" xfId="25841" hidden="1" xr:uid="{00000000-0005-0000-0000-000012650000}"/>
    <cellStyle name="Comma [0] 11524" xfId="27137" hidden="1" xr:uid="{00000000-0005-0000-0000-0000226A0000}"/>
    <cellStyle name="Comma [0] 11525" xfId="26118" hidden="1" xr:uid="{00000000-0005-0000-0000-000027660000}"/>
    <cellStyle name="Comma [0] 11526" xfId="25845" hidden="1" xr:uid="{00000000-0005-0000-0000-000016650000}"/>
    <cellStyle name="Comma [0] 11527" xfId="27149" hidden="1" xr:uid="{00000000-0005-0000-0000-00002E6A0000}"/>
    <cellStyle name="Comma [0] 11528" xfId="27151" hidden="1" xr:uid="{00000000-0005-0000-0000-0000306A0000}"/>
    <cellStyle name="Comma [0] 11529" xfId="27140" hidden="1" xr:uid="{00000000-0005-0000-0000-0000256A0000}"/>
    <cellStyle name="Comma [0] 1153" xfId="4448" hidden="1" xr:uid="{00000000-0005-0000-0000-000081110000}"/>
    <cellStyle name="Comma [0] 11530" xfId="27148" hidden="1" xr:uid="{00000000-0005-0000-0000-00002D6A0000}"/>
    <cellStyle name="Comma [0] 11531" xfId="25846" hidden="1" xr:uid="{00000000-0005-0000-0000-000017650000}"/>
    <cellStyle name="Comma [0] 11532" xfId="27134" hidden="1" xr:uid="{00000000-0005-0000-0000-00001F6A0000}"/>
    <cellStyle name="Comma [0] 11533" xfId="27167" hidden="1" xr:uid="{00000000-0005-0000-0000-0000406A0000}"/>
    <cellStyle name="Comma [0] 11534" xfId="27175" hidden="1" xr:uid="{00000000-0005-0000-0000-0000486A0000}"/>
    <cellStyle name="Comma [0] 11535" xfId="27084" hidden="1" xr:uid="{00000000-0005-0000-0000-0000ED690000}"/>
    <cellStyle name="Comma [0] 11536" xfId="27163" hidden="1" xr:uid="{00000000-0005-0000-0000-00003C6A0000}"/>
    <cellStyle name="Comma [0] 11537" xfId="27184" hidden="1" xr:uid="{00000000-0005-0000-0000-0000516A0000}"/>
    <cellStyle name="Comma [0] 11538" xfId="27186" hidden="1" xr:uid="{00000000-0005-0000-0000-0000536A0000}"/>
    <cellStyle name="Comma [0] 11539" xfId="27145" hidden="1" xr:uid="{00000000-0005-0000-0000-00002A6A0000}"/>
    <cellStyle name="Comma [0] 1154" xfId="4397" hidden="1" xr:uid="{00000000-0005-0000-0000-00004E110000}"/>
    <cellStyle name="Comma [0] 11540" xfId="27090" hidden="1" xr:uid="{00000000-0005-0000-0000-0000F3690000}"/>
    <cellStyle name="Comma [0] 11541" xfId="27143" hidden="1" xr:uid="{00000000-0005-0000-0000-0000286A0000}"/>
    <cellStyle name="Comma [0] 11542" xfId="27127" hidden="1" xr:uid="{00000000-0005-0000-0000-0000186A0000}"/>
    <cellStyle name="Comma [0] 11543" xfId="27123" hidden="1" xr:uid="{00000000-0005-0000-0000-0000146A0000}"/>
    <cellStyle name="Comma [0] 11544" xfId="27194" hidden="1" xr:uid="{00000000-0005-0000-0000-00005B6A0000}"/>
    <cellStyle name="Comma [0] 11545" xfId="25834" hidden="1" xr:uid="{00000000-0005-0000-0000-00000B650000}"/>
    <cellStyle name="Comma [0] 11546" xfId="25839" hidden="1" xr:uid="{00000000-0005-0000-0000-000010650000}"/>
    <cellStyle name="Comma [0] 11547" xfId="27202" hidden="1" xr:uid="{00000000-0005-0000-0000-0000636A0000}"/>
    <cellStyle name="Comma [0] 11548" xfId="27204" hidden="1" xr:uid="{00000000-0005-0000-0000-0000656A0000}"/>
    <cellStyle name="Comma [0] 11549" xfId="27153" hidden="1" xr:uid="{00000000-0005-0000-0000-0000326A0000}"/>
    <cellStyle name="Comma [0] 1155" xfId="4373" hidden="1" xr:uid="{00000000-0005-0000-0000-000036110000}"/>
    <cellStyle name="Comma [0] 11550" xfId="27129" hidden="1" xr:uid="{00000000-0005-0000-0000-00001A6A0000}"/>
    <cellStyle name="Comma [0] 11551" xfId="27164" hidden="1" xr:uid="{00000000-0005-0000-0000-00003D6A0000}"/>
    <cellStyle name="Comma [0] 11552" xfId="27096" hidden="1" xr:uid="{00000000-0005-0000-0000-0000F9690000}"/>
    <cellStyle name="Comma [0] 11553" xfId="27166" hidden="1" xr:uid="{00000000-0005-0000-0000-00003F6A0000}"/>
    <cellStyle name="Comma [0] 11554" xfId="27211" hidden="1" xr:uid="{00000000-0005-0000-0000-00006C6A0000}"/>
    <cellStyle name="Comma [0] 11555" xfId="27154" hidden="1" xr:uid="{00000000-0005-0000-0000-0000336A0000}"/>
    <cellStyle name="Comma [0] 11556" xfId="27111" hidden="1" xr:uid="{00000000-0005-0000-0000-0000086A0000}"/>
    <cellStyle name="Comma [0] 11557" xfId="27217" hidden="1" xr:uid="{00000000-0005-0000-0000-0000726A0000}"/>
    <cellStyle name="Comma [0] 11558" xfId="27219" hidden="1" xr:uid="{00000000-0005-0000-0000-0000746A0000}"/>
    <cellStyle name="Comma [0] 11559" xfId="27172" hidden="1" xr:uid="{00000000-0005-0000-0000-0000456A0000}"/>
    <cellStyle name="Comma [0] 1156" xfId="4408" hidden="1" xr:uid="{00000000-0005-0000-0000-000059110000}"/>
    <cellStyle name="Comma [0] 11560" xfId="27178" hidden="1" xr:uid="{00000000-0005-0000-0000-00004B6A0000}"/>
    <cellStyle name="Comma [0] 11561" xfId="25835" hidden="1" xr:uid="{00000000-0005-0000-0000-00000C650000}"/>
    <cellStyle name="Comma [0] 11562" xfId="27128" hidden="1" xr:uid="{00000000-0005-0000-0000-0000196A0000}"/>
    <cellStyle name="Comma [0] 11563" xfId="27136" hidden="1" xr:uid="{00000000-0005-0000-0000-0000216A0000}"/>
    <cellStyle name="Comma [0] 11564" xfId="27225" hidden="1" xr:uid="{00000000-0005-0000-0000-00007A6A0000}"/>
    <cellStyle name="Comma [0] 11565" xfId="27139" hidden="1" xr:uid="{00000000-0005-0000-0000-0000246A0000}"/>
    <cellStyle name="Comma [0] 11566" xfId="27099" hidden="1" xr:uid="{00000000-0005-0000-0000-0000FC690000}"/>
    <cellStyle name="Comma [0] 11567" xfId="27230" hidden="1" xr:uid="{00000000-0005-0000-0000-00007F6A0000}"/>
    <cellStyle name="Comma [0] 11568" xfId="27232" hidden="1" xr:uid="{00000000-0005-0000-0000-0000816A0000}"/>
    <cellStyle name="Comma [0] 11569" xfId="27191" hidden="1" xr:uid="{00000000-0005-0000-0000-0000586A0000}"/>
    <cellStyle name="Comma [0] 1157" xfId="4340" hidden="1" xr:uid="{00000000-0005-0000-0000-000015110000}"/>
    <cellStyle name="Comma [0] 11570" xfId="27197" hidden="1" xr:uid="{00000000-0005-0000-0000-00005E6A0000}"/>
    <cellStyle name="Comma [0] 11571" xfId="27098" hidden="1" xr:uid="{00000000-0005-0000-0000-0000FB690000}"/>
    <cellStyle name="Comma [0] 11572" xfId="27179" hidden="1" xr:uid="{00000000-0005-0000-0000-00004C6A0000}"/>
    <cellStyle name="Comma [0] 11573" xfId="27158" hidden="1" xr:uid="{00000000-0005-0000-0000-0000376A0000}"/>
    <cellStyle name="Comma [0] 11574" xfId="27236" hidden="1" xr:uid="{00000000-0005-0000-0000-0000856A0000}"/>
    <cellStyle name="Comma [0] 11575" xfId="27177" hidden="1" xr:uid="{00000000-0005-0000-0000-00004A6A0000}"/>
    <cellStyle name="Comma [0] 11576" xfId="27115" hidden="1" xr:uid="{00000000-0005-0000-0000-00000C6A0000}"/>
    <cellStyle name="Comma [0] 11577" xfId="27243" hidden="1" xr:uid="{00000000-0005-0000-0000-00008C6A0000}"/>
    <cellStyle name="Comma [0] 11578" xfId="27245" hidden="1" xr:uid="{00000000-0005-0000-0000-00008E6A0000}"/>
    <cellStyle name="Comma [0] 11579" xfId="27209" hidden="1" xr:uid="{00000000-0005-0000-0000-00006A6A0000}"/>
    <cellStyle name="Comma [0] 1158" xfId="4410" hidden="1" xr:uid="{00000000-0005-0000-0000-00005B110000}"/>
    <cellStyle name="Comma [0] 11580" xfId="27214" hidden="1" xr:uid="{00000000-0005-0000-0000-00006F6A0000}"/>
    <cellStyle name="Comma [0] 11581" xfId="25848" hidden="1" xr:uid="{00000000-0005-0000-0000-000019650000}"/>
    <cellStyle name="Comma [0] 11582" xfId="27198" hidden="1" xr:uid="{00000000-0005-0000-0000-00005F6A0000}"/>
    <cellStyle name="Comma [0] 11583" xfId="27103" hidden="1" xr:uid="{00000000-0005-0000-0000-0000006A0000}"/>
    <cellStyle name="Comma [0] 11584" xfId="27249" hidden="1" xr:uid="{00000000-0005-0000-0000-0000926A0000}"/>
    <cellStyle name="Comma [0] 11585" xfId="27196" hidden="1" xr:uid="{00000000-0005-0000-0000-00005D6A0000}"/>
    <cellStyle name="Comma [0] 11586" xfId="27135" hidden="1" xr:uid="{00000000-0005-0000-0000-0000206A0000}"/>
    <cellStyle name="Comma [0] 11587" xfId="27253" hidden="1" xr:uid="{00000000-0005-0000-0000-0000966A0000}"/>
    <cellStyle name="Comma [0] 11588" xfId="27255" hidden="1" xr:uid="{00000000-0005-0000-0000-0000986A0000}"/>
    <cellStyle name="Comma [0] 11589" xfId="27223" hidden="1" xr:uid="{00000000-0005-0000-0000-0000786A0000}"/>
    <cellStyle name="Comma [0] 1159" xfId="4455" hidden="1" xr:uid="{00000000-0005-0000-0000-000088110000}"/>
    <cellStyle name="Comma [0] 11590" xfId="27227" hidden="1" xr:uid="{00000000-0005-0000-0000-00007C6A0000}"/>
    <cellStyle name="Comma [0] 11591" xfId="27117" hidden="1" xr:uid="{00000000-0005-0000-0000-00000E6A0000}"/>
    <cellStyle name="Comma [0] 11592" xfId="27215" hidden="1" xr:uid="{00000000-0005-0000-0000-0000706A0000}"/>
    <cellStyle name="Comma [0] 11593" xfId="27107" hidden="1" xr:uid="{00000000-0005-0000-0000-0000046A0000}"/>
    <cellStyle name="Comma [0] 11594" xfId="27259" hidden="1" xr:uid="{00000000-0005-0000-0000-00009C6A0000}"/>
    <cellStyle name="Comma [0] 11595" xfId="27213" hidden="1" xr:uid="{00000000-0005-0000-0000-00006E6A0000}"/>
    <cellStyle name="Comma [0] 11596" xfId="27182" hidden="1" xr:uid="{00000000-0005-0000-0000-00004F6A0000}"/>
    <cellStyle name="Comma [0] 11597" xfId="27263" hidden="1" xr:uid="{00000000-0005-0000-0000-0000A06A0000}"/>
    <cellStyle name="Comma [0] 11598" xfId="27265" hidden="1" xr:uid="{00000000-0005-0000-0000-0000A26A0000}"/>
    <cellStyle name="Comma [0] 11599" xfId="27251" hidden="1" xr:uid="{00000000-0005-0000-0000-0000946A0000}"/>
    <cellStyle name="Comma [0] 116" xfId="2383" hidden="1" xr:uid="{00000000-0005-0000-0000-000070090000}"/>
    <cellStyle name="Comma [0] 1160" xfId="4398" hidden="1" xr:uid="{00000000-0005-0000-0000-00004F110000}"/>
    <cellStyle name="Comma [0] 11600" xfId="27238" hidden="1" xr:uid="{00000000-0005-0000-0000-0000876A0000}"/>
    <cellStyle name="Comma [0] 11601" xfId="27262" hidden="1" xr:uid="{00000000-0005-0000-0000-00009F6A0000}"/>
    <cellStyle name="Comma [0] 11602" xfId="27228" hidden="1" xr:uid="{00000000-0005-0000-0000-00007D6A0000}"/>
    <cellStyle name="Comma [0] 11603" xfId="27200" hidden="1" xr:uid="{00000000-0005-0000-0000-0000616A0000}"/>
    <cellStyle name="Comma [0] 11604" xfId="27267" hidden="1" xr:uid="{00000000-0005-0000-0000-0000A46A0000}"/>
    <cellStyle name="Comma [0] 11605" xfId="27224" hidden="1" xr:uid="{00000000-0005-0000-0000-0000796A0000}"/>
    <cellStyle name="Comma [0] 11606" xfId="27258" hidden="1" xr:uid="{00000000-0005-0000-0000-00009B6A0000}"/>
    <cellStyle name="Comma [0] 11607" xfId="27271" hidden="1" xr:uid="{00000000-0005-0000-0000-0000A86A0000}"/>
    <cellStyle name="Comma [0] 11608" xfId="27273" hidden="1" xr:uid="{00000000-0005-0000-0000-0000AA6A0000}"/>
    <cellStyle name="Comma [0] 11609" xfId="27141" hidden="1" xr:uid="{00000000-0005-0000-0000-0000266A0000}"/>
    <cellStyle name="Comma [0] 1161" xfId="4355" hidden="1" xr:uid="{00000000-0005-0000-0000-000024110000}"/>
    <cellStyle name="Comma [0] 11610" xfId="27261" hidden="1" xr:uid="{00000000-0005-0000-0000-00009E6A0000}"/>
    <cellStyle name="Comma [0] 11611" xfId="27201" hidden="1" xr:uid="{00000000-0005-0000-0000-0000626A0000}"/>
    <cellStyle name="Comma [0] 11612" xfId="27235" hidden="1" xr:uid="{00000000-0005-0000-0000-0000846A0000}"/>
    <cellStyle name="Comma [0] 11613" xfId="27248" hidden="1" xr:uid="{00000000-0005-0000-0000-0000916A0000}"/>
    <cellStyle name="Comma [0] 11614" xfId="27276" hidden="1" xr:uid="{00000000-0005-0000-0000-0000AD6A0000}"/>
    <cellStyle name="Comma [0] 11615" xfId="27239" hidden="1" xr:uid="{00000000-0005-0000-0000-0000886A0000}"/>
    <cellStyle name="Comma [0] 11616" xfId="27199" hidden="1" xr:uid="{00000000-0005-0000-0000-0000606A0000}"/>
    <cellStyle name="Comma [0] 11617" xfId="27278" hidden="1" xr:uid="{00000000-0005-0000-0000-0000AF6A0000}"/>
    <cellStyle name="Comma [0] 11618" xfId="27280" hidden="1" xr:uid="{00000000-0005-0000-0000-0000B16A0000}"/>
    <cellStyle name="Comma [0] 11619" xfId="27339" hidden="1" xr:uid="{00000000-0005-0000-0000-0000EC6A0000}"/>
    <cellStyle name="Comma [0] 1162" xfId="4461" hidden="1" xr:uid="{00000000-0005-0000-0000-00008E110000}"/>
    <cellStyle name="Comma [0] 11620" xfId="27358" hidden="1" xr:uid="{00000000-0005-0000-0000-0000FF6A0000}"/>
    <cellStyle name="Comma [0] 11621" xfId="27365" hidden="1" xr:uid="{00000000-0005-0000-0000-0000066B0000}"/>
    <cellStyle name="Comma [0] 11622" xfId="27372" hidden="1" xr:uid="{00000000-0005-0000-0000-00000D6B0000}"/>
    <cellStyle name="Comma [0] 11623" xfId="27377" hidden="1" xr:uid="{00000000-0005-0000-0000-0000126B0000}"/>
    <cellStyle name="Comma [0] 11624" xfId="27364" hidden="1" xr:uid="{00000000-0005-0000-0000-0000056B0000}"/>
    <cellStyle name="Comma [0] 11625" xfId="27369" hidden="1" xr:uid="{00000000-0005-0000-0000-00000A6B0000}"/>
    <cellStyle name="Comma [0] 11626" xfId="27381" hidden="1" xr:uid="{00000000-0005-0000-0000-0000166B0000}"/>
    <cellStyle name="Comma [0] 11627" xfId="27383" hidden="1" xr:uid="{00000000-0005-0000-0000-0000186B0000}"/>
    <cellStyle name="Comma [0] 11628" xfId="27354" hidden="1" xr:uid="{00000000-0005-0000-0000-0000FB6A0000}"/>
    <cellStyle name="Comma [0] 11629" xfId="27343" hidden="1" xr:uid="{00000000-0005-0000-0000-0000F06A0000}"/>
    <cellStyle name="Comma [0] 1163" xfId="4463" hidden="1" xr:uid="{00000000-0005-0000-0000-000090110000}"/>
    <cellStyle name="Comma [0] 11630" xfId="27394" hidden="1" xr:uid="{00000000-0005-0000-0000-0000236B0000}"/>
    <cellStyle name="Comma [0] 11631" xfId="27403" hidden="1" xr:uid="{00000000-0005-0000-0000-00002C6B0000}"/>
    <cellStyle name="Comma [0] 11632" xfId="27414" hidden="1" xr:uid="{00000000-0005-0000-0000-0000376B0000}"/>
    <cellStyle name="Comma [0] 11633" xfId="27420" hidden="1" xr:uid="{00000000-0005-0000-0000-00003D6B0000}"/>
    <cellStyle name="Comma [0] 11634" xfId="27402" hidden="1" xr:uid="{00000000-0005-0000-0000-00002B6B0000}"/>
    <cellStyle name="Comma [0] 11635" xfId="27412" hidden="1" xr:uid="{00000000-0005-0000-0000-0000356B0000}"/>
    <cellStyle name="Comma [0] 11636" xfId="27432" hidden="1" xr:uid="{00000000-0005-0000-0000-0000496B0000}"/>
    <cellStyle name="Comma [0] 11637" xfId="27434" hidden="1" xr:uid="{00000000-0005-0000-0000-00004B6B0000}"/>
    <cellStyle name="Comma [0] 11638" xfId="27385" hidden="1" xr:uid="{00000000-0005-0000-0000-00001A6B0000}"/>
    <cellStyle name="Comma [0] 11639" xfId="27346" hidden="1" xr:uid="{00000000-0005-0000-0000-0000F36A0000}"/>
    <cellStyle name="Comma [0] 1164" xfId="4416" hidden="1" xr:uid="{00000000-0005-0000-0000-000061110000}"/>
    <cellStyle name="Comma [0] 11640" xfId="27388" hidden="1" xr:uid="{00000000-0005-0000-0000-00001D6B0000}"/>
    <cellStyle name="Comma [0] 11641" xfId="27351" hidden="1" xr:uid="{00000000-0005-0000-0000-0000F86A0000}"/>
    <cellStyle name="Comma [0] 11642" xfId="27353" hidden="1" xr:uid="{00000000-0005-0000-0000-0000FA6A0000}"/>
    <cellStyle name="Comma [0] 11643" xfId="27439" hidden="1" xr:uid="{00000000-0005-0000-0000-0000506B0000}"/>
    <cellStyle name="Comma [0] 11644" xfId="27342" hidden="1" xr:uid="{00000000-0005-0000-0000-0000EF6A0000}"/>
    <cellStyle name="Comma [0] 11645" xfId="27350" hidden="1" xr:uid="{00000000-0005-0000-0000-0000F76A0000}"/>
    <cellStyle name="Comma [0] 11646" xfId="27451" hidden="1" xr:uid="{00000000-0005-0000-0000-00005C6B0000}"/>
    <cellStyle name="Comma [0] 11647" xfId="27453" hidden="1" xr:uid="{00000000-0005-0000-0000-00005E6B0000}"/>
    <cellStyle name="Comma [0] 11648" xfId="27442" hidden="1" xr:uid="{00000000-0005-0000-0000-0000536B0000}"/>
    <cellStyle name="Comma [0] 11649" xfId="27450" hidden="1" xr:uid="{00000000-0005-0000-0000-00005B6B0000}"/>
    <cellStyle name="Comma [0] 1165" xfId="4422" hidden="1" xr:uid="{00000000-0005-0000-0000-000067110000}"/>
    <cellStyle name="Comma [0] 11650" xfId="27348" hidden="1" xr:uid="{00000000-0005-0000-0000-0000F56A0000}"/>
    <cellStyle name="Comma [0] 11651" xfId="27436" hidden="1" xr:uid="{00000000-0005-0000-0000-00004D6B0000}"/>
    <cellStyle name="Comma [0] 11652" xfId="27469" hidden="1" xr:uid="{00000000-0005-0000-0000-00006E6B0000}"/>
    <cellStyle name="Comma [0] 11653" xfId="27477" hidden="1" xr:uid="{00000000-0005-0000-0000-0000766B0000}"/>
    <cellStyle name="Comma [0] 11654" xfId="27386" hidden="1" xr:uid="{00000000-0005-0000-0000-00001B6B0000}"/>
    <cellStyle name="Comma [0] 11655" xfId="27465" hidden="1" xr:uid="{00000000-0005-0000-0000-00006A6B0000}"/>
    <cellStyle name="Comma [0] 11656" xfId="27486" hidden="1" xr:uid="{00000000-0005-0000-0000-00007F6B0000}"/>
    <cellStyle name="Comma [0] 11657" xfId="27488" hidden="1" xr:uid="{00000000-0005-0000-0000-0000816B0000}"/>
    <cellStyle name="Comma [0] 11658" xfId="27447" hidden="1" xr:uid="{00000000-0005-0000-0000-0000586B0000}"/>
    <cellStyle name="Comma [0] 11659" xfId="27392" hidden="1" xr:uid="{00000000-0005-0000-0000-0000216B0000}"/>
    <cellStyle name="Comma [0] 1166" xfId="4303" hidden="1" xr:uid="{00000000-0005-0000-0000-0000F0100000}"/>
    <cellStyle name="Comma [0] 11660" xfId="27445" hidden="1" xr:uid="{00000000-0005-0000-0000-0000566B0000}"/>
    <cellStyle name="Comma [0] 11661" xfId="27429" hidden="1" xr:uid="{00000000-0005-0000-0000-0000466B0000}"/>
    <cellStyle name="Comma [0] 11662" xfId="27425" hidden="1" xr:uid="{00000000-0005-0000-0000-0000426B0000}"/>
    <cellStyle name="Comma [0] 11663" xfId="27496" hidden="1" xr:uid="{00000000-0005-0000-0000-0000896B0000}"/>
    <cellStyle name="Comma [0] 11664" xfId="27362" hidden="1" xr:uid="{00000000-0005-0000-0000-0000036B0000}"/>
    <cellStyle name="Comma [0] 11665" xfId="27355" hidden="1" xr:uid="{00000000-0005-0000-0000-0000FC6A0000}"/>
    <cellStyle name="Comma [0] 11666" xfId="27504" hidden="1" xr:uid="{00000000-0005-0000-0000-0000916B0000}"/>
    <cellStyle name="Comma [0] 11667" xfId="27506" hidden="1" xr:uid="{00000000-0005-0000-0000-0000936B0000}"/>
    <cellStyle name="Comma [0] 11668" xfId="27455" hidden="1" xr:uid="{00000000-0005-0000-0000-0000606B0000}"/>
    <cellStyle name="Comma [0] 11669" xfId="27431" hidden="1" xr:uid="{00000000-0005-0000-0000-0000486B0000}"/>
    <cellStyle name="Comma [0] 1167" xfId="4372" hidden="1" xr:uid="{00000000-0005-0000-0000-000035110000}"/>
    <cellStyle name="Comma [0] 11670" xfId="27466" hidden="1" xr:uid="{00000000-0005-0000-0000-00006B6B0000}"/>
    <cellStyle name="Comma [0] 11671" xfId="27398" hidden="1" xr:uid="{00000000-0005-0000-0000-0000276B0000}"/>
    <cellStyle name="Comma [0] 11672" xfId="27468" hidden="1" xr:uid="{00000000-0005-0000-0000-00006D6B0000}"/>
    <cellStyle name="Comma [0] 11673" xfId="27513" hidden="1" xr:uid="{00000000-0005-0000-0000-00009A6B0000}"/>
    <cellStyle name="Comma [0] 11674" xfId="27456" hidden="1" xr:uid="{00000000-0005-0000-0000-0000616B0000}"/>
    <cellStyle name="Comma [0] 11675" xfId="27413" hidden="1" xr:uid="{00000000-0005-0000-0000-0000366B0000}"/>
    <cellStyle name="Comma [0] 11676" xfId="27519" hidden="1" xr:uid="{00000000-0005-0000-0000-0000A06B0000}"/>
    <cellStyle name="Comma [0] 11677" xfId="27521" hidden="1" xr:uid="{00000000-0005-0000-0000-0000A26B0000}"/>
    <cellStyle name="Comma [0] 11678" xfId="27474" hidden="1" xr:uid="{00000000-0005-0000-0000-0000736B0000}"/>
    <cellStyle name="Comma [0] 11679" xfId="27480" hidden="1" xr:uid="{00000000-0005-0000-0000-0000796B0000}"/>
    <cellStyle name="Comma [0] 1168" xfId="4380" hidden="1" xr:uid="{00000000-0005-0000-0000-00003D110000}"/>
    <cellStyle name="Comma [0] 11680" xfId="27361" hidden="1" xr:uid="{00000000-0005-0000-0000-0000026B0000}"/>
    <cellStyle name="Comma [0] 11681" xfId="27430" hidden="1" xr:uid="{00000000-0005-0000-0000-0000476B0000}"/>
    <cellStyle name="Comma [0] 11682" xfId="27438" hidden="1" xr:uid="{00000000-0005-0000-0000-00004F6B0000}"/>
    <cellStyle name="Comma [0] 11683" xfId="27527" hidden="1" xr:uid="{00000000-0005-0000-0000-0000A86B0000}"/>
    <cellStyle name="Comma [0] 11684" xfId="27441" hidden="1" xr:uid="{00000000-0005-0000-0000-0000526B0000}"/>
    <cellStyle name="Comma [0] 11685" xfId="27401" hidden="1" xr:uid="{00000000-0005-0000-0000-00002A6B0000}"/>
    <cellStyle name="Comma [0] 11686" xfId="27532" hidden="1" xr:uid="{00000000-0005-0000-0000-0000AD6B0000}"/>
    <cellStyle name="Comma [0] 11687" xfId="27534" hidden="1" xr:uid="{00000000-0005-0000-0000-0000AF6B0000}"/>
    <cellStyle name="Comma [0] 11688" xfId="27493" hidden="1" xr:uid="{00000000-0005-0000-0000-0000866B0000}"/>
    <cellStyle name="Comma [0] 11689" xfId="27499" hidden="1" xr:uid="{00000000-0005-0000-0000-00008C6B0000}"/>
    <cellStyle name="Comma [0] 1169" xfId="4469" hidden="1" xr:uid="{00000000-0005-0000-0000-000096110000}"/>
    <cellStyle name="Comma [0] 11690" xfId="27400" hidden="1" xr:uid="{00000000-0005-0000-0000-0000296B0000}"/>
    <cellStyle name="Comma [0] 11691" xfId="27481" hidden="1" xr:uid="{00000000-0005-0000-0000-00007A6B0000}"/>
    <cellStyle name="Comma [0] 11692" xfId="27460" hidden="1" xr:uid="{00000000-0005-0000-0000-0000656B0000}"/>
    <cellStyle name="Comma [0] 11693" xfId="27538" hidden="1" xr:uid="{00000000-0005-0000-0000-0000B36B0000}"/>
    <cellStyle name="Comma [0] 11694" xfId="27479" hidden="1" xr:uid="{00000000-0005-0000-0000-0000786B0000}"/>
    <cellStyle name="Comma [0] 11695" xfId="27417" hidden="1" xr:uid="{00000000-0005-0000-0000-00003A6B0000}"/>
    <cellStyle name="Comma [0] 11696" xfId="27545" hidden="1" xr:uid="{00000000-0005-0000-0000-0000BA6B0000}"/>
    <cellStyle name="Comma [0] 11697" xfId="27547" hidden="1" xr:uid="{00000000-0005-0000-0000-0000BC6B0000}"/>
    <cellStyle name="Comma [0] 11698" xfId="27511" hidden="1" xr:uid="{00000000-0005-0000-0000-0000986B0000}"/>
    <cellStyle name="Comma [0] 11699" xfId="27516" hidden="1" xr:uid="{00000000-0005-0000-0000-00009D6B0000}"/>
    <cellStyle name="Comma [0] 117" xfId="2330" hidden="1" xr:uid="{00000000-0005-0000-0000-00003B090000}"/>
    <cellStyle name="Comma [0] 1170" xfId="4383" hidden="1" xr:uid="{00000000-0005-0000-0000-000040110000}"/>
    <cellStyle name="Comma [0] 11700" xfId="27345" hidden="1" xr:uid="{00000000-0005-0000-0000-0000F26A0000}"/>
    <cellStyle name="Comma [0] 11701" xfId="27500" hidden="1" xr:uid="{00000000-0005-0000-0000-00008D6B0000}"/>
    <cellStyle name="Comma [0] 11702" xfId="27405" hidden="1" xr:uid="{00000000-0005-0000-0000-00002E6B0000}"/>
    <cellStyle name="Comma [0] 11703" xfId="27551" hidden="1" xr:uid="{00000000-0005-0000-0000-0000C06B0000}"/>
    <cellStyle name="Comma [0] 11704" xfId="27498" hidden="1" xr:uid="{00000000-0005-0000-0000-00008B6B0000}"/>
    <cellStyle name="Comma [0] 11705" xfId="27437" hidden="1" xr:uid="{00000000-0005-0000-0000-00004E6B0000}"/>
    <cellStyle name="Comma [0] 11706" xfId="27555" hidden="1" xr:uid="{00000000-0005-0000-0000-0000C46B0000}"/>
    <cellStyle name="Comma [0] 11707" xfId="27557" hidden="1" xr:uid="{00000000-0005-0000-0000-0000C66B0000}"/>
    <cellStyle name="Comma [0] 11708" xfId="27525" hidden="1" xr:uid="{00000000-0005-0000-0000-0000A66B0000}"/>
    <cellStyle name="Comma [0] 11709" xfId="27529" hidden="1" xr:uid="{00000000-0005-0000-0000-0000AA6B0000}"/>
    <cellStyle name="Comma [0] 1171" xfId="4343" hidden="1" xr:uid="{00000000-0005-0000-0000-000018110000}"/>
    <cellStyle name="Comma [0] 11710" xfId="27419" hidden="1" xr:uid="{00000000-0005-0000-0000-00003C6B0000}"/>
    <cellStyle name="Comma [0] 11711" xfId="27517" hidden="1" xr:uid="{00000000-0005-0000-0000-00009E6B0000}"/>
    <cellStyle name="Comma [0] 11712" xfId="27409" hidden="1" xr:uid="{00000000-0005-0000-0000-0000326B0000}"/>
    <cellStyle name="Comma [0] 11713" xfId="27561" hidden="1" xr:uid="{00000000-0005-0000-0000-0000CA6B0000}"/>
    <cellStyle name="Comma [0] 11714" xfId="27515" hidden="1" xr:uid="{00000000-0005-0000-0000-00009C6B0000}"/>
    <cellStyle name="Comma [0] 11715" xfId="27484" hidden="1" xr:uid="{00000000-0005-0000-0000-00007D6B0000}"/>
    <cellStyle name="Comma [0] 11716" xfId="27565" hidden="1" xr:uid="{00000000-0005-0000-0000-0000CE6B0000}"/>
    <cellStyle name="Comma [0] 11717" xfId="27567" hidden="1" xr:uid="{00000000-0005-0000-0000-0000D06B0000}"/>
    <cellStyle name="Comma [0] 11718" xfId="27553" hidden="1" xr:uid="{00000000-0005-0000-0000-0000C26B0000}"/>
    <cellStyle name="Comma [0] 11719" xfId="27540" hidden="1" xr:uid="{00000000-0005-0000-0000-0000B56B0000}"/>
    <cellStyle name="Comma [0] 1172" xfId="4474" hidden="1" xr:uid="{00000000-0005-0000-0000-00009B110000}"/>
    <cellStyle name="Comma [0] 11720" xfId="27564" hidden="1" xr:uid="{00000000-0005-0000-0000-0000CD6B0000}"/>
    <cellStyle name="Comma [0] 11721" xfId="27530" hidden="1" xr:uid="{00000000-0005-0000-0000-0000AB6B0000}"/>
    <cellStyle name="Comma [0] 11722" xfId="27502" hidden="1" xr:uid="{00000000-0005-0000-0000-00008F6B0000}"/>
    <cellStyle name="Comma [0] 11723" xfId="27569" hidden="1" xr:uid="{00000000-0005-0000-0000-0000D26B0000}"/>
    <cellStyle name="Comma [0] 11724" xfId="27526" hidden="1" xr:uid="{00000000-0005-0000-0000-0000A76B0000}"/>
    <cellStyle name="Comma [0] 11725" xfId="27560" hidden="1" xr:uid="{00000000-0005-0000-0000-0000C96B0000}"/>
    <cellStyle name="Comma [0] 11726" xfId="27573" hidden="1" xr:uid="{00000000-0005-0000-0000-0000D66B0000}"/>
    <cellStyle name="Comma [0] 11727" xfId="27575" hidden="1" xr:uid="{00000000-0005-0000-0000-0000D86B0000}"/>
    <cellStyle name="Comma [0] 11728" xfId="27443" hidden="1" xr:uid="{00000000-0005-0000-0000-0000546B0000}"/>
    <cellStyle name="Comma [0] 11729" xfId="27563" hidden="1" xr:uid="{00000000-0005-0000-0000-0000CC6B0000}"/>
    <cellStyle name="Comma [0] 1173" xfId="4476" hidden="1" xr:uid="{00000000-0005-0000-0000-00009D110000}"/>
    <cellStyle name="Comma [0] 11730" xfId="27503" hidden="1" xr:uid="{00000000-0005-0000-0000-0000906B0000}"/>
    <cellStyle name="Comma [0] 11731" xfId="27537" hidden="1" xr:uid="{00000000-0005-0000-0000-0000B26B0000}"/>
    <cellStyle name="Comma [0] 11732" xfId="27550" hidden="1" xr:uid="{00000000-0005-0000-0000-0000BF6B0000}"/>
    <cellStyle name="Comma [0] 11733" xfId="27578" hidden="1" xr:uid="{00000000-0005-0000-0000-0000DB6B0000}"/>
    <cellStyle name="Comma [0] 11734" xfId="27541" hidden="1" xr:uid="{00000000-0005-0000-0000-0000B66B0000}"/>
    <cellStyle name="Comma [0] 11735" xfId="27501" hidden="1" xr:uid="{00000000-0005-0000-0000-00008E6B0000}"/>
    <cellStyle name="Comma [0] 11736" xfId="27581" hidden="1" xr:uid="{00000000-0005-0000-0000-0000DE6B0000}"/>
    <cellStyle name="Comma [0] 11737" xfId="27583" hidden="1" xr:uid="{00000000-0005-0000-0000-0000E06B0000}"/>
    <cellStyle name="Comma [0] 11738" xfId="27302" hidden="1" xr:uid="{00000000-0005-0000-0000-0000C76A0000}"/>
    <cellStyle name="Comma [0] 11739" xfId="27284" hidden="1" xr:uid="{00000000-0005-0000-0000-0000B56A0000}"/>
    <cellStyle name="Comma [0] 1174" xfId="4435" hidden="1" xr:uid="{00000000-0005-0000-0000-000074110000}"/>
    <cellStyle name="Comma [0] 11740" xfId="27587" hidden="1" xr:uid="{00000000-0005-0000-0000-0000E46B0000}"/>
    <cellStyle name="Comma [0] 11741" xfId="27594" hidden="1" xr:uid="{00000000-0005-0000-0000-0000EB6B0000}"/>
    <cellStyle name="Comma [0] 11742" xfId="27596" hidden="1" xr:uid="{00000000-0005-0000-0000-0000ED6B0000}"/>
    <cellStyle name="Comma [0] 11743" xfId="27586" hidden="1" xr:uid="{00000000-0005-0000-0000-0000E36B0000}"/>
    <cellStyle name="Comma [0] 11744" xfId="27592" hidden="1" xr:uid="{00000000-0005-0000-0000-0000E96B0000}"/>
    <cellStyle name="Comma [0] 11745" xfId="27599" hidden="1" xr:uid="{00000000-0005-0000-0000-0000F06B0000}"/>
    <cellStyle name="Comma [0] 11746" xfId="27601" hidden="1" xr:uid="{00000000-0005-0000-0000-0000F26B0000}"/>
    <cellStyle name="Comma [0] 11747" xfId="27376" hidden="1" xr:uid="{00000000-0005-0000-0000-0000116B0000}"/>
    <cellStyle name="Comma [0] 11748" xfId="27332" hidden="1" xr:uid="{00000000-0005-0000-0000-0000E56A0000}"/>
    <cellStyle name="Comma [0] 11749" xfId="27612" hidden="1" xr:uid="{00000000-0005-0000-0000-0000FD6B0000}"/>
    <cellStyle name="Comma [0] 1175" xfId="4441" hidden="1" xr:uid="{00000000-0005-0000-0000-00007A110000}"/>
    <cellStyle name="Comma [0] 11750" xfId="27621" hidden="1" xr:uid="{00000000-0005-0000-0000-0000066C0000}"/>
    <cellStyle name="Comma [0] 11751" xfId="27632" hidden="1" xr:uid="{00000000-0005-0000-0000-0000116C0000}"/>
    <cellStyle name="Comma [0] 11752" xfId="27638" hidden="1" xr:uid="{00000000-0005-0000-0000-0000176C0000}"/>
    <cellStyle name="Comma [0] 11753" xfId="27620" hidden="1" xr:uid="{00000000-0005-0000-0000-0000056C0000}"/>
    <cellStyle name="Comma [0] 11754" xfId="27630" hidden="1" xr:uid="{00000000-0005-0000-0000-00000F6C0000}"/>
    <cellStyle name="Comma [0] 11755" xfId="27650" hidden="1" xr:uid="{00000000-0005-0000-0000-0000236C0000}"/>
    <cellStyle name="Comma [0] 11756" xfId="27652" hidden="1" xr:uid="{00000000-0005-0000-0000-0000256C0000}"/>
    <cellStyle name="Comma [0] 11757" xfId="27603" hidden="1" xr:uid="{00000000-0005-0000-0000-0000F46B0000}"/>
    <cellStyle name="Comma [0] 11758" xfId="27297" hidden="1" xr:uid="{00000000-0005-0000-0000-0000C26A0000}"/>
    <cellStyle name="Comma [0] 11759" xfId="27606" hidden="1" xr:uid="{00000000-0005-0000-0000-0000F76B0000}"/>
    <cellStyle name="Comma [0] 1176" xfId="4342" hidden="1" xr:uid="{00000000-0005-0000-0000-000017110000}"/>
    <cellStyle name="Comma [0] 11760" xfId="27331" hidden="1" xr:uid="{00000000-0005-0000-0000-0000E46A0000}"/>
    <cellStyle name="Comma [0] 11761" xfId="27330" hidden="1" xr:uid="{00000000-0005-0000-0000-0000E36A0000}"/>
    <cellStyle name="Comma [0] 11762" xfId="27657" hidden="1" xr:uid="{00000000-0005-0000-0000-00002A6C0000}"/>
    <cellStyle name="Comma [0] 11763" xfId="27299" hidden="1" xr:uid="{00000000-0005-0000-0000-0000C46A0000}"/>
    <cellStyle name="Comma [0] 11764" xfId="27333" hidden="1" xr:uid="{00000000-0005-0000-0000-0000E66A0000}"/>
    <cellStyle name="Comma [0] 11765" xfId="27669" hidden="1" xr:uid="{00000000-0005-0000-0000-0000366C0000}"/>
    <cellStyle name="Comma [0] 11766" xfId="27671" hidden="1" xr:uid="{00000000-0005-0000-0000-0000386C0000}"/>
    <cellStyle name="Comma [0] 11767" xfId="27660" hidden="1" xr:uid="{00000000-0005-0000-0000-00002D6C0000}"/>
    <cellStyle name="Comma [0] 11768" xfId="27668" hidden="1" xr:uid="{00000000-0005-0000-0000-0000356C0000}"/>
    <cellStyle name="Comma [0] 11769" xfId="27295" hidden="1" xr:uid="{00000000-0005-0000-0000-0000C06A0000}"/>
    <cellStyle name="Comma [0] 1177" xfId="4423" hidden="1" xr:uid="{00000000-0005-0000-0000-000068110000}"/>
    <cellStyle name="Comma [0] 11770" xfId="27654" hidden="1" xr:uid="{00000000-0005-0000-0000-0000276C0000}"/>
    <cellStyle name="Comma [0] 11771" xfId="27687" hidden="1" xr:uid="{00000000-0005-0000-0000-0000486C0000}"/>
    <cellStyle name="Comma [0] 11772" xfId="27695" hidden="1" xr:uid="{00000000-0005-0000-0000-0000506C0000}"/>
    <cellStyle name="Comma [0] 11773" xfId="27604" hidden="1" xr:uid="{00000000-0005-0000-0000-0000F56B0000}"/>
    <cellStyle name="Comma [0] 11774" xfId="27683" hidden="1" xr:uid="{00000000-0005-0000-0000-0000446C0000}"/>
    <cellStyle name="Comma [0] 11775" xfId="27704" hidden="1" xr:uid="{00000000-0005-0000-0000-0000596C0000}"/>
    <cellStyle name="Comma [0] 11776" xfId="27706" hidden="1" xr:uid="{00000000-0005-0000-0000-00005B6C0000}"/>
    <cellStyle name="Comma [0] 11777" xfId="27665" hidden="1" xr:uid="{00000000-0005-0000-0000-0000326C0000}"/>
    <cellStyle name="Comma [0] 11778" xfId="27610" hidden="1" xr:uid="{00000000-0005-0000-0000-0000FB6B0000}"/>
    <cellStyle name="Comma [0] 11779" xfId="27663" hidden="1" xr:uid="{00000000-0005-0000-0000-0000306C0000}"/>
    <cellStyle name="Comma [0] 1178" xfId="4402" hidden="1" xr:uid="{00000000-0005-0000-0000-000053110000}"/>
    <cellStyle name="Comma [0] 11780" xfId="27647" hidden="1" xr:uid="{00000000-0005-0000-0000-0000206C0000}"/>
    <cellStyle name="Comma [0] 11781" xfId="27643" hidden="1" xr:uid="{00000000-0005-0000-0000-00001C6C0000}"/>
    <cellStyle name="Comma [0] 11782" xfId="27714" hidden="1" xr:uid="{00000000-0005-0000-0000-0000636C0000}"/>
    <cellStyle name="Comma [0] 11783" xfId="27287" hidden="1" xr:uid="{00000000-0005-0000-0000-0000B86A0000}"/>
    <cellStyle name="Comma [0] 11784" xfId="27375" hidden="1" xr:uid="{00000000-0005-0000-0000-0000106B0000}"/>
    <cellStyle name="Comma [0] 11785" xfId="27722" hidden="1" xr:uid="{00000000-0005-0000-0000-00006B6C0000}"/>
    <cellStyle name="Comma [0] 11786" xfId="27724" hidden="1" xr:uid="{00000000-0005-0000-0000-00006D6C0000}"/>
    <cellStyle name="Comma [0] 11787" xfId="27673" hidden="1" xr:uid="{00000000-0005-0000-0000-00003A6C0000}"/>
    <cellStyle name="Comma [0] 11788" xfId="27649" hidden="1" xr:uid="{00000000-0005-0000-0000-0000226C0000}"/>
    <cellStyle name="Comma [0] 11789" xfId="27684" hidden="1" xr:uid="{00000000-0005-0000-0000-0000456C0000}"/>
    <cellStyle name="Comma [0] 1179" xfId="4480" hidden="1" xr:uid="{00000000-0005-0000-0000-0000A1110000}"/>
    <cellStyle name="Comma [0] 11790" xfId="27616" hidden="1" xr:uid="{00000000-0005-0000-0000-0000016C0000}"/>
    <cellStyle name="Comma [0] 11791" xfId="27686" hidden="1" xr:uid="{00000000-0005-0000-0000-0000476C0000}"/>
    <cellStyle name="Comma [0] 11792" xfId="27731" hidden="1" xr:uid="{00000000-0005-0000-0000-0000746C0000}"/>
    <cellStyle name="Comma [0] 11793" xfId="27674" hidden="1" xr:uid="{00000000-0005-0000-0000-00003B6C0000}"/>
    <cellStyle name="Comma [0] 11794" xfId="27631" hidden="1" xr:uid="{00000000-0005-0000-0000-0000106C0000}"/>
    <cellStyle name="Comma [0] 11795" xfId="27737" hidden="1" xr:uid="{00000000-0005-0000-0000-00007A6C0000}"/>
    <cellStyle name="Comma [0] 11796" xfId="27739" hidden="1" xr:uid="{00000000-0005-0000-0000-00007C6C0000}"/>
    <cellStyle name="Comma [0] 11797" xfId="27692" hidden="1" xr:uid="{00000000-0005-0000-0000-00004D6C0000}"/>
    <cellStyle name="Comma [0] 11798" xfId="27698" hidden="1" xr:uid="{00000000-0005-0000-0000-0000536C0000}"/>
    <cellStyle name="Comma [0] 11799" xfId="27324" hidden="1" xr:uid="{00000000-0005-0000-0000-0000DD6A0000}"/>
    <cellStyle name="Comma [0] 118" xfId="2269" hidden="1" xr:uid="{00000000-0005-0000-0000-0000FE080000}"/>
    <cellStyle name="Comma [0] 1180" xfId="4421" hidden="1" xr:uid="{00000000-0005-0000-0000-000066110000}"/>
    <cellStyle name="Comma [0] 11800" xfId="27648" hidden="1" xr:uid="{00000000-0005-0000-0000-0000216C0000}"/>
    <cellStyle name="Comma [0] 11801" xfId="27656" hidden="1" xr:uid="{00000000-0005-0000-0000-0000296C0000}"/>
    <cellStyle name="Comma [0] 11802" xfId="27745" hidden="1" xr:uid="{00000000-0005-0000-0000-0000826C0000}"/>
    <cellStyle name="Comma [0] 11803" xfId="27659" hidden="1" xr:uid="{00000000-0005-0000-0000-00002C6C0000}"/>
    <cellStyle name="Comma [0] 11804" xfId="27619" hidden="1" xr:uid="{00000000-0005-0000-0000-0000046C0000}"/>
    <cellStyle name="Comma [0] 11805" xfId="27750" hidden="1" xr:uid="{00000000-0005-0000-0000-0000876C0000}"/>
    <cellStyle name="Comma [0] 11806" xfId="27752" hidden="1" xr:uid="{00000000-0005-0000-0000-0000896C0000}"/>
    <cellStyle name="Comma [0] 11807" xfId="27711" hidden="1" xr:uid="{00000000-0005-0000-0000-0000606C0000}"/>
    <cellStyle name="Comma [0] 11808" xfId="27717" hidden="1" xr:uid="{00000000-0005-0000-0000-0000666C0000}"/>
    <cellStyle name="Comma [0] 11809" xfId="27618" hidden="1" xr:uid="{00000000-0005-0000-0000-0000036C0000}"/>
    <cellStyle name="Comma [0] 1181" xfId="4359" hidden="1" xr:uid="{00000000-0005-0000-0000-000028110000}"/>
    <cellStyle name="Comma [0] 11810" xfId="27699" hidden="1" xr:uid="{00000000-0005-0000-0000-0000546C0000}"/>
    <cellStyle name="Comma [0] 11811" xfId="27678" hidden="1" xr:uid="{00000000-0005-0000-0000-00003F6C0000}"/>
    <cellStyle name="Comma [0] 11812" xfId="27756" hidden="1" xr:uid="{00000000-0005-0000-0000-00008D6C0000}"/>
    <cellStyle name="Comma [0] 11813" xfId="27697" hidden="1" xr:uid="{00000000-0005-0000-0000-0000526C0000}"/>
    <cellStyle name="Comma [0] 11814" xfId="27635" hidden="1" xr:uid="{00000000-0005-0000-0000-0000146C0000}"/>
    <cellStyle name="Comma [0] 11815" xfId="27763" hidden="1" xr:uid="{00000000-0005-0000-0000-0000946C0000}"/>
    <cellStyle name="Comma [0] 11816" xfId="27765" hidden="1" xr:uid="{00000000-0005-0000-0000-0000966C0000}"/>
    <cellStyle name="Comma [0] 11817" xfId="27729" hidden="1" xr:uid="{00000000-0005-0000-0000-0000726C0000}"/>
    <cellStyle name="Comma [0] 11818" xfId="27734" hidden="1" xr:uid="{00000000-0005-0000-0000-0000776C0000}"/>
    <cellStyle name="Comma [0] 11819" xfId="27298" hidden="1" xr:uid="{00000000-0005-0000-0000-0000C36A0000}"/>
    <cellStyle name="Comma [0] 1182" xfId="4487" hidden="1" xr:uid="{00000000-0005-0000-0000-0000A8110000}"/>
    <cellStyle name="Comma [0] 11820" xfId="27718" hidden="1" xr:uid="{00000000-0005-0000-0000-0000676C0000}"/>
    <cellStyle name="Comma [0] 11821" xfId="27623" hidden="1" xr:uid="{00000000-0005-0000-0000-0000086C0000}"/>
    <cellStyle name="Comma [0] 11822" xfId="27769" hidden="1" xr:uid="{00000000-0005-0000-0000-00009A6C0000}"/>
    <cellStyle name="Comma [0] 11823" xfId="27716" hidden="1" xr:uid="{00000000-0005-0000-0000-0000656C0000}"/>
    <cellStyle name="Comma [0] 11824" xfId="27655" hidden="1" xr:uid="{00000000-0005-0000-0000-0000286C0000}"/>
    <cellStyle name="Comma [0] 11825" xfId="27773" hidden="1" xr:uid="{00000000-0005-0000-0000-00009E6C0000}"/>
    <cellStyle name="Comma [0] 11826" xfId="27775" hidden="1" xr:uid="{00000000-0005-0000-0000-0000A06C0000}"/>
    <cellStyle name="Comma [0] 11827" xfId="27743" hidden="1" xr:uid="{00000000-0005-0000-0000-0000806C0000}"/>
    <cellStyle name="Comma [0] 11828" xfId="27747" hidden="1" xr:uid="{00000000-0005-0000-0000-0000846C0000}"/>
    <cellStyle name="Comma [0] 11829" xfId="27637" hidden="1" xr:uid="{00000000-0005-0000-0000-0000166C0000}"/>
    <cellStyle name="Comma [0] 1183" xfId="4489" hidden="1" xr:uid="{00000000-0005-0000-0000-0000AA110000}"/>
    <cellStyle name="Comma [0] 11830" xfId="27735" hidden="1" xr:uid="{00000000-0005-0000-0000-0000786C0000}"/>
    <cellStyle name="Comma [0] 11831" xfId="27627" hidden="1" xr:uid="{00000000-0005-0000-0000-00000C6C0000}"/>
    <cellStyle name="Comma [0] 11832" xfId="27779" hidden="1" xr:uid="{00000000-0005-0000-0000-0000A46C0000}"/>
    <cellStyle name="Comma [0] 11833" xfId="27733" hidden="1" xr:uid="{00000000-0005-0000-0000-0000766C0000}"/>
    <cellStyle name="Comma [0] 11834" xfId="27702" hidden="1" xr:uid="{00000000-0005-0000-0000-0000576C0000}"/>
    <cellStyle name="Comma [0] 11835" xfId="27783" hidden="1" xr:uid="{00000000-0005-0000-0000-0000A86C0000}"/>
    <cellStyle name="Comma [0] 11836" xfId="27785" hidden="1" xr:uid="{00000000-0005-0000-0000-0000AA6C0000}"/>
    <cellStyle name="Comma [0] 11837" xfId="27771" hidden="1" xr:uid="{00000000-0005-0000-0000-00009C6C0000}"/>
    <cellStyle name="Comma [0] 11838" xfId="27758" hidden="1" xr:uid="{00000000-0005-0000-0000-00008F6C0000}"/>
    <cellStyle name="Comma [0] 11839" xfId="27782" hidden="1" xr:uid="{00000000-0005-0000-0000-0000A76C0000}"/>
    <cellStyle name="Comma [0] 1184" xfId="4453" hidden="1" xr:uid="{00000000-0005-0000-0000-000086110000}"/>
    <cellStyle name="Comma [0] 11840" xfId="27748" hidden="1" xr:uid="{00000000-0005-0000-0000-0000856C0000}"/>
    <cellStyle name="Comma [0] 11841" xfId="27720" hidden="1" xr:uid="{00000000-0005-0000-0000-0000696C0000}"/>
    <cellStyle name="Comma [0] 11842" xfId="27787" hidden="1" xr:uid="{00000000-0005-0000-0000-0000AC6C0000}"/>
    <cellStyle name="Comma [0] 11843" xfId="27744" hidden="1" xr:uid="{00000000-0005-0000-0000-0000816C0000}"/>
    <cellStyle name="Comma [0] 11844" xfId="27778" hidden="1" xr:uid="{00000000-0005-0000-0000-0000A36C0000}"/>
    <cellStyle name="Comma [0] 11845" xfId="27791" hidden="1" xr:uid="{00000000-0005-0000-0000-0000B06C0000}"/>
    <cellStyle name="Comma [0] 11846" xfId="27793" hidden="1" xr:uid="{00000000-0005-0000-0000-0000B26C0000}"/>
    <cellStyle name="Comma [0] 11847" xfId="27661" hidden="1" xr:uid="{00000000-0005-0000-0000-00002E6C0000}"/>
    <cellStyle name="Comma [0] 11848" xfId="27781" hidden="1" xr:uid="{00000000-0005-0000-0000-0000A66C0000}"/>
    <cellStyle name="Comma [0] 11849" xfId="27721" hidden="1" xr:uid="{00000000-0005-0000-0000-00006A6C0000}"/>
    <cellStyle name="Comma [0] 1185" xfId="4458" hidden="1" xr:uid="{00000000-0005-0000-0000-00008B110000}"/>
    <cellStyle name="Comma [0] 11850" xfId="27755" hidden="1" xr:uid="{00000000-0005-0000-0000-00008C6C0000}"/>
    <cellStyle name="Comma [0] 11851" xfId="27768" hidden="1" xr:uid="{00000000-0005-0000-0000-0000996C0000}"/>
    <cellStyle name="Comma [0] 11852" xfId="27796" hidden="1" xr:uid="{00000000-0005-0000-0000-0000B56C0000}"/>
    <cellStyle name="Comma [0] 11853" xfId="27759" hidden="1" xr:uid="{00000000-0005-0000-0000-0000906C0000}"/>
    <cellStyle name="Comma [0] 11854" xfId="27719" hidden="1" xr:uid="{00000000-0005-0000-0000-0000686C0000}"/>
    <cellStyle name="Comma [0] 11855" xfId="27798" hidden="1" xr:uid="{00000000-0005-0000-0000-0000B76C0000}"/>
    <cellStyle name="Comma [0] 11856" xfId="27800" hidden="1" xr:uid="{00000000-0005-0000-0000-0000B96C0000}"/>
    <cellStyle name="Comma [0] 11857" xfId="27312" hidden="1" xr:uid="{00000000-0005-0000-0000-0000D16A0000}"/>
    <cellStyle name="Comma [0] 11858" xfId="27309" hidden="1" xr:uid="{00000000-0005-0000-0000-0000CE6A0000}"/>
    <cellStyle name="Comma [0] 11859" xfId="27806" hidden="1" xr:uid="{00000000-0005-0000-0000-0000BF6C0000}"/>
    <cellStyle name="Comma [0] 1186" xfId="4287" hidden="1" xr:uid="{00000000-0005-0000-0000-0000E0100000}"/>
    <cellStyle name="Comma [0] 11860" xfId="27812" hidden="1" xr:uid="{00000000-0005-0000-0000-0000C56C0000}"/>
    <cellStyle name="Comma [0] 11861" xfId="27814" hidden="1" xr:uid="{00000000-0005-0000-0000-0000C76C0000}"/>
    <cellStyle name="Comma [0] 11862" xfId="27805" hidden="1" xr:uid="{00000000-0005-0000-0000-0000BE6C0000}"/>
    <cellStyle name="Comma [0] 11863" xfId="27810" hidden="1" xr:uid="{00000000-0005-0000-0000-0000C36C0000}"/>
    <cellStyle name="Comma [0] 11864" xfId="27816" hidden="1" xr:uid="{00000000-0005-0000-0000-0000C96C0000}"/>
    <cellStyle name="Comma [0] 11865" xfId="27818" hidden="1" xr:uid="{00000000-0005-0000-0000-0000CB6C0000}"/>
    <cellStyle name="Comma [0] 11866" xfId="27335" hidden="1" xr:uid="{00000000-0005-0000-0000-0000E86A0000}"/>
    <cellStyle name="Comma [0] 11867" xfId="27337" hidden="1" xr:uid="{00000000-0005-0000-0000-0000EA6A0000}"/>
    <cellStyle name="Comma [0] 11868" xfId="27829" hidden="1" xr:uid="{00000000-0005-0000-0000-0000D66C0000}"/>
    <cellStyle name="Comma [0] 11869" xfId="27838" hidden="1" xr:uid="{00000000-0005-0000-0000-0000DF6C0000}"/>
    <cellStyle name="Comma [0] 1187" xfId="4442" hidden="1" xr:uid="{00000000-0005-0000-0000-00007B110000}"/>
    <cellStyle name="Comma [0] 11870" xfId="27849" hidden="1" xr:uid="{00000000-0005-0000-0000-0000EA6C0000}"/>
    <cellStyle name="Comma [0] 11871" xfId="27855" hidden="1" xr:uid="{00000000-0005-0000-0000-0000F06C0000}"/>
    <cellStyle name="Comma [0] 11872" xfId="27837" hidden="1" xr:uid="{00000000-0005-0000-0000-0000DE6C0000}"/>
    <cellStyle name="Comma [0] 11873" xfId="27847" hidden="1" xr:uid="{00000000-0005-0000-0000-0000E86C0000}"/>
    <cellStyle name="Comma [0] 11874" xfId="27867" hidden="1" xr:uid="{00000000-0005-0000-0000-0000FC6C0000}"/>
    <cellStyle name="Comma [0] 11875" xfId="27869" hidden="1" xr:uid="{00000000-0005-0000-0000-0000FE6C0000}"/>
    <cellStyle name="Comma [0] 11876" xfId="27820" hidden="1" xr:uid="{00000000-0005-0000-0000-0000CD6C0000}"/>
    <cellStyle name="Comma [0] 11877" xfId="27317" hidden="1" xr:uid="{00000000-0005-0000-0000-0000D66A0000}"/>
    <cellStyle name="Comma [0] 11878" xfId="27823" hidden="1" xr:uid="{00000000-0005-0000-0000-0000D06C0000}"/>
    <cellStyle name="Comma [0] 11879" xfId="27322" hidden="1" xr:uid="{00000000-0005-0000-0000-0000DB6A0000}"/>
    <cellStyle name="Comma [0] 1188" xfId="4347" hidden="1" xr:uid="{00000000-0005-0000-0000-00001C110000}"/>
    <cellStyle name="Comma [0] 11880" xfId="27306" hidden="1" xr:uid="{00000000-0005-0000-0000-0000CB6A0000}"/>
    <cellStyle name="Comma [0] 11881" xfId="27874" hidden="1" xr:uid="{00000000-0005-0000-0000-0000036D0000}"/>
    <cellStyle name="Comma [0] 11882" xfId="27315" hidden="1" xr:uid="{00000000-0005-0000-0000-0000D46A0000}"/>
    <cellStyle name="Comma [0] 11883" xfId="27336" hidden="1" xr:uid="{00000000-0005-0000-0000-0000E96A0000}"/>
    <cellStyle name="Comma [0] 11884" xfId="27886" hidden="1" xr:uid="{00000000-0005-0000-0000-00000F6D0000}"/>
    <cellStyle name="Comma [0] 11885" xfId="27888" hidden="1" xr:uid="{00000000-0005-0000-0000-0000116D0000}"/>
    <cellStyle name="Comma [0] 11886" xfId="27877" hidden="1" xr:uid="{00000000-0005-0000-0000-0000066D0000}"/>
    <cellStyle name="Comma [0] 11887" xfId="27885" hidden="1" xr:uid="{00000000-0005-0000-0000-00000E6D0000}"/>
    <cellStyle name="Comma [0] 11888" xfId="27319" hidden="1" xr:uid="{00000000-0005-0000-0000-0000D86A0000}"/>
    <cellStyle name="Comma [0] 11889" xfId="27871" hidden="1" xr:uid="{00000000-0005-0000-0000-0000006D0000}"/>
    <cellStyle name="Comma [0] 1189" xfId="4493" hidden="1" xr:uid="{00000000-0005-0000-0000-0000AE110000}"/>
    <cellStyle name="Comma [0] 11890" xfId="27904" hidden="1" xr:uid="{00000000-0005-0000-0000-0000216D0000}"/>
    <cellStyle name="Comma [0] 11891" xfId="27912" hidden="1" xr:uid="{00000000-0005-0000-0000-0000296D0000}"/>
    <cellStyle name="Comma [0] 11892" xfId="27821" hidden="1" xr:uid="{00000000-0005-0000-0000-0000CE6C0000}"/>
    <cellStyle name="Comma [0] 11893" xfId="27900" hidden="1" xr:uid="{00000000-0005-0000-0000-00001D6D0000}"/>
    <cellStyle name="Comma [0] 11894" xfId="27921" hidden="1" xr:uid="{00000000-0005-0000-0000-0000326D0000}"/>
    <cellStyle name="Comma [0] 11895" xfId="27923" hidden="1" xr:uid="{00000000-0005-0000-0000-0000346D0000}"/>
    <cellStyle name="Comma [0] 11896" xfId="27882" hidden="1" xr:uid="{00000000-0005-0000-0000-00000B6D0000}"/>
    <cellStyle name="Comma [0] 11897" xfId="27827" hidden="1" xr:uid="{00000000-0005-0000-0000-0000D46C0000}"/>
    <cellStyle name="Comma [0] 11898" xfId="27880" hidden="1" xr:uid="{00000000-0005-0000-0000-0000096D0000}"/>
    <cellStyle name="Comma [0] 11899" xfId="27864" hidden="1" xr:uid="{00000000-0005-0000-0000-0000F96C0000}"/>
    <cellStyle name="Comma [0] 119" xfId="2387" hidden="1" xr:uid="{00000000-0005-0000-0000-000074090000}"/>
    <cellStyle name="Comma [0] 1190" xfId="4440" hidden="1" xr:uid="{00000000-0005-0000-0000-000079110000}"/>
    <cellStyle name="Comma [0] 11900" xfId="27860" hidden="1" xr:uid="{00000000-0005-0000-0000-0000F56C0000}"/>
    <cellStyle name="Comma [0] 11901" xfId="27931" hidden="1" xr:uid="{00000000-0005-0000-0000-00003C6D0000}"/>
    <cellStyle name="Comma [0] 11902" xfId="27803" hidden="1" xr:uid="{00000000-0005-0000-0000-0000BC6C0000}"/>
    <cellStyle name="Comma [0] 11903" xfId="27285" hidden="1" xr:uid="{00000000-0005-0000-0000-0000B66A0000}"/>
    <cellStyle name="Comma [0] 11904" xfId="27939" hidden="1" xr:uid="{00000000-0005-0000-0000-0000446D0000}"/>
    <cellStyle name="Comma [0] 11905" xfId="27941" hidden="1" xr:uid="{00000000-0005-0000-0000-0000466D0000}"/>
    <cellStyle name="Comma [0] 11906" xfId="27890" hidden="1" xr:uid="{00000000-0005-0000-0000-0000136D0000}"/>
    <cellStyle name="Comma [0] 11907" xfId="27866" hidden="1" xr:uid="{00000000-0005-0000-0000-0000FB6C0000}"/>
    <cellStyle name="Comma [0] 11908" xfId="27901" hidden="1" xr:uid="{00000000-0005-0000-0000-00001E6D0000}"/>
    <cellStyle name="Comma [0] 11909" xfId="27833" hidden="1" xr:uid="{00000000-0005-0000-0000-0000DA6C0000}"/>
    <cellStyle name="Comma [0] 1191" xfId="4379" hidden="1" xr:uid="{00000000-0005-0000-0000-00003C110000}"/>
    <cellStyle name="Comma [0] 11910" xfId="27903" hidden="1" xr:uid="{00000000-0005-0000-0000-0000206D0000}"/>
    <cellStyle name="Comma [0] 11911" xfId="27948" hidden="1" xr:uid="{00000000-0005-0000-0000-00004D6D0000}"/>
    <cellStyle name="Comma [0] 11912" xfId="27891" hidden="1" xr:uid="{00000000-0005-0000-0000-0000146D0000}"/>
    <cellStyle name="Comma [0] 11913" xfId="27848" hidden="1" xr:uid="{00000000-0005-0000-0000-0000E96C0000}"/>
    <cellStyle name="Comma [0] 11914" xfId="27954" hidden="1" xr:uid="{00000000-0005-0000-0000-0000536D0000}"/>
    <cellStyle name="Comma [0] 11915" xfId="27956" hidden="1" xr:uid="{00000000-0005-0000-0000-0000556D0000}"/>
    <cellStyle name="Comma [0] 11916" xfId="27909" hidden="1" xr:uid="{00000000-0005-0000-0000-0000266D0000}"/>
    <cellStyle name="Comma [0] 11917" xfId="27915" hidden="1" xr:uid="{00000000-0005-0000-0000-00002C6D0000}"/>
    <cellStyle name="Comma [0] 11918" xfId="27802" hidden="1" xr:uid="{00000000-0005-0000-0000-0000BB6C0000}"/>
    <cellStyle name="Comma [0] 11919" xfId="27865" hidden="1" xr:uid="{00000000-0005-0000-0000-0000FA6C0000}"/>
    <cellStyle name="Comma [0] 1192" xfId="4497" hidden="1" xr:uid="{00000000-0005-0000-0000-0000B2110000}"/>
    <cellStyle name="Comma [0] 11920" xfId="27873" hidden="1" xr:uid="{00000000-0005-0000-0000-0000026D0000}"/>
    <cellStyle name="Comma [0] 11921" xfId="27962" hidden="1" xr:uid="{00000000-0005-0000-0000-00005B6D0000}"/>
    <cellStyle name="Comma [0] 11922" xfId="27876" hidden="1" xr:uid="{00000000-0005-0000-0000-0000056D0000}"/>
    <cellStyle name="Comma [0] 11923" xfId="27836" hidden="1" xr:uid="{00000000-0005-0000-0000-0000DD6C0000}"/>
    <cellStyle name="Comma [0] 11924" xfId="27967" hidden="1" xr:uid="{00000000-0005-0000-0000-0000606D0000}"/>
    <cellStyle name="Comma [0] 11925" xfId="27969" hidden="1" xr:uid="{00000000-0005-0000-0000-0000626D0000}"/>
    <cellStyle name="Comma [0] 11926" xfId="27928" hidden="1" xr:uid="{00000000-0005-0000-0000-0000396D0000}"/>
    <cellStyle name="Comma [0] 11927" xfId="27934" hidden="1" xr:uid="{00000000-0005-0000-0000-00003F6D0000}"/>
    <cellStyle name="Comma [0] 11928" xfId="27835" hidden="1" xr:uid="{00000000-0005-0000-0000-0000DC6C0000}"/>
    <cellStyle name="Comma [0] 11929" xfId="27916" hidden="1" xr:uid="{00000000-0005-0000-0000-00002D6D0000}"/>
    <cellStyle name="Comma [0] 1193" xfId="4499" hidden="1" xr:uid="{00000000-0005-0000-0000-0000B4110000}"/>
    <cellStyle name="Comma [0] 11930" xfId="27895" hidden="1" xr:uid="{00000000-0005-0000-0000-0000186D0000}"/>
    <cellStyle name="Comma [0] 11931" xfId="27973" hidden="1" xr:uid="{00000000-0005-0000-0000-0000666D0000}"/>
    <cellStyle name="Comma [0] 11932" xfId="27914" hidden="1" xr:uid="{00000000-0005-0000-0000-00002B6D0000}"/>
    <cellStyle name="Comma [0] 11933" xfId="27852" hidden="1" xr:uid="{00000000-0005-0000-0000-0000ED6C0000}"/>
    <cellStyle name="Comma [0] 11934" xfId="27980" hidden="1" xr:uid="{00000000-0005-0000-0000-00006D6D0000}"/>
    <cellStyle name="Comma [0] 11935" xfId="27982" hidden="1" xr:uid="{00000000-0005-0000-0000-00006F6D0000}"/>
    <cellStyle name="Comma [0] 11936" xfId="27946" hidden="1" xr:uid="{00000000-0005-0000-0000-00004B6D0000}"/>
    <cellStyle name="Comma [0] 11937" xfId="27951" hidden="1" xr:uid="{00000000-0005-0000-0000-0000506D0000}"/>
    <cellStyle name="Comma [0] 11938" xfId="27316" hidden="1" xr:uid="{00000000-0005-0000-0000-0000D56A0000}"/>
    <cellStyle name="Comma [0] 11939" xfId="27935" hidden="1" xr:uid="{00000000-0005-0000-0000-0000406D0000}"/>
    <cellStyle name="Comma [0] 1194" xfId="4467" hidden="1" xr:uid="{00000000-0005-0000-0000-000094110000}"/>
    <cellStyle name="Comma [0] 11940" xfId="27840" hidden="1" xr:uid="{00000000-0005-0000-0000-0000E16C0000}"/>
    <cellStyle name="Comma [0] 11941" xfId="27986" hidden="1" xr:uid="{00000000-0005-0000-0000-0000736D0000}"/>
    <cellStyle name="Comma [0] 11942" xfId="27933" hidden="1" xr:uid="{00000000-0005-0000-0000-00003E6D0000}"/>
    <cellStyle name="Comma [0] 11943" xfId="27872" hidden="1" xr:uid="{00000000-0005-0000-0000-0000016D0000}"/>
    <cellStyle name="Comma [0] 11944" xfId="27990" hidden="1" xr:uid="{00000000-0005-0000-0000-0000776D0000}"/>
    <cellStyle name="Comma [0] 11945" xfId="27992" hidden="1" xr:uid="{00000000-0005-0000-0000-0000796D0000}"/>
    <cellStyle name="Comma [0] 11946" xfId="27960" hidden="1" xr:uid="{00000000-0005-0000-0000-0000596D0000}"/>
    <cellStyle name="Comma [0] 11947" xfId="27964" hidden="1" xr:uid="{00000000-0005-0000-0000-00005D6D0000}"/>
    <cellStyle name="Comma [0] 11948" xfId="27854" hidden="1" xr:uid="{00000000-0005-0000-0000-0000EF6C0000}"/>
    <cellStyle name="Comma [0] 11949" xfId="27952" hidden="1" xr:uid="{00000000-0005-0000-0000-0000516D0000}"/>
    <cellStyle name="Comma [0] 1195" xfId="4471" hidden="1" xr:uid="{00000000-0005-0000-0000-000098110000}"/>
    <cellStyle name="Comma [0] 11950" xfId="27844" hidden="1" xr:uid="{00000000-0005-0000-0000-0000E56C0000}"/>
    <cellStyle name="Comma [0] 11951" xfId="27996" hidden="1" xr:uid="{00000000-0005-0000-0000-00007D6D0000}"/>
    <cellStyle name="Comma [0] 11952" xfId="27950" hidden="1" xr:uid="{00000000-0005-0000-0000-00004F6D0000}"/>
    <cellStyle name="Comma [0] 11953" xfId="27919" hidden="1" xr:uid="{00000000-0005-0000-0000-0000306D0000}"/>
    <cellStyle name="Comma [0] 11954" xfId="28000" hidden="1" xr:uid="{00000000-0005-0000-0000-0000816D0000}"/>
    <cellStyle name="Comma [0] 11955" xfId="28002" hidden="1" xr:uid="{00000000-0005-0000-0000-0000836D0000}"/>
    <cellStyle name="Comma [0] 11956" xfId="27988" hidden="1" xr:uid="{00000000-0005-0000-0000-0000756D0000}"/>
    <cellStyle name="Comma [0] 11957" xfId="27975" hidden="1" xr:uid="{00000000-0005-0000-0000-0000686D0000}"/>
    <cellStyle name="Comma [0] 11958" xfId="27999" hidden="1" xr:uid="{00000000-0005-0000-0000-0000806D0000}"/>
    <cellStyle name="Comma [0] 11959" xfId="27965" hidden="1" xr:uid="{00000000-0005-0000-0000-00005E6D0000}"/>
    <cellStyle name="Comma [0] 1196" xfId="4361" hidden="1" xr:uid="{00000000-0005-0000-0000-00002A110000}"/>
    <cellStyle name="Comma [0] 11960" xfId="27937" hidden="1" xr:uid="{00000000-0005-0000-0000-0000426D0000}"/>
    <cellStyle name="Comma [0] 11961" xfId="28004" hidden="1" xr:uid="{00000000-0005-0000-0000-0000856D0000}"/>
    <cellStyle name="Comma [0] 11962" xfId="27961" hidden="1" xr:uid="{00000000-0005-0000-0000-00005A6D0000}"/>
    <cellStyle name="Comma [0] 11963" xfId="27995" hidden="1" xr:uid="{00000000-0005-0000-0000-00007C6D0000}"/>
    <cellStyle name="Comma [0] 11964" xfId="28008" hidden="1" xr:uid="{00000000-0005-0000-0000-0000896D0000}"/>
    <cellStyle name="Comma [0] 11965" xfId="28010" hidden="1" xr:uid="{00000000-0005-0000-0000-00008B6D0000}"/>
    <cellStyle name="Comma [0] 11966" xfId="27878" hidden="1" xr:uid="{00000000-0005-0000-0000-0000076D0000}"/>
    <cellStyle name="Comma [0] 11967" xfId="27998" hidden="1" xr:uid="{00000000-0005-0000-0000-00007F6D0000}"/>
    <cellStyle name="Comma [0] 11968" xfId="27938" hidden="1" xr:uid="{00000000-0005-0000-0000-0000436D0000}"/>
    <cellStyle name="Comma [0] 11969" xfId="27972" hidden="1" xr:uid="{00000000-0005-0000-0000-0000656D0000}"/>
    <cellStyle name="Comma [0] 1197" xfId="4459" hidden="1" xr:uid="{00000000-0005-0000-0000-00008C110000}"/>
    <cellStyle name="Comma [0] 11970" xfId="27985" hidden="1" xr:uid="{00000000-0005-0000-0000-0000726D0000}"/>
    <cellStyle name="Comma [0] 11971" xfId="28013" hidden="1" xr:uid="{00000000-0005-0000-0000-00008E6D0000}"/>
    <cellStyle name="Comma [0] 11972" xfId="27976" hidden="1" xr:uid="{00000000-0005-0000-0000-0000696D0000}"/>
    <cellStyle name="Comma [0] 11973" xfId="27936" hidden="1" xr:uid="{00000000-0005-0000-0000-0000416D0000}"/>
    <cellStyle name="Comma [0] 11974" xfId="28015" hidden="1" xr:uid="{00000000-0005-0000-0000-0000906D0000}"/>
    <cellStyle name="Comma [0] 11975" xfId="28017" hidden="1" xr:uid="{00000000-0005-0000-0000-0000926D0000}"/>
    <cellStyle name="Comma [0] 11976" xfId="27370" hidden="1" xr:uid="{00000000-0005-0000-0000-00000B6B0000}"/>
    <cellStyle name="Comma [0] 11977" xfId="27326" hidden="1" xr:uid="{00000000-0005-0000-0000-0000DF6A0000}"/>
    <cellStyle name="Comma [0] 11978" xfId="28023" hidden="1" xr:uid="{00000000-0005-0000-0000-0000986D0000}"/>
    <cellStyle name="Comma [0] 11979" xfId="28029" hidden="1" xr:uid="{00000000-0005-0000-0000-00009E6D0000}"/>
    <cellStyle name="Comma [0] 1198" xfId="4351" hidden="1" xr:uid="{00000000-0005-0000-0000-000020110000}"/>
    <cellStyle name="Comma [0] 11980" xfId="28031" hidden="1" xr:uid="{00000000-0005-0000-0000-0000A06D0000}"/>
    <cellStyle name="Comma [0] 11981" xfId="28022" hidden="1" xr:uid="{00000000-0005-0000-0000-0000976D0000}"/>
    <cellStyle name="Comma [0] 11982" xfId="28027" hidden="1" xr:uid="{00000000-0005-0000-0000-00009C6D0000}"/>
    <cellStyle name="Comma [0] 11983" xfId="28033" hidden="1" xr:uid="{00000000-0005-0000-0000-0000A26D0000}"/>
    <cellStyle name="Comma [0] 11984" xfId="28035" hidden="1" xr:uid="{00000000-0005-0000-0000-0000A46D0000}"/>
    <cellStyle name="Comma [0] 11985" xfId="27327" hidden="1" xr:uid="{00000000-0005-0000-0000-0000E06A0000}"/>
    <cellStyle name="Comma [0] 11986" xfId="27305" hidden="1" xr:uid="{00000000-0005-0000-0000-0000CA6A0000}"/>
    <cellStyle name="Comma [0] 11987" xfId="28046" hidden="1" xr:uid="{00000000-0005-0000-0000-0000AF6D0000}"/>
    <cellStyle name="Comma [0] 11988" xfId="28055" hidden="1" xr:uid="{00000000-0005-0000-0000-0000B86D0000}"/>
    <cellStyle name="Comma [0] 11989" xfId="28066" hidden="1" xr:uid="{00000000-0005-0000-0000-0000C36D0000}"/>
    <cellStyle name="Comma [0] 1199" xfId="4503" hidden="1" xr:uid="{00000000-0005-0000-0000-0000B8110000}"/>
    <cellStyle name="Comma [0] 11990" xfId="28072" hidden="1" xr:uid="{00000000-0005-0000-0000-0000C96D0000}"/>
    <cellStyle name="Comma [0] 11991" xfId="28054" hidden="1" xr:uid="{00000000-0005-0000-0000-0000B76D0000}"/>
    <cellStyle name="Comma [0] 11992" xfId="28064" hidden="1" xr:uid="{00000000-0005-0000-0000-0000C16D0000}"/>
    <cellStyle name="Comma [0] 11993" xfId="28084" hidden="1" xr:uid="{00000000-0005-0000-0000-0000D56D0000}"/>
    <cellStyle name="Comma [0] 11994" xfId="28086" hidden="1" xr:uid="{00000000-0005-0000-0000-0000D76D0000}"/>
    <cellStyle name="Comma [0] 11995" xfId="28037" hidden="1" xr:uid="{00000000-0005-0000-0000-0000A66D0000}"/>
    <cellStyle name="Comma [0] 11996" xfId="27293" hidden="1" xr:uid="{00000000-0005-0000-0000-0000BE6A0000}"/>
    <cellStyle name="Comma [0] 11997" xfId="28040" hidden="1" xr:uid="{00000000-0005-0000-0000-0000A96D0000}"/>
    <cellStyle name="Comma [0] 11998" xfId="27304" hidden="1" xr:uid="{00000000-0005-0000-0000-0000C96A0000}"/>
    <cellStyle name="Comma [0] 11999" xfId="27303" hidden="1" xr:uid="{00000000-0005-0000-0000-0000C86A0000}"/>
    <cellStyle name="Comma [0] 12" xfId="54" hidden="1" xr:uid="{00000000-0005-0000-0000-000056000000}"/>
    <cellStyle name="Comma [0] 120" xfId="2389" hidden="1" xr:uid="{00000000-0005-0000-0000-000076090000}"/>
    <cellStyle name="Comma [0] 1200" xfId="4457" hidden="1" xr:uid="{00000000-0005-0000-0000-00008A110000}"/>
    <cellStyle name="Comma [0] 12000" xfId="28091" hidden="1" xr:uid="{00000000-0005-0000-0000-0000DC6D0000}"/>
    <cellStyle name="Comma [0] 12001" xfId="27379" hidden="1" xr:uid="{00000000-0005-0000-0000-0000146B0000}"/>
    <cellStyle name="Comma [0] 12002" xfId="27580" hidden="1" xr:uid="{00000000-0005-0000-0000-0000DD6B0000}"/>
    <cellStyle name="Comma [0] 12003" xfId="28103" hidden="1" xr:uid="{00000000-0005-0000-0000-0000E86D0000}"/>
    <cellStyle name="Comma [0] 12004" xfId="28105" hidden="1" xr:uid="{00000000-0005-0000-0000-0000EA6D0000}"/>
    <cellStyle name="Comma [0] 12005" xfId="28094" hidden="1" xr:uid="{00000000-0005-0000-0000-0000DF6D0000}"/>
    <cellStyle name="Comma [0] 12006" xfId="28102" hidden="1" xr:uid="{00000000-0005-0000-0000-0000E76D0000}"/>
    <cellStyle name="Comma [0] 12007" xfId="27589" hidden="1" xr:uid="{00000000-0005-0000-0000-0000E66B0000}"/>
    <cellStyle name="Comma [0] 12008" xfId="28088" hidden="1" xr:uid="{00000000-0005-0000-0000-0000D96D0000}"/>
    <cellStyle name="Comma [0] 12009" xfId="28121" hidden="1" xr:uid="{00000000-0005-0000-0000-0000FA6D0000}"/>
    <cellStyle name="Comma [0] 1201" xfId="4426" hidden="1" xr:uid="{00000000-0005-0000-0000-00006B110000}"/>
    <cellStyle name="Comma [0] 12010" xfId="28129" hidden="1" xr:uid="{00000000-0005-0000-0000-0000026E0000}"/>
    <cellStyle name="Comma [0] 12011" xfId="28038" hidden="1" xr:uid="{00000000-0005-0000-0000-0000A76D0000}"/>
    <cellStyle name="Comma [0] 12012" xfId="28117" hidden="1" xr:uid="{00000000-0005-0000-0000-0000F66D0000}"/>
    <cellStyle name="Comma [0] 12013" xfId="28138" hidden="1" xr:uid="{00000000-0005-0000-0000-00000B6E0000}"/>
    <cellStyle name="Comma [0] 12014" xfId="28140" hidden="1" xr:uid="{00000000-0005-0000-0000-00000D6E0000}"/>
    <cellStyle name="Comma [0] 12015" xfId="28099" hidden="1" xr:uid="{00000000-0005-0000-0000-0000E46D0000}"/>
    <cellStyle name="Comma [0] 12016" xfId="28044" hidden="1" xr:uid="{00000000-0005-0000-0000-0000AD6D0000}"/>
    <cellStyle name="Comma [0] 12017" xfId="28097" hidden="1" xr:uid="{00000000-0005-0000-0000-0000E26D0000}"/>
    <cellStyle name="Comma [0] 12018" xfId="28081" hidden="1" xr:uid="{00000000-0005-0000-0000-0000D26D0000}"/>
    <cellStyle name="Comma [0] 12019" xfId="28077" hidden="1" xr:uid="{00000000-0005-0000-0000-0000CE6D0000}"/>
    <cellStyle name="Comma [0] 1202" xfId="4507" hidden="1" xr:uid="{00000000-0005-0000-0000-0000BC110000}"/>
    <cellStyle name="Comma [0] 12020" xfId="28148" hidden="1" xr:uid="{00000000-0005-0000-0000-0000156E0000}"/>
    <cellStyle name="Comma [0] 12021" xfId="28020" hidden="1" xr:uid="{00000000-0005-0000-0000-0000956D0000}"/>
    <cellStyle name="Comma [0] 12022" xfId="27328" hidden="1" xr:uid="{00000000-0005-0000-0000-0000E16A0000}"/>
    <cellStyle name="Comma [0] 12023" xfId="28156" hidden="1" xr:uid="{00000000-0005-0000-0000-00001D6E0000}"/>
    <cellStyle name="Comma [0] 12024" xfId="28158" hidden="1" xr:uid="{00000000-0005-0000-0000-00001F6E0000}"/>
    <cellStyle name="Comma [0] 12025" xfId="28107" hidden="1" xr:uid="{00000000-0005-0000-0000-0000EC6D0000}"/>
    <cellStyle name="Comma [0] 12026" xfId="28083" hidden="1" xr:uid="{00000000-0005-0000-0000-0000D46D0000}"/>
    <cellStyle name="Comma [0] 12027" xfId="28118" hidden="1" xr:uid="{00000000-0005-0000-0000-0000F76D0000}"/>
    <cellStyle name="Comma [0] 12028" xfId="28050" hidden="1" xr:uid="{00000000-0005-0000-0000-0000B36D0000}"/>
    <cellStyle name="Comma [0] 12029" xfId="28120" hidden="1" xr:uid="{00000000-0005-0000-0000-0000F96D0000}"/>
    <cellStyle name="Comma [0] 1203" xfId="4509" hidden="1" xr:uid="{00000000-0005-0000-0000-0000BE110000}"/>
    <cellStyle name="Comma [0] 12030" xfId="28165" hidden="1" xr:uid="{00000000-0005-0000-0000-0000266E0000}"/>
    <cellStyle name="Comma [0] 12031" xfId="28108" hidden="1" xr:uid="{00000000-0005-0000-0000-0000ED6D0000}"/>
    <cellStyle name="Comma [0] 12032" xfId="28065" hidden="1" xr:uid="{00000000-0005-0000-0000-0000C26D0000}"/>
    <cellStyle name="Comma [0] 12033" xfId="28171" hidden="1" xr:uid="{00000000-0005-0000-0000-00002C6E0000}"/>
    <cellStyle name="Comma [0] 12034" xfId="28173" hidden="1" xr:uid="{00000000-0005-0000-0000-00002E6E0000}"/>
    <cellStyle name="Comma [0] 12035" xfId="28126" hidden="1" xr:uid="{00000000-0005-0000-0000-0000FF6D0000}"/>
    <cellStyle name="Comma [0] 12036" xfId="28132" hidden="1" xr:uid="{00000000-0005-0000-0000-0000056E0000}"/>
    <cellStyle name="Comma [0] 12037" xfId="28019" hidden="1" xr:uid="{00000000-0005-0000-0000-0000946D0000}"/>
    <cellStyle name="Comma [0] 12038" xfId="28082" hidden="1" xr:uid="{00000000-0005-0000-0000-0000D36D0000}"/>
    <cellStyle name="Comma [0] 12039" xfId="28090" hidden="1" xr:uid="{00000000-0005-0000-0000-0000DB6D0000}"/>
    <cellStyle name="Comma [0] 1204" xfId="4495" hidden="1" xr:uid="{00000000-0005-0000-0000-0000B0110000}"/>
    <cellStyle name="Comma [0] 12040" xfId="28179" hidden="1" xr:uid="{00000000-0005-0000-0000-0000346E0000}"/>
    <cellStyle name="Comma [0] 12041" xfId="28093" hidden="1" xr:uid="{00000000-0005-0000-0000-0000DE6D0000}"/>
    <cellStyle name="Comma [0] 12042" xfId="28053" hidden="1" xr:uid="{00000000-0005-0000-0000-0000B66D0000}"/>
    <cellStyle name="Comma [0] 12043" xfId="28184" hidden="1" xr:uid="{00000000-0005-0000-0000-0000396E0000}"/>
    <cellStyle name="Comma [0] 12044" xfId="28186" hidden="1" xr:uid="{00000000-0005-0000-0000-00003B6E0000}"/>
    <cellStyle name="Comma [0] 12045" xfId="28145" hidden="1" xr:uid="{00000000-0005-0000-0000-0000126E0000}"/>
    <cellStyle name="Comma [0] 12046" xfId="28151" hidden="1" xr:uid="{00000000-0005-0000-0000-0000186E0000}"/>
    <cellStyle name="Comma [0] 12047" xfId="28052" hidden="1" xr:uid="{00000000-0005-0000-0000-0000B56D0000}"/>
    <cellStyle name="Comma [0] 12048" xfId="28133" hidden="1" xr:uid="{00000000-0005-0000-0000-0000066E0000}"/>
    <cellStyle name="Comma [0] 12049" xfId="28112" hidden="1" xr:uid="{00000000-0005-0000-0000-0000F16D0000}"/>
    <cellStyle name="Comma [0] 1205" xfId="4482" hidden="1" xr:uid="{00000000-0005-0000-0000-0000A3110000}"/>
    <cellStyle name="Comma [0] 12050" xfId="28190" hidden="1" xr:uid="{00000000-0005-0000-0000-00003F6E0000}"/>
    <cellStyle name="Comma [0] 12051" xfId="28131" hidden="1" xr:uid="{00000000-0005-0000-0000-0000046E0000}"/>
    <cellStyle name="Comma [0] 12052" xfId="28069" hidden="1" xr:uid="{00000000-0005-0000-0000-0000C66D0000}"/>
    <cellStyle name="Comma [0] 12053" xfId="28197" hidden="1" xr:uid="{00000000-0005-0000-0000-0000466E0000}"/>
    <cellStyle name="Comma [0] 12054" xfId="28199" hidden="1" xr:uid="{00000000-0005-0000-0000-0000486E0000}"/>
    <cellStyle name="Comma [0] 12055" xfId="28163" hidden="1" xr:uid="{00000000-0005-0000-0000-0000246E0000}"/>
    <cellStyle name="Comma [0] 12056" xfId="28168" hidden="1" xr:uid="{00000000-0005-0000-0000-0000296E0000}"/>
    <cellStyle name="Comma [0] 12057" xfId="27598" hidden="1" xr:uid="{00000000-0005-0000-0000-0000EF6B0000}"/>
    <cellStyle name="Comma [0] 12058" xfId="28152" hidden="1" xr:uid="{00000000-0005-0000-0000-0000196E0000}"/>
    <cellStyle name="Comma [0] 12059" xfId="28057" hidden="1" xr:uid="{00000000-0005-0000-0000-0000BA6D0000}"/>
    <cellStyle name="Comma [0] 1206" xfId="4506" hidden="1" xr:uid="{00000000-0005-0000-0000-0000BB110000}"/>
    <cellStyle name="Comma [0] 12060" xfId="28203" hidden="1" xr:uid="{00000000-0005-0000-0000-00004C6E0000}"/>
    <cellStyle name="Comma [0] 12061" xfId="28150" hidden="1" xr:uid="{00000000-0005-0000-0000-0000176E0000}"/>
    <cellStyle name="Comma [0] 12062" xfId="28089" hidden="1" xr:uid="{00000000-0005-0000-0000-0000DA6D0000}"/>
    <cellStyle name="Comma [0] 12063" xfId="28207" hidden="1" xr:uid="{00000000-0005-0000-0000-0000506E0000}"/>
    <cellStyle name="Comma [0] 12064" xfId="28209" hidden="1" xr:uid="{00000000-0005-0000-0000-0000526E0000}"/>
    <cellStyle name="Comma [0] 12065" xfId="28177" hidden="1" xr:uid="{00000000-0005-0000-0000-0000326E0000}"/>
    <cellStyle name="Comma [0] 12066" xfId="28181" hidden="1" xr:uid="{00000000-0005-0000-0000-0000366E0000}"/>
    <cellStyle name="Comma [0] 12067" xfId="28071" hidden="1" xr:uid="{00000000-0005-0000-0000-0000C86D0000}"/>
    <cellStyle name="Comma [0] 12068" xfId="28169" hidden="1" xr:uid="{00000000-0005-0000-0000-00002A6E0000}"/>
    <cellStyle name="Comma [0] 12069" xfId="28061" hidden="1" xr:uid="{00000000-0005-0000-0000-0000BE6D0000}"/>
    <cellStyle name="Comma [0] 1207" xfId="4472" hidden="1" xr:uid="{00000000-0005-0000-0000-000099110000}"/>
    <cellStyle name="Comma [0] 12070" xfId="28213" hidden="1" xr:uid="{00000000-0005-0000-0000-0000566E0000}"/>
    <cellStyle name="Comma [0] 12071" xfId="28167" hidden="1" xr:uid="{00000000-0005-0000-0000-0000286E0000}"/>
    <cellStyle name="Comma [0] 12072" xfId="28136" hidden="1" xr:uid="{00000000-0005-0000-0000-0000096E0000}"/>
    <cellStyle name="Comma [0] 12073" xfId="28217" hidden="1" xr:uid="{00000000-0005-0000-0000-00005A6E0000}"/>
    <cellStyle name="Comma [0] 12074" xfId="28219" hidden="1" xr:uid="{00000000-0005-0000-0000-00005C6E0000}"/>
    <cellStyle name="Comma [0] 12075" xfId="28205" hidden="1" xr:uid="{00000000-0005-0000-0000-00004E6E0000}"/>
    <cellStyle name="Comma [0] 12076" xfId="28192" hidden="1" xr:uid="{00000000-0005-0000-0000-0000416E0000}"/>
    <cellStyle name="Comma [0] 12077" xfId="28216" hidden="1" xr:uid="{00000000-0005-0000-0000-0000596E0000}"/>
    <cellStyle name="Comma [0] 12078" xfId="28182" hidden="1" xr:uid="{00000000-0005-0000-0000-0000376E0000}"/>
    <cellStyle name="Comma [0] 12079" xfId="28154" hidden="1" xr:uid="{00000000-0005-0000-0000-00001B6E0000}"/>
    <cellStyle name="Comma [0] 1208" xfId="4444" hidden="1" xr:uid="{00000000-0005-0000-0000-00007D110000}"/>
    <cellStyle name="Comma [0] 12080" xfId="28221" hidden="1" xr:uid="{00000000-0005-0000-0000-00005E6E0000}"/>
    <cellStyle name="Comma [0] 12081" xfId="28178" hidden="1" xr:uid="{00000000-0005-0000-0000-0000336E0000}"/>
    <cellStyle name="Comma [0] 12082" xfId="28212" hidden="1" xr:uid="{00000000-0005-0000-0000-0000556E0000}"/>
    <cellStyle name="Comma [0] 12083" xfId="28225" hidden="1" xr:uid="{00000000-0005-0000-0000-0000626E0000}"/>
    <cellStyle name="Comma [0] 12084" xfId="28227" hidden="1" xr:uid="{00000000-0005-0000-0000-0000646E0000}"/>
    <cellStyle name="Comma [0] 12085" xfId="28095" hidden="1" xr:uid="{00000000-0005-0000-0000-0000E06D0000}"/>
    <cellStyle name="Comma [0] 12086" xfId="28215" hidden="1" xr:uid="{00000000-0005-0000-0000-0000586E0000}"/>
    <cellStyle name="Comma [0] 12087" xfId="28155" hidden="1" xr:uid="{00000000-0005-0000-0000-00001C6E0000}"/>
    <cellStyle name="Comma [0] 12088" xfId="28189" hidden="1" xr:uid="{00000000-0005-0000-0000-00003E6E0000}"/>
    <cellStyle name="Comma [0] 12089" xfId="28202" hidden="1" xr:uid="{00000000-0005-0000-0000-00004B6E0000}"/>
    <cellStyle name="Comma [0] 1209" xfId="4511" hidden="1" xr:uid="{00000000-0005-0000-0000-0000C0110000}"/>
    <cellStyle name="Comma [0] 12090" xfId="28230" hidden="1" xr:uid="{00000000-0005-0000-0000-0000676E0000}"/>
    <cellStyle name="Comma [0] 12091" xfId="28193" hidden="1" xr:uid="{00000000-0005-0000-0000-0000426E0000}"/>
    <cellStyle name="Comma [0] 12092" xfId="28153" hidden="1" xr:uid="{00000000-0005-0000-0000-00001A6E0000}"/>
    <cellStyle name="Comma [0] 12093" xfId="28232" hidden="1" xr:uid="{00000000-0005-0000-0000-0000696E0000}"/>
    <cellStyle name="Comma [0] 12094" xfId="28234" hidden="1" xr:uid="{00000000-0005-0000-0000-00006B6E0000}"/>
    <cellStyle name="Comma [0] 12095" xfId="25852" hidden="1" xr:uid="{00000000-0005-0000-0000-00001D650000}"/>
    <cellStyle name="Comma [0] 12096" xfId="25868" hidden="1" xr:uid="{00000000-0005-0000-0000-00002D650000}"/>
    <cellStyle name="Comma [0] 12097" xfId="25872" hidden="1" xr:uid="{00000000-0005-0000-0000-000031650000}"/>
    <cellStyle name="Comma [0] 12098" xfId="28239" hidden="1" xr:uid="{00000000-0005-0000-0000-0000706E0000}"/>
    <cellStyle name="Comma [0] 12099" xfId="28241" hidden="1" xr:uid="{00000000-0005-0000-0000-0000726E0000}"/>
    <cellStyle name="Comma [0] 121" xfId="2357" hidden="1" xr:uid="{00000000-0005-0000-0000-000056090000}"/>
    <cellStyle name="Comma [0] 1210" xfId="4468" hidden="1" xr:uid="{00000000-0005-0000-0000-000095110000}"/>
    <cellStyle name="Comma [0] 12100" xfId="25867" hidden="1" xr:uid="{00000000-0005-0000-0000-00002C650000}"/>
    <cellStyle name="Comma [0] 12101" xfId="28237" hidden="1" xr:uid="{00000000-0005-0000-0000-00006E6E0000}"/>
    <cellStyle name="Comma [0] 12102" xfId="28243" hidden="1" xr:uid="{00000000-0005-0000-0000-0000746E0000}"/>
    <cellStyle name="Comma [0] 12103" xfId="28245" hidden="1" xr:uid="{00000000-0005-0000-0000-0000766E0000}"/>
    <cellStyle name="Comma [0] 12104" xfId="25860" hidden="1" xr:uid="{00000000-0005-0000-0000-000025650000}"/>
    <cellStyle name="Comma [0] 12105" xfId="27282" hidden="1" xr:uid="{00000000-0005-0000-0000-0000B36A0000}"/>
    <cellStyle name="Comma [0] 12106" xfId="28256" hidden="1" xr:uid="{00000000-0005-0000-0000-0000816E0000}"/>
    <cellStyle name="Comma [0] 12107" xfId="28265" hidden="1" xr:uid="{00000000-0005-0000-0000-00008A6E0000}"/>
    <cellStyle name="Comma [0] 12108" xfId="28276" hidden="1" xr:uid="{00000000-0005-0000-0000-0000956E0000}"/>
    <cellStyle name="Comma [0] 12109" xfId="28282" hidden="1" xr:uid="{00000000-0005-0000-0000-00009B6E0000}"/>
    <cellStyle name="Comma [0] 1211" xfId="4502" hidden="1" xr:uid="{00000000-0005-0000-0000-0000B7110000}"/>
    <cellStyle name="Comma [0] 12110" xfId="28264" hidden="1" xr:uid="{00000000-0005-0000-0000-0000896E0000}"/>
    <cellStyle name="Comma [0] 12111" xfId="28274" hidden="1" xr:uid="{00000000-0005-0000-0000-0000936E0000}"/>
    <cellStyle name="Comma [0] 12112" xfId="28294" hidden="1" xr:uid="{00000000-0005-0000-0000-0000A76E0000}"/>
    <cellStyle name="Comma [0] 12113" xfId="28296" hidden="1" xr:uid="{00000000-0005-0000-0000-0000A96E0000}"/>
    <cellStyle name="Comma [0] 12114" xfId="28247" hidden="1" xr:uid="{00000000-0005-0000-0000-0000786E0000}"/>
    <cellStyle name="Comma [0] 12115" xfId="25903" hidden="1" xr:uid="{00000000-0005-0000-0000-000050650000}"/>
    <cellStyle name="Comma [0] 12116" xfId="28250" hidden="1" xr:uid="{00000000-0005-0000-0000-00007B6E0000}"/>
    <cellStyle name="Comma [0] 12117" xfId="25857" hidden="1" xr:uid="{00000000-0005-0000-0000-000022650000}"/>
    <cellStyle name="Comma [0] 12118" xfId="25859" hidden="1" xr:uid="{00000000-0005-0000-0000-000024650000}"/>
    <cellStyle name="Comma [0] 12119" xfId="28301" hidden="1" xr:uid="{00000000-0005-0000-0000-0000AE6E0000}"/>
    <cellStyle name="Comma [0] 1212" xfId="4515" hidden="1" xr:uid="{00000000-0005-0000-0000-0000C4110000}"/>
    <cellStyle name="Comma [0] 12120" xfId="27283" hidden="1" xr:uid="{00000000-0005-0000-0000-0000B46A0000}"/>
    <cellStyle name="Comma [0] 12121" xfId="26117" hidden="1" xr:uid="{00000000-0005-0000-0000-000026660000}"/>
    <cellStyle name="Comma [0] 12122" xfId="28313" hidden="1" xr:uid="{00000000-0005-0000-0000-0000BA6E0000}"/>
    <cellStyle name="Comma [0] 12123" xfId="28315" hidden="1" xr:uid="{00000000-0005-0000-0000-0000BC6E0000}"/>
    <cellStyle name="Comma [0] 12124" xfId="28304" hidden="1" xr:uid="{00000000-0005-0000-0000-0000B16E0000}"/>
    <cellStyle name="Comma [0] 12125" xfId="28312" hidden="1" xr:uid="{00000000-0005-0000-0000-0000B96E0000}"/>
    <cellStyle name="Comma [0] 12126" xfId="25856" hidden="1" xr:uid="{00000000-0005-0000-0000-000021650000}"/>
    <cellStyle name="Comma [0] 12127" xfId="28298" hidden="1" xr:uid="{00000000-0005-0000-0000-0000AB6E0000}"/>
    <cellStyle name="Comma [0] 12128" xfId="28331" hidden="1" xr:uid="{00000000-0005-0000-0000-0000CC6E0000}"/>
    <cellStyle name="Comma [0] 12129" xfId="28339" hidden="1" xr:uid="{00000000-0005-0000-0000-0000D46E0000}"/>
    <cellStyle name="Comma [0] 1213" xfId="4517" hidden="1" xr:uid="{00000000-0005-0000-0000-0000C6110000}"/>
    <cellStyle name="Comma [0] 12130" xfId="28248" hidden="1" xr:uid="{00000000-0005-0000-0000-0000796E0000}"/>
    <cellStyle name="Comma [0] 12131" xfId="28327" hidden="1" xr:uid="{00000000-0005-0000-0000-0000C86E0000}"/>
    <cellStyle name="Comma [0] 12132" xfId="28348" hidden="1" xr:uid="{00000000-0005-0000-0000-0000DD6E0000}"/>
    <cellStyle name="Comma [0] 12133" xfId="28350" hidden="1" xr:uid="{00000000-0005-0000-0000-0000DF6E0000}"/>
    <cellStyle name="Comma [0] 12134" xfId="28309" hidden="1" xr:uid="{00000000-0005-0000-0000-0000B66E0000}"/>
    <cellStyle name="Comma [0] 12135" xfId="28254" hidden="1" xr:uid="{00000000-0005-0000-0000-00007F6E0000}"/>
    <cellStyle name="Comma [0] 12136" xfId="28307" hidden="1" xr:uid="{00000000-0005-0000-0000-0000B46E0000}"/>
    <cellStyle name="Comma [0] 12137" xfId="28291" hidden="1" xr:uid="{00000000-0005-0000-0000-0000A46E0000}"/>
    <cellStyle name="Comma [0] 12138" xfId="28287" hidden="1" xr:uid="{00000000-0005-0000-0000-0000A06E0000}"/>
    <cellStyle name="Comma [0] 12139" xfId="28358" hidden="1" xr:uid="{00000000-0005-0000-0000-0000E76E0000}"/>
    <cellStyle name="Comma [0] 1214" xfId="4385" hidden="1" xr:uid="{00000000-0005-0000-0000-000042110000}"/>
    <cellStyle name="Comma [0] 12140" xfId="25864" hidden="1" xr:uid="{00000000-0005-0000-0000-000029650000}"/>
    <cellStyle name="Comma [0] 12141" xfId="25870" hidden="1" xr:uid="{00000000-0005-0000-0000-00002F650000}"/>
    <cellStyle name="Comma [0] 12142" xfId="28366" hidden="1" xr:uid="{00000000-0005-0000-0000-0000EF6E0000}"/>
    <cellStyle name="Comma [0] 12143" xfId="28368" hidden="1" xr:uid="{00000000-0005-0000-0000-0000F16E0000}"/>
    <cellStyle name="Comma [0] 12144" xfId="28317" hidden="1" xr:uid="{00000000-0005-0000-0000-0000BE6E0000}"/>
    <cellStyle name="Comma [0] 12145" xfId="28293" hidden="1" xr:uid="{00000000-0005-0000-0000-0000A66E0000}"/>
    <cellStyle name="Comma [0] 12146" xfId="28328" hidden="1" xr:uid="{00000000-0005-0000-0000-0000C96E0000}"/>
    <cellStyle name="Comma [0] 12147" xfId="28260" hidden="1" xr:uid="{00000000-0005-0000-0000-0000856E0000}"/>
    <cellStyle name="Comma [0] 12148" xfId="28330" hidden="1" xr:uid="{00000000-0005-0000-0000-0000CB6E0000}"/>
    <cellStyle name="Comma [0] 12149" xfId="28375" hidden="1" xr:uid="{00000000-0005-0000-0000-0000F86E0000}"/>
    <cellStyle name="Comma [0] 1215" xfId="4505" hidden="1" xr:uid="{00000000-0005-0000-0000-0000BA110000}"/>
    <cellStyle name="Comma [0] 12150" xfId="28318" hidden="1" xr:uid="{00000000-0005-0000-0000-0000BF6E0000}"/>
    <cellStyle name="Comma [0] 12151" xfId="28275" hidden="1" xr:uid="{00000000-0005-0000-0000-0000946E0000}"/>
    <cellStyle name="Comma [0] 12152" xfId="28381" hidden="1" xr:uid="{00000000-0005-0000-0000-0000FE6E0000}"/>
    <cellStyle name="Comma [0] 12153" xfId="28383" hidden="1" xr:uid="{00000000-0005-0000-0000-0000006F0000}"/>
    <cellStyle name="Comma [0] 12154" xfId="28336" hidden="1" xr:uid="{00000000-0005-0000-0000-0000D16E0000}"/>
    <cellStyle name="Comma [0] 12155" xfId="28342" hidden="1" xr:uid="{00000000-0005-0000-0000-0000D76E0000}"/>
    <cellStyle name="Comma [0] 12156" xfId="25862" hidden="1" xr:uid="{00000000-0005-0000-0000-000027650000}"/>
    <cellStyle name="Comma [0] 12157" xfId="28292" hidden="1" xr:uid="{00000000-0005-0000-0000-0000A56E0000}"/>
    <cellStyle name="Comma [0] 12158" xfId="28300" hidden="1" xr:uid="{00000000-0005-0000-0000-0000AD6E0000}"/>
    <cellStyle name="Comma [0] 12159" xfId="28389" hidden="1" xr:uid="{00000000-0005-0000-0000-0000066F0000}"/>
    <cellStyle name="Comma [0] 1216" xfId="4445" hidden="1" xr:uid="{00000000-0005-0000-0000-00007E110000}"/>
    <cellStyle name="Comma [0] 12160" xfId="28303" hidden="1" xr:uid="{00000000-0005-0000-0000-0000B06E0000}"/>
    <cellStyle name="Comma [0] 12161" xfId="28263" hidden="1" xr:uid="{00000000-0005-0000-0000-0000886E0000}"/>
    <cellStyle name="Comma [0] 12162" xfId="28394" hidden="1" xr:uid="{00000000-0005-0000-0000-00000B6F0000}"/>
    <cellStyle name="Comma [0] 12163" xfId="28396" hidden="1" xr:uid="{00000000-0005-0000-0000-00000D6F0000}"/>
    <cellStyle name="Comma [0] 12164" xfId="28355" hidden="1" xr:uid="{00000000-0005-0000-0000-0000E46E0000}"/>
    <cellStyle name="Comma [0] 12165" xfId="28361" hidden="1" xr:uid="{00000000-0005-0000-0000-0000EA6E0000}"/>
    <cellStyle name="Comma [0] 12166" xfId="28262" hidden="1" xr:uid="{00000000-0005-0000-0000-0000876E0000}"/>
    <cellStyle name="Comma [0] 12167" xfId="28343" hidden="1" xr:uid="{00000000-0005-0000-0000-0000D86E0000}"/>
    <cellStyle name="Comma [0] 12168" xfId="28322" hidden="1" xr:uid="{00000000-0005-0000-0000-0000C36E0000}"/>
    <cellStyle name="Comma [0] 12169" xfId="28400" hidden="1" xr:uid="{00000000-0005-0000-0000-0000116F0000}"/>
    <cellStyle name="Comma [0] 1217" xfId="4479" hidden="1" xr:uid="{00000000-0005-0000-0000-0000A0110000}"/>
    <cellStyle name="Comma [0] 12170" xfId="28341" hidden="1" xr:uid="{00000000-0005-0000-0000-0000D66E0000}"/>
    <cellStyle name="Comma [0] 12171" xfId="28279" hidden="1" xr:uid="{00000000-0005-0000-0000-0000986E0000}"/>
    <cellStyle name="Comma [0] 12172" xfId="28407" hidden="1" xr:uid="{00000000-0005-0000-0000-0000186F0000}"/>
    <cellStyle name="Comma [0] 12173" xfId="28409" hidden="1" xr:uid="{00000000-0005-0000-0000-00001A6F0000}"/>
    <cellStyle name="Comma [0] 12174" xfId="28373" hidden="1" xr:uid="{00000000-0005-0000-0000-0000F66E0000}"/>
    <cellStyle name="Comma [0] 12175" xfId="28378" hidden="1" xr:uid="{00000000-0005-0000-0000-0000FB6E0000}"/>
    <cellStyle name="Comma [0] 12176" xfId="25854" hidden="1" xr:uid="{00000000-0005-0000-0000-00001F650000}"/>
    <cellStyle name="Comma [0] 12177" xfId="28362" hidden="1" xr:uid="{00000000-0005-0000-0000-0000EB6E0000}"/>
    <cellStyle name="Comma [0] 12178" xfId="28267" hidden="1" xr:uid="{00000000-0005-0000-0000-00008C6E0000}"/>
    <cellStyle name="Comma [0] 12179" xfId="28413" hidden="1" xr:uid="{00000000-0005-0000-0000-00001E6F0000}"/>
    <cellStyle name="Comma [0] 1218" xfId="4492" hidden="1" xr:uid="{00000000-0005-0000-0000-0000AD110000}"/>
    <cellStyle name="Comma [0] 12180" xfId="28360" hidden="1" xr:uid="{00000000-0005-0000-0000-0000E96E0000}"/>
    <cellStyle name="Comma [0] 12181" xfId="28299" hidden="1" xr:uid="{00000000-0005-0000-0000-0000AC6E0000}"/>
    <cellStyle name="Comma [0] 12182" xfId="28417" hidden="1" xr:uid="{00000000-0005-0000-0000-0000226F0000}"/>
    <cellStyle name="Comma [0] 12183" xfId="28419" hidden="1" xr:uid="{00000000-0005-0000-0000-0000246F0000}"/>
    <cellStyle name="Comma [0] 12184" xfId="28387" hidden="1" xr:uid="{00000000-0005-0000-0000-0000046F0000}"/>
    <cellStyle name="Comma [0] 12185" xfId="28391" hidden="1" xr:uid="{00000000-0005-0000-0000-0000086F0000}"/>
    <cellStyle name="Comma [0] 12186" xfId="28281" hidden="1" xr:uid="{00000000-0005-0000-0000-00009A6E0000}"/>
    <cellStyle name="Comma [0] 12187" xfId="28379" hidden="1" xr:uid="{00000000-0005-0000-0000-0000FC6E0000}"/>
    <cellStyle name="Comma [0] 12188" xfId="28271" hidden="1" xr:uid="{00000000-0005-0000-0000-0000906E0000}"/>
    <cellStyle name="Comma [0] 12189" xfId="28423" hidden="1" xr:uid="{00000000-0005-0000-0000-0000286F0000}"/>
    <cellStyle name="Comma [0] 1219" xfId="4520" hidden="1" xr:uid="{00000000-0005-0000-0000-0000C9110000}"/>
    <cellStyle name="Comma [0] 12190" xfId="28377" hidden="1" xr:uid="{00000000-0005-0000-0000-0000FA6E0000}"/>
    <cellStyle name="Comma [0] 12191" xfId="28346" hidden="1" xr:uid="{00000000-0005-0000-0000-0000DB6E0000}"/>
    <cellStyle name="Comma [0] 12192" xfId="28427" hidden="1" xr:uid="{00000000-0005-0000-0000-00002C6F0000}"/>
    <cellStyle name="Comma [0] 12193" xfId="28429" hidden="1" xr:uid="{00000000-0005-0000-0000-00002E6F0000}"/>
    <cellStyle name="Comma [0] 12194" xfId="28415" hidden="1" xr:uid="{00000000-0005-0000-0000-0000206F0000}"/>
    <cellStyle name="Comma [0] 12195" xfId="28402" hidden="1" xr:uid="{00000000-0005-0000-0000-0000136F0000}"/>
    <cellStyle name="Comma [0] 12196" xfId="28426" hidden="1" xr:uid="{00000000-0005-0000-0000-00002B6F0000}"/>
    <cellStyle name="Comma [0] 12197" xfId="28392" hidden="1" xr:uid="{00000000-0005-0000-0000-0000096F0000}"/>
    <cellStyle name="Comma [0] 12198" xfId="28364" hidden="1" xr:uid="{00000000-0005-0000-0000-0000ED6E0000}"/>
    <cellStyle name="Comma [0] 12199" xfId="28431" hidden="1" xr:uid="{00000000-0005-0000-0000-0000306F0000}"/>
    <cellStyle name="Comma [0] 122" xfId="2361" hidden="1" xr:uid="{00000000-0005-0000-0000-00005A090000}"/>
    <cellStyle name="Comma [0] 1220" xfId="4483" hidden="1" xr:uid="{00000000-0005-0000-0000-0000A4110000}"/>
    <cellStyle name="Comma [0] 12200" xfId="28388" hidden="1" xr:uid="{00000000-0005-0000-0000-0000056F0000}"/>
    <cellStyle name="Comma [0] 12201" xfId="28422" hidden="1" xr:uid="{00000000-0005-0000-0000-0000276F0000}"/>
    <cellStyle name="Comma [0] 12202" xfId="28435" hidden="1" xr:uid="{00000000-0005-0000-0000-0000346F0000}"/>
    <cellStyle name="Comma [0] 12203" xfId="28437" hidden="1" xr:uid="{00000000-0005-0000-0000-0000366F0000}"/>
    <cellStyle name="Comma [0] 12204" xfId="28305" hidden="1" xr:uid="{00000000-0005-0000-0000-0000B26E0000}"/>
    <cellStyle name="Comma [0] 12205" xfId="28425" hidden="1" xr:uid="{00000000-0005-0000-0000-00002A6F0000}"/>
    <cellStyle name="Comma [0] 12206" xfId="28365" hidden="1" xr:uid="{00000000-0005-0000-0000-0000EE6E0000}"/>
    <cellStyle name="Comma [0] 12207" xfId="28399" hidden="1" xr:uid="{00000000-0005-0000-0000-0000106F0000}"/>
    <cellStyle name="Comma [0] 12208" xfId="28412" hidden="1" xr:uid="{00000000-0005-0000-0000-00001D6F0000}"/>
    <cellStyle name="Comma [0] 12209" xfId="28440" hidden="1" xr:uid="{00000000-0005-0000-0000-0000396F0000}"/>
    <cellStyle name="Comma [0] 1221" xfId="4443" hidden="1" xr:uid="{00000000-0005-0000-0000-00007C110000}"/>
    <cellStyle name="Comma [0] 12210" xfId="28403" hidden="1" xr:uid="{00000000-0005-0000-0000-0000146F0000}"/>
    <cellStyle name="Comma [0] 12211" xfId="28363" hidden="1" xr:uid="{00000000-0005-0000-0000-0000EC6E0000}"/>
    <cellStyle name="Comma [0] 12212" xfId="28442" hidden="1" xr:uid="{00000000-0005-0000-0000-00003B6F0000}"/>
    <cellStyle name="Comma [0] 12213" xfId="28444" hidden="1" xr:uid="{00000000-0005-0000-0000-00003D6F0000}"/>
    <cellStyle name="Comma [0] 12214" xfId="28501" hidden="1" xr:uid="{00000000-0005-0000-0000-0000766F0000}"/>
    <cellStyle name="Comma [0] 12215" xfId="28520" hidden="1" xr:uid="{00000000-0005-0000-0000-0000896F0000}"/>
    <cellStyle name="Comma [0] 12216" xfId="28527" hidden="1" xr:uid="{00000000-0005-0000-0000-0000906F0000}"/>
    <cellStyle name="Comma [0] 12217" xfId="28534" hidden="1" xr:uid="{00000000-0005-0000-0000-0000976F0000}"/>
    <cellStyle name="Comma [0] 12218" xfId="28539" hidden="1" xr:uid="{00000000-0005-0000-0000-00009C6F0000}"/>
    <cellStyle name="Comma [0] 12219" xfId="28526" hidden="1" xr:uid="{00000000-0005-0000-0000-00008F6F0000}"/>
    <cellStyle name="Comma [0] 1222" xfId="4523" hidden="1" xr:uid="{00000000-0005-0000-0000-0000CC110000}"/>
    <cellStyle name="Comma [0] 12220" xfId="28531" hidden="1" xr:uid="{00000000-0005-0000-0000-0000946F0000}"/>
    <cellStyle name="Comma [0] 12221" xfId="28543" hidden="1" xr:uid="{00000000-0005-0000-0000-0000A06F0000}"/>
    <cellStyle name="Comma [0] 12222" xfId="28545" hidden="1" xr:uid="{00000000-0005-0000-0000-0000A26F0000}"/>
    <cellStyle name="Comma [0] 12223" xfId="28516" hidden="1" xr:uid="{00000000-0005-0000-0000-0000856F0000}"/>
    <cellStyle name="Comma [0] 12224" xfId="28505" hidden="1" xr:uid="{00000000-0005-0000-0000-00007A6F0000}"/>
    <cellStyle name="Comma [0] 12225" xfId="28556" hidden="1" xr:uid="{00000000-0005-0000-0000-0000AD6F0000}"/>
    <cellStyle name="Comma [0] 12226" xfId="28565" hidden="1" xr:uid="{00000000-0005-0000-0000-0000B66F0000}"/>
    <cellStyle name="Comma [0] 12227" xfId="28576" hidden="1" xr:uid="{00000000-0005-0000-0000-0000C16F0000}"/>
    <cellStyle name="Comma [0] 12228" xfId="28582" hidden="1" xr:uid="{00000000-0005-0000-0000-0000C76F0000}"/>
    <cellStyle name="Comma [0] 12229" xfId="28564" hidden="1" xr:uid="{00000000-0005-0000-0000-0000B56F0000}"/>
    <cellStyle name="Comma [0] 1223" xfId="4525" hidden="1" xr:uid="{00000000-0005-0000-0000-0000CE110000}"/>
    <cellStyle name="Comma [0] 12230" xfId="28574" hidden="1" xr:uid="{00000000-0005-0000-0000-0000BF6F0000}"/>
    <cellStyle name="Comma [0] 12231" xfId="28594" hidden="1" xr:uid="{00000000-0005-0000-0000-0000D36F0000}"/>
    <cellStyle name="Comma [0] 12232" xfId="28596" hidden="1" xr:uid="{00000000-0005-0000-0000-0000D56F0000}"/>
    <cellStyle name="Comma [0] 12233" xfId="28547" hidden="1" xr:uid="{00000000-0005-0000-0000-0000A46F0000}"/>
    <cellStyle name="Comma [0] 12234" xfId="28508" hidden="1" xr:uid="{00000000-0005-0000-0000-00007D6F0000}"/>
    <cellStyle name="Comma [0] 12235" xfId="28550" hidden="1" xr:uid="{00000000-0005-0000-0000-0000A76F0000}"/>
    <cellStyle name="Comma [0] 12236" xfId="28513" hidden="1" xr:uid="{00000000-0005-0000-0000-0000826F0000}"/>
    <cellStyle name="Comma [0] 12237" xfId="28515" hidden="1" xr:uid="{00000000-0005-0000-0000-0000846F0000}"/>
    <cellStyle name="Comma [0] 12238" xfId="28601" hidden="1" xr:uid="{00000000-0005-0000-0000-0000DA6F0000}"/>
    <cellStyle name="Comma [0] 12239" xfId="28504" hidden="1" xr:uid="{00000000-0005-0000-0000-0000796F0000}"/>
    <cellStyle name="Comma [0] 1224" xfId="4244" hidden="1" xr:uid="{00000000-0005-0000-0000-0000B5100000}"/>
    <cellStyle name="Comma [0] 12240" xfId="28512" hidden="1" xr:uid="{00000000-0005-0000-0000-0000816F0000}"/>
    <cellStyle name="Comma [0] 12241" xfId="28613" hidden="1" xr:uid="{00000000-0005-0000-0000-0000E66F0000}"/>
    <cellStyle name="Comma [0] 12242" xfId="28615" hidden="1" xr:uid="{00000000-0005-0000-0000-0000E86F0000}"/>
    <cellStyle name="Comma [0] 12243" xfId="28604" hidden="1" xr:uid="{00000000-0005-0000-0000-0000DD6F0000}"/>
    <cellStyle name="Comma [0] 12244" xfId="28612" hidden="1" xr:uid="{00000000-0005-0000-0000-0000E56F0000}"/>
    <cellStyle name="Comma [0] 12245" xfId="28510" hidden="1" xr:uid="{00000000-0005-0000-0000-00007F6F0000}"/>
    <cellStyle name="Comma [0] 12246" xfId="28598" hidden="1" xr:uid="{00000000-0005-0000-0000-0000D76F0000}"/>
    <cellStyle name="Comma [0] 12247" xfId="28631" hidden="1" xr:uid="{00000000-0005-0000-0000-0000F86F0000}"/>
    <cellStyle name="Comma [0] 12248" xfId="28639" hidden="1" xr:uid="{00000000-0005-0000-0000-000000700000}"/>
    <cellStyle name="Comma [0] 12249" xfId="28548" hidden="1" xr:uid="{00000000-0005-0000-0000-0000A56F0000}"/>
    <cellStyle name="Comma [0] 1225" xfId="4226" hidden="1" xr:uid="{00000000-0005-0000-0000-0000A3100000}"/>
    <cellStyle name="Comma [0] 12250" xfId="28627" hidden="1" xr:uid="{00000000-0005-0000-0000-0000F46F0000}"/>
    <cellStyle name="Comma [0] 12251" xfId="28648" hidden="1" xr:uid="{00000000-0005-0000-0000-000009700000}"/>
    <cellStyle name="Comma [0] 12252" xfId="28650" hidden="1" xr:uid="{00000000-0005-0000-0000-00000B700000}"/>
    <cellStyle name="Comma [0] 12253" xfId="28609" hidden="1" xr:uid="{00000000-0005-0000-0000-0000E26F0000}"/>
    <cellStyle name="Comma [0] 12254" xfId="28554" hidden="1" xr:uid="{00000000-0005-0000-0000-0000AB6F0000}"/>
    <cellStyle name="Comma [0] 12255" xfId="28607" hidden="1" xr:uid="{00000000-0005-0000-0000-0000E06F0000}"/>
    <cellStyle name="Comma [0] 12256" xfId="28591" hidden="1" xr:uid="{00000000-0005-0000-0000-0000D06F0000}"/>
    <cellStyle name="Comma [0] 12257" xfId="28587" hidden="1" xr:uid="{00000000-0005-0000-0000-0000CC6F0000}"/>
    <cellStyle name="Comma [0] 12258" xfId="28658" hidden="1" xr:uid="{00000000-0005-0000-0000-000013700000}"/>
    <cellStyle name="Comma [0] 12259" xfId="28524" hidden="1" xr:uid="{00000000-0005-0000-0000-00008D6F0000}"/>
    <cellStyle name="Comma [0] 1226" xfId="4529" hidden="1" xr:uid="{00000000-0005-0000-0000-0000D2110000}"/>
    <cellStyle name="Comma [0] 12260" xfId="28517" hidden="1" xr:uid="{00000000-0005-0000-0000-0000866F0000}"/>
    <cellStyle name="Comma [0] 12261" xfId="28666" hidden="1" xr:uid="{00000000-0005-0000-0000-00001B700000}"/>
    <cellStyle name="Comma [0] 12262" xfId="28668" hidden="1" xr:uid="{00000000-0005-0000-0000-00001D700000}"/>
    <cellStyle name="Comma [0] 12263" xfId="28617" hidden="1" xr:uid="{00000000-0005-0000-0000-0000EA6F0000}"/>
    <cellStyle name="Comma [0] 12264" xfId="28593" hidden="1" xr:uid="{00000000-0005-0000-0000-0000D26F0000}"/>
    <cellStyle name="Comma [0] 12265" xfId="28628" hidden="1" xr:uid="{00000000-0005-0000-0000-0000F56F0000}"/>
    <cellStyle name="Comma [0] 12266" xfId="28560" hidden="1" xr:uid="{00000000-0005-0000-0000-0000B16F0000}"/>
    <cellStyle name="Comma [0] 12267" xfId="28630" hidden="1" xr:uid="{00000000-0005-0000-0000-0000F76F0000}"/>
    <cellStyle name="Comma [0] 12268" xfId="28675" hidden="1" xr:uid="{00000000-0005-0000-0000-000024700000}"/>
    <cellStyle name="Comma [0] 12269" xfId="28618" hidden="1" xr:uid="{00000000-0005-0000-0000-0000EB6F0000}"/>
    <cellStyle name="Comma [0] 1227" xfId="4536" hidden="1" xr:uid="{00000000-0005-0000-0000-0000D9110000}"/>
    <cellStyle name="Comma [0] 12270" xfId="28575" hidden="1" xr:uid="{00000000-0005-0000-0000-0000C06F0000}"/>
    <cellStyle name="Comma [0] 12271" xfId="28681" hidden="1" xr:uid="{00000000-0005-0000-0000-00002A700000}"/>
    <cellStyle name="Comma [0] 12272" xfId="28683" hidden="1" xr:uid="{00000000-0005-0000-0000-00002C700000}"/>
    <cellStyle name="Comma [0] 12273" xfId="28636" hidden="1" xr:uid="{00000000-0005-0000-0000-0000FD6F0000}"/>
    <cellStyle name="Comma [0] 12274" xfId="28642" hidden="1" xr:uid="{00000000-0005-0000-0000-000003700000}"/>
    <cellStyle name="Comma [0] 12275" xfId="28523" hidden="1" xr:uid="{00000000-0005-0000-0000-00008C6F0000}"/>
    <cellStyle name="Comma [0] 12276" xfId="28592" hidden="1" xr:uid="{00000000-0005-0000-0000-0000D16F0000}"/>
    <cellStyle name="Comma [0] 12277" xfId="28600" hidden="1" xr:uid="{00000000-0005-0000-0000-0000D96F0000}"/>
    <cellStyle name="Comma [0] 12278" xfId="28689" hidden="1" xr:uid="{00000000-0005-0000-0000-000032700000}"/>
    <cellStyle name="Comma [0] 12279" xfId="28603" hidden="1" xr:uid="{00000000-0005-0000-0000-0000DC6F0000}"/>
    <cellStyle name="Comma [0] 1228" xfId="4538" hidden="1" xr:uid="{00000000-0005-0000-0000-0000DB110000}"/>
    <cellStyle name="Comma [0] 12280" xfId="28563" hidden="1" xr:uid="{00000000-0005-0000-0000-0000B46F0000}"/>
    <cellStyle name="Comma [0] 12281" xfId="28694" hidden="1" xr:uid="{00000000-0005-0000-0000-000037700000}"/>
    <cellStyle name="Comma [0] 12282" xfId="28696" hidden="1" xr:uid="{00000000-0005-0000-0000-000039700000}"/>
    <cellStyle name="Comma [0] 12283" xfId="28655" hidden="1" xr:uid="{00000000-0005-0000-0000-000010700000}"/>
    <cellStyle name="Comma [0] 12284" xfId="28661" hidden="1" xr:uid="{00000000-0005-0000-0000-000016700000}"/>
    <cellStyle name="Comma [0] 12285" xfId="28562" hidden="1" xr:uid="{00000000-0005-0000-0000-0000B36F0000}"/>
    <cellStyle name="Comma [0] 12286" xfId="28643" hidden="1" xr:uid="{00000000-0005-0000-0000-000004700000}"/>
    <cellStyle name="Comma [0] 12287" xfId="28622" hidden="1" xr:uid="{00000000-0005-0000-0000-0000EF6F0000}"/>
    <cellStyle name="Comma [0] 12288" xfId="28700" hidden="1" xr:uid="{00000000-0005-0000-0000-00003D700000}"/>
    <cellStyle name="Comma [0] 12289" xfId="28641" hidden="1" xr:uid="{00000000-0005-0000-0000-000002700000}"/>
    <cellStyle name="Comma [0] 1229" xfId="4528" hidden="1" xr:uid="{00000000-0005-0000-0000-0000D1110000}"/>
    <cellStyle name="Comma [0] 12290" xfId="28579" hidden="1" xr:uid="{00000000-0005-0000-0000-0000C46F0000}"/>
    <cellStyle name="Comma [0] 12291" xfId="28707" hidden="1" xr:uid="{00000000-0005-0000-0000-000044700000}"/>
    <cellStyle name="Comma [0] 12292" xfId="28709" hidden="1" xr:uid="{00000000-0005-0000-0000-000046700000}"/>
    <cellStyle name="Comma [0] 12293" xfId="28673" hidden="1" xr:uid="{00000000-0005-0000-0000-000022700000}"/>
    <cellStyle name="Comma [0] 12294" xfId="28678" hidden="1" xr:uid="{00000000-0005-0000-0000-000027700000}"/>
    <cellStyle name="Comma [0] 12295" xfId="28507" hidden="1" xr:uid="{00000000-0005-0000-0000-00007C6F0000}"/>
    <cellStyle name="Comma [0] 12296" xfId="28662" hidden="1" xr:uid="{00000000-0005-0000-0000-000017700000}"/>
    <cellStyle name="Comma [0] 12297" xfId="28567" hidden="1" xr:uid="{00000000-0005-0000-0000-0000B86F0000}"/>
    <cellStyle name="Comma [0] 12298" xfId="28713" hidden="1" xr:uid="{00000000-0005-0000-0000-00004A700000}"/>
    <cellStyle name="Comma [0] 12299" xfId="28660" hidden="1" xr:uid="{00000000-0005-0000-0000-000015700000}"/>
    <cellStyle name="Comma [0] 123" xfId="2251" hidden="1" xr:uid="{00000000-0005-0000-0000-0000EC080000}"/>
    <cellStyle name="Comma [0] 1230" xfId="4534" hidden="1" xr:uid="{00000000-0005-0000-0000-0000D7110000}"/>
    <cellStyle name="Comma [0] 12300" xfId="28599" hidden="1" xr:uid="{00000000-0005-0000-0000-0000D86F0000}"/>
    <cellStyle name="Comma [0] 12301" xfId="28717" hidden="1" xr:uid="{00000000-0005-0000-0000-00004E700000}"/>
    <cellStyle name="Comma [0] 12302" xfId="28719" hidden="1" xr:uid="{00000000-0005-0000-0000-000050700000}"/>
    <cellStyle name="Comma [0] 12303" xfId="28687" hidden="1" xr:uid="{00000000-0005-0000-0000-000030700000}"/>
    <cellStyle name="Comma [0] 12304" xfId="28691" hidden="1" xr:uid="{00000000-0005-0000-0000-000034700000}"/>
    <cellStyle name="Comma [0] 12305" xfId="28581" hidden="1" xr:uid="{00000000-0005-0000-0000-0000C66F0000}"/>
    <cellStyle name="Comma [0] 12306" xfId="28679" hidden="1" xr:uid="{00000000-0005-0000-0000-000028700000}"/>
    <cellStyle name="Comma [0] 12307" xfId="28571" hidden="1" xr:uid="{00000000-0005-0000-0000-0000BC6F0000}"/>
    <cellStyle name="Comma [0] 12308" xfId="28723" hidden="1" xr:uid="{00000000-0005-0000-0000-000054700000}"/>
    <cellStyle name="Comma [0] 12309" xfId="28677" hidden="1" xr:uid="{00000000-0005-0000-0000-000026700000}"/>
    <cellStyle name="Comma [0] 1231" xfId="4541" hidden="1" xr:uid="{00000000-0005-0000-0000-0000DE110000}"/>
    <cellStyle name="Comma [0] 12310" xfId="28646" hidden="1" xr:uid="{00000000-0005-0000-0000-000007700000}"/>
    <cellStyle name="Comma [0] 12311" xfId="28727" hidden="1" xr:uid="{00000000-0005-0000-0000-000058700000}"/>
    <cellStyle name="Comma [0] 12312" xfId="28729" hidden="1" xr:uid="{00000000-0005-0000-0000-00005A700000}"/>
    <cellStyle name="Comma [0] 12313" xfId="28715" hidden="1" xr:uid="{00000000-0005-0000-0000-00004C700000}"/>
    <cellStyle name="Comma [0] 12314" xfId="28702" hidden="1" xr:uid="{00000000-0005-0000-0000-00003F700000}"/>
    <cellStyle name="Comma [0] 12315" xfId="28726" hidden="1" xr:uid="{00000000-0005-0000-0000-000057700000}"/>
    <cellStyle name="Comma [0] 12316" xfId="28692" hidden="1" xr:uid="{00000000-0005-0000-0000-000035700000}"/>
    <cellStyle name="Comma [0] 12317" xfId="28664" hidden="1" xr:uid="{00000000-0005-0000-0000-000019700000}"/>
    <cellStyle name="Comma [0] 12318" xfId="28731" hidden="1" xr:uid="{00000000-0005-0000-0000-00005C700000}"/>
    <cellStyle name="Comma [0] 12319" xfId="28688" hidden="1" xr:uid="{00000000-0005-0000-0000-000031700000}"/>
    <cellStyle name="Comma [0] 1232" xfId="4543" hidden="1" xr:uid="{00000000-0005-0000-0000-0000E0110000}"/>
    <cellStyle name="Comma [0] 12320" xfId="28722" hidden="1" xr:uid="{00000000-0005-0000-0000-000053700000}"/>
    <cellStyle name="Comma [0] 12321" xfId="28735" hidden="1" xr:uid="{00000000-0005-0000-0000-000060700000}"/>
    <cellStyle name="Comma [0] 12322" xfId="28737" hidden="1" xr:uid="{00000000-0005-0000-0000-000062700000}"/>
    <cellStyle name="Comma [0] 12323" xfId="28605" hidden="1" xr:uid="{00000000-0005-0000-0000-0000DE6F0000}"/>
    <cellStyle name="Comma [0] 12324" xfId="28725" hidden="1" xr:uid="{00000000-0005-0000-0000-000056700000}"/>
    <cellStyle name="Comma [0] 12325" xfId="28665" hidden="1" xr:uid="{00000000-0005-0000-0000-00001A700000}"/>
    <cellStyle name="Comma [0] 12326" xfId="28699" hidden="1" xr:uid="{00000000-0005-0000-0000-00003C700000}"/>
    <cellStyle name="Comma [0] 12327" xfId="28712" hidden="1" xr:uid="{00000000-0005-0000-0000-000049700000}"/>
    <cellStyle name="Comma [0] 12328" xfId="28740" hidden="1" xr:uid="{00000000-0005-0000-0000-000065700000}"/>
    <cellStyle name="Comma [0] 12329" xfId="28703" hidden="1" xr:uid="{00000000-0005-0000-0000-000040700000}"/>
    <cellStyle name="Comma [0] 1233" xfId="4318" hidden="1" xr:uid="{00000000-0005-0000-0000-0000FF100000}"/>
    <cellStyle name="Comma [0] 12330" xfId="28663" hidden="1" xr:uid="{00000000-0005-0000-0000-000018700000}"/>
    <cellStyle name="Comma [0] 12331" xfId="28743" hidden="1" xr:uid="{00000000-0005-0000-0000-000068700000}"/>
    <cellStyle name="Comma [0] 12332" xfId="28745" hidden="1" xr:uid="{00000000-0005-0000-0000-00006A700000}"/>
    <cellStyle name="Comma [0] 12333" xfId="28464" hidden="1" xr:uid="{00000000-0005-0000-0000-0000516F0000}"/>
    <cellStyle name="Comma [0] 12334" xfId="28446" hidden="1" xr:uid="{00000000-0005-0000-0000-00003F6F0000}"/>
    <cellStyle name="Comma [0] 12335" xfId="28749" hidden="1" xr:uid="{00000000-0005-0000-0000-00006E700000}"/>
    <cellStyle name="Comma [0] 12336" xfId="28756" hidden="1" xr:uid="{00000000-0005-0000-0000-000075700000}"/>
    <cellStyle name="Comma [0] 12337" xfId="28758" hidden="1" xr:uid="{00000000-0005-0000-0000-000077700000}"/>
    <cellStyle name="Comma [0] 12338" xfId="28748" hidden="1" xr:uid="{00000000-0005-0000-0000-00006D700000}"/>
    <cellStyle name="Comma [0] 12339" xfId="28754" hidden="1" xr:uid="{00000000-0005-0000-0000-000073700000}"/>
    <cellStyle name="Comma [0] 1234" xfId="4274" hidden="1" xr:uid="{00000000-0005-0000-0000-0000D3100000}"/>
    <cellStyle name="Comma [0] 12340" xfId="28761" hidden="1" xr:uid="{00000000-0005-0000-0000-00007A700000}"/>
    <cellStyle name="Comma [0] 12341" xfId="28763" hidden="1" xr:uid="{00000000-0005-0000-0000-00007C700000}"/>
    <cellStyle name="Comma [0] 12342" xfId="28538" hidden="1" xr:uid="{00000000-0005-0000-0000-00009B6F0000}"/>
    <cellStyle name="Comma [0] 12343" xfId="28494" hidden="1" xr:uid="{00000000-0005-0000-0000-00006F6F0000}"/>
    <cellStyle name="Comma [0] 12344" xfId="28774" hidden="1" xr:uid="{00000000-0005-0000-0000-000087700000}"/>
    <cellStyle name="Comma [0] 12345" xfId="28783" hidden="1" xr:uid="{00000000-0005-0000-0000-000090700000}"/>
    <cellStyle name="Comma [0] 12346" xfId="28794" hidden="1" xr:uid="{00000000-0005-0000-0000-00009B700000}"/>
    <cellStyle name="Comma [0] 12347" xfId="28800" hidden="1" xr:uid="{00000000-0005-0000-0000-0000A1700000}"/>
    <cellStyle name="Comma [0] 12348" xfId="28782" hidden="1" xr:uid="{00000000-0005-0000-0000-00008F700000}"/>
    <cellStyle name="Comma [0] 12349" xfId="28792" hidden="1" xr:uid="{00000000-0005-0000-0000-000099700000}"/>
    <cellStyle name="Comma [0] 1235" xfId="4554" hidden="1" xr:uid="{00000000-0005-0000-0000-0000EB110000}"/>
    <cellStyle name="Comma [0] 12350" xfId="28812" hidden="1" xr:uid="{00000000-0005-0000-0000-0000AD700000}"/>
    <cellStyle name="Comma [0] 12351" xfId="28814" hidden="1" xr:uid="{00000000-0005-0000-0000-0000AF700000}"/>
    <cellStyle name="Comma [0] 12352" xfId="28765" hidden="1" xr:uid="{00000000-0005-0000-0000-00007E700000}"/>
    <cellStyle name="Comma [0] 12353" xfId="28459" hidden="1" xr:uid="{00000000-0005-0000-0000-00004C6F0000}"/>
    <cellStyle name="Comma [0] 12354" xfId="28768" hidden="1" xr:uid="{00000000-0005-0000-0000-000081700000}"/>
    <cellStyle name="Comma [0] 12355" xfId="28493" hidden="1" xr:uid="{00000000-0005-0000-0000-00006E6F0000}"/>
    <cellStyle name="Comma [0] 12356" xfId="28492" hidden="1" xr:uid="{00000000-0005-0000-0000-00006D6F0000}"/>
    <cellStyle name="Comma [0] 12357" xfId="28819" hidden="1" xr:uid="{00000000-0005-0000-0000-0000B4700000}"/>
    <cellStyle name="Comma [0] 12358" xfId="28461" hidden="1" xr:uid="{00000000-0005-0000-0000-00004E6F0000}"/>
    <cellStyle name="Comma [0] 12359" xfId="28495" hidden="1" xr:uid="{00000000-0005-0000-0000-0000706F0000}"/>
    <cellStyle name="Comma [0] 1236" xfId="4563" hidden="1" xr:uid="{00000000-0005-0000-0000-0000F4110000}"/>
    <cellStyle name="Comma [0] 12360" xfId="28831" hidden="1" xr:uid="{00000000-0005-0000-0000-0000C0700000}"/>
    <cellStyle name="Comma [0] 12361" xfId="28833" hidden="1" xr:uid="{00000000-0005-0000-0000-0000C2700000}"/>
    <cellStyle name="Comma [0] 12362" xfId="28822" hidden="1" xr:uid="{00000000-0005-0000-0000-0000B7700000}"/>
    <cellStyle name="Comma [0] 12363" xfId="28830" hidden="1" xr:uid="{00000000-0005-0000-0000-0000BF700000}"/>
    <cellStyle name="Comma [0] 12364" xfId="28457" hidden="1" xr:uid="{00000000-0005-0000-0000-00004A6F0000}"/>
    <cellStyle name="Comma [0] 12365" xfId="28816" hidden="1" xr:uid="{00000000-0005-0000-0000-0000B1700000}"/>
    <cellStyle name="Comma [0] 12366" xfId="28849" hidden="1" xr:uid="{00000000-0005-0000-0000-0000D2700000}"/>
    <cellStyle name="Comma [0] 12367" xfId="28857" hidden="1" xr:uid="{00000000-0005-0000-0000-0000DA700000}"/>
    <cellStyle name="Comma [0] 12368" xfId="28766" hidden="1" xr:uid="{00000000-0005-0000-0000-00007F700000}"/>
    <cellStyle name="Comma [0] 12369" xfId="28845" hidden="1" xr:uid="{00000000-0005-0000-0000-0000CE700000}"/>
    <cellStyle name="Comma [0] 1237" xfId="4574" hidden="1" xr:uid="{00000000-0005-0000-0000-0000FF110000}"/>
    <cellStyle name="Comma [0] 12370" xfId="28866" hidden="1" xr:uid="{00000000-0005-0000-0000-0000E3700000}"/>
    <cellStyle name="Comma [0] 12371" xfId="28868" hidden="1" xr:uid="{00000000-0005-0000-0000-0000E5700000}"/>
    <cellStyle name="Comma [0] 12372" xfId="28827" hidden="1" xr:uid="{00000000-0005-0000-0000-0000BC700000}"/>
    <cellStyle name="Comma [0] 12373" xfId="28772" hidden="1" xr:uid="{00000000-0005-0000-0000-000085700000}"/>
    <cellStyle name="Comma [0] 12374" xfId="28825" hidden="1" xr:uid="{00000000-0005-0000-0000-0000BA700000}"/>
    <cellStyle name="Comma [0] 12375" xfId="28809" hidden="1" xr:uid="{00000000-0005-0000-0000-0000AA700000}"/>
    <cellStyle name="Comma [0] 12376" xfId="28805" hidden="1" xr:uid="{00000000-0005-0000-0000-0000A6700000}"/>
    <cellStyle name="Comma [0] 12377" xfId="28876" hidden="1" xr:uid="{00000000-0005-0000-0000-0000ED700000}"/>
    <cellStyle name="Comma [0] 12378" xfId="28449" hidden="1" xr:uid="{00000000-0005-0000-0000-0000426F0000}"/>
    <cellStyle name="Comma [0] 12379" xfId="28537" hidden="1" xr:uid="{00000000-0005-0000-0000-00009A6F0000}"/>
    <cellStyle name="Comma [0] 1238" xfId="4580" hidden="1" xr:uid="{00000000-0005-0000-0000-000005120000}"/>
    <cellStyle name="Comma [0] 12380" xfId="28884" hidden="1" xr:uid="{00000000-0005-0000-0000-0000F5700000}"/>
    <cellStyle name="Comma [0] 12381" xfId="28886" hidden="1" xr:uid="{00000000-0005-0000-0000-0000F7700000}"/>
    <cellStyle name="Comma [0] 12382" xfId="28835" hidden="1" xr:uid="{00000000-0005-0000-0000-0000C4700000}"/>
    <cellStyle name="Comma [0] 12383" xfId="28811" hidden="1" xr:uid="{00000000-0005-0000-0000-0000AC700000}"/>
    <cellStyle name="Comma [0] 12384" xfId="28846" hidden="1" xr:uid="{00000000-0005-0000-0000-0000CF700000}"/>
    <cellStyle name="Comma [0] 12385" xfId="28778" hidden="1" xr:uid="{00000000-0005-0000-0000-00008B700000}"/>
    <cellStyle name="Comma [0] 12386" xfId="28848" hidden="1" xr:uid="{00000000-0005-0000-0000-0000D1700000}"/>
    <cellStyle name="Comma [0] 12387" xfId="28893" hidden="1" xr:uid="{00000000-0005-0000-0000-0000FE700000}"/>
    <cellStyle name="Comma [0] 12388" xfId="28836" hidden="1" xr:uid="{00000000-0005-0000-0000-0000C5700000}"/>
    <cellStyle name="Comma [0] 12389" xfId="28793" hidden="1" xr:uid="{00000000-0005-0000-0000-00009A700000}"/>
    <cellStyle name="Comma [0] 1239" xfId="4562" hidden="1" xr:uid="{00000000-0005-0000-0000-0000F3110000}"/>
    <cellStyle name="Comma [0] 12390" xfId="28899" hidden="1" xr:uid="{00000000-0005-0000-0000-000004710000}"/>
    <cellStyle name="Comma [0] 12391" xfId="28901" hidden="1" xr:uid="{00000000-0005-0000-0000-000006710000}"/>
    <cellStyle name="Comma [0] 12392" xfId="28854" hidden="1" xr:uid="{00000000-0005-0000-0000-0000D7700000}"/>
    <cellStyle name="Comma [0] 12393" xfId="28860" hidden="1" xr:uid="{00000000-0005-0000-0000-0000DD700000}"/>
    <cellStyle name="Comma [0] 12394" xfId="28486" hidden="1" xr:uid="{00000000-0005-0000-0000-0000676F0000}"/>
    <cellStyle name="Comma [0] 12395" xfId="28810" hidden="1" xr:uid="{00000000-0005-0000-0000-0000AB700000}"/>
    <cellStyle name="Comma [0] 12396" xfId="28818" hidden="1" xr:uid="{00000000-0005-0000-0000-0000B3700000}"/>
    <cellStyle name="Comma [0] 12397" xfId="28907" hidden="1" xr:uid="{00000000-0005-0000-0000-00000C710000}"/>
    <cellStyle name="Comma [0] 12398" xfId="28821" hidden="1" xr:uid="{00000000-0005-0000-0000-0000B6700000}"/>
    <cellStyle name="Comma [0] 12399" xfId="28781" hidden="1" xr:uid="{00000000-0005-0000-0000-00008E700000}"/>
    <cellStyle name="Comma [0] 124" xfId="2349" hidden="1" xr:uid="{00000000-0005-0000-0000-00004E090000}"/>
    <cellStyle name="Comma [0] 1240" xfId="4572" hidden="1" xr:uid="{00000000-0005-0000-0000-0000FD110000}"/>
    <cellStyle name="Comma [0] 12400" xfId="28912" hidden="1" xr:uid="{00000000-0005-0000-0000-000011710000}"/>
    <cellStyle name="Comma [0] 12401" xfId="28914" hidden="1" xr:uid="{00000000-0005-0000-0000-000013710000}"/>
    <cellStyle name="Comma [0] 12402" xfId="28873" hidden="1" xr:uid="{00000000-0005-0000-0000-0000EA700000}"/>
    <cellStyle name="Comma [0] 12403" xfId="28879" hidden="1" xr:uid="{00000000-0005-0000-0000-0000F0700000}"/>
    <cellStyle name="Comma [0] 12404" xfId="28780" hidden="1" xr:uid="{00000000-0005-0000-0000-00008D700000}"/>
    <cellStyle name="Comma [0] 12405" xfId="28861" hidden="1" xr:uid="{00000000-0005-0000-0000-0000DE700000}"/>
    <cellStyle name="Comma [0] 12406" xfId="28840" hidden="1" xr:uid="{00000000-0005-0000-0000-0000C9700000}"/>
    <cellStyle name="Comma [0] 12407" xfId="28918" hidden="1" xr:uid="{00000000-0005-0000-0000-000017710000}"/>
    <cellStyle name="Comma [0] 12408" xfId="28859" hidden="1" xr:uid="{00000000-0005-0000-0000-0000DC700000}"/>
    <cellStyle name="Comma [0] 12409" xfId="28797" hidden="1" xr:uid="{00000000-0005-0000-0000-00009E700000}"/>
    <cellStyle name="Comma [0] 1241" xfId="4592" hidden="1" xr:uid="{00000000-0005-0000-0000-000011120000}"/>
    <cellStyle name="Comma [0] 12410" xfId="28925" hidden="1" xr:uid="{00000000-0005-0000-0000-00001E710000}"/>
    <cellStyle name="Comma [0] 12411" xfId="28927" hidden="1" xr:uid="{00000000-0005-0000-0000-000020710000}"/>
    <cellStyle name="Comma [0] 12412" xfId="28891" hidden="1" xr:uid="{00000000-0005-0000-0000-0000FC700000}"/>
    <cellStyle name="Comma [0] 12413" xfId="28896" hidden="1" xr:uid="{00000000-0005-0000-0000-000001710000}"/>
    <cellStyle name="Comma [0] 12414" xfId="28460" hidden="1" xr:uid="{00000000-0005-0000-0000-00004D6F0000}"/>
    <cellStyle name="Comma [0] 12415" xfId="28880" hidden="1" xr:uid="{00000000-0005-0000-0000-0000F1700000}"/>
    <cellStyle name="Comma [0] 12416" xfId="28785" hidden="1" xr:uid="{00000000-0005-0000-0000-000092700000}"/>
    <cellStyle name="Comma [0] 12417" xfId="28931" hidden="1" xr:uid="{00000000-0005-0000-0000-000024710000}"/>
    <cellStyle name="Comma [0] 12418" xfId="28878" hidden="1" xr:uid="{00000000-0005-0000-0000-0000EF700000}"/>
    <cellStyle name="Comma [0] 12419" xfId="28817" hidden="1" xr:uid="{00000000-0005-0000-0000-0000B2700000}"/>
    <cellStyle name="Comma [0] 1242" xfId="4594" hidden="1" xr:uid="{00000000-0005-0000-0000-000013120000}"/>
    <cellStyle name="Comma [0] 12420" xfId="28935" hidden="1" xr:uid="{00000000-0005-0000-0000-000028710000}"/>
    <cellStyle name="Comma [0] 12421" xfId="28937" hidden="1" xr:uid="{00000000-0005-0000-0000-00002A710000}"/>
    <cellStyle name="Comma [0] 12422" xfId="28905" hidden="1" xr:uid="{00000000-0005-0000-0000-00000A710000}"/>
    <cellStyle name="Comma [0] 12423" xfId="28909" hidden="1" xr:uid="{00000000-0005-0000-0000-00000E710000}"/>
    <cellStyle name="Comma [0] 12424" xfId="28799" hidden="1" xr:uid="{00000000-0005-0000-0000-0000A0700000}"/>
    <cellStyle name="Comma [0] 12425" xfId="28897" hidden="1" xr:uid="{00000000-0005-0000-0000-000002710000}"/>
    <cellStyle name="Comma [0] 12426" xfId="28789" hidden="1" xr:uid="{00000000-0005-0000-0000-000096700000}"/>
    <cellStyle name="Comma [0] 12427" xfId="28941" hidden="1" xr:uid="{00000000-0005-0000-0000-00002E710000}"/>
    <cellStyle name="Comma [0] 12428" xfId="28895" hidden="1" xr:uid="{00000000-0005-0000-0000-000000710000}"/>
    <cellStyle name="Comma [0] 12429" xfId="28864" hidden="1" xr:uid="{00000000-0005-0000-0000-0000E1700000}"/>
    <cellStyle name="Comma [0] 1243" xfId="4545" hidden="1" xr:uid="{00000000-0005-0000-0000-0000E2110000}"/>
    <cellStyle name="Comma [0] 12430" xfId="28945" hidden="1" xr:uid="{00000000-0005-0000-0000-000032710000}"/>
    <cellStyle name="Comma [0] 12431" xfId="28947" hidden="1" xr:uid="{00000000-0005-0000-0000-000034710000}"/>
    <cellStyle name="Comma [0] 12432" xfId="28933" hidden="1" xr:uid="{00000000-0005-0000-0000-000026710000}"/>
    <cellStyle name="Comma [0] 12433" xfId="28920" hidden="1" xr:uid="{00000000-0005-0000-0000-000019710000}"/>
    <cellStyle name="Comma [0] 12434" xfId="28944" hidden="1" xr:uid="{00000000-0005-0000-0000-000031710000}"/>
    <cellStyle name="Comma [0] 12435" xfId="28910" hidden="1" xr:uid="{00000000-0005-0000-0000-00000F710000}"/>
    <cellStyle name="Comma [0] 12436" xfId="28882" hidden="1" xr:uid="{00000000-0005-0000-0000-0000F3700000}"/>
    <cellStyle name="Comma [0] 12437" xfId="28949" hidden="1" xr:uid="{00000000-0005-0000-0000-000036710000}"/>
    <cellStyle name="Comma [0] 12438" xfId="28906" hidden="1" xr:uid="{00000000-0005-0000-0000-00000B710000}"/>
    <cellStyle name="Comma [0] 12439" xfId="28940" hidden="1" xr:uid="{00000000-0005-0000-0000-00002D710000}"/>
    <cellStyle name="Comma [0] 1244" xfId="4239" hidden="1" xr:uid="{00000000-0005-0000-0000-0000B0100000}"/>
    <cellStyle name="Comma [0] 12440" xfId="28953" hidden="1" xr:uid="{00000000-0005-0000-0000-00003A710000}"/>
    <cellStyle name="Comma [0] 12441" xfId="28955" hidden="1" xr:uid="{00000000-0005-0000-0000-00003C710000}"/>
    <cellStyle name="Comma [0] 12442" xfId="28823" hidden="1" xr:uid="{00000000-0005-0000-0000-0000B8700000}"/>
    <cellStyle name="Comma [0] 12443" xfId="28943" hidden="1" xr:uid="{00000000-0005-0000-0000-000030710000}"/>
    <cellStyle name="Comma [0] 12444" xfId="28883" hidden="1" xr:uid="{00000000-0005-0000-0000-0000F4700000}"/>
    <cellStyle name="Comma [0] 12445" xfId="28917" hidden="1" xr:uid="{00000000-0005-0000-0000-000016710000}"/>
    <cellStyle name="Comma [0] 12446" xfId="28930" hidden="1" xr:uid="{00000000-0005-0000-0000-000023710000}"/>
    <cellStyle name="Comma [0] 12447" xfId="28958" hidden="1" xr:uid="{00000000-0005-0000-0000-00003F710000}"/>
    <cellStyle name="Comma [0] 12448" xfId="28921" hidden="1" xr:uid="{00000000-0005-0000-0000-00001A710000}"/>
    <cellStyle name="Comma [0] 12449" xfId="28881" hidden="1" xr:uid="{00000000-0005-0000-0000-0000F2700000}"/>
    <cellStyle name="Comma [0] 1245" xfId="4548" hidden="1" xr:uid="{00000000-0005-0000-0000-0000E5110000}"/>
    <cellStyle name="Comma [0] 12450" xfId="28960" hidden="1" xr:uid="{00000000-0005-0000-0000-000041710000}"/>
    <cellStyle name="Comma [0] 12451" xfId="28962" hidden="1" xr:uid="{00000000-0005-0000-0000-000043710000}"/>
    <cellStyle name="Comma [0] 12452" xfId="28474" hidden="1" xr:uid="{00000000-0005-0000-0000-00005B6F0000}"/>
    <cellStyle name="Comma [0] 12453" xfId="28471" hidden="1" xr:uid="{00000000-0005-0000-0000-0000586F0000}"/>
    <cellStyle name="Comma [0] 12454" xfId="28968" hidden="1" xr:uid="{00000000-0005-0000-0000-000049710000}"/>
    <cellStyle name="Comma [0] 12455" xfId="28974" hidden="1" xr:uid="{00000000-0005-0000-0000-00004F710000}"/>
    <cellStyle name="Comma [0] 12456" xfId="28976" hidden="1" xr:uid="{00000000-0005-0000-0000-000051710000}"/>
    <cellStyle name="Comma [0] 12457" xfId="28967" hidden="1" xr:uid="{00000000-0005-0000-0000-000048710000}"/>
    <cellStyle name="Comma [0] 12458" xfId="28972" hidden="1" xr:uid="{00000000-0005-0000-0000-00004D710000}"/>
    <cellStyle name="Comma [0] 12459" xfId="28978" hidden="1" xr:uid="{00000000-0005-0000-0000-000053710000}"/>
    <cellStyle name="Comma [0] 1246" xfId="4273" hidden="1" xr:uid="{00000000-0005-0000-0000-0000D2100000}"/>
    <cellStyle name="Comma [0] 12460" xfId="28980" hidden="1" xr:uid="{00000000-0005-0000-0000-000055710000}"/>
    <cellStyle name="Comma [0] 12461" xfId="28497" hidden="1" xr:uid="{00000000-0005-0000-0000-0000726F0000}"/>
    <cellStyle name="Comma [0] 12462" xfId="28499" hidden="1" xr:uid="{00000000-0005-0000-0000-0000746F0000}"/>
    <cellStyle name="Comma [0] 12463" xfId="28991" hidden="1" xr:uid="{00000000-0005-0000-0000-000060710000}"/>
    <cellStyle name="Comma [0] 12464" xfId="29000" hidden="1" xr:uid="{00000000-0005-0000-0000-000069710000}"/>
    <cellStyle name="Comma [0] 12465" xfId="29011" hidden="1" xr:uid="{00000000-0005-0000-0000-000074710000}"/>
    <cellStyle name="Comma [0] 12466" xfId="29017" hidden="1" xr:uid="{00000000-0005-0000-0000-00007A710000}"/>
    <cellStyle name="Comma [0] 12467" xfId="28999" hidden="1" xr:uid="{00000000-0005-0000-0000-000068710000}"/>
    <cellStyle name="Comma [0] 12468" xfId="29009" hidden="1" xr:uid="{00000000-0005-0000-0000-000072710000}"/>
    <cellStyle name="Comma [0] 12469" xfId="29029" hidden="1" xr:uid="{00000000-0005-0000-0000-000086710000}"/>
    <cellStyle name="Comma [0] 1247" xfId="4272" hidden="1" xr:uid="{00000000-0005-0000-0000-0000D1100000}"/>
    <cellStyle name="Comma [0] 12470" xfId="29031" hidden="1" xr:uid="{00000000-0005-0000-0000-000088710000}"/>
    <cellStyle name="Comma [0] 12471" xfId="28982" hidden="1" xr:uid="{00000000-0005-0000-0000-000057710000}"/>
    <cellStyle name="Comma [0] 12472" xfId="28479" hidden="1" xr:uid="{00000000-0005-0000-0000-0000606F0000}"/>
    <cellStyle name="Comma [0] 12473" xfId="28985" hidden="1" xr:uid="{00000000-0005-0000-0000-00005A710000}"/>
    <cellStyle name="Comma [0] 12474" xfId="28484" hidden="1" xr:uid="{00000000-0005-0000-0000-0000656F0000}"/>
    <cellStyle name="Comma [0] 12475" xfId="28468" hidden="1" xr:uid="{00000000-0005-0000-0000-0000556F0000}"/>
    <cellStyle name="Comma [0] 12476" xfId="29036" hidden="1" xr:uid="{00000000-0005-0000-0000-00008D710000}"/>
    <cellStyle name="Comma [0] 12477" xfId="28477" hidden="1" xr:uid="{00000000-0005-0000-0000-00005E6F0000}"/>
    <cellStyle name="Comma [0] 12478" xfId="28498" hidden="1" xr:uid="{00000000-0005-0000-0000-0000736F0000}"/>
    <cellStyle name="Comma [0] 12479" xfId="29048" hidden="1" xr:uid="{00000000-0005-0000-0000-000099710000}"/>
    <cellStyle name="Comma [0] 1248" xfId="4599" hidden="1" xr:uid="{00000000-0005-0000-0000-000018120000}"/>
    <cellStyle name="Comma [0] 12480" xfId="29050" hidden="1" xr:uid="{00000000-0005-0000-0000-00009B710000}"/>
    <cellStyle name="Comma [0] 12481" xfId="29039" hidden="1" xr:uid="{00000000-0005-0000-0000-000090710000}"/>
    <cellStyle name="Comma [0] 12482" xfId="29047" hidden="1" xr:uid="{00000000-0005-0000-0000-000098710000}"/>
    <cellStyle name="Comma [0] 12483" xfId="28481" hidden="1" xr:uid="{00000000-0005-0000-0000-0000626F0000}"/>
    <cellStyle name="Comma [0] 12484" xfId="29033" hidden="1" xr:uid="{00000000-0005-0000-0000-00008A710000}"/>
    <cellStyle name="Comma [0] 12485" xfId="29066" hidden="1" xr:uid="{00000000-0005-0000-0000-0000AB710000}"/>
    <cellStyle name="Comma [0] 12486" xfId="29074" hidden="1" xr:uid="{00000000-0005-0000-0000-0000B3710000}"/>
    <cellStyle name="Comma [0] 12487" xfId="28983" hidden="1" xr:uid="{00000000-0005-0000-0000-000058710000}"/>
    <cellStyle name="Comma [0] 12488" xfId="29062" hidden="1" xr:uid="{00000000-0005-0000-0000-0000A7710000}"/>
    <cellStyle name="Comma [0] 12489" xfId="29083" hidden="1" xr:uid="{00000000-0005-0000-0000-0000BC710000}"/>
    <cellStyle name="Comma [0] 1249" xfId="4241" hidden="1" xr:uid="{00000000-0005-0000-0000-0000B2100000}"/>
    <cellStyle name="Comma [0] 12490" xfId="29085" hidden="1" xr:uid="{00000000-0005-0000-0000-0000BE710000}"/>
    <cellStyle name="Comma [0] 12491" xfId="29044" hidden="1" xr:uid="{00000000-0005-0000-0000-000095710000}"/>
    <cellStyle name="Comma [0] 12492" xfId="28989" hidden="1" xr:uid="{00000000-0005-0000-0000-00005E710000}"/>
    <cellStyle name="Comma [0] 12493" xfId="29042" hidden="1" xr:uid="{00000000-0005-0000-0000-000093710000}"/>
    <cellStyle name="Comma [0] 12494" xfId="29026" hidden="1" xr:uid="{00000000-0005-0000-0000-000083710000}"/>
    <cellStyle name="Comma [0] 12495" xfId="29022" hidden="1" xr:uid="{00000000-0005-0000-0000-00007F710000}"/>
    <cellStyle name="Comma [0] 12496" xfId="29093" hidden="1" xr:uid="{00000000-0005-0000-0000-0000C6710000}"/>
    <cellStyle name="Comma [0] 12497" xfId="28965" hidden="1" xr:uid="{00000000-0005-0000-0000-000046710000}"/>
    <cellStyle name="Comma [0] 12498" xfId="28447" hidden="1" xr:uid="{00000000-0005-0000-0000-0000406F0000}"/>
    <cellStyle name="Comma [0] 12499" xfId="29101" hidden="1" xr:uid="{00000000-0005-0000-0000-0000CE710000}"/>
    <cellStyle name="Comma [0] 125" xfId="2241" hidden="1" xr:uid="{00000000-0005-0000-0000-0000E2080000}"/>
    <cellStyle name="Comma [0] 1250" xfId="4275" hidden="1" xr:uid="{00000000-0005-0000-0000-0000D4100000}"/>
    <cellStyle name="Comma [0] 12500" xfId="29103" hidden="1" xr:uid="{00000000-0005-0000-0000-0000D0710000}"/>
    <cellStyle name="Comma [0] 12501" xfId="29052" hidden="1" xr:uid="{00000000-0005-0000-0000-00009D710000}"/>
    <cellStyle name="Comma [0] 12502" xfId="29028" hidden="1" xr:uid="{00000000-0005-0000-0000-000085710000}"/>
    <cellStyle name="Comma [0] 12503" xfId="29063" hidden="1" xr:uid="{00000000-0005-0000-0000-0000A8710000}"/>
    <cellStyle name="Comma [0] 12504" xfId="28995" hidden="1" xr:uid="{00000000-0005-0000-0000-000064710000}"/>
    <cellStyle name="Comma [0] 12505" xfId="29065" hidden="1" xr:uid="{00000000-0005-0000-0000-0000AA710000}"/>
    <cellStyle name="Comma [0] 12506" xfId="29110" hidden="1" xr:uid="{00000000-0005-0000-0000-0000D7710000}"/>
    <cellStyle name="Comma [0] 12507" xfId="29053" hidden="1" xr:uid="{00000000-0005-0000-0000-00009E710000}"/>
    <cellStyle name="Comma [0] 12508" xfId="29010" hidden="1" xr:uid="{00000000-0005-0000-0000-000073710000}"/>
    <cellStyle name="Comma [0] 12509" xfId="29116" hidden="1" xr:uid="{00000000-0005-0000-0000-0000DD710000}"/>
    <cellStyle name="Comma [0] 1251" xfId="4611" hidden="1" xr:uid="{00000000-0005-0000-0000-000024120000}"/>
    <cellStyle name="Comma [0] 12510" xfId="29118" hidden="1" xr:uid="{00000000-0005-0000-0000-0000DF710000}"/>
    <cellStyle name="Comma [0] 12511" xfId="29071" hidden="1" xr:uid="{00000000-0005-0000-0000-0000B0710000}"/>
    <cellStyle name="Comma [0] 12512" xfId="29077" hidden="1" xr:uid="{00000000-0005-0000-0000-0000B6710000}"/>
    <cellStyle name="Comma [0] 12513" xfId="28964" hidden="1" xr:uid="{00000000-0005-0000-0000-000045710000}"/>
    <cellStyle name="Comma [0] 12514" xfId="29027" hidden="1" xr:uid="{00000000-0005-0000-0000-000084710000}"/>
    <cellStyle name="Comma [0] 12515" xfId="29035" hidden="1" xr:uid="{00000000-0005-0000-0000-00008C710000}"/>
    <cellStyle name="Comma [0] 12516" xfId="29124" hidden="1" xr:uid="{00000000-0005-0000-0000-0000E5710000}"/>
    <cellStyle name="Comma [0] 12517" xfId="29038" hidden="1" xr:uid="{00000000-0005-0000-0000-00008F710000}"/>
    <cellStyle name="Comma [0] 12518" xfId="28998" hidden="1" xr:uid="{00000000-0005-0000-0000-000067710000}"/>
    <cellStyle name="Comma [0] 12519" xfId="29129" hidden="1" xr:uid="{00000000-0005-0000-0000-0000EA710000}"/>
    <cellStyle name="Comma [0] 1252" xfId="4613" hidden="1" xr:uid="{00000000-0005-0000-0000-000026120000}"/>
    <cellStyle name="Comma [0] 12520" xfId="29131" hidden="1" xr:uid="{00000000-0005-0000-0000-0000EC710000}"/>
    <cellStyle name="Comma [0] 12521" xfId="29090" hidden="1" xr:uid="{00000000-0005-0000-0000-0000C3710000}"/>
    <cellStyle name="Comma [0] 12522" xfId="29096" hidden="1" xr:uid="{00000000-0005-0000-0000-0000C9710000}"/>
    <cellStyle name="Comma [0] 12523" xfId="28997" hidden="1" xr:uid="{00000000-0005-0000-0000-000066710000}"/>
    <cellStyle name="Comma [0] 12524" xfId="29078" hidden="1" xr:uid="{00000000-0005-0000-0000-0000B7710000}"/>
    <cellStyle name="Comma [0] 12525" xfId="29057" hidden="1" xr:uid="{00000000-0005-0000-0000-0000A2710000}"/>
    <cellStyle name="Comma [0] 12526" xfId="29135" hidden="1" xr:uid="{00000000-0005-0000-0000-0000F0710000}"/>
    <cellStyle name="Comma [0] 12527" xfId="29076" hidden="1" xr:uid="{00000000-0005-0000-0000-0000B5710000}"/>
    <cellStyle name="Comma [0] 12528" xfId="29014" hidden="1" xr:uid="{00000000-0005-0000-0000-000077710000}"/>
    <cellStyle name="Comma [0] 12529" xfId="29142" hidden="1" xr:uid="{00000000-0005-0000-0000-0000F7710000}"/>
    <cellStyle name="Comma [0] 1253" xfId="4602" hidden="1" xr:uid="{00000000-0005-0000-0000-00001B120000}"/>
    <cellStyle name="Comma [0] 12530" xfId="29144" hidden="1" xr:uid="{00000000-0005-0000-0000-0000F9710000}"/>
    <cellStyle name="Comma [0] 12531" xfId="29108" hidden="1" xr:uid="{00000000-0005-0000-0000-0000D5710000}"/>
    <cellStyle name="Comma [0] 12532" xfId="29113" hidden="1" xr:uid="{00000000-0005-0000-0000-0000DA710000}"/>
    <cellStyle name="Comma [0] 12533" xfId="28478" hidden="1" xr:uid="{00000000-0005-0000-0000-00005F6F0000}"/>
    <cellStyle name="Comma [0] 12534" xfId="29097" hidden="1" xr:uid="{00000000-0005-0000-0000-0000CA710000}"/>
    <cellStyle name="Comma [0] 12535" xfId="29002" hidden="1" xr:uid="{00000000-0005-0000-0000-00006B710000}"/>
    <cellStyle name="Comma [0] 12536" xfId="29148" hidden="1" xr:uid="{00000000-0005-0000-0000-0000FD710000}"/>
    <cellStyle name="Comma [0] 12537" xfId="29095" hidden="1" xr:uid="{00000000-0005-0000-0000-0000C8710000}"/>
    <cellStyle name="Comma [0] 12538" xfId="29034" hidden="1" xr:uid="{00000000-0005-0000-0000-00008B710000}"/>
    <cellStyle name="Comma [0] 12539" xfId="29152" hidden="1" xr:uid="{00000000-0005-0000-0000-000001720000}"/>
    <cellStyle name="Comma [0] 1254" xfId="4610" hidden="1" xr:uid="{00000000-0005-0000-0000-000023120000}"/>
    <cellStyle name="Comma [0] 12540" xfId="29154" hidden="1" xr:uid="{00000000-0005-0000-0000-000003720000}"/>
    <cellStyle name="Comma [0] 12541" xfId="29122" hidden="1" xr:uid="{00000000-0005-0000-0000-0000E3710000}"/>
    <cellStyle name="Comma [0] 12542" xfId="29126" hidden="1" xr:uid="{00000000-0005-0000-0000-0000E7710000}"/>
    <cellStyle name="Comma [0] 12543" xfId="29016" hidden="1" xr:uid="{00000000-0005-0000-0000-000079710000}"/>
    <cellStyle name="Comma [0] 12544" xfId="29114" hidden="1" xr:uid="{00000000-0005-0000-0000-0000DB710000}"/>
    <cellStyle name="Comma [0] 12545" xfId="29006" hidden="1" xr:uid="{00000000-0005-0000-0000-00006F710000}"/>
    <cellStyle name="Comma [0] 12546" xfId="29158" hidden="1" xr:uid="{00000000-0005-0000-0000-000007720000}"/>
    <cellStyle name="Comma [0] 12547" xfId="29112" hidden="1" xr:uid="{00000000-0005-0000-0000-0000D9710000}"/>
    <cellStyle name="Comma [0] 12548" xfId="29081" hidden="1" xr:uid="{00000000-0005-0000-0000-0000BA710000}"/>
    <cellStyle name="Comma [0] 12549" xfId="29162" hidden="1" xr:uid="{00000000-0005-0000-0000-00000B720000}"/>
    <cellStyle name="Comma [0] 1255" xfId="4237" hidden="1" xr:uid="{00000000-0005-0000-0000-0000AE100000}"/>
    <cellStyle name="Comma [0] 12550" xfId="29164" hidden="1" xr:uid="{00000000-0005-0000-0000-00000D720000}"/>
    <cellStyle name="Comma [0] 12551" xfId="29150" hidden="1" xr:uid="{00000000-0005-0000-0000-0000FF710000}"/>
    <cellStyle name="Comma [0] 12552" xfId="29137" hidden="1" xr:uid="{00000000-0005-0000-0000-0000F2710000}"/>
    <cellStyle name="Comma [0] 12553" xfId="29161" hidden="1" xr:uid="{00000000-0005-0000-0000-00000A720000}"/>
    <cellStyle name="Comma [0] 12554" xfId="29127" hidden="1" xr:uid="{00000000-0005-0000-0000-0000E8710000}"/>
    <cellStyle name="Comma [0] 12555" xfId="29099" hidden="1" xr:uid="{00000000-0005-0000-0000-0000CC710000}"/>
    <cellStyle name="Comma [0] 12556" xfId="29166" hidden="1" xr:uid="{00000000-0005-0000-0000-00000F720000}"/>
    <cellStyle name="Comma [0] 12557" xfId="29123" hidden="1" xr:uid="{00000000-0005-0000-0000-0000E4710000}"/>
    <cellStyle name="Comma [0] 12558" xfId="29157" hidden="1" xr:uid="{00000000-0005-0000-0000-000006720000}"/>
    <cellStyle name="Comma [0] 12559" xfId="29170" hidden="1" xr:uid="{00000000-0005-0000-0000-000013720000}"/>
    <cellStyle name="Comma [0] 1256" xfId="4596" hidden="1" xr:uid="{00000000-0005-0000-0000-000015120000}"/>
    <cellStyle name="Comma [0] 12560" xfId="29172" hidden="1" xr:uid="{00000000-0005-0000-0000-000015720000}"/>
    <cellStyle name="Comma [0] 12561" xfId="29040" hidden="1" xr:uid="{00000000-0005-0000-0000-000091710000}"/>
    <cellStyle name="Comma [0] 12562" xfId="29160" hidden="1" xr:uid="{00000000-0005-0000-0000-000009720000}"/>
    <cellStyle name="Comma [0] 12563" xfId="29100" hidden="1" xr:uid="{00000000-0005-0000-0000-0000CD710000}"/>
    <cellStyle name="Comma [0] 12564" xfId="29134" hidden="1" xr:uid="{00000000-0005-0000-0000-0000EF710000}"/>
    <cellStyle name="Comma [0] 12565" xfId="29147" hidden="1" xr:uid="{00000000-0005-0000-0000-0000FC710000}"/>
    <cellStyle name="Comma [0] 12566" xfId="29175" hidden="1" xr:uid="{00000000-0005-0000-0000-000018720000}"/>
    <cellStyle name="Comma [0] 12567" xfId="29138" hidden="1" xr:uid="{00000000-0005-0000-0000-0000F3710000}"/>
    <cellStyle name="Comma [0] 12568" xfId="29098" hidden="1" xr:uid="{00000000-0005-0000-0000-0000CB710000}"/>
    <cellStyle name="Comma [0] 12569" xfId="29177" hidden="1" xr:uid="{00000000-0005-0000-0000-00001A720000}"/>
    <cellStyle name="Comma [0] 1257" xfId="4629" hidden="1" xr:uid="{00000000-0005-0000-0000-000036120000}"/>
    <cellStyle name="Comma [0] 12570" xfId="29179" hidden="1" xr:uid="{00000000-0005-0000-0000-00001C720000}"/>
    <cellStyle name="Comma [0] 12571" xfId="28532" hidden="1" xr:uid="{00000000-0005-0000-0000-0000956F0000}"/>
    <cellStyle name="Comma [0] 12572" xfId="28488" hidden="1" xr:uid="{00000000-0005-0000-0000-0000696F0000}"/>
    <cellStyle name="Comma [0] 12573" xfId="29185" hidden="1" xr:uid="{00000000-0005-0000-0000-000022720000}"/>
    <cellStyle name="Comma [0] 12574" xfId="29191" hidden="1" xr:uid="{00000000-0005-0000-0000-000028720000}"/>
    <cellStyle name="Comma [0] 12575" xfId="29193" hidden="1" xr:uid="{00000000-0005-0000-0000-00002A720000}"/>
    <cellStyle name="Comma [0] 12576" xfId="29184" hidden="1" xr:uid="{00000000-0005-0000-0000-000021720000}"/>
    <cellStyle name="Comma [0] 12577" xfId="29189" hidden="1" xr:uid="{00000000-0005-0000-0000-000026720000}"/>
    <cellStyle name="Comma [0] 12578" xfId="29195" hidden="1" xr:uid="{00000000-0005-0000-0000-00002C720000}"/>
    <cellStyle name="Comma [0] 12579" xfId="29197" hidden="1" xr:uid="{00000000-0005-0000-0000-00002E720000}"/>
    <cellStyle name="Comma [0] 1258" xfId="4637" hidden="1" xr:uid="{00000000-0005-0000-0000-00003E120000}"/>
    <cellStyle name="Comma [0] 12580" xfId="28489" hidden="1" xr:uid="{00000000-0005-0000-0000-00006A6F0000}"/>
    <cellStyle name="Comma [0] 12581" xfId="28467" hidden="1" xr:uid="{00000000-0005-0000-0000-0000546F0000}"/>
    <cellStyle name="Comma [0] 12582" xfId="29208" hidden="1" xr:uid="{00000000-0005-0000-0000-000039720000}"/>
    <cellStyle name="Comma [0] 12583" xfId="29217" hidden="1" xr:uid="{00000000-0005-0000-0000-000042720000}"/>
    <cellStyle name="Comma [0] 12584" xfId="29228" hidden="1" xr:uid="{00000000-0005-0000-0000-00004D720000}"/>
    <cellStyle name="Comma [0] 12585" xfId="29234" hidden="1" xr:uid="{00000000-0005-0000-0000-000053720000}"/>
    <cellStyle name="Comma [0] 12586" xfId="29216" hidden="1" xr:uid="{00000000-0005-0000-0000-000041720000}"/>
    <cellStyle name="Comma [0] 12587" xfId="29226" hidden="1" xr:uid="{00000000-0005-0000-0000-00004B720000}"/>
    <cellStyle name="Comma [0] 12588" xfId="29246" hidden="1" xr:uid="{00000000-0005-0000-0000-00005F720000}"/>
    <cellStyle name="Comma [0] 12589" xfId="29248" hidden="1" xr:uid="{00000000-0005-0000-0000-000061720000}"/>
    <cellStyle name="Comma [0] 1259" xfId="4546" hidden="1" xr:uid="{00000000-0005-0000-0000-0000E3110000}"/>
    <cellStyle name="Comma [0] 12590" xfId="29199" hidden="1" xr:uid="{00000000-0005-0000-0000-000030720000}"/>
    <cellStyle name="Comma [0] 12591" xfId="28455" hidden="1" xr:uid="{00000000-0005-0000-0000-0000486F0000}"/>
    <cellStyle name="Comma [0] 12592" xfId="29202" hidden="1" xr:uid="{00000000-0005-0000-0000-000033720000}"/>
    <cellStyle name="Comma [0] 12593" xfId="28466" hidden="1" xr:uid="{00000000-0005-0000-0000-0000536F0000}"/>
    <cellStyle name="Comma [0] 12594" xfId="28465" hidden="1" xr:uid="{00000000-0005-0000-0000-0000526F0000}"/>
    <cellStyle name="Comma [0] 12595" xfId="29253" hidden="1" xr:uid="{00000000-0005-0000-0000-000066720000}"/>
    <cellStyle name="Comma [0] 12596" xfId="28541" hidden="1" xr:uid="{00000000-0005-0000-0000-00009E6F0000}"/>
    <cellStyle name="Comma [0] 12597" xfId="28742" hidden="1" xr:uid="{00000000-0005-0000-0000-000067700000}"/>
    <cellStyle name="Comma [0] 12598" xfId="29265" hidden="1" xr:uid="{00000000-0005-0000-0000-000072720000}"/>
    <cellStyle name="Comma [0] 12599" xfId="29267" hidden="1" xr:uid="{00000000-0005-0000-0000-000074720000}"/>
    <cellStyle name="Comma [0] 126" xfId="2393" hidden="1" xr:uid="{00000000-0005-0000-0000-00007A090000}"/>
    <cellStyle name="Comma [0] 1260" xfId="4625" hidden="1" xr:uid="{00000000-0005-0000-0000-000032120000}"/>
    <cellStyle name="Comma [0] 12600" xfId="29256" hidden="1" xr:uid="{00000000-0005-0000-0000-000069720000}"/>
    <cellStyle name="Comma [0] 12601" xfId="29264" hidden="1" xr:uid="{00000000-0005-0000-0000-000071720000}"/>
    <cellStyle name="Comma [0] 12602" xfId="28751" hidden="1" xr:uid="{00000000-0005-0000-0000-000070700000}"/>
    <cellStyle name="Comma [0] 12603" xfId="29250" hidden="1" xr:uid="{00000000-0005-0000-0000-000063720000}"/>
    <cellStyle name="Comma [0] 12604" xfId="29283" hidden="1" xr:uid="{00000000-0005-0000-0000-000084720000}"/>
    <cellStyle name="Comma [0] 12605" xfId="29291" hidden="1" xr:uid="{00000000-0005-0000-0000-00008C720000}"/>
    <cellStyle name="Comma [0] 12606" xfId="29200" hidden="1" xr:uid="{00000000-0005-0000-0000-000031720000}"/>
    <cellStyle name="Comma [0] 12607" xfId="29279" hidden="1" xr:uid="{00000000-0005-0000-0000-000080720000}"/>
    <cellStyle name="Comma [0] 12608" xfId="29300" hidden="1" xr:uid="{00000000-0005-0000-0000-000095720000}"/>
    <cellStyle name="Comma [0] 12609" xfId="29302" hidden="1" xr:uid="{00000000-0005-0000-0000-000097720000}"/>
    <cellStyle name="Comma [0] 1261" xfId="4646" hidden="1" xr:uid="{00000000-0005-0000-0000-000047120000}"/>
    <cellStyle name="Comma [0] 12610" xfId="29261" hidden="1" xr:uid="{00000000-0005-0000-0000-00006E720000}"/>
    <cellStyle name="Comma [0] 12611" xfId="29206" hidden="1" xr:uid="{00000000-0005-0000-0000-000037720000}"/>
    <cellStyle name="Comma [0] 12612" xfId="29259" hidden="1" xr:uid="{00000000-0005-0000-0000-00006C720000}"/>
    <cellStyle name="Comma [0] 12613" xfId="29243" hidden="1" xr:uid="{00000000-0005-0000-0000-00005C720000}"/>
    <cellStyle name="Comma [0] 12614" xfId="29239" hidden="1" xr:uid="{00000000-0005-0000-0000-000058720000}"/>
    <cellStyle name="Comma [0] 12615" xfId="29310" hidden="1" xr:uid="{00000000-0005-0000-0000-00009F720000}"/>
    <cellStyle name="Comma [0] 12616" xfId="29182" hidden="1" xr:uid="{00000000-0005-0000-0000-00001F720000}"/>
    <cellStyle name="Comma [0] 12617" xfId="28490" hidden="1" xr:uid="{00000000-0005-0000-0000-00006B6F0000}"/>
    <cellStyle name="Comma [0] 12618" xfId="29318" hidden="1" xr:uid="{00000000-0005-0000-0000-0000A7720000}"/>
    <cellStyle name="Comma [0] 12619" xfId="29320" hidden="1" xr:uid="{00000000-0005-0000-0000-0000A9720000}"/>
    <cellStyle name="Comma [0] 1262" xfId="4648" hidden="1" xr:uid="{00000000-0005-0000-0000-000049120000}"/>
    <cellStyle name="Comma [0] 12620" xfId="29269" hidden="1" xr:uid="{00000000-0005-0000-0000-000076720000}"/>
    <cellStyle name="Comma [0] 12621" xfId="29245" hidden="1" xr:uid="{00000000-0005-0000-0000-00005E720000}"/>
    <cellStyle name="Comma [0] 12622" xfId="29280" hidden="1" xr:uid="{00000000-0005-0000-0000-000081720000}"/>
    <cellStyle name="Comma [0] 12623" xfId="29212" hidden="1" xr:uid="{00000000-0005-0000-0000-00003D720000}"/>
    <cellStyle name="Comma [0] 12624" xfId="29282" hidden="1" xr:uid="{00000000-0005-0000-0000-000083720000}"/>
    <cellStyle name="Comma [0] 12625" xfId="29327" hidden="1" xr:uid="{00000000-0005-0000-0000-0000B0720000}"/>
    <cellStyle name="Comma [0] 12626" xfId="29270" hidden="1" xr:uid="{00000000-0005-0000-0000-000077720000}"/>
    <cellStyle name="Comma [0] 12627" xfId="29227" hidden="1" xr:uid="{00000000-0005-0000-0000-00004C720000}"/>
    <cellStyle name="Comma [0] 12628" xfId="29333" hidden="1" xr:uid="{00000000-0005-0000-0000-0000B6720000}"/>
    <cellStyle name="Comma [0] 12629" xfId="29335" hidden="1" xr:uid="{00000000-0005-0000-0000-0000B8720000}"/>
    <cellStyle name="Comma [0] 1263" xfId="4607" hidden="1" xr:uid="{00000000-0005-0000-0000-000020120000}"/>
    <cellStyle name="Comma [0] 12630" xfId="29288" hidden="1" xr:uid="{00000000-0005-0000-0000-000089720000}"/>
    <cellStyle name="Comma [0] 12631" xfId="29294" hidden="1" xr:uid="{00000000-0005-0000-0000-00008F720000}"/>
    <cellStyle name="Comma [0] 12632" xfId="29181" hidden="1" xr:uid="{00000000-0005-0000-0000-00001E720000}"/>
    <cellStyle name="Comma [0] 12633" xfId="29244" hidden="1" xr:uid="{00000000-0005-0000-0000-00005D720000}"/>
    <cellStyle name="Comma [0] 12634" xfId="29252" hidden="1" xr:uid="{00000000-0005-0000-0000-000065720000}"/>
    <cellStyle name="Comma [0] 12635" xfId="29341" hidden="1" xr:uid="{00000000-0005-0000-0000-0000BE720000}"/>
    <cellStyle name="Comma [0] 12636" xfId="29255" hidden="1" xr:uid="{00000000-0005-0000-0000-000068720000}"/>
    <cellStyle name="Comma [0] 12637" xfId="29215" hidden="1" xr:uid="{00000000-0005-0000-0000-000040720000}"/>
    <cellStyle name="Comma [0] 12638" xfId="29346" hidden="1" xr:uid="{00000000-0005-0000-0000-0000C3720000}"/>
    <cellStyle name="Comma [0] 12639" xfId="29348" hidden="1" xr:uid="{00000000-0005-0000-0000-0000C5720000}"/>
    <cellStyle name="Comma [0] 1264" xfId="4552" hidden="1" xr:uid="{00000000-0005-0000-0000-0000E9110000}"/>
    <cellStyle name="Comma [0] 12640" xfId="29307" hidden="1" xr:uid="{00000000-0005-0000-0000-00009C720000}"/>
    <cellStyle name="Comma [0] 12641" xfId="29313" hidden="1" xr:uid="{00000000-0005-0000-0000-0000A2720000}"/>
    <cellStyle name="Comma [0] 12642" xfId="29214" hidden="1" xr:uid="{00000000-0005-0000-0000-00003F720000}"/>
    <cellStyle name="Comma [0] 12643" xfId="29295" hidden="1" xr:uid="{00000000-0005-0000-0000-000090720000}"/>
    <cellStyle name="Comma [0] 12644" xfId="29274" hidden="1" xr:uid="{00000000-0005-0000-0000-00007B720000}"/>
    <cellStyle name="Comma [0] 12645" xfId="29352" hidden="1" xr:uid="{00000000-0005-0000-0000-0000C9720000}"/>
    <cellStyle name="Comma [0] 12646" xfId="29293" hidden="1" xr:uid="{00000000-0005-0000-0000-00008E720000}"/>
    <cellStyle name="Comma [0] 12647" xfId="29231" hidden="1" xr:uid="{00000000-0005-0000-0000-000050720000}"/>
    <cellStyle name="Comma [0] 12648" xfId="29359" hidden="1" xr:uid="{00000000-0005-0000-0000-0000D0720000}"/>
    <cellStyle name="Comma [0] 12649" xfId="29361" hidden="1" xr:uid="{00000000-0005-0000-0000-0000D2720000}"/>
    <cellStyle name="Comma [0] 1265" xfId="4605" hidden="1" xr:uid="{00000000-0005-0000-0000-00001E120000}"/>
    <cellStyle name="Comma [0] 12650" xfId="29325" hidden="1" xr:uid="{00000000-0005-0000-0000-0000AE720000}"/>
    <cellStyle name="Comma [0] 12651" xfId="29330" hidden="1" xr:uid="{00000000-0005-0000-0000-0000B3720000}"/>
    <cellStyle name="Comma [0] 12652" xfId="28760" hidden="1" xr:uid="{00000000-0005-0000-0000-000079700000}"/>
    <cellStyle name="Comma [0] 12653" xfId="29314" hidden="1" xr:uid="{00000000-0005-0000-0000-0000A3720000}"/>
    <cellStyle name="Comma [0] 12654" xfId="29219" hidden="1" xr:uid="{00000000-0005-0000-0000-000044720000}"/>
    <cellStyle name="Comma [0] 12655" xfId="29365" hidden="1" xr:uid="{00000000-0005-0000-0000-0000D6720000}"/>
    <cellStyle name="Comma [0] 12656" xfId="29312" hidden="1" xr:uid="{00000000-0005-0000-0000-0000A1720000}"/>
    <cellStyle name="Comma [0] 12657" xfId="29251" hidden="1" xr:uid="{00000000-0005-0000-0000-000064720000}"/>
    <cellStyle name="Comma [0] 12658" xfId="29369" hidden="1" xr:uid="{00000000-0005-0000-0000-0000DA720000}"/>
    <cellStyle name="Comma [0] 12659" xfId="29371" hidden="1" xr:uid="{00000000-0005-0000-0000-0000DC720000}"/>
    <cellStyle name="Comma [0] 1266" xfId="4589" hidden="1" xr:uid="{00000000-0005-0000-0000-00000E120000}"/>
    <cellStyle name="Comma [0] 12660" xfId="29339" hidden="1" xr:uid="{00000000-0005-0000-0000-0000BC720000}"/>
    <cellStyle name="Comma [0] 12661" xfId="29343" hidden="1" xr:uid="{00000000-0005-0000-0000-0000C0720000}"/>
    <cellStyle name="Comma [0] 12662" xfId="29233" hidden="1" xr:uid="{00000000-0005-0000-0000-000052720000}"/>
    <cellStyle name="Comma [0] 12663" xfId="29331" hidden="1" xr:uid="{00000000-0005-0000-0000-0000B4720000}"/>
    <cellStyle name="Comma [0] 12664" xfId="29223" hidden="1" xr:uid="{00000000-0005-0000-0000-000048720000}"/>
    <cellStyle name="Comma [0] 12665" xfId="29375" hidden="1" xr:uid="{00000000-0005-0000-0000-0000E0720000}"/>
    <cellStyle name="Comma [0] 12666" xfId="29329" hidden="1" xr:uid="{00000000-0005-0000-0000-0000B2720000}"/>
    <cellStyle name="Comma [0] 12667" xfId="29298" hidden="1" xr:uid="{00000000-0005-0000-0000-000093720000}"/>
    <cellStyle name="Comma [0] 12668" xfId="29379" hidden="1" xr:uid="{00000000-0005-0000-0000-0000E4720000}"/>
    <cellStyle name="Comma [0] 12669" xfId="29381" hidden="1" xr:uid="{00000000-0005-0000-0000-0000E6720000}"/>
    <cellStyle name="Comma [0] 1267" xfId="4585" hidden="1" xr:uid="{00000000-0005-0000-0000-00000A120000}"/>
    <cellStyle name="Comma [0] 12670" xfId="29367" hidden="1" xr:uid="{00000000-0005-0000-0000-0000D8720000}"/>
    <cellStyle name="Comma [0] 12671" xfId="29354" hidden="1" xr:uid="{00000000-0005-0000-0000-0000CB720000}"/>
    <cellStyle name="Comma [0] 12672" xfId="29378" hidden="1" xr:uid="{00000000-0005-0000-0000-0000E3720000}"/>
    <cellStyle name="Comma [0] 12673" xfId="29344" hidden="1" xr:uid="{00000000-0005-0000-0000-0000C1720000}"/>
    <cellStyle name="Comma [0] 12674" xfId="29316" hidden="1" xr:uid="{00000000-0005-0000-0000-0000A5720000}"/>
    <cellStyle name="Comma [0] 12675" xfId="29383" hidden="1" xr:uid="{00000000-0005-0000-0000-0000E8720000}"/>
    <cellStyle name="Comma [0] 12676" xfId="29340" hidden="1" xr:uid="{00000000-0005-0000-0000-0000BD720000}"/>
    <cellStyle name="Comma [0] 12677" xfId="29374" hidden="1" xr:uid="{00000000-0005-0000-0000-0000DF720000}"/>
    <cellStyle name="Comma [0] 12678" xfId="29387" hidden="1" xr:uid="{00000000-0005-0000-0000-0000EC720000}"/>
    <cellStyle name="Comma [0] 12679" xfId="29389" hidden="1" xr:uid="{00000000-0005-0000-0000-0000EE720000}"/>
    <cellStyle name="Comma [0] 1268" xfId="4656" hidden="1" xr:uid="{00000000-0005-0000-0000-000051120000}"/>
    <cellStyle name="Comma [0] 12680" xfId="29257" hidden="1" xr:uid="{00000000-0005-0000-0000-00006A720000}"/>
    <cellStyle name="Comma [0] 12681" xfId="29377" hidden="1" xr:uid="{00000000-0005-0000-0000-0000E2720000}"/>
    <cellStyle name="Comma [0] 12682" xfId="29317" hidden="1" xr:uid="{00000000-0005-0000-0000-0000A6720000}"/>
    <cellStyle name="Comma [0] 12683" xfId="29351" hidden="1" xr:uid="{00000000-0005-0000-0000-0000C8720000}"/>
    <cellStyle name="Comma [0] 12684" xfId="29364" hidden="1" xr:uid="{00000000-0005-0000-0000-0000D5720000}"/>
    <cellStyle name="Comma [0] 12685" xfId="29392" hidden="1" xr:uid="{00000000-0005-0000-0000-0000F1720000}"/>
    <cellStyle name="Comma [0] 12686" xfId="29355" hidden="1" xr:uid="{00000000-0005-0000-0000-0000CC720000}"/>
    <cellStyle name="Comma [0] 12687" xfId="29315" hidden="1" xr:uid="{00000000-0005-0000-0000-0000A4720000}"/>
    <cellStyle name="Comma [0] 12688" xfId="29394" hidden="1" xr:uid="{00000000-0005-0000-0000-0000F3720000}"/>
    <cellStyle name="Comma [0] 12689" xfId="29396" hidden="1" xr:uid="{00000000-0005-0000-0000-0000F5720000}"/>
    <cellStyle name="Comma [0] 1269" xfId="4229" hidden="1" xr:uid="{00000000-0005-0000-0000-0000A6100000}"/>
    <cellStyle name="Comma [0] 12690" xfId="14714" hidden="1" xr:uid="{00000000-0005-0000-0000-00009B390000}"/>
    <cellStyle name="Comma [0] 12691" xfId="29398" hidden="1" xr:uid="{00000000-0005-0000-0000-0000F7720000}"/>
    <cellStyle name="Comma [0] 12692" xfId="29400" hidden="1" xr:uid="{00000000-0005-0000-0000-0000F9720000}"/>
    <cellStyle name="Comma [0] 12693" xfId="29402" hidden="1" xr:uid="{00000000-0005-0000-0000-0000FB720000}"/>
    <cellStyle name="Comma [0] 12694" xfId="29404" hidden="1" xr:uid="{00000000-0005-0000-0000-0000FD720000}"/>
    <cellStyle name="Comma [0] 12695" xfId="29406" hidden="1" xr:uid="{00000000-0005-0000-0000-0000FF720000}"/>
    <cellStyle name="Comma [0] 127" xfId="2347" hidden="1" xr:uid="{00000000-0005-0000-0000-00004C090000}"/>
    <cellStyle name="Comma [0] 1270" xfId="4317" hidden="1" xr:uid="{00000000-0005-0000-0000-0000FE100000}"/>
    <cellStyle name="Comma [0] 1271" xfId="4664" hidden="1" xr:uid="{00000000-0005-0000-0000-000059120000}"/>
    <cellStyle name="Comma [0] 1272" xfId="4666" hidden="1" xr:uid="{00000000-0005-0000-0000-00005B120000}"/>
    <cellStyle name="Comma [0] 1273" xfId="4615" hidden="1" xr:uid="{00000000-0005-0000-0000-000028120000}"/>
    <cellStyle name="Comma [0] 1274" xfId="4591" hidden="1" xr:uid="{00000000-0005-0000-0000-000010120000}"/>
    <cellStyle name="Comma [0] 1275" xfId="4626" hidden="1" xr:uid="{00000000-0005-0000-0000-000033120000}"/>
    <cellStyle name="Comma [0] 1276" xfId="4558" hidden="1" xr:uid="{00000000-0005-0000-0000-0000EF110000}"/>
    <cellStyle name="Comma [0] 1277" xfId="4628" hidden="1" xr:uid="{00000000-0005-0000-0000-000035120000}"/>
    <cellStyle name="Comma [0] 1278" xfId="4673" hidden="1" xr:uid="{00000000-0005-0000-0000-000062120000}"/>
    <cellStyle name="Comma [0] 1279" xfId="4616" hidden="1" xr:uid="{00000000-0005-0000-0000-000029120000}"/>
    <cellStyle name="Comma [0] 128" xfId="2316" hidden="1" xr:uid="{00000000-0005-0000-0000-00002D090000}"/>
    <cellStyle name="Comma [0] 1280" xfId="4573" hidden="1" xr:uid="{00000000-0005-0000-0000-0000FE110000}"/>
    <cellStyle name="Comma [0] 1281" xfId="4679" hidden="1" xr:uid="{00000000-0005-0000-0000-000068120000}"/>
    <cellStyle name="Comma [0] 1282" xfId="4681" hidden="1" xr:uid="{00000000-0005-0000-0000-00006A120000}"/>
    <cellStyle name="Comma [0] 1283" xfId="4634" hidden="1" xr:uid="{00000000-0005-0000-0000-00003B120000}"/>
    <cellStyle name="Comma [0] 1284" xfId="4640" hidden="1" xr:uid="{00000000-0005-0000-0000-000041120000}"/>
    <cellStyle name="Comma [0] 1285" xfId="4266" hidden="1" xr:uid="{00000000-0005-0000-0000-0000CB100000}"/>
    <cellStyle name="Comma [0] 1286" xfId="4590" hidden="1" xr:uid="{00000000-0005-0000-0000-00000F120000}"/>
    <cellStyle name="Comma [0] 1287" xfId="4598" hidden="1" xr:uid="{00000000-0005-0000-0000-000017120000}"/>
    <cellStyle name="Comma [0] 1288" xfId="4687" hidden="1" xr:uid="{00000000-0005-0000-0000-000070120000}"/>
    <cellStyle name="Comma [0] 1289" xfId="4601" hidden="1" xr:uid="{00000000-0005-0000-0000-00001A120000}"/>
    <cellStyle name="Comma [0] 129" xfId="2397" hidden="1" xr:uid="{00000000-0005-0000-0000-00007E090000}"/>
    <cellStyle name="Comma [0] 1290" xfId="4561" hidden="1" xr:uid="{00000000-0005-0000-0000-0000F2110000}"/>
    <cellStyle name="Comma [0] 1291" xfId="4692" hidden="1" xr:uid="{00000000-0005-0000-0000-000075120000}"/>
    <cellStyle name="Comma [0] 1292" xfId="4694" hidden="1" xr:uid="{00000000-0005-0000-0000-000077120000}"/>
    <cellStyle name="Comma [0] 1293" xfId="4653" hidden="1" xr:uid="{00000000-0005-0000-0000-00004E120000}"/>
    <cellStyle name="Comma [0] 1294" xfId="4659" hidden="1" xr:uid="{00000000-0005-0000-0000-000054120000}"/>
    <cellStyle name="Comma [0] 1295" xfId="4560" hidden="1" xr:uid="{00000000-0005-0000-0000-0000F1110000}"/>
    <cellStyle name="Comma [0] 1296" xfId="4641" hidden="1" xr:uid="{00000000-0005-0000-0000-000042120000}"/>
    <cellStyle name="Comma [0] 1297" xfId="4620" hidden="1" xr:uid="{00000000-0005-0000-0000-00002D120000}"/>
    <cellStyle name="Comma [0] 1298" xfId="4698" hidden="1" xr:uid="{00000000-0005-0000-0000-00007B120000}"/>
    <cellStyle name="Comma [0] 1299" xfId="4639" hidden="1" xr:uid="{00000000-0005-0000-0000-000040120000}"/>
    <cellStyle name="Comma [0] 13" xfId="52" hidden="1" xr:uid="{00000000-0005-0000-0000-000054000000}"/>
    <cellStyle name="Comma [0] 130" xfId="2399" hidden="1" xr:uid="{00000000-0005-0000-0000-000080090000}"/>
    <cellStyle name="Comma [0] 1300" xfId="4577" hidden="1" xr:uid="{00000000-0005-0000-0000-000002120000}"/>
    <cellStyle name="Comma [0] 1301" xfId="4705" hidden="1" xr:uid="{00000000-0005-0000-0000-000082120000}"/>
    <cellStyle name="Comma [0] 1302" xfId="4707" hidden="1" xr:uid="{00000000-0005-0000-0000-000084120000}"/>
    <cellStyle name="Comma [0] 1303" xfId="4671" hidden="1" xr:uid="{00000000-0005-0000-0000-000060120000}"/>
    <cellStyle name="Comma [0] 1304" xfId="4676" hidden="1" xr:uid="{00000000-0005-0000-0000-000065120000}"/>
    <cellStyle name="Comma [0] 1305" xfId="4240" hidden="1" xr:uid="{00000000-0005-0000-0000-0000B1100000}"/>
    <cellStyle name="Comma [0] 1306" xfId="4660" hidden="1" xr:uid="{00000000-0005-0000-0000-000055120000}"/>
    <cellStyle name="Comma [0] 1307" xfId="4565" hidden="1" xr:uid="{00000000-0005-0000-0000-0000F6110000}"/>
    <cellStyle name="Comma [0] 1308" xfId="4711" hidden="1" xr:uid="{00000000-0005-0000-0000-000088120000}"/>
    <cellStyle name="Comma [0] 1309" xfId="4658" hidden="1" xr:uid="{00000000-0005-0000-0000-000053120000}"/>
    <cellStyle name="Comma [0] 131" xfId="2385" hidden="1" xr:uid="{00000000-0005-0000-0000-000072090000}"/>
    <cellStyle name="Comma [0] 1310" xfId="4597" hidden="1" xr:uid="{00000000-0005-0000-0000-000016120000}"/>
    <cellStyle name="Comma [0] 1311" xfId="4715" hidden="1" xr:uid="{00000000-0005-0000-0000-00008C120000}"/>
    <cellStyle name="Comma [0] 1312" xfId="4717" hidden="1" xr:uid="{00000000-0005-0000-0000-00008E120000}"/>
    <cellStyle name="Comma [0] 1313" xfId="4685" hidden="1" xr:uid="{00000000-0005-0000-0000-00006E120000}"/>
    <cellStyle name="Comma [0] 1314" xfId="4689" hidden="1" xr:uid="{00000000-0005-0000-0000-000072120000}"/>
    <cellStyle name="Comma [0] 1315" xfId="4579" hidden="1" xr:uid="{00000000-0005-0000-0000-000004120000}"/>
    <cellStyle name="Comma [0] 1316" xfId="4677" hidden="1" xr:uid="{00000000-0005-0000-0000-000066120000}"/>
    <cellStyle name="Comma [0] 1317" xfId="4569" hidden="1" xr:uid="{00000000-0005-0000-0000-0000FA110000}"/>
    <cellStyle name="Comma [0] 1318" xfId="4721" hidden="1" xr:uid="{00000000-0005-0000-0000-000092120000}"/>
    <cellStyle name="Comma [0] 1319" xfId="4675" hidden="1" xr:uid="{00000000-0005-0000-0000-000064120000}"/>
    <cellStyle name="Comma [0] 132" xfId="2372" hidden="1" xr:uid="{00000000-0005-0000-0000-000065090000}"/>
    <cellStyle name="Comma [0] 1320" xfId="4644" hidden="1" xr:uid="{00000000-0005-0000-0000-000045120000}"/>
    <cellStyle name="Comma [0] 1321" xfId="4725" hidden="1" xr:uid="{00000000-0005-0000-0000-000096120000}"/>
    <cellStyle name="Comma [0] 1322" xfId="4727" hidden="1" xr:uid="{00000000-0005-0000-0000-000098120000}"/>
    <cellStyle name="Comma [0] 1323" xfId="4713" hidden="1" xr:uid="{00000000-0005-0000-0000-00008A120000}"/>
    <cellStyle name="Comma [0] 1324" xfId="4700" hidden="1" xr:uid="{00000000-0005-0000-0000-00007D120000}"/>
    <cellStyle name="Comma [0] 1325" xfId="4724" hidden="1" xr:uid="{00000000-0005-0000-0000-000095120000}"/>
    <cellStyle name="Comma [0] 1326" xfId="4690" hidden="1" xr:uid="{00000000-0005-0000-0000-000073120000}"/>
    <cellStyle name="Comma [0] 1327" xfId="4662" hidden="1" xr:uid="{00000000-0005-0000-0000-000057120000}"/>
    <cellStyle name="Comma [0] 1328" xfId="4729" hidden="1" xr:uid="{00000000-0005-0000-0000-00009A120000}"/>
    <cellStyle name="Comma [0] 1329" xfId="4686" hidden="1" xr:uid="{00000000-0005-0000-0000-00006F120000}"/>
    <cellStyle name="Comma [0] 133" xfId="2396" hidden="1" xr:uid="{00000000-0005-0000-0000-00007D090000}"/>
    <cellStyle name="Comma [0] 1330" xfId="4720" hidden="1" xr:uid="{00000000-0005-0000-0000-000091120000}"/>
    <cellStyle name="Comma [0] 1331" xfId="4733" hidden="1" xr:uid="{00000000-0005-0000-0000-00009E120000}"/>
    <cellStyle name="Comma [0] 1332" xfId="4735" hidden="1" xr:uid="{00000000-0005-0000-0000-0000A0120000}"/>
    <cellStyle name="Comma [0] 1333" xfId="4603" hidden="1" xr:uid="{00000000-0005-0000-0000-00001C120000}"/>
    <cellStyle name="Comma [0] 1334" xfId="4723" hidden="1" xr:uid="{00000000-0005-0000-0000-000094120000}"/>
    <cellStyle name="Comma [0] 1335" xfId="4663" hidden="1" xr:uid="{00000000-0005-0000-0000-000058120000}"/>
    <cellStyle name="Comma [0] 1336" xfId="4697" hidden="1" xr:uid="{00000000-0005-0000-0000-00007A120000}"/>
    <cellStyle name="Comma [0] 1337" xfId="4710" hidden="1" xr:uid="{00000000-0005-0000-0000-000087120000}"/>
    <cellStyle name="Comma [0] 1338" xfId="4738" hidden="1" xr:uid="{00000000-0005-0000-0000-0000A3120000}"/>
    <cellStyle name="Comma [0] 1339" xfId="4701" hidden="1" xr:uid="{00000000-0005-0000-0000-00007E120000}"/>
    <cellStyle name="Comma [0] 134" xfId="2362" hidden="1" xr:uid="{00000000-0005-0000-0000-00005B090000}"/>
    <cellStyle name="Comma [0] 1340" xfId="4661" hidden="1" xr:uid="{00000000-0005-0000-0000-000056120000}"/>
    <cellStyle name="Comma [0] 1341" xfId="4740" hidden="1" xr:uid="{00000000-0005-0000-0000-0000A5120000}"/>
    <cellStyle name="Comma [0] 1342" xfId="4742" hidden="1" xr:uid="{00000000-0005-0000-0000-0000A7120000}"/>
    <cellStyle name="Comma [0] 1343" xfId="4254" hidden="1" xr:uid="{00000000-0005-0000-0000-0000BF100000}"/>
    <cellStyle name="Comma [0] 1344" xfId="4251" hidden="1" xr:uid="{00000000-0005-0000-0000-0000BC100000}"/>
    <cellStyle name="Comma [0] 1345" xfId="4748" hidden="1" xr:uid="{00000000-0005-0000-0000-0000AD120000}"/>
    <cellStyle name="Comma [0] 1346" xfId="4754" hidden="1" xr:uid="{00000000-0005-0000-0000-0000B3120000}"/>
    <cellStyle name="Comma [0] 1347" xfId="4756" hidden="1" xr:uid="{00000000-0005-0000-0000-0000B5120000}"/>
    <cellStyle name="Comma [0] 1348" xfId="4747" hidden="1" xr:uid="{00000000-0005-0000-0000-0000AC120000}"/>
    <cellStyle name="Comma [0] 1349" xfId="4752" hidden="1" xr:uid="{00000000-0005-0000-0000-0000B1120000}"/>
    <cellStyle name="Comma [0] 135" xfId="2334" hidden="1" xr:uid="{00000000-0005-0000-0000-00003F090000}"/>
    <cellStyle name="Comma [0] 1350" xfId="4758" hidden="1" xr:uid="{00000000-0005-0000-0000-0000B7120000}"/>
    <cellStyle name="Comma [0] 1351" xfId="4760" hidden="1" xr:uid="{00000000-0005-0000-0000-0000B9120000}"/>
    <cellStyle name="Comma [0] 1352" xfId="4277" hidden="1" xr:uid="{00000000-0005-0000-0000-0000D6100000}"/>
    <cellStyle name="Comma [0] 1353" xfId="4279" hidden="1" xr:uid="{00000000-0005-0000-0000-0000D8100000}"/>
    <cellStyle name="Comma [0] 1354" xfId="4771" hidden="1" xr:uid="{00000000-0005-0000-0000-0000C4120000}"/>
    <cellStyle name="Comma [0] 1355" xfId="4780" hidden="1" xr:uid="{00000000-0005-0000-0000-0000CD120000}"/>
    <cellStyle name="Comma [0] 1356" xfId="4791" hidden="1" xr:uid="{00000000-0005-0000-0000-0000D8120000}"/>
    <cellStyle name="Comma [0] 1357" xfId="4797" hidden="1" xr:uid="{00000000-0005-0000-0000-0000DE120000}"/>
    <cellStyle name="Comma [0] 1358" xfId="4779" hidden="1" xr:uid="{00000000-0005-0000-0000-0000CC120000}"/>
    <cellStyle name="Comma [0] 1359" xfId="4789" hidden="1" xr:uid="{00000000-0005-0000-0000-0000D6120000}"/>
    <cellStyle name="Comma [0] 136" xfId="2401" hidden="1" xr:uid="{00000000-0005-0000-0000-000082090000}"/>
    <cellStyle name="Comma [0] 1360" xfId="4809" hidden="1" xr:uid="{00000000-0005-0000-0000-0000EA120000}"/>
    <cellStyle name="Comma [0] 1361" xfId="4811" hidden="1" xr:uid="{00000000-0005-0000-0000-0000EC120000}"/>
    <cellStyle name="Comma [0] 1362" xfId="4762" hidden="1" xr:uid="{00000000-0005-0000-0000-0000BB120000}"/>
    <cellStyle name="Comma [0] 1363" xfId="4259" hidden="1" xr:uid="{00000000-0005-0000-0000-0000C4100000}"/>
    <cellStyle name="Comma [0] 1364" xfId="4765" hidden="1" xr:uid="{00000000-0005-0000-0000-0000BE120000}"/>
    <cellStyle name="Comma [0] 1365" xfId="4264" hidden="1" xr:uid="{00000000-0005-0000-0000-0000C9100000}"/>
    <cellStyle name="Comma [0] 1366" xfId="4248" hidden="1" xr:uid="{00000000-0005-0000-0000-0000B9100000}"/>
    <cellStyle name="Comma [0] 1367" xfId="4816" hidden="1" xr:uid="{00000000-0005-0000-0000-0000F1120000}"/>
    <cellStyle name="Comma [0] 1368" xfId="4257" hidden="1" xr:uid="{00000000-0005-0000-0000-0000C2100000}"/>
    <cellStyle name="Comma [0] 1369" xfId="4278" hidden="1" xr:uid="{00000000-0005-0000-0000-0000D7100000}"/>
    <cellStyle name="Comma [0] 137" xfId="2358" hidden="1" xr:uid="{00000000-0005-0000-0000-000057090000}"/>
    <cellStyle name="Comma [0] 1370" xfId="4828" hidden="1" xr:uid="{00000000-0005-0000-0000-0000FD120000}"/>
    <cellStyle name="Comma [0] 1371" xfId="4830" hidden="1" xr:uid="{00000000-0005-0000-0000-0000FF120000}"/>
    <cellStyle name="Comma [0] 1372" xfId="4819" hidden="1" xr:uid="{00000000-0005-0000-0000-0000F4120000}"/>
    <cellStyle name="Comma [0] 1373" xfId="4827" hidden="1" xr:uid="{00000000-0005-0000-0000-0000FC120000}"/>
    <cellStyle name="Comma [0] 1374" xfId="4261" hidden="1" xr:uid="{00000000-0005-0000-0000-0000C6100000}"/>
    <cellStyle name="Comma [0] 1375" xfId="4813" hidden="1" xr:uid="{00000000-0005-0000-0000-0000EE120000}"/>
    <cellStyle name="Comma [0] 1376" xfId="4846" hidden="1" xr:uid="{00000000-0005-0000-0000-00000F130000}"/>
    <cellStyle name="Comma [0] 1377" xfId="4854" hidden="1" xr:uid="{00000000-0005-0000-0000-000017130000}"/>
    <cellStyle name="Comma [0] 1378" xfId="4763" hidden="1" xr:uid="{00000000-0005-0000-0000-0000BC120000}"/>
    <cellStyle name="Comma [0] 1379" xfId="4842" hidden="1" xr:uid="{00000000-0005-0000-0000-00000B130000}"/>
    <cellStyle name="Comma [0] 138" xfId="2392" hidden="1" xr:uid="{00000000-0005-0000-0000-000079090000}"/>
    <cellStyle name="Comma [0] 1380" xfId="4863" hidden="1" xr:uid="{00000000-0005-0000-0000-000020130000}"/>
    <cellStyle name="Comma [0] 1381" xfId="4865" hidden="1" xr:uid="{00000000-0005-0000-0000-000022130000}"/>
    <cellStyle name="Comma [0] 1382" xfId="4824" hidden="1" xr:uid="{00000000-0005-0000-0000-0000F9120000}"/>
    <cellStyle name="Comma [0] 1383" xfId="4769" hidden="1" xr:uid="{00000000-0005-0000-0000-0000C2120000}"/>
    <cellStyle name="Comma [0] 1384" xfId="4822" hidden="1" xr:uid="{00000000-0005-0000-0000-0000F7120000}"/>
    <cellStyle name="Comma [0] 1385" xfId="4806" hidden="1" xr:uid="{00000000-0005-0000-0000-0000E7120000}"/>
    <cellStyle name="Comma [0] 1386" xfId="4802" hidden="1" xr:uid="{00000000-0005-0000-0000-0000E3120000}"/>
    <cellStyle name="Comma [0] 1387" xfId="4873" hidden="1" xr:uid="{00000000-0005-0000-0000-00002A130000}"/>
    <cellStyle name="Comma [0] 1388" xfId="4745" hidden="1" xr:uid="{00000000-0005-0000-0000-0000AA120000}"/>
    <cellStyle name="Comma [0] 1389" xfId="4227" hidden="1" xr:uid="{00000000-0005-0000-0000-0000A4100000}"/>
    <cellStyle name="Comma [0] 139" xfId="2405" hidden="1" xr:uid="{00000000-0005-0000-0000-000086090000}"/>
    <cellStyle name="Comma [0] 1390" xfId="4881" hidden="1" xr:uid="{00000000-0005-0000-0000-000032130000}"/>
    <cellStyle name="Comma [0] 1391" xfId="4883" hidden="1" xr:uid="{00000000-0005-0000-0000-000034130000}"/>
    <cellStyle name="Comma [0] 1392" xfId="4832" hidden="1" xr:uid="{00000000-0005-0000-0000-000001130000}"/>
    <cellStyle name="Comma [0] 1393" xfId="4808" hidden="1" xr:uid="{00000000-0005-0000-0000-0000E9120000}"/>
    <cellStyle name="Comma [0] 1394" xfId="4843" hidden="1" xr:uid="{00000000-0005-0000-0000-00000C130000}"/>
    <cellStyle name="Comma [0] 1395" xfId="4775" hidden="1" xr:uid="{00000000-0005-0000-0000-0000C8120000}"/>
    <cellStyle name="Comma [0] 1396" xfId="4845" hidden="1" xr:uid="{00000000-0005-0000-0000-00000E130000}"/>
    <cellStyle name="Comma [0] 1397" xfId="4890" hidden="1" xr:uid="{00000000-0005-0000-0000-00003B130000}"/>
    <cellStyle name="Comma [0] 1398" xfId="4833" hidden="1" xr:uid="{00000000-0005-0000-0000-000002130000}"/>
    <cellStyle name="Comma [0] 1399" xfId="4790" hidden="1" xr:uid="{00000000-0005-0000-0000-0000D7120000}"/>
    <cellStyle name="Comma [0] 14" xfId="50" hidden="1" xr:uid="{00000000-0005-0000-0000-000052000000}"/>
    <cellStyle name="Comma [0] 140" xfId="2407" hidden="1" xr:uid="{00000000-0005-0000-0000-000088090000}"/>
    <cellStyle name="Comma [0] 1400" xfId="4896" hidden="1" xr:uid="{00000000-0005-0000-0000-000041130000}"/>
    <cellStyle name="Comma [0] 1401" xfId="4898" hidden="1" xr:uid="{00000000-0005-0000-0000-000043130000}"/>
    <cellStyle name="Comma [0] 1402" xfId="4851" hidden="1" xr:uid="{00000000-0005-0000-0000-000014130000}"/>
    <cellStyle name="Comma [0] 1403" xfId="4857" hidden="1" xr:uid="{00000000-0005-0000-0000-00001A130000}"/>
    <cellStyle name="Comma [0] 1404" xfId="4744" hidden="1" xr:uid="{00000000-0005-0000-0000-0000A9120000}"/>
    <cellStyle name="Comma [0] 1405" xfId="4807" hidden="1" xr:uid="{00000000-0005-0000-0000-0000E8120000}"/>
    <cellStyle name="Comma [0] 1406" xfId="4815" hidden="1" xr:uid="{00000000-0005-0000-0000-0000F0120000}"/>
    <cellStyle name="Comma [0] 1407" xfId="4904" hidden="1" xr:uid="{00000000-0005-0000-0000-000049130000}"/>
    <cellStyle name="Comma [0] 1408" xfId="4818" hidden="1" xr:uid="{00000000-0005-0000-0000-0000F3120000}"/>
    <cellStyle name="Comma [0] 1409" xfId="4778" hidden="1" xr:uid="{00000000-0005-0000-0000-0000CB120000}"/>
    <cellStyle name="Comma [0] 141" xfId="2275" hidden="1" xr:uid="{00000000-0005-0000-0000-000004090000}"/>
    <cellStyle name="Comma [0] 1410" xfId="4909" hidden="1" xr:uid="{00000000-0005-0000-0000-00004E130000}"/>
    <cellStyle name="Comma [0] 1411" xfId="4911" hidden="1" xr:uid="{00000000-0005-0000-0000-000050130000}"/>
    <cellStyle name="Comma [0] 1412" xfId="4870" hidden="1" xr:uid="{00000000-0005-0000-0000-000027130000}"/>
    <cellStyle name="Comma [0] 1413" xfId="4876" hidden="1" xr:uid="{00000000-0005-0000-0000-00002D130000}"/>
    <cellStyle name="Comma [0] 1414" xfId="4777" hidden="1" xr:uid="{00000000-0005-0000-0000-0000CA120000}"/>
    <cellStyle name="Comma [0] 1415" xfId="4858" hidden="1" xr:uid="{00000000-0005-0000-0000-00001B130000}"/>
    <cellStyle name="Comma [0] 1416" xfId="4837" hidden="1" xr:uid="{00000000-0005-0000-0000-000006130000}"/>
    <cellStyle name="Comma [0] 1417" xfId="4915" hidden="1" xr:uid="{00000000-0005-0000-0000-000054130000}"/>
    <cellStyle name="Comma [0] 1418" xfId="4856" hidden="1" xr:uid="{00000000-0005-0000-0000-000019130000}"/>
    <cellStyle name="Comma [0] 1419" xfId="4794" hidden="1" xr:uid="{00000000-0005-0000-0000-0000DB120000}"/>
    <cellStyle name="Comma [0] 142" xfId="2395" hidden="1" xr:uid="{00000000-0005-0000-0000-00007C090000}"/>
    <cellStyle name="Comma [0] 1420" xfId="4922" hidden="1" xr:uid="{00000000-0005-0000-0000-00005B130000}"/>
    <cellStyle name="Comma [0] 1421" xfId="4924" hidden="1" xr:uid="{00000000-0005-0000-0000-00005D130000}"/>
    <cellStyle name="Comma [0] 1422" xfId="4888" hidden="1" xr:uid="{00000000-0005-0000-0000-000039130000}"/>
    <cellStyle name="Comma [0] 1423" xfId="4893" hidden="1" xr:uid="{00000000-0005-0000-0000-00003E130000}"/>
    <cellStyle name="Comma [0] 1424" xfId="4258" hidden="1" xr:uid="{00000000-0005-0000-0000-0000C3100000}"/>
    <cellStyle name="Comma [0] 1425" xfId="4877" hidden="1" xr:uid="{00000000-0005-0000-0000-00002E130000}"/>
    <cellStyle name="Comma [0] 1426" xfId="4782" hidden="1" xr:uid="{00000000-0005-0000-0000-0000CF120000}"/>
    <cellStyle name="Comma [0] 1427" xfId="4928" hidden="1" xr:uid="{00000000-0005-0000-0000-000061130000}"/>
    <cellStyle name="Comma [0] 1428" xfId="4875" hidden="1" xr:uid="{00000000-0005-0000-0000-00002C130000}"/>
    <cellStyle name="Comma [0] 1429" xfId="4814" hidden="1" xr:uid="{00000000-0005-0000-0000-0000EF120000}"/>
    <cellStyle name="Comma [0] 143" xfId="2335" hidden="1" xr:uid="{00000000-0005-0000-0000-000040090000}"/>
    <cellStyle name="Comma [0] 1430" xfId="4932" hidden="1" xr:uid="{00000000-0005-0000-0000-000065130000}"/>
    <cellStyle name="Comma [0] 1431" xfId="4934" hidden="1" xr:uid="{00000000-0005-0000-0000-000067130000}"/>
    <cellStyle name="Comma [0] 1432" xfId="4902" hidden="1" xr:uid="{00000000-0005-0000-0000-000047130000}"/>
    <cellStyle name="Comma [0] 1433" xfId="4906" hidden="1" xr:uid="{00000000-0005-0000-0000-00004B130000}"/>
    <cellStyle name="Comma [0] 1434" xfId="4796" hidden="1" xr:uid="{00000000-0005-0000-0000-0000DD120000}"/>
    <cellStyle name="Comma [0] 1435" xfId="4894" hidden="1" xr:uid="{00000000-0005-0000-0000-00003F130000}"/>
    <cellStyle name="Comma [0] 1436" xfId="4786" hidden="1" xr:uid="{00000000-0005-0000-0000-0000D3120000}"/>
    <cellStyle name="Comma [0] 1437" xfId="4938" hidden="1" xr:uid="{00000000-0005-0000-0000-00006B130000}"/>
    <cellStyle name="Comma [0] 1438" xfId="4892" hidden="1" xr:uid="{00000000-0005-0000-0000-00003D130000}"/>
    <cellStyle name="Comma [0] 1439" xfId="4861" hidden="1" xr:uid="{00000000-0005-0000-0000-00001E130000}"/>
    <cellStyle name="Comma [0] 144" xfId="2369" hidden="1" xr:uid="{00000000-0005-0000-0000-000062090000}"/>
    <cellStyle name="Comma [0] 1440" xfId="4942" hidden="1" xr:uid="{00000000-0005-0000-0000-00006F130000}"/>
    <cellStyle name="Comma [0] 1441" xfId="4944" hidden="1" xr:uid="{00000000-0005-0000-0000-000071130000}"/>
    <cellStyle name="Comma [0] 1442" xfId="4930" hidden="1" xr:uid="{00000000-0005-0000-0000-000063130000}"/>
    <cellStyle name="Comma [0] 1443" xfId="4917" hidden="1" xr:uid="{00000000-0005-0000-0000-000056130000}"/>
    <cellStyle name="Comma [0] 1444" xfId="4941" hidden="1" xr:uid="{00000000-0005-0000-0000-00006E130000}"/>
    <cellStyle name="Comma [0] 1445" xfId="4907" hidden="1" xr:uid="{00000000-0005-0000-0000-00004C130000}"/>
    <cellStyle name="Comma [0] 1446" xfId="4879" hidden="1" xr:uid="{00000000-0005-0000-0000-000030130000}"/>
    <cellStyle name="Comma [0] 1447" xfId="4946" hidden="1" xr:uid="{00000000-0005-0000-0000-000073130000}"/>
    <cellStyle name="Comma [0] 1448" xfId="4903" hidden="1" xr:uid="{00000000-0005-0000-0000-000048130000}"/>
    <cellStyle name="Comma [0] 1449" xfId="4937" hidden="1" xr:uid="{00000000-0005-0000-0000-00006A130000}"/>
    <cellStyle name="Comma [0] 145" xfId="2382" hidden="1" xr:uid="{00000000-0005-0000-0000-00006F090000}"/>
    <cellStyle name="Comma [0] 1450" xfId="4950" hidden="1" xr:uid="{00000000-0005-0000-0000-000077130000}"/>
    <cellStyle name="Comma [0] 1451" xfId="4952" hidden="1" xr:uid="{00000000-0005-0000-0000-000079130000}"/>
    <cellStyle name="Comma [0] 1452" xfId="4820" hidden="1" xr:uid="{00000000-0005-0000-0000-0000F5120000}"/>
    <cellStyle name="Comma [0] 1453" xfId="4940" hidden="1" xr:uid="{00000000-0005-0000-0000-00006D130000}"/>
    <cellStyle name="Comma [0] 1454" xfId="4880" hidden="1" xr:uid="{00000000-0005-0000-0000-000031130000}"/>
    <cellStyle name="Comma [0] 1455" xfId="4914" hidden="1" xr:uid="{00000000-0005-0000-0000-000053130000}"/>
    <cellStyle name="Comma [0] 1456" xfId="4927" hidden="1" xr:uid="{00000000-0005-0000-0000-000060130000}"/>
    <cellStyle name="Comma [0] 1457" xfId="4955" hidden="1" xr:uid="{00000000-0005-0000-0000-00007C130000}"/>
    <cellStyle name="Comma [0] 1458" xfId="4918" hidden="1" xr:uid="{00000000-0005-0000-0000-000057130000}"/>
    <cellStyle name="Comma [0] 1459" xfId="4878" hidden="1" xr:uid="{00000000-0005-0000-0000-00002F130000}"/>
    <cellStyle name="Comma [0] 146" xfId="2410" hidden="1" xr:uid="{00000000-0005-0000-0000-00008B090000}"/>
    <cellStyle name="Comma [0] 1460" xfId="4957" hidden="1" xr:uid="{00000000-0005-0000-0000-00007E130000}"/>
    <cellStyle name="Comma [0] 1461" xfId="4959" hidden="1" xr:uid="{00000000-0005-0000-0000-000080130000}"/>
    <cellStyle name="Comma [0] 1462" xfId="4312" hidden="1" xr:uid="{00000000-0005-0000-0000-0000F9100000}"/>
    <cellStyle name="Comma [0] 1463" xfId="4268" hidden="1" xr:uid="{00000000-0005-0000-0000-0000CD100000}"/>
    <cellStyle name="Comma [0] 1464" xfId="4965" hidden="1" xr:uid="{00000000-0005-0000-0000-000086130000}"/>
    <cellStyle name="Comma [0] 1465" xfId="4971" hidden="1" xr:uid="{00000000-0005-0000-0000-00008C130000}"/>
    <cellStyle name="Comma [0] 1466" xfId="4973" hidden="1" xr:uid="{00000000-0005-0000-0000-00008E130000}"/>
    <cellStyle name="Comma [0] 1467" xfId="4964" hidden="1" xr:uid="{00000000-0005-0000-0000-000085130000}"/>
    <cellStyle name="Comma [0] 1468" xfId="4969" hidden="1" xr:uid="{00000000-0005-0000-0000-00008A130000}"/>
    <cellStyle name="Comma [0] 1469" xfId="4975" hidden="1" xr:uid="{00000000-0005-0000-0000-000090130000}"/>
    <cellStyle name="Comma [0] 147" xfId="2373" hidden="1" xr:uid="{00000000-0005-0000-0000-000066090000}"/>
    <cellStyle name="Comma [0] 1470" xfId="4977" hidden="1" xr:uid="{00000000-0005-0000-0000-000092130000}"/>
    <cellStyle name="Comma [0] 1471" xfId="4269" hidden="1" xr:uid="{00000000-0005-0000-0000-0000CE100000}"/>
    <cellStyle name="Comma [0] 1472" xfId="4247" hidden="1" xr:uid="{00000000-0005-0000-0000-0000B8100000}"/>
    <cellStyle name="Comma [0] 1473" xfId="4988" hidden="1" xr:uid="{00000000-0005-0000-0000-00009D130000}"/>
    <cellStyle name="Comma [0] 1474" xfId="4997" hidden="1" xr:uid="{00000000-0005-0000-0000-0000A6130000}"/>
    <cellStyle name="Comma [0] 1475" xfId="5008" hidden="1" xr:uid="{00000000-0005-0000-0000-0000B1130000}"/>
    <cellStyle name="Comma [0] 1476" xfId="5014" hidden="1" xr:uid="{00000000-0005-0000-0000-0000B7130000}"/>
    <cellStyle name="Comma [0] 1477" xfId="4996" hidden="1" xr:uid="{00000000-0005-0000-0000-0000A5130000}"/>
    <cellStyle name="Comma [0] 1478" xfId="5006" hidden="1" xr:uid="{00000000-0005-0000-0000-0000AF130000}"/>
    <cellStyle name="Comma [0] 1479" xfId="5026" hidden="1" xr:uid="{00000000-0005-0000-0000-0000C3130000}"/>
    <cellStyle name="Comma [0] 148" xfId="2333" hidden="1" xr:uid="{00000000-0005-0000-0000-00003E090000}"/>
    <cellStyle name="Comma [0] 1480" xfId="5028" hidden="1" xr:uid="{00000000-0005-0000-0000-0000C5130000}"/>
    <cellStyle name="Comma [0] 1481" xfId="4979" hidden="1" xr:uid="{00000000-0005-0000-0000-000094130000}"/>
    <cellStyle name="Comma [0] 1482" xfId="4235" hidden="1" xr:uid="{00000000-0005-0000-0000-0000AC100000}"/>
    <cellStyle name="Comma [0] 1483" xfId="4982" hidden="1" xr:uid="{00000000-0005-0000-0000-000097130000}"/>
    <cellStyle name="Comma [0] 1484" xfId="4246" hidden="1" xr:uid="{00000000-0005-0000-0000-0000B7100000}"/>
    <cellStyle name="Comma [0] 1485" xfId="4245" hidden="1" xr:uid="{00000000-0005-0000-0000-0000B6100000}"/>
    <cellStyle name="Comma [0] 1486" xfId="5033" hidden="1" xr:uid="{00000000-0005-0000-0000-0000CA130000}"/>
    <cellStyle name="Comma [0] 1487" xfId="4321" hidden="1" xr:uid="{00000000-0005-0000-0000-000002110000}"/>
    <cellStyle name="Comma [0] 1488" xfId="4522" hidden="1" xr:uid="{00000000-0005-0000-0000-0000CB110000}"/>
    <cellStyle name="Comma [0] 1489" xfId="5045" hidden="1" xr:uid="{00000000-0005-0000-0000-0000D6130000}"/>
    <cellStyle name="Comma [0] 149" xfId="2412" hidden="1" xr:uid="{00000000-0005-0000-0000-00008D090000}"/>
    <cellStyle name="Comma [0] 1490" xfId="5047" hidden="1" xr:uid="{00000000-0005-0000-0000-0000D8130000}"/>
    <cellStyle name="Comma [0] 1491" xfId="5036" hidden="1" xr:uid="{00000000-0005-0000-0000-0000CD130000}"/>
    <cellStyle name="Comma [0] 1492" xfId="5044" hidden="1" xr:uid="{00000000-0005-0000-0000-0000D5130000}"/>
    <cellStyle name="Comma [0] 1493" xfId="4531" hidden="1" xr:uid="{00000000-0005-0000-0000-0000D4110000}"/>
    <cellStyle name="Comma [0] 1494" xfId="5030" hidden="1" xr:uid="{00000000-0005-0000-0000-0000C7130000}"/>
    <cellStyle name="Comma [0] 1495" xfId="5063" hidden="1" xr:uid="{00000000-0005-0000-0000-0000E8130000}"/>
    <cellStyle name="Comma [0] 1496" xfId="5071" hidden="1" xr:uid="{00000000-0005-0000-0000-0000F0130000}"/>
    <cellStyle name="Comma [0] 1497" xfId="4980" hidden="1" xr:uid="{00000000-0005-0000-0000-000095130000}"/>
    <cellStyle name="Comma [0] 1498" xfId="5059" hidden="1" xr:uid="{00000000-0005-0000-0000-0000E4130000}"/>
    <cellStyle name="Comma [0] 1499" xfId="5080" hidden="1" xr:uid="{00000000-0005-0000-0000-0000F9130000}"/>
    <cellStyle name="Comma [0] 15" xfId="48" hidden="1" xr:uid="{00000000-0005-0000-0000-000050000000}"/>
    <cellStyle name="Comma [0] 150" xfId="2414" hidden="1" xr:uid="{00000000-0005-0000-0000-00008F090000}"/>
    <cellStyle name="Comma [0] 1500" xfId="5082" hidden="1" xr:uid="{00000000-0005-0000-0000-0000FB130000}"/>
    <cellStyle name="Comma [0] 1501" xfId="5041" hidden="1" xr:uid="{00000000-0005-0000-0000-0000D2130000}"/>
    <cellStyle name="Comma [0] 1502" xfId="4986" hidden="1" xr:uid="{00000000-0005-0000-0000-00009B130000}"/>
    <cellStyle name="Comma [0] 1503" xfId="5039" hidden="1" xr:uid="{00000000-0005-0000-0000-0000D0130000}"/>
    <cellStyle name="Comma [0] 1504" xfId="5023" hidden="1" xr:uid="{00000000-0005-0000-0000-0000C0130000}"/>
    <cellStyle name="Comma [0] 1505" xfId="5019" hidden="1" xr:uid="{00000000-0005-0000-0000-0000BC130000}"/>
    <cellStyle name="Comma [0] 1506" xfId="5090" hidden="1" xr:uid="{00000000-0005-0000-0000-000003140000}"/>
    <cellStyle name="Comma [0] 1507" xfId="4962" hidden="1" xr:uid="{00000000-0005-0000-0000-000083130000}"/>
    <cellStyle name="Comma [0] 1508" xfId="4270" hidden="1" xr:uid="{00000000-0005-0000-0000-0000CF100000}"/>
    <cellStyle name="Comma [0] 1509" xfId="5098" hidden="1" xr:uid="{00000000-0005-0000-0000-00000B140000}"/>
    <cellStyle name="Comma [0] 151" xfId="2053" hidden="1" xr:uid="{00000000-0005-0000-0000-000026080000}"/>
    <cellStyle name="Comma [0] 1510" xfId="5100" hidden="1" xr:uid="{00000000-0005-0000-0000-00000D140000}"/>
    <cellStyle name="Comma [0] 1511" xfId="5049" hidden="1" xr:uid="{00000000-0005-0000-0000-0000DA130000}"/>
    <cellStyle name="Comma [0] 1512" xfId="5025" hidden="1" xr:uid="{00000000-0005-0000-0000-0000C2130000}"/>
    <cellStyle name="Comma [0] 1513" xfId="5060" hidden="1" xr:uid="{00000000-0005-0000-0000-0000E5130000}"/>
    <cellStyle name="Comma [0] 1514" xfId="4992" hidden="1" xr:uid="{00000000-0005-0000-0000-0000A1130000}"/>
    <cellStyle name="Comma [0] 1515" xfId="5062" hidden="1" xr:uid="{00000000-0005-0000-0000-0000E7130000}"/>
    <cellStyle name="Comma [0] 1516" xfId="5107" hidden="1" xr:uid="{00000000-0005-0000-0000-000014140000}"/>
    <cellStyle name="Comma [0] 1517" xfId="5050" hidden="1" xr:uid="{00000000-0005-0000-0000-0000DB130000}"/>
    <cellStyle name="Comma [0] 1518" xfId="5007" hidden="1" xr:uid="{00000000-0005-0000-0000-0000B0130000}"/>
    <cellStyle name="Comma [0] 1519" xfId="5113" hidden="1" xr:uid="{00000000-0005-0000-0000-00001A140000}"/>
    <cellStyle name="Comma [0] 152" xfId="2050" hidden="1" xr:uid="{00000000-0005-0000-0000-000023080000}"/>
    <cellStyle name="Comma [0] 1520" xfId="5115" hidden="1" xr:uid="{00000000-0005-0000-0000-00001C140000}"/>
    <cellStyle name="Comma [0] 1521" xfId="5068" hidden="1" xr:uid="{00000000-0005-0000-0000-0000ED130000}"/>
    <cellStyle name="Comma [0] 1522" xfId="5074" hidden="1" xr:uid="{00000000-0005-0000-0000-0000F3130000}"/>
    <cellStyle name="Comma [0] 1523" xfId="4961" hidden="1" xr:uid="{00000000-0005-0000-0000-000082130000}"/>
    <cellStyle name="Comma [0] 1524" xfId="5024" hidden="1" xr:uid="{00000000-0005-0000-0000-0000C1130000}"/>
    <cellStyle name="Comma [0] 1525" xfId="5032" hidden="1" xr:uid="{00000000-0005-0000-0000-0000C9130000}"/>
    <cellStyle name="Comma [0] 1526" xfId="5121" hidden="1" xr:uid="{00000000-0005-0000-0000-000022140000}"/>
    <cellStyle name="Comma [0] 1527" xfId="5035" hidden="1" xr:uid="{00000000-0005-0000-0000-0000CC130000}"/>
    <cellStyle name="Comma [0] 1528" xfId="4995" hidden="1" xr:uid="{00000000-0005-0000-0000-0000A4130000}"/>
    <cellStyle name="Comma [0] 1529" xfId="5126" hidden="1" xr:uid="{00000000-0005-0000-0000-000027140000}"/>
    <cellStyle name="Comma [0] 153" xfId="2420" hidden="1" xr:uid="{00000000-0005-0000-0000-000095090000}"/>
    <cellStyle name="Comma [0] 1530" xfId="5128" hidden="1" xr:uid="{00000000-0005-0000-0000-000029140000}"/>
    <cellStyle name="Comma [0] 1531" xfId="5087" hidden="1" xr:uid="{00000000-0005-0000-0000-000000140000}"/>
    <cellStyle name="Comma [0] 1532" xfId="5093" hidden="1" xr:uid="{00000000-0005-0000-0000-000006140000}"/>
    <cellStyle name="Comma [0] 1533" xfId="4994" hidden="1" xr:uid="{00000000-0005-0000-0000-0000A3130000}"/>
    <cellStyle name="Comma [0] 1534" xfId="5075" hidden="1" xr:uid="{00000000-0005-0000-0000-0000F4130000}"/>
    <cellStyle name="Comma [0] 1535" xfId="5054" hidden="1" xr:uid="{00000000-0005-0000-0000-0000DF130000}"/>
    <cellStyle name="Comma [0] 1536" xfId="5132" hidden="1" xr:uid="{00000000-0005-0000-0000-00002D140000}"/>
    <cellStyle name="Comma [0] 1537" xfId="5073" hidden="1" xr:uid="{00000000-0005-0000-0000-0000F2130000}"/>
    <cellStyle name="Comma [0] 1538" xfId="5011" hidden="1" xr:uid="{00000000-0005-0000-0000-0000B4130000}"/>
    <cellStyle name="Comma [0] 1539" xfId="5139" hidden="1" xr:uid="{00000000-0005-0000-0000-000034140000}"/>
    <cellStyle name="Comma [0] 154" xfId="2426" hidden="1" xr:uid="{00000000-0005-0000-0000-00009B090000}"/>
    <cellStyle name="Comma [0] 1540" xfId="5141" hidden="1" xr:uid="{00000000-0005-0000-0000-000036140000}"/>
    <cellStyle name="Comma [0] 1541" xfId="5105" hidden="1" xr:uid="{00000000-0005-0000-0000-000012140000}"/>
    <cellStyle name="Comma [0] 1542" xfId="5110" hidden="1" xr:uid="{00000000-0005-0000-0000-000017140000}"/>
    <cellStyle name="Comma [0] 1543" xfId="4540" hidden="1" xr:uid="{00000000-0005-0000-0000-0000DD110000}"/>
    <cellStyle name="Comma [0] 1544" xfId="5094" hidden="1" xr:uid="{00000000-0005-0000-0000-000007140000}"/>
    <cellStyle name="Comma [0] 1545" xfId="4999" hidden="1" xr:uid="{00000000-0005-0000-0000-0000A8130000}"/>
    <cellStyle name="Comma [0] 1546" xfId="5145" hidden="1" xr:uid="{00000000-0005-0000-0000-00003A140000}"/>
    <cellStyle name="Comma [0] 1547" xfId="5092" hidden="1" xr:uid="{00000000-0005-0000-0000-000005140000}"/>
    <cellStyle name="Comma [0] 1548" xfId="5031" hidden="1" xr:uid="{00000000-0005-0000-0000-0000C8130000}"/>
    <cellStyle name="Comma [0] 1549" xfId="5149" hidden="1" xr:uid="{00000000-0005-0000-0000-00003E140000}"/>
    <cellStyle name="Comma [0] 155" xfId="2428" hidden="1" xr:uid="{00000000-0005-0000-0000-00009D090000}"/>
    <cellStyle name="Comma [0] 1550" xfId="5151" hidden="1" xr:uid="{00000000-0005-0000-0000-000040140000}"/>
    <cellStyle name="Comma [0] 1551" xfId="5119" hidden="1" xr:uid="{00000000-0005-0000-0000-000020140000}"/>
    <cellStyle name="Comma [0] 1552" xfId="5123" hidden="1" xr:uid="{00000000-0005-0000-0000-000024140000}"/>
    <cellStyle name="Comma [0] 1553" xfId="5013" hidden="1" xr:uid="{00000000-0005-0000-0000-0000B6130000}"/>
    <cellStyle name="Comma [0] 1554" xfId="5111" hidden="1" xr:uid="{00000000-0005-0000-0000-000018140000}"/>
    <cellStyle name="Comma [0] 1555" xfId="5003" hidden="1" xr:uid="{00000000-0005-0000-0000-0000AC130000}"/>
    <cellStyle name="Comma [0] 1556" xfId="5155" hidden="1" xr:uid="{00000000-0005-0000-0000-000044140000}"/>
    <cellStyle name="Comma [0] 1557" xfId="5109" hidden="1" xr:uid="{00000000-0005-0000-0000-000016140000}"/>
    <cellStyle name="Comma [0] 1558" xfId="5078" hidden="1" xr:uid="{00000000-0005-0000-0000-0000F7130000}"/>
    <cellStyle name="Comma [0] 1559" xfId="5159" hidden="1" xr:uid="{00000000-0005-0000-0000-000048140000}"/>
    <cellStyle name="Comma [0] 156" xfId="2419" hidden="1" xr:uid="{00000000-0005-0000-0000-000094090000}"/>
    <cellStyle name="Comma [0] 1560" xfId="5161" hidden="1" xr:uid="{00000000-0005-0000-0000-00004A140000}"/>
    <cellStyle name="Comma [0] 1561" xfId="5147" hidden="1" xr:uid="{00000000-0005-0000-0000-00003C140000}"/>
    <cellStyle name="Comma [0] 1562" xfId="5134" hidden="1" xr:uid="{00000000-0005-0000-0000-00002F140000}"/>
    <cellStyle name="Comma [0] 1563" xfId="5158" hidden="1" xr:uid="{00000000-0005-0000-0000-000047140000}"/>
    <cellStyle name="Comma [0] 1564" xfId="5124" hidden="1" xr:uid="{00000000-0005-0000-0000-000025140000}"/>
    <cellStyle name="Comma [0] 1565" xfId="5096" hidden="1" xr:uid="{00000000-0005-0000-0000-000009140000}"/>
    <cellStyle name="Comma [0] 1566" xfId="5163" hidden="1" xr:uid="{00000000-0005-0000-0000-00004C140000}"/>
    <cellStyle name="Comma [0] 1567" xfId="5120" hidden="1" xr:uid="{00000000-0005-0000-0000-000021140000}"/>
    <cellStyle name="Comma [0] 1568" xfId="5154" hidden="1" xr:uid="{00000000-0005-0000-0000-000043140000}"/>
    <cellStyle name="Comma [0] 1569" xfId="5167" hidden="1" xr:uid="{00000000-0005-0000-0000-000050140000}"/>
    <cellStyle name="Comma [0] 157" xfId="2424" hidden="1" xr:uid="{00000000-0005-0000-0000-000099090000}"/>
    <cellStyle name="Comma [0] 1570" xfId="5169" hidden="1" xr:uid="{00000000-0005-0000-0000-000052140000}"/>
    <cellStyle name="Comma [0] 1571" xfId="5037" hidden="1" xr:uid="{00000000-0005-0000-0000-0000CE130000}"/>
    <cellStyle name="Comma [0] 1572" xfId="5157" hidden="1" xr:uid="{00000000-0005-0000-0000-000046140000}"/>
    <cellStyle name="Comma [0] 1573" xfId="5097" hidden="1" xr:uid="{00000000-0005-0000-0000-00000A140000}"/>
    <cellStyle name="Comma [0] 1574" xfId="5131" hidden="1" xr:uid="{00000000-0005-0000-0000-00002C140000}"/>
    <cellStyle name="Comma [0] 1575" xfId="5144" hidden="1" xr:uid="{00000000-0005-0000-0000-000039140000}"/>
    <cellStyle name="Comma [0] 1576" xfId="5172" hidden="1" xr:uid="{00000000-0005-0000-0000-000055140000}"/>
    <cellStyle name="Comma [0] 1577" xfId="5135" hidden="1" xr:uid="{00000000-0005-0000-0000-000030140000}"/>
    <cellStyle name="Comma [0] 1578" xfId="5095" hidden="1" xr:uid="{00000000-0005-0000-0000-000008140000}"/>
    <cellStyle name="Comma [0] 1579" xfId="5174" hidden="1" xr:uid="{00000000-0005-0000-0000-000057140000}"/>
    <cellStyle name="Comma [0] 158" xfId="2430" hidden="1" xr:uid="{00000000-0005-0000-0000-00009F090000}"/>
    <cellStyle name="Comma [0] 1580" xfId="5176" hidden="1" xr:uid="{00000000-0005-0000-0000-000059140000}"/>
    <cellStyle name="Comma [0] 1581" xfId="5235" hidden="1" xr:uid="{00000000-0005-0000-0000-000094140000}"/>
    <cellStyle name="Comma [0] 1582" xfId="5259" hidden="1" xr:uid="{00000000-0005-0000-0000-0000AC140000}"/>
    <cellStyle name="Comma [0] 1583" xfId="5266" hidden="1" xr:uid="{00000000-0005-0000-0000-0000B3140000}"/>
    <cellStyle name="Comma [0] 1584" xfId="5278" hidden="1" xr:uid="{00000000-0005-0000-0000-0000BF140000}"/>
    <cellStyle name="Comma [0] 1585" xfId="5281" hidden="1" xr:uid="{00000000-0005-0000-0000-0000C2140000}"/>
    <cellStyle name="Comma [0] 1586" xfId="5265" hidden="1" xr:uid="{00000000-0005-0000-0000-0000B2140000}"/>
    <cellStyle name="Comma [0] 1587" xfId="5276" hidden="1" xr:uid="{00000000-0005-0000-0000-0000BD140000}"/>
    <cellStyle name="Comma [0] 1588" xfId="5285" hidden="1" xr:uid="{00000000-0005-0000-0000-0000C6140000}"/>
    <cellStyle name="Comma [0] 1589" xfId="5287" hidden="1" xr:uid="{00000000-0005-0000-0000-0000C8140000}"/>
    <cellStyle name="Comma [0] 159" xfId="2432" hidden="1" xr:uid="{00000000-0005-0000-0000-0000A1090000}"/>
    <cellStyle name="Comma [0] 1590" xfId="5252" hidden="1" xr:uid="{00000000-0005-0000-0000-0000A5140000}"/>
    <cellStyle name="Comma [0] 1591" xfId="5239" hidden="1" xr:uid="{00000000-0005-0000-0000-000098140000}"/>
    <cellStyle name="Comma [0] 1592" xfId="5298" hidden="1" xr:uid="{00000000-0005-0000-0000-0000D3140000}"/>
    <cellStyle name="Comma [0] 1593" xfId="5307" hidden="1" xr:uid="{00000000-0005-0000-0000-0000DC140000}"/>
    <cellStyle name="Comma [0] 1594" xfId="5318" hidden="1" xr:uid="{00000000-0005-0000-0000-0000E7140000}"/>
    <cellStyle name="Comma [0] 1595" xfId="5324" hidden="1" xr:uid="{00000000-0005-0000-0000-0000ED140000}"/>
    <cellStyle name="Comma [0] 1596" xfId="5306" hidden="1" xr:uid="{00000000-0005-0000-0000-0000DB140000}"/>
    <cellStyle name="Comma [0] 1597" xfId="5316" hidden="1" xr:uid="{00000000-0005-0000-0000-0000E5140000}"/>
    <cellStyle name="Comma [0] 1598" xfId="5336" hidden="1" xr:uid="{00000000-0005-0000-0000-0000F9140000}"/>
    <cellStyle name="Comma [0] 1599" xfId="5338" hidden="1" xr:uid="{00000000-0005-0000-0000-0000FB140000}"/>
    <cellStyle name="Comma [0] 16" xfId="46" hidden="1" xr:uid="{00000000-0005-0000-0000-00004E000000}"/>
    <cellStyle name="Comma [0] 160" xfId="2076" hidden="1" xr:uid="{00000000-0005-0000-0000-00003D080000}"/>
    <cellStyle name="Comma [0] 1600" xfId="5289" hidden="1" xr:uid="{00000000-0005-0000-0000-0000CA140000}"/>
    <cellStyle name="Comma [0] 1601" xfId="5242" hidden="1" xr:uid="{00000000-0005-0000-0000-00009B140000}"/>
    <cellStyle name="Comma [0] 1602" xfId="5292" hidden="1" xr:uid="{00000000-0005-0000-0000-0000CD140000}"/>
    <cellStyle name="Comma [0] 1603" xfId="5248" hidden="1" xr:uid="{00000000-0005-0000-0000-0000A1140000}"/>
    <cellStyle name="Comma [0] 1604" xfId="5250" hidden="1" xr:uid="{00000000-0005-0000-0000-0000A3140000}"/>
    <cellStyle name="Comma [0] 1605" xfId="5343" hidden="1" xr:uid="{00000000-0005-0000-0000-000000150000}"/>
    <cellStyle name="Comma [0] 1606" xfId="5238" hidden="1" xr:uid="{00000000-0005-0000-0000-000097140000}"/>
    <cellStyle name="Comma [0] 1607" xfId="5246" hidden="1" xr:uid="{00000000-0005-0000-0000-00009F140000}"/>
    <cellStyle name="Comma [0] 1608" xfId="5355" hidden="1" xr:uid="{00000000-0005-0000-0000-00000C150000}"/>
    <cellStyle name="Comma [0] 1609" xfId="5357" hidden="1" xr:uid="{00000000-0005-0000-0000-00000E150000}"/>
    <cellStyle name="Comma [0] 161" xfId="2078" hidden="1" xr:uid="{00000000-0005-0000-0000-00003F080000}"/>
    <cellStyle name="Comma [0] 1610" xfId="5346" hidden="1" xr:uid="{00000000-0005-0000-0000-000003150000}"/>
    <cellStyle name="Comma [0] 1611" xfId="5354" hidden="1" xr:uid="{00000000-0005-0000-0000-00000B150000}"/>
    <cellStyle name="Comma [0] 1612" xfId="5244" hidden="1" xr:uid="{00000000-0005-0000-0000-00009D140000}"/>
    <cellStyle name="Comma [0] 1613" xfId="5340" hidden="1" xr:uid="{00000000-0005-0000-0000-0000FD140000}"/>
    <cellStyle name="Comma [0] 1614" xfId="5373" hidden="1" xr:uid="{00000000-0005-0000-0000-00001E150000}"/>
    <cellStyle name="Comma [0] 1615" xfId="5381" hidden="1" xr:uid="{00000000-0005-0000-0000-000026150000}"/>
    <cellStyle name="Comma [0] 1616" xfId="5290" hidden="1" xr:uid="{00000000-0005-0000-0000-0000CB140000}"/>
    <cellStyle name="Comma [0] 1617" xfId="5369" hidden="1" xr:uid="{00000000-0005-0000-0000-00001A150000}"/>
    <cellStyle name="Comma [0] 1618" xfId="5390" hidden="1" xr:uid="{00000000-0005-0000-0000-00002F150000}"/>
    <cellStyle name="Comma [0] 1619" xfId="5392" hidden="1" xr:uid="{00000000-0005-0000-0000-000031150000}"/>
    <cellStyle name="Comma [0] 162" xfId="2443" hidden="1" xr:uid="{00000000-0005-0000-0000-0000AC090000}"/>
    <cellStyle name="Comma [0] 1620" xfId="5351" hidden="1" xr:uid="{00000000-0005-0000-0000-000008150000}"/>
    <cellStyle name="Comma [0] 1621" xfId="5296" hidden="1" xr:uid="{00000000-0005-0000-0000-0000D1140000}"/>
    <cellStyle name="Comma [0] 1622" xfId="5349" hidden="1" xr:uid="{00000000-0005-0000-0000-000006150000}"/>
    <cellStyle name="Comma [0] 1623" xfId="5333" hidden="1" xr:uid="{00000000-0005-0000-0000-0000F6140000}"/>
    <cellStyle name="Comma [0] 1624" xfId="5329" hidden="1" xr:uid="{00000000-0005-0000-0000-0000F2140000}"/>
    <cellStyle name="Comma [0] 1625" xfId="5400" hidden="1" xr:uid="{00000000-0005-0000-0000-000039150000}"/>
    <cellStyle name="Comma [0] 1626" xfId="5263" hidden="1" xr:uid="{00000000-0005-0000-0000-0000B0140000}"/>
    <cellStyle name="Comma [0] 1627" xfId="5255" hidden="1" xr:uid="{00000000-0005-0000-0000-0000A8140000}"/>
    <cellStyle name="Comma [0] 1628" xfId="5408" hidden="1" xr:uid="{00000000-0005-0000-0000-000041150000}"/>
    <cellStyle name="Comma [0] 1629" xfId="5410" hidden="1" xr:uid="{00000000-0005-0000-0000-000043150000}"/>
    <cellStyle name="Comma [0] 163" xfId="2452" hidden="1" xr:uid="{00000000-0005-0000-0000-0000B5090000}"/>
    <cellStyle name="Comma [0] 1630" xfId="5359" hidden="1" xr:uid="{00000000-0005-0000-0000-000010150000}"/>
    <cellStyle name="Comma [0] 1631" xfId="5335" hidden="1" xr:uid="{00000000-0005-0000-0000-0000F8140000}"/>
    <cellStyle name="Comma [0] 1632" xfId="5370" hidden="1" xr:uid="{00000000-0005-0000-0000-00001B150000}"/>
    <cellStyle name="Comma [0] 1633" xfId="5302" hidden="1" xr:uid="{00000000-0005-0000-0000-0000D7140000}"/>
    <cellStyle name="Comma [0] 1634" xfId="5372" hidden="1" xr:uid="{00000000-0005-0000-0000-00001D150000}"/>
    <cellStyle name="Comma [0] 1635" xfId="5417" hidden="1" xr:uid="{00000000-0005-0000-0000-00004A150000}"/>
    <cellStyle name="Comma [0] 1636" xfId="5360" hidden="1" xr:uid="{00000000-0005-0000-0000-000011150000}"/>
    <cellStyle name="Comma [0] 1637" xfId="5317" hidden="1" xr:uid="{00000000-0005-0000-0000-0000E6140000}"/>
    <cellStyle name="Comma [0] 1638" xfId="5423" hidden="1" xr:uid="{00000000-0005-0000-0000-000050150000}"/>
    <cellStyle name="Comma [0] 1639" xfId="5425" hidden="1" xr:uid="{00000000-0005-0000-0000-000052150000}"/>
    <cellStyle name="Comma [0] 164" xfId="2463" hidden="1" xr:uid="{00000000-0005-0000-0000-0000C0090000}"/>
    <cellStyle name="Comma [0] 1640" xfId="5378" hidden="1" xr:uid="{00000000-0005-0000-0000-000023150000}"/>
    <cellStyle name="Comma [0] 1641" xfId="5384" hidden="1" xr:uid="{00000000-0005-0000-0000-000029150000}"/>
    <cellStyle name="Comma [0] 1642" xfId="5262" hidden="1" xr:uid="{00000000-0005-0000-0000-0000AF140000}"/>
    <cellStyle name="Comma [0] 1643" xfId="5334" hidden="1" xr:uid="{00000000-0005-0000-0000-0000F7140000}"/>
    <cellStyle name="Comma [0] 1644" xfId="5342" hidden="1" xr:uid="{00000000-0005-0000-0000-0000FF140000}"/>
    <cellStyle name="Comma [0] 1645" xfId="5431" hidden="1" xr:uid="{00000000-0005-0000-0000-000058150000}"/>
    <cellStyle name="Comma [0] 1646" xfId="5345" hidden="1" xr:uid="{00000000-0005-0000-0000-000002150000}"/>
    <cellStyle name="Comma [0] 1647" xfId="5305" hidden="1" xr:uid="{00000000-0005-0000-0000-0000DA140000}"/>
    <cellStyle name="Comma [0] 1648" xfId="5436" hidden="1" xr:uid="{00000000-0005-0000-0000-00005D150000}"/>
    <cellStyle name="Comma [0] 1649" xfId="5438" hidden="1" xr:uid="{00000000-0005-0000-0000-00005F150000}"/>
    <cellStyle name="Comma [0] 165" xfId="2469" hidden="1" xr:uid="{00000000-0005-0000-0000-0000C6090000}"/>
    <cellStyle name="Comma [0] 1650" xfId="5397" hidden="1" xr:uid="{00000000-0005-0000-0000-000036150000}"/>
    <cellStyle name="Comma [0] 1651" xfId="5403" hidden="1" xr:uid="{00000000-0005-0000-0000-00003C150000}"/>
    <cellStyle name="Comma [0] 1652" xfId="5304" hidden="1" xr:uid="{00000000-0005-0000-0000-0000D9140000}"/>
    <cellStyle name="Comma [0] 1653" xfId="5385" hidden="1" xr:uid="{00000000-0005-0000-0000-00002A150000}"/>
    <cellStyle name="Comma [0] 1654" xfId="5364" hidden="1" xr:uid="{00000000-0005-0000-0000-000015150000}"/>
    <cellStyle name="Comma [0] 1655" xfId="5442" hidden="1" xr:uid="{00000000-0005-0000-0000-000063150000}"/>
    <cellStyle name="Comma [0] 1656" xfId="5383" hidden="1" xr:uid="{00000000-0005-0000-0000-000028150000}"/>
    <cellStyle name="Comma [0] 1657" xfId="5321" hidden="1" xr:uid="{00000000-0005-0000-0000-0000EA140000}"/>
    <cellStyle name="Comma [0] 1658" xfId="5449" hidden="1" xr:uid="{00000000-0005-0000-0000-00006A150000}"/>
    <cellStyle name="Comma [0] 1659" xfId="5451" hidden="1" xr:uid="{00000000-0005-0000-0000-00006C150000}"/>
    <cellStyle name="Comma [0] 166" xfId="2451" hidden="1" xr:uid="{00000000-0005-0000-0000-0000B4090000}"/>
    <cellStyle name="Comma [0] 1660" xfId="5415" hidden="1" xr:uid="{00000000-0005-0000-0000-000048150000}"/>
    <cellStyle name="Comma [0] 1661" xfId="5420" hidden="1" xr:uid="{00000000-0005-0000-0000-00004D150000}"/>
    <cellStyle name="Comma [0] 1662" xfId="5241" hidden="1" xr:uid="{00000000-0005-0000-0000-00009A140000}"/>
    <cellStyle name="Comma [0] 1663" xfId="5404" hidden="1" xr:uid="{00000000-0005-0000-0000-00003D150000}"/>
    <cellStyle name="Comma [0] 1664" xfId="5309" hidden="1" xr:uid="{00000000-0005-0000-0000-0000DE140000}"/>
    <cellStyle name="Comma [0] 1665" xfId="5455" hidden="1" xr:uid="{00000000-0005-0000-0000-000070150000}"/>
    <cellStyle name="Comma [0] 1666" xfId="5402" hidden="1" xr:uid="{00000000-0005-0000-0000-00003B150000}"/>
    <cellStyle name="Comma [0] 1667" xfId="5341" hidden="1" xr:uid="{00000000-0005-0000-0000-0000FE140000}"/>
    <cellStyle name="Comma [0] 1668" xfId="5459" hidden="1" xr:uid="{00000000-0005-0000-0000-000074150000}"/>
    <cellStyle name="Comma [0] 1669" xfId="5461" hidden="1" xr:uid="{00000000-0005-0000-0000-000076150000}"/>
    <cellStyle name="Comma [0] 167" xfId="2461" hidden="1" xr:uid="{00000000-0005-0000-0000-0000BE090000}"/>
    <cellStyle name="Comma [0] 1670" xfId="5429" hidden="1" xr:uid="{00000000-0005-0000-0000-000056150000}"/>
    <cellStyle name="Comma [0] 1671" xfId="5433" hidden="1" xr:uid="{00000000-0005-0000-0000-00005A150000}"/>
    <cellStyle name="Comma [0] 1672" xfId="5323" hidden="1" xr:uid="{00000000-0005-0000-0000-0000EC140000}"/>
    <cellStyle name="Comma [0] 1673" xfId="5421" hidden="1" xr:uid="{00000000-0005-0000-0000-00004E150000}"/>
    <cellStyle name="Comma [0] 1674" xfId="5313" hidden="1" xr:uid="{00000000-0005-0000-0000-0000E2140000}"/>
    <cellStyle name="Comma [0] 1675" xfId="5465" hidden="1" xr:uid="{00000000-0005-0000-0000-00007A150000}"/>
    <cellStyle name="Comma [0] 1676" xfId="5419" hidden="1" xr:uid="{00000000-0005-0000-0000-00004C150000}"/>
    <cellStyle name="Comma [0] 1677" xfId="5388" hidden="1" xr:uid="{00000000-0005-0000-0000-00002D150000}"/>
    <cellStyle name="Comma [0] 1678" xfId="5469" hidden="1" xr:uid="{00000000-0005-0000-0000-00007E150000}"/>
    <cellStyle name="Comma [0] 1679" xfId="5471" hidden="1" xr:uid="{00000000-0005-0000-0000-000080150000}"/>
    <cellStyle name="Comma [0] 168" xfId="2481" hidden="1" xr:uid="{00000000-0005-0000-0000-0000D2090000}"/>
    <cellStyle name="Comma [0] 1680" xfId="5457" hidden="1" xr:uid="{00000000-0005-0000-0000-000072150000}"/>
    <cellStyle name="Comma [0] 1681" xfId="5444" hidden="1" xr:uid="{00000000-0005-0000-0000-000065150000}"/>
    <cellStyle name="Comma [0] 1682" xfId="5468" hidden="1" xr:uid="{00000000-0005-0000-0000-00007D150000}"/>
    <cellStyle name="Comma [0] 1683" xfId="5434" hidden="1" xr:uid="{00000000-0005-0000-0000-00005B150000}"/>
    <cellStyle name="Comma [0] 1684" xfId="5406" hidden="1" xr:uid="{00000000-0005-0000-0000-00003F150000}"/>
    <cellStyle name="Comma [0] 1685" xfId="5473" hidden="1" xr:uid="{00000000-0005-0000-0000-000082150000}"/>
    <cellStyle name="Comma [0] 1686" xfId="5430" hidden="1" xr:uid="{00000000-0005-0000-0000-000057150000}"/>
    <cellStyle name="Comma [0] 1687" xfId="5464" hidden="1" xr:uid="{00000000-0005-0000-0000-000079150000}"/>
    <cellStyle name="Comma [0] 1688" xfId="5477" hidden="1" xr:uid="{00000000-0005-0000-0000-000086150000}"/>
    <cellStyle name="Comma [0] 1689" xfId="5479" hidden="1" xr:uid="{00000000-0005-0000-0000-000088150000}"/>
    <cellStyle name="Comma [0] 169" xfId="2483" hidden="1" xr:uid="{00000000-0005-0000-0000-0000D4090000}"/>
    <cellStyle name="Comma [0] 1690" xfId="5347" hidden="1" xr:uid="{00000000-0005-0000-0000-000004150000}"/>
    <cellStyle name="Comma [0] 1691" xfId="5467" hidden="1" xr:uid="{00000000-0005-0000-0000-00007C150000}"/>
    <cellStyle name="Comma [0] 1692" xfId="5407" hidden="1" xr:uid="{00000000-0005-0000-0000-000040150000}"/>
    <cellStyle name="Comma [0] 1693" xfId="5441" hidden="1" xr:uid="{00000000-0005-0000-0000-000062150000}"/>
    <cellStyle name="Comma [0] 1694" xfId="5454" hidden="1" xr:uid="{00000000-0005-0000-0000-00006F150000}"/>
    <cellStyle name="Comma [0] 1695" xfId="5482" hidden="1" xr:uid="{00000000-0005-0000-0000-00008B150000}"/>
    <cellStyle name="Comma [0] 1696" xfId="5445" hidden="1" xr:uid="{00000000-0005-0000-0000-000066150000}"/>
    <cellStyle name="Comma [0] 1697" xfId="5405" hidden="1" xr:uid="{00000000-0005-0000-0000-00003E150000}"/>
    <cellStyle name="Comma [0] 1698" xfId="5484" hidden="1" xr:uid="{00000000-0005-0000-0000-00008D150000}"/>
    <cellStyle name="Comma [0] 1699" xfId="5486" hidden="1" xr:uid="{00000000-0005-0000-0000-00008F150000}"/>
    <cellStyle name="Comma [0] 17" xfId="44" hidden="1" xr:uid="{00000000-0005-0000-0000-00004C000000}"/>
    <cellStyle name="Comma [0] 170" xfId="2434" hidden="1" xr:uid="{00000000-0005-0000-0000-0000A3090000}"/>
    <cellStyle name="Comma [0] 1700" xfId="5546" hidden="1" xr:uid="{00000000-0005-0000-0000-0000CB150000}"/>
    <cellStyle name="Comma [0] 1701" xfId="5565" hidden="1" xr:uid="{00000000-0005-0000-0000-0000DE150000}"/>
    <cellStyle name="Comma [0] 1702" xfId="5572" hidden="1" xr:uid="{00000000-0005-0000-0000-0000E5150000}"/>
    <cellStyle name="Comma [0] 1703" xfId="5579" hidden="1" xr:uid="{00000000-0005-0000-0000-0000EC150000}"/>
    <cellStyle name="Comma [0] 1704" xfId="5584" hidden="1" xr:uid="{00000000-0005-0000-0000-0000F1150000}"/>
    <cellStyle name="Comma [0] 1705" xfId="5571" hidden="1" xr:uid="{00000000-0005-0000-0000-0000E4150000}"/>
    <cellStyle name="Comma [0] 1706" xfId="5576" hidden="1" xr:uid="{00000000-0005-0000-0000-0000E9150000}"/>
    <cellStyle name="Comma [0] 1707" xfId="5588" hidden="1" xr:uid="{00000000-0005-0000-0000-0000F5150000}"/>
    <cellStyle name="Comma [0] 1708" xfId="5590" hidden="1" xr:uid="{00000000-0005-0000-0000-0000F7150000}"/>
    <cellStyle name="Comma [0] 1709" xfId="5561" hidden="1" xr:uid="{00000000-0005-0000-0000-0000DA150000}"/>
    <cellStyle name="Comma [0] 171" xfId="2058" hidden="1" xr:uid="{00000000-0005-0000-0000-00002B080000}"/>
    <cellStyle name="Comma [0] 1710" xfId="5550" hidden="1" xr:uid="{00000000-0005-0000-0000-0000CF150000}"/>
    <cellStyle name="Comma [0] 1711" xfId="5601" hidden="1" xr:uid="{00000000-0005-0000-0000-000002160000}"/>
    <cellStyle name="Comma [0] 1712" xfId="5610" hidden="1" xr:uid="{00000000-0005-0000-0000-00000B160000}"/>
    <cellStyle name="Comma [0] 1713" xfId="5621" hidden="1" xr:uid="{00000000-0005-0000-0000-000016160000}"/>
    <cellStyle name="Comma [0] 1714" xfId="5627" hidden="1" xr:uid="{00000000-0005-0000-0000-00001C160000}"/>
    <cellStyle name="Comma [0] 1715" xfId="5609" hidden="1" xr:uid="{00000000-0005-0000-0000-00000A160000}"/>
    <cellStyle name="Comma [0] 1716" xfId="5619" hidden="1" xr:uid="{00000000-0005-0000-0000-000014160000}"/>
    <cellStyle name="Comma [0] 1717" xfId="5639" hidden="1" xr:uid="{00000000-0005-0000-0000-000028160000}"/>
    <cellStyle name="Comma [0] 1718" xfId="5641" hidden="1" xr:uid="{00000000-0005-0000-0000-00002A160000}"/>
    <cellStyle name="Comma [0] 1719" xfId="5592" hidden="1" xr:uid="{00000000-0005-0000-0000-0000F9150000}"/>
    <cellStyle name="Comma [0] 172" xfId="2437" hidden="1" xr:uid="{00000000-0005-0000-0000-0000A6090000}"/>
    <cellStyle name="Comma [0] 1720" xfId="5553" hidden="1" xr:uid="{00000000-0005-0000-0000-0000D2150000}"/>
    <cellStyle name="Comma [0] 1721" xfId="5595" hidden="1" xr:uid="{00000000-0005-0000-0000-0000FC150000}"/>
    <cellStyle name="Comma [0] 1722" xfId="5558" hidden="1" xr:uid="{00000000-0005-0000-0000-0000D7150000}"/>
    <cellStyle name="Comma [0] 1723" xfId="5560" hidden="1" xr:uid="{00000000-0005-0000-0000-0000D9150000}"/>
    <cellStyle name="Comma [0] 1724" xfId="5646" hidden="1" xr:uid="{00000000-0005-0000-0000-00002F160000}"/>
    <cellStyle name="Comma [0] 1725" xfId="5549" hidden="1" xr:uid="{00000000-0005-0000-0000-0000CE150000}"/>
    <cellStyle name="Comma [0] 1726" xfId="5557" hidden="1" xr:uid="{00000000-0005-0000-0000-0000D6150000}"/>
    <cellStyle name="Comma [0] 1727" xfId="5658" hidden="1" xr:uid="{00000000-0005-0000-0000-00003B160000}"/>
    <cellStyle name="Comma [0] 1728" xfId="5660" hidden="1" xr:uid="{00000000-0005-0000-0000-00003D160000}"/>
    <cellStyle name="Comma [0] 1729" xfId="5649" hidden="1" xr:uid="{00000000-0005-0000-0000-000032160000}"/>
    <cellStyle name="Comma [0] 173" xfId="2063" hidden="1" xr:uid="{00000000-0005-0000-0000-000030080000}"/>
    <cellStyle name="Comma [0] 1730" xfId="5657" hidden="1" xr:uid="{00000000-0005-0000-0000-00003A160000}"/>
    <cellStyle name="Comma [0] 1731" xfId="5555" hidden="1" xr:uid="{00000000-0005-0000-0000-0000D4150000}"/>
    <cellStyle name="Comma [0] 1732" xfId="5643" hidden="1" xr:uid="{00000000-0005-0000-0000-00002C160000}"/>
    <cellStyle name="Comma [0] 1733" xfId="5676" hidden="1" xr:uid="{00000000-0005-0000-0000-00004D160000}"/>
    <cellStyle name="Comma [0] 1734" xfId="5684" hidden="1" xr:uid="{00000000-0005-0000-0000-000055160000}"/>
    <cellStyle name="Comma [0] 1735" xfId="5593" hidden="1" xr:uid="{00000000-0005-0000-0000-0000FA150000}"/>
    <cellStyle name="Comma [0] 1736" xfId="5672" hidden="1" xr:uid="{00000000-0005-0000-0000-000049160000}"/>
    <cellStyle name="Comma [0] 1737" xfId="5693" hidden="1" xr:uid="{00000000-0005-0000-0000-00005E160000}"/>
    <cellStyle name="Comma [0] 1738" xfId="5695" hidden="1" xr:uid="{00000000-0005-0000-0000-000060160000}"/>
    <cellStyle name="Comma [0] 1739" xfId="5654" hidden="1" xr:uid="{00000000-0005-0000-0000-000037160000}"/>
    <cellStyle name="Comma [0] 174" xfId="2047" hidden="1" xr:uid="{00000000-0005-0000-0000-000020080000}"/>
    <cellStyle name="Comma [0] 1740" xfId="5599" hidden="1" xr:uid="{00000000-0005-0000-0000-000000160000}"/>
    <cellStyle name="Comma [0] 1741" xfId="5652" hidden="1" xr:uid="{00000000-0005-0000-0000-000035160000}"/>
    <cellStyle name="Comma [0] 1742" xfId="5636" hidden="1" xr:uid="{00000000-0005-0000-0000-000025160000}"/>
    <cellStyle name="Comma [0] 1743" xfId="5632" hidden="1" xr:uid="{00000000-0005-0000-0000-000021160000}"/>
    <cellStyle name="Comma [0] 1744" xfId="5703" hidden="1" xr:uid="{00000000-0005-0000-0000-000068160000}"/>
    <cellStyle name="Comma [0] 1745" xfId="5569" hidden="1" xr:uid="{00000000-0005-0000-0000-0000E2150000}"/>
    <cellStyle name="Comma [0] 1746" xfId="5562" hidden="1" xr:uid="{00000000-0005-0000-0000-0000DB150000}"/>
    <cellStyle name="Comma [0] 1747" xfId="5711" hidden="1" xr:uid="{00000000-0005-0000-0000-000070160000}"/>
    <cellStyle name="Comma [0] 1748" xfId="5713" hidden="1" xr:uid="{00000000-0005-0000-0000-000072160000}"/>
    <cellStyle name="Comma [0] 1749" xfId="5662" hidden="1" xr:uid="{00000000-0005-0000-0000-00003F160000}"/>
    <cellStyle name="Comma [0] 175" xfId="2488" hidden="1" xr:uid="{00000000-0005-0000-0000-0000D9090000}"/>
    <cellStyle name="Comma [0] 1750" xfId="5638" hidden="1" xr:uid="{00000000-0005-0000-0000-000027160000}"/>
    <cellStyle name="Comma [0] 1751" xfId="5673" hidden="1" xr:uid="{00000000-0005-0000-0000-00004A160000}"/>
    <cellStyle name="Comma [0] 1752" xfId="5605" hidden="1" xr:uid="{00000000-0005-0000-0000-000006160000}"/>
    <cellStyle name="Comma [0] 1753" xfId="5675" hidden="1" xr:uid="{00000000-0005-0000-0000-00004C160000}"/>
    <cellStyle name="Comma [0] 1754" xfId="5720" hidden="1" xr:uid="{00000000-0005-0000-0000-000079160000}"/>
    <cellStyle name="Comma [0] 1755" xfId="5663" hidden="1" xr:uid="{00000000-0005-0000-0000-000040160000}"/>
    <cellStyle name="Comma [0] 1756" xfId="5620" hidden="1" xr:uid="{00000000-0005-0000-0000-000015160000}"/>
    <cellStyle name="Comma [0] 1757" xfId="5726" hidden="1" xr:uid="{00000000-0005-0000-0000-00007F160000}"/>
    <cellStyle name="Comma [0] 1758" xfId="5728" hidden="1" xr:uid="{00000000-0005-0000-0000-000081160000}"/>
    <cellStyle name="Comma [0] 1759" xfId="5681" hidden="1" xr:uid="{00000000-0005-0000-0000-000052160000}"/>
    <cellStyle name="Comma [0] 176" xfId="2056" hidden="1" xr:uid="{00000000-0005-0000-0000-000029080000}"/>
    <cellStyle name="Comma [0] 1760" xfId="5687" hidden="1" xr:uid="{00000000-0005-0000-0000-000058160000}"/>
    <cellStyle name="Comma [0] 1761" xfId="5568" hidden="1" xr:uid="{00000000-0005-0000-0000-0000E1150000}"/>
    <cellStyle name="Comma [0] 1762" xfId="5637" hidden="1" xr:uid="{00000000-0005-0000-0000-000026160000}"/>
    <cellStyle name="Comma [0] 1763" xfId="5645" hidden="1" xr:uid="{00000000-0005-0000-0000-00002E160000}"/>
    <cellStyle name="Comma [0] 1764" xfId="5734" hidden="1" xr:uid="{00000000-0005-0000-0000-000087160000}"/>
    <cellStyle name="Comma [0] 1765" xfId="5648" hidden="1" xr:uid="{00000000-0005-0000-0000-000031160000}"/>
    <cellStyle name="Comma [0] 1766" xfId="5608" hidden="1" xr:uid="{00000000-0005-0000-0000-000009160000}"/>
    <cellStyle name="Comma [0] 1767" xfId="5739" hidden="1" xr:uid="{00000000-0005-0000-0000-00008C160000}"/>
    <cellStyle name="Comma [0] 1768" xfId="5741" hidden="1" xr:uid="{00000000-0005-0000-0000-00008E160000}"/>
    <cellStyle name="Comma [0] 1769" xfId="5700" hidden="1" xr:uid="{00000000-0005-0000-0000-000065160000}"/>
    <cellStyle name="Comma [0] 177" xfId="2077" hidden="1" xr:uid="{00000000-0005-0000-0000-00003E080000}"/>
    <cellStyle name="Comma [0] 1770" xfId="5706" hidden="1" xr:uid="{00000000-0005-0000-0000-00006B160000}"/>
    <cellStyle name="Comma [0] 1771" xfId="5607" hidden="1" xr:uid="{00000000-0005-0000-0000-000008160000}"/>
    <cellStyle name="Comma [0] 1772" xfId="5688" hidden="1" xr:uid="{00000000-0005-0000-0000-000059160000}"/>
    <cellStyle name="Comma [0] 1773" xfId="5667" hidden="1" xr:uid="{00000000-0005-0000-0000-000044160000}"/>
    <cellStyle name="Comma [0] 1774" xfId="5745" hidden="1" xr:uid="{00000000-0005-0000-0000-000092160000}"/>
    <cellStyle name="Comma [0] 1775" xfId="5686" hidden="1" xr:uid="{00000000-0005-0000-0000-000057160000}"/>
    <cellStyle name="Comma [0] 1776" xfId="5624" hidden="1" xr:uid="{00000000-0005-0000-0000-000019160000}"/>
    <cellStyle name="Comma [0] 1777" xfId="5752" hidden="1" xr:uid="{00000000-0005-0000-0000-000099160000}"/>
    <cellStyle name="Comma [0] 1778" xfId="5754" hidden="1" xr:uid="{00000000-0005-0000-0000-00009B160000}"/>
    <cellStyle name="Comma [0] 1779" xfId="5718" hidden="1" xr:uid="{00000000-0005-0000-0000-000077160000}"/>
    <cellStyle name="Comma [0] 178" xfId="2500" hidden="1" xr:uid="{00000000-0005-0000-0000-0000E5090000}"/>
    <cellStyle name="Comma [0] 1780" xfId="5723" hidden="1" xr:uid="{00000000-0005-0000-0000-00007C160000}"/>
    <cellStyle name="Comma [0] 1781" xfId="5552" hidden="1" xr:uid="{00000000-0005-0000-0000-0000D1150000}"/>
    <cellStyle name="Comma [0] 1782" xfId="5707" hidden="1" xr:uid="{00000000-0005-0000-0000-00006C160000}"/>
    <cellStyle name="Comma [0] 1783" xfId="5612" hidden="1" xr:uid="{00000000-0005-0000-0000-00000D160000}"/>
    <cellStyle name="Comma [0] 1784" xfId="5758" hidden="1" xr:uid="{00000000-0005-0000-0000-00009F160000}"/>
    <cellStyle name="Comma [0] 1785" xfId="5705" hidden="1" xr:uid="{00000000-0005-0000-0000-00006A160000}"/>
    <cellStyle name="Comma [0] 1786" xfId="5644" hidden="1" xr:uid="{00000000-0005-0000-0000-00002D160000}"/>
    <cellStyle name="Comma [0] 1787" xfId="5762" hidden="1" xr:uid="{00000000-0005-0000-0000-0000A3160000}"/>
    <cellStyle name="Comma [0] 1788" xfId="5764" hidden="1" xr:uid="{00000000-0005-0000-0000-0000A5160000}"/>
    <cellStyle name="Comma [0] 1789" xfId="5732" hidden="1" xr:uid="{00000000-0005-0000-0000-000085160000}"/>
    <cellStyle name="Comma [0] 179" xfId="2502" hidden="1" xr:uid="{00000000-0005-0000-0000-0000E7090000}"/>
    <cellStyle name="Comma [0] 1790" xfId="5736" hidden="1" xr:uid="{00000000-0005-0000-0000-000089160000}"/>
    <cellStyle name="Comma [0] 1791" xfId="5626" hidden="1" xr:uid="{00000000-0005-0000-0000-00001B160000}"/>
    <cellStyle name="Comma [0] 1792" xfId="5724" hidden="1" xr:uid="{00000000-0005-0000-0000-00007D160000}"/>
    <cellStyle name="Comma [0] 1793" xfId="5616" hidden="1" xr:uid="{00000000-0005-0000-0000-000011160000}"/>
    <cellStyle name="Comma [0] 1794" xfId="5768" hidden="1" xr:uid="{00000000-0005-0000-0000-0000A9160000}"/>
    <cellStyle name="Comma [0] 1795" xfId="5722" hidden="1" xr:uid="{00000000-0005-0000-0000-00007B160000}"/>
    <cellStyle name="Comma [0] 1796" xfId="5691" hidden="1" xr:uid="{00000000-0005-0000-0000-00005C160000}"/>
    <cellStyle name="Comma [0] 1797" xfId="5772" hidden="1" xr:uid="{00000000-0005-0000-0000-0000AD160000}"/>
    <cellStyle name="Comma [0] 1798" xfId="5774" hidden="1" xr:uid="{00000000-0005-0000-0000-0000AF160000}"/>
    <cellStyle name="Comma [0] 1799" xfId="5760" hidden="1" xr:uid="{00000000-0005-0000-0000-0000A1160000}"/>
    <cellStyle name="Comma [0] 18" xfId="42" hidden="1" xr:uid="{00000000-0005-0000-0000-00004A000000}"/>
    <cellStyle name="Comma [0] 180" xfId="2491" hidden="1" xr:uid="{00000000-0005-0000-0000-0000DC090000}"/>
    <cellStyle name="Comma [0] 1800" xfId="5747" hidden="1" xr:uid="{00000000-0005-0000-0000-000094160000}"/>
    <cellStyle name="Comma [0] 1801" xfId="5771" hidden="1" xr:uid="{00000000-0005-0000-0000-0000AC160000}"/>
    <cellStyle name="Comma [0] 1802" xfId="5737" hidden="1" xr:uid="{00000000-0005-0000-0000-00008A160000}"/>
    <cellStyle name="Comma [0] 1803" xfId="5709" hidden="1" xr:uid="{00000000-0005-0000-0000-00006E160000}"/>
    <cellStyle name="Comma [0] 1804" xfId="5776" hidden="1" xr:uid="{00000000-0005-0000-0000-0000B1160000}"/>
    <cellStyle name="Comma [0] 1805" xfId="5733" hidden="1" xr:uid="{00000000-0005-0000-0000-000086160000}"/>
    <cellStyle name="Comma [0] 1806" xfId="5767" hidden="1" xr:uid="{00000000-0005-0000-0000-0000A8160000}"/>
    <cellStyle name="Comma [0] 1807" xfId="5780" hidden="1" xr:uid="{00000000-0005-0000-0000-0000B5160000}"/>
    <cellStyle name="Comma [0] 1808" xfId="5782" hidden="1" xr:uid="{00000000-0005-0000-0000-0000B7160000}"/>
    <cellStyle name="Comma [0] 1809" xfId="5650" hidden="1" xr:uid="{00000000-0005-0000-0000-000033160000}"/>
    <cellStyle name="Comma [0] 181" xfId="2499" hidden="1" xr:uid="{00000000-0005-0000-0000-0000E4090000}"/>
    <cellStyle name="Comma [0] 1810" xfId="5770" hidden="1" xr:uid="{00000000-0005-0000-0000-0000AB160000}"/>
    <cellStyle name="Comma [0] 1811" xfId="5710" hidden="1" xr:uid="{00000000-0005-0000-0000-00006F160000}"/>
    <cellStyle name="Comma [0] 1812" xfId="5744" hidden="1" xr:uid="{00000000-0005-0000-0000-000091160000}"/>
    <cellStyle name="Comma [0] 1813" xfId="5757" hidden="1" xr:uid="{00000000-0005-0000-0000-00009E160000}"/>
    <cellStyle name="Comma [0] 1814" xfId="5785" hidden="1" xr:uid="{00000000-0005-0000-0000-0000BA160000}"/>
    <cellStyle name="Comma [0] 1815" xfId="5748" hidden="1" xr:uid="{00000000-0005-0000-0000-000095160000}"/>
    <cellStyle name="Comma [0] 1816" xfId="5708" hidden="1" xr:uid="{00000000-0005-0000-0000-00006D160000}"/>
    <cellStyle name="Comma [0] 1817" xfId="5788" hidden="1" xr:uid="{00000000-0005-0000-0000-0000BD160000}"/>
    <cellStyle name="Comma [0] 1818" xfId="5790" hidden="1" xr:uid="{00000000-0005-0000-0000-0000BF160000}"/>
    <cellStyle name="Comma [0] 1819" xfId="5509" hidden="1" xr:uid="{00000000-0005-0000-0000-0000A6150000}"/>
    <cellStyle name="Comma [0] 182" xfId="2060" hidden="1" xr:uid="{00000000-0005-0000-0000-00002D080000}"/>
    <cellStyle name="Comma [0] 1820" xfId="5491" hidden="1" xr:uid="{00000000-0005-0000-0000-000094150000}"/>
    <cellStyle name="Comma [0] 1821" xfId="5794" hidden="1" xr:uid="{00000000-0005-0000-0000-0000C3160000}"/>
    <cellStyle name="Comma [0] 1822" xfId="5801" hidden="1" xr:uid="{00000000-0005-0000-0000-0000CA160000}"/>
    <cellStyle name="Comma [0] 1823" xfId="5803" hidden="1" xr:uid="{00000000-0005-0000-0000-0000CC160000}"/>
    <cellStyle name="Comma [0] 1824" xfId="5793" hidden="1" xr:uid="{00000000-0005-0000-0000-0000C2160000}"/>
    <cellStyle name="Comma [0] 1825" xfId="5799" hidden="1" xr:uid="{00000000-0005-0000-0000-0000C8160000}"/>
    <cellStyle name="Comma [0] 1826" xfId="5806" hidden="1" xr:uid="{00000000-0005-0000-0000-0000CF160000}"/>
    <cellStyle name="Comma [0] 1827" xfId="5808" hidden="1" xr:uid="{00000000-0005-0000-0000-0000D1160000}"/>
    <cellStyle name="Comma [0] 1828" xfId="5583" hidden="1" xr:uid="{00000000-0005-0000-0000-0000F0150000}"/>
    <cellStyle name="Comma [0] 1829" xfId="5539" hidden="1" xr:uid="{00000000-0005-0000-0000-0000C4150000}"/>
    <cellStyle name="Comma [0] 183" xfId="2485" hidden="1" xr:uid="{00000000-0005-0000-0000-0000D6090000}"/>
    <cellStyle name="Comma [0] 1830" xfId="5819" hidden="1" xr:uid="{00000000-0005-0000-0000-0000DC160000}"/>
    <cellStyle name="Comma [0] 1831" xfId="5828" hidden="1" xr:uid="{00000000-0005-0000-0000-0000E5160000}"/>
    <cellStyle name="Comma [0] 1832" xfId="5839" hidden="1" xr:uid="{00000000-0005-0000-0000-0000F0160000}"/>
    <cellStyle name="Comma [0] 1833" xfId="5845" hidden="1" xr:uid="{00000000-0005-0000-0000-0000F6160000}"/>
    <cellStyle name="Comma [0] 1834" xfId="5827" hidden="1" xr:uid="{00000000-0005-0000-0000-0000E4160000}"/>
    <cellStyle name="Comma [0] 1835" xfId="5837" hidden="1" xr:uid="{00000000-0005-0000-0000-0000EE160000}"/>
    <cellStyle name="Comma [0] 1836" xfId="5857" hidden="1" xr:uid="{00000000-0005-0000-0000-000002170000}"/>
    <cellStyle name="Comma [0] 1837" xfId="5859" hidden="1" xr:uid="{00000000-0005-0000-0000-000004170000}"/>
    <cellStyle name="Comma [0] 1838" xfId="5810" hidden="1" xr:uid="{00000000-0005-0000-0000-0000D3160000}"/>
    <cellStyle name="Comma [0] 1839" xfId="5504" hidden="1" xr:uid="{00000000-0005-0000-0000-0000A1150000}"/>
    <cellStyle name="Comma [0] 184" xfId="2518" hidden="1" xr:uid="{00000000-0005-0000-0000-0000F7090000}"/>
    <cellStyle name="Comma [0] 1840" xfId="5813" hidden="1" xr:uid="{00000000-0005-0000-0000-0000D6160000}"/>
    <cellStyle name="Comma [0] 1841" xfId="5538" hidden="1" xr:uid="{00000000-0005-0000-0000-0000C3150000}"/>
    <cellStyle name="Comma [0] 1842" xfId="5537" hidden="1" xr:uid="{00000000-0005-0000-0000-0000C2150000}"/>
    <cellStyle name="Comma [0] 1843" xfId="5864" hidden="1" xr:uid="{00000000-0005-0000-0000-000009170000}"/>
    <cellStyle name="Comma [0] 1844" xfId="5506" hidden="1" xr:uid="{00000000-0005-0000-0000-0000A3150000}"/>
    <cellStyle name="Comma [0] 1845" xfId="5540" hidden="1" xr:uid="{00000000-0005-0000-0000-0000C5150000}"/>
    <cellStyle name="Comma [0] 1846" xfId="5876" hidden="1" xr:uid="{00000000-0005-0000-0000-000015170000}"/>
    <cellStyle name="Comma [0] 1847" xfId="5878" hidden="1" xr:uid="{00000000-0005-0000-0000-000017170000}"/>
    <cellStyle name="Comma [0] 1848" xfId="5867" hidden="1" xr:uid="{00000000-0005-0000-0000-00000C170000}"/>
    <cellStyle name="Comma [0] 1849" xfId="5875" hidden="1" xr:uid="{00000000-0005-0000-0000-000014170000}"/>
    <cellStyle name="Comma [0] 185" xfId="2526" hidden="1" xr:uid="{00000000-0005-0000-0000-0000FF090000}"/>
    <cellStyle name="Comma [0] 1850" xfId="5502" hidden="1" xr:uid="{00000000-0005-0000-0000-00009F150000}"/>
    <cellStyle name="Comma [0] 1851" xfId="5861" hidden="1" xr:uid="{00000000-0005-0000-0000-000006170000}"/>
    <cellStyle name="Comma [0] 1852" xfId="5894" hidden="1" xr:uid="{00000000-0005-0000-0000-000027170000}"/>
    <cellStyle name="Comma [0] 1853" xfId="5902" hidden="1" xr:uid="{00000000-0005-0000-0000-00002F170000}"/>
    <cellStyle name="Comma [0] 1854" xfId="5811" hidden="1" xr:uid="{00000000-0005-0000-0000-0000D4160000}"/>
    <cellStyle name="Comma [0] 1855" xfId="5890" hidden="1" xr:uid="{00000000-0005-0000-0000-000023170000}"/>
    <cellStyle name="Comma [0] 1856" xfId="5911" hidden="1" xr:uid="{00000000-0005-0000-0000-000038170000}"/>
    <cellStyle name="Comma [0] 1857" xfId="5913" hidden="1" xr:uid="{00000000-0005-0000-0000-00003A170000}"/>
    <cellStyle name="Comma [0] 1858" xfId="5872" hidden="1" xr:uid="{00000000-0005-0000-0000-000011170000}"/>
    <cellStyle name="Comma [0] 1859" xfId="5817" hidden="1" xr:uid="{00000000-0005-0000-0000-0000DA160000}"/>
    <cellStyle name="Comma [0] 186" xfId="2435" hidden="1" xr:uid="{00000000-0005-0000-0000-0000A4090000}"/>
    <cellStyle name="Comma [0] 1860" xfId="5870" hidden="1" xr:uid="{00000000-0005-0000-0000-00000F170000}"/>
    <cellStyle name="Comma [0] 1861" xfId="5854" hidden="1" xr:uid="{00000000-0005-0000-0000-0000FF160000}"/>
    <cellStyle name="Comma [0] 1862" xfId="5850" hidden="1" xr:uid="{00000000-0005-0000-0000-0000FB160000}"/>
    <cellStyle name="Comma [0] 1863" xfId="5921" hidden="1" xr:uid="{00000000-0005-0000-0000-000042170000}"/>
    <cellStyle name="Comma [0] 1864" xfId="5494" hidden="1" xr:uid="{00000000-0005-0000-0000-000097150000}"/>
    <cellStyle name="Comma [0] 1865" xfId="5582" hidden="1" xr:uid="{00000000-0005-0000-0000-0000EF150000}"/>
    <cellStyle name="Comma [0] 1866" xfId="5929" hidden="1" xr:uid="{00000000-0005-0000-0000-00004A170000}"/>
    <cellStyle name="Comma [0] 1867" xfId="5931" hidden="1" xr:uid="{00000000-0005-0000-0000-00004C170000}"/>
    <cellStyle name="Comma [0] 1868" xfId="5880" hidden="1" xr:uid="{00000000-0005-0000-0000-000019170000}"/>
    <cellStyle name="Comma [0] 1869" xfId="5856" hidden="1" xr:uid="{00000000-0005-0000-0000-000001170000}"/>
    <cellStyle name="Comma [0] 187" xfId="2514" hidden="1" xr:uid="{00000000-0005-0000-0000-0000F3090000}"/>
    <cellStyle name="Comma [0] 1870" xfId="5891" hidden="1" xr:uid="{00000000-0005-0000-0000-000024170000}"/>
    <cellStyle name="Comma [0] 1871" xfId="5823" hidden="1" xr:uid="{00000000-0005-0000-0000-0000E0160000}"/>
    <cellStyle name="Comma [0] 1872" xfId="5893" hidden="1" xr:uid="{00000000-0005-0000-0000-000026170000}"/>
    <cellStyle name="Comma [0] 1873" xfId="5938" hidden="1" xr:uid="{00000000-0005-0000-0000-000053170000}"/>
    <cellStyle name="Comma [0] 1874" xfId="5881" hidden="1" xr:uid="{00000000-0005-0000-0000-00001A170000}"/>
    <cellStyle name="Comma [0] 1875" xfId="5838" hidden="1" xr:uid="{00000000-0005-0000-0000-0000EF160000}"/>
    <cellStyle name="Comma [0] 1876" xfId="5944" hidden="1" xr:uid="{00000000-0005-0000-0000-000059170000}"/>
    <cellStyle name="Comma [0] 1877" xfId="5946" hidden="1" xr:uid="{00000000-0005-0000-0000-00005B170000}"/>
    <cellStyle name="Comma [0] 1878" xfId="5899" hidden="1" xr:uid="{00000000-0005-0000-0000-00002C170000}"/>
    <cellStyle name="Comma [0] 1879" xfId="5905" hidden="1" xr:uid="{00000000-0005-0000-0000-000032170000}"/>
    <cellStyle name="Comma [0] 188" xfId="2535" hidden="1" xr:uid="{00000000-0005-0000-0000-0000080A0000}"/>
    <cellStyle name="Comma [0] 1880" xfId="5531" hidden="1" xr:uid="{00000000-0005-0000-0000-0000BC150000}"/>
    <cellStyle name="Comma [0] 1881" xfId="5855" hidden="1" xr:uid="{00000000-0005-0000-0000-000000170000}"/>
    <cellStyle name="Comma [0] 1882" xfId="5863" hidden="1" xr:uid="{00000000-0005-0000-0000-000008170000}"/>
    <cellStyle name="Comma [0] 1883" xfId="5952" hidden="1" xr:uid="{00000000-0005-0000-0000-000061170000}"/>
    <cellStyle name="Comma [0] 1884" xfId="5866" hidden="1" xr:uid="{00000000-0005-0000-0000-00000B170000}"/>
    <cellStyle name="Comma [0] 1885" xfId="5826" hidden="1" xr:uid="{00000000-0005-0000-0000-0000E3160000}"/>
    <cellStyle name="Comma [0] 1886" xfId="5957" hidden="1" xr:uid="{00000000-0005-0000-0000-000066170000}"/>
    <cellStyle name="Comma [0] 1887" xfId="5959" hidden="1" xr:uid="{00000000-0005-0000-0000-000068170000}"/>
    <cellStyle name="Comma [0] 1888" xfId="5918" hidden="1" xr:uid="{00000000-0005-0000-0000-00003F170000}"/>
    <cellStyle name="Comma [0] 1889" xfId="5924" hidden="1" xr:uid="{00000000-0005-0000-0000-000045170000}"/>
    <cellStyle name="Comma [0] 189" xfId="2537" hidden="1" xr:uid="{00000000-0005-0000-0000-00000A0A0000}"/>
    <cellStyle name="Comma [0] 1890" xfId="5825" hidden="1" xr:uid="{00000000-0005-0000-0000-0000E2160000}"/>
    <cellStyle name="Comma [0] 1891" xfId="5906" hidden="1" xr:uid="{00000000-0005-0000-0000-000033170000}"/>
    <cellStyle name="Comma [0] 1892" xfId="5885" hidden="1" xr:uid="{00000000-0005-0000-0000-00001E170000}"/>
    <cellStyle name="Comma [0] 1893" xfId="5963" hidden="1" xr:uid="{00000000-0005-0000-0000-00006C170000}"/>
    <cellStyle name="Comma [0] 1894" xfId="5904" hidden="1" xr:uid="{00000000-0005-0000-0000-000031170000}"/>
    <cellStyle name="Comma [0] 1895" xfId="5842" hidden="1" xr:uid="{00000000-0005-0000-0000-0000F3160000}"/>
    <cellStyle name="Comma [0] 1896" xfId="5970" hidden="1" xr:uid="{00000000-0005-0000-0000-000073170000}"/>
    <cellStyle name="Comma [0] 1897" xfId="5972" hidden="1" xr:uid="{00000000-0005-0000-0000-000075170000}"/>
    <cellStyle name="Comma [0] 1898" xfId="5936" hidden="1" xr:uid="{00000000-0005-0000-0000-000051170000}"/>
    <cellStyle name="Comma [0] 1899" xfId="5941" hidden="1" xr:uid="{00000000-0005-0000-0000-000056170000}"/>
    <cellStyle name="Comma [0] 19" xfId="40" hidden="1" xr:uid="{00000000-0005-0000-0000-000048000000}"/>
    <cellStyle name="Comma [0] 190" xfId="2496" hidden="1" xr:uid="{00000000-0005-0000-0000-0000E1090000}"/>
    <cellStyle name="Comma [0] 1900" xfId="5505" hidden="1" xr:uid="{00000000-0005-0000-0000-0000A2150000}"/>
    <cellStyle name="Comma [0] 1901" xfId="5925" hidden="1" xr:uid="{00000000-0005-0000-0000-000046170000}"/>
    <cellStyle name="Comma [0] 1902" xfId="5830" hidden="1" xr:uid="{00000000-0005-0000-0000-0000E7160000}"/>
    <cellStyle name="Comma [0] 1903" xfId="5976" hidden="1" xr:uid="{00000000-0005-0000-0000-000079170000}"/>
    <cellStyle name="Comma [0] 1904" xfId="5923" hidden="1" xr:uid="{00000000-0005-0000-0000-000044170000}"/>
    <cellStyle name="Comma [0] 1905" xfId="5862" hidden="1" xr:uid="{00000000-0005-0000-0000-000007170000}"/>
    <cellStyle name="Comma [0] 1906" xfId="5980" hidden="1" xr:uid="{00000000-0005-0000-0000-00007D170000}"/>
    <cellStyle name="Comma [0] 1907" xfId="5982" hidden="1" xr:uid="{00000000-0005-0000-0000-00007F170000}"/>
    <cellStyle name="Comma [0] 1908" xfId="5950" hidden="1" xr:uid="{00000000-0005-0000-0000-00005F170000}"/>
    <cellStyle name="Comma [0] 1909" xfId="5954" hidden="1" xr:uid="{00000000-0005-0000-0000-000063170000}"/>
    <cellStyle name="Comma [0] 191" xfId="2441" hidden="1" xr:uid="{00000000-0005-0000-0000-0000AA090000}"/>
    <cellStyle name="Comma [0] 1910" xfId="5844" hidden="1" xr:uid="{00000000-0005-0000-0000-0000F5160000}"/>
    <cellStyle name="Comma [0] 1911" xfId="5942" hidden="1" xr:uid="{00000000-0005-0000-0000-000057170000}"/>
    <cellStyle name="Comma [0] 1912" xfId="5834" hidden="1" xr:uid="{00000000-0005-0000-0000-0000EB160000}"/>
    <cellStyle name="Comma [0] 1913" xfId="5986" hidden="1" xr:uid="{00000000-0005-0000-0000-000083170000}"/>
    <cellStyle name="Comma [0] 1914" xfId="5940" hidden="1" xr:uid="{00000000-0005-0000-0000-000055170000}"/>
    <cellStyle name="Comma [0] 1915" xfId="5909" hidden="1" xr:uid="{00000000-0005-0000-0000-000036170000}"/>
    <cellStyle name="Comma [0] 1916" xfId="5990" hidden="1" xr:uid="{00000000-0005-0000-0000-000087170000}"/>
    <cellStyle name="Comma [0] 1917" xfId="5992" hidden="1" xr:uid="{00000000-0005-0000-0000-000089170000}"/>
    <cellStyle name="Comma [0] 1918" xfId="5978" hidden="1" xr:uid="{00000000-0005-0000-0000-00007B170000}"/>
    <cellStyle name="Comma [0] 1919" xfId="5965" hidden="1" xr:uid="{00000000-0005-0000-0000-00006E170000}"/>
    <cellStyle name="Comma [0] 192" xfId="2494" hidden="1" xr:uid="{00000000-0005-0000-0000-0000DF090000}"/>
    <cellStyle name="Comma [0] 1920" xfId="5989" hidden="1" xr:uid="{00000000-0005-0000-0000-000086170000}"/>
    <cellStyle name="Comma [0] 1921" xfId="5955" hidden="1" xr:uid="{00000000-0005-0000-0000-000064170000}"/>
    <cellStyle name="Comma [0] 1922" xfId="5927" hidden="1" xr:uid="{00000000-0005-0000-0000-000048170000}"/>
    <cellStyle name="Comma [0] 1923" xfId="5994" hidden="1" xr:uid="{00000000-0005-0000-0000-00008B170000}"/>
    <cellStyle name="Comma [0] 1924" xfId="5951" hidden="1" xr:uid="{00000000-0005-0000-0000-000060170000}"/>
    <cellStyle name="Comma [0] 1925" xfId="5985" hidden="1" xr:uid="{00000000-0005-0000-0000-000082170000}"/>
    <cellStyle name="Comma [0] 1926" xfId="5998" hidden="1" xr:uid="{00000000-0005-0000-0000-00008F170000}"/>
    <cellStyle name="Comma [0] 1927" xfId="6000" hidden="1" xr:uid="{00000000-0005-0000-0000-000091170000}"/>
    <cellStyle name="Comma [0] 1928" xfId="5868" hidden="1" xr:uid="{00000000-0005-0000-0000-00000D170000}"/>
    <cellStyle name="Comma [0] 1929" xfId="5988" hidden="1" xr:uid="{00000000-0005-0000-0000-000085170000}"/>
    <cellStyle name="Comma [0] 193" xfId="2478" hidden="1" xr:uid="{00000000-0005-0000-0000-0000CF090000}"/>
    <cellStyle name="Comma [0] 1930" xfId="5928" hidden="1" xr:uid="{00000000-0005-0000-0000-000049170000}"/>
    <cellStyle name="Comma [0] 1931" xfId="5962" hidden="1" xr:uid="{00000000-0005-0000-0000-00006B170000}"/>
    <cellStyle name="Comma [0] 1932" xfId="5975" hidden="1" xr:uid="{00000000-0005-0000-0000-000078170000}"/>
    <cellStyle name="Comma [0] 1933" xfId="6003" hidden="1" xr:uid="{00000000-0005-0000-0000-000094170000}"/>
    <cellStyle name="Comma [0] 1934" xfId="5966" hidden="1" xr:uid="{00000000-0005-0000-0000-00006F170000}"/>
    <cellStyle name="Comma [0] 1935" xfId="5926" hidden="1" xr:uid="{00000000-0005-0000-0000-000047170000}"/>
    <cellStyle name="Comma [0] 1936" xfId="6005" hidden="1" xr:uid="{00000000-0005-0000-0000-000096170000}"/>
    <cellStyle name="Comma [0] 1937" xfId="6007" hidden="1" xr:uid="{00000000-0005-0000-0000-000098170000}"/>
    <cellStyle name="Comma [0] 1938" xfId="5519" hidden="1" xr:uid="{00000000-0005-0000-0000-0000B0150000}"/>
    <cellStyle name="Comma [0] 1939" xfId="5516" hidden="1" xr:uid="{00000000-0005-0000-0000-0000AD150000}"/>
    <cellStyle name="Comma [0] 194" xfId="2474" hidden="1" xr:uid="{00000000-0005-0000-0000-0000CB090000}"/>
    <cellStyle name="Comma [0] 1940" xfId="6013" hidden="1" xr:uid="{00000000-0005-0000-0000-00009E170000}"/>
    <cellStyle name="Comma [0] 1941" xfId="6019" hidden="1" xr:uid="{00000000-0005-0000-0000-0000A4170000}"/>
    <cellStyle name="Comma [0] 1942" xfId="6021" hidden="1" xr:uid="{00000000-0005-0000-0000-0000A6170000}"/>
    <cellStyle name="Comma [0] 1943" xfId="6012" hidden="1" xr:uid="{00000000-0005-0000-0000-00009D170000}"/>
    <cellStyle name="Comma [0] 1944" xfId="6017" hidden="1" xr:uid="{00000000-0005-0000-0000-0000A2170000}"/>
    <cellStyle name="Comma [0] 1945" xfId="6023" hidden="1" xr:uid="{00000000-0005-0000-0000-0000A8170000}"/>
    <cellStyle name="Comma [0] 1946" xfId="6025" hidden="1" xr:uid="{00000000-0005-0000-0000-0000AA170000}"/>
    <cellStyle name="Comma [0] 1947" xfId="5542" hidden="1" xr:uid="{00000000-0005-0000-0000-0000C7150000}"/>
    <cellStyle name="Comma [0] 1948" xfId="5544" hidden="1" xr:uid="{00000000-0005-0000-0000-0000C9150000}"/>
    <cellStyle name="Comma [0] 1949" xfId="6036" hidden="1" xr:uid="{00000000-0005-0000-0000-0000B5170000}"/>
    <cellStyle name="Comma [0] 195" xfId="2545" hidden="1" xr:uid="{00000000-0005-0000-0000-0000120A0000}"/>
    <cellStyle name="Comma [0] 1950" xfId="6045" hidden="1" xr:uid="{00000000-0005-0000-0000-0000BE170000}"/>
    <cellStyle name="Comma [0] 1951" xfId="6056" hidden="1" xr:uid="{00000000-0005-0000-0000-0000C9170000}"/>
    <cellStyle name="Comma [0] 1952" xfId="6062" hidden="1" xr:uid="{00000000-0005-0000-0000-0000CF170000}"/>
    <cellStyle name="Comma [0] 1953" xfId="6044" hidden="1" xr:uid="{00000000-0005-0000-0000-0000BD170000}"/>
    <cellStyle name="Comma [0] 1954" xfId="6054" hidden="1" xr:uid="{00000000-0005-0000-0000-0000C7170000}"/>
    <cellStyle name="Comma [0] 1955" xfId="6074" hidden="1" xr:uid="{00000000-0005-0000-0000-0000DB170000}"/>
    <cellStyle name="Comma [0] 1956" xfId="6076" hidden="1" xr:uid="{00000000-0005-0000-0000-0000DD170000}"/>
    <cellStyle name="Comma [0] 1957" xfId="6027" hidden="1" xr:uid="{00000000-0005-0000-0000-0000AC170000}"/>
    <cellStyle name="Comma [0] 1958" xfId="5524" hidden="1" xr:uid="{00000000-0005-0000-0000-0000B5150000}"/>
    <cellStyle name="Comma [0] 1959" xfId="6030" hidden="1" xr:uid="{00000000-0005-0000-0000-0000AF170000}"/>
    <cellStyle name="Comma [0] 196" xfId="2417" hidden="1" xr:uid="{00000000-0005-0000-0000-000092090000}"/>
    <cellStyle name="Comma [0] 1960" xfId="5529" hidden="1" xr:uid="{00000000-0005-0000-0000-0000BA150000}"/>
    <cellStyle name="Comma [0] 1961" xfId="5513" hidden="1" xr:uid="{00000000-0005-0000-0000-0000AA150000}"/>
    <cellStyle name="Comma [0] 1962" xfId="6081" hidden="1" xr:uid="{00000000-0005-0000-0000-0000E2170000}"/>
    <cellStyle name="Comma [0] 1963" xfId="5522" hidden="1" xr:uid="{00000000-0005-0000-0000-0000B3150000}"/>
    <cellStyle name="Comma [0] 1964" xfId="5543" hidden="1" xr:uid="{00000000-0005-0000-0000-0000C8150000}"/>
    <cellStyle name="Comma [0] 1965" xfId="6093" hidden="1" xr:uid="{00000000-0005-0000-0000-0000EE170000}"/>
    <cellStyle name="Comma [0] 1966" xfId="6095" hidden="1" xr:uid="{00000000-0005-0000-0000-0000F0170000}"/>
    <cellStyle name="Comma [0] 1967" xfId="6084" hidden="1" xr:uid="{00000000-0005-0000-0000-0000E5170000}"/>
    <cellStyle name="Comma [0] 1968" xfId="6092" hidden="1" xr:uid="{00000000-0005-0000-0000-0000ED170000}"/>
    <cellStyle name="Comma [0] 1969" xfId="5526" hidden="1" xr:uid="{00000000-0005-0000-0000-0000B7150000}"/>
    <cellStyle name="Comma [0] 197" xfId="2027" hidden="1" xr:uid="{00000000-0005-0000-0000-00000C080000}"/>
    <cellStyle name="Comma [0] 1970" xfId="6078" hidden="1" xr:uid="{00000000-0005-0000-0000-0000DF170000}"/>
    <cellStyle name="Comma [0] 1971" xfId="6111" hidden="1" xr:uid="{00000000-0005-0000-0000-000000180000}"/>
    <cellStyle name="Comma [0] 1972" xfId="6119" hidden="1" xr:uid="{00000000-0005-0000-0000-000008180000}"/>
    <cellStyle name="Comma [0] 1973" xfId="6028" hidden="1" xr:uid="{00000000-0005-0000-0000-0000AD170000}"/>
    <cellStyle name="Comma [0] 1974" xfId="6107" hidden="1" xr:uid="{00000000-0005-0000-0000-0000FC170000}"/>
    <cellStyle name="Comma [0] 1975" xfId="6128" hidden="1" xr:uid="{00000000-0005-0000-0000-000011180000}"/>
    <cellStyle name="Comma [0] 1976" xfId="6130" hidden="1" xr:uid="{00000000-0005-0000-0000-000013180000}"/>
    <cellStyle name="Comma [0] 1977" xfId="6089" hidden="1" xr:uid="{00000000-0005-0000-0000-0000EA170000}"/>
    <cellStyle name="Comma [0] 1978" xfId="6034" hidden="1" xr:uid="{00000000-0005-0000-0000-0000B3170000}"/>
    <cellStyle name="Comma [0] 1979" xfId="6087" hidden="1" xr:uid="{00000000-0005-0000-0000-0000E8170000}"/>
    <cellStyle name="Comma [0] 198" xfId="2553" hidden="1" xr:uid="{00000000-0005-0000-0000-00001A0A0000}"/>
    <cellStyle name="Comma [0] 1980" xfId="6071" hidden="1" xr:uid="{00000000-0005-0000-0000-0000D8170000}"/>
    <cellStyle name="Comma [0] 1981" xfId="6067" hidden="1" xr:uid="{00000000-0005-0000-0000-0000D4170000}"/>
    <cellStyle name="Comma [0] 1982" xfId="6138" hidden="1" xr:uid="{00000000-0005-0000-0000-00001B180000}"/>
    <cellStyle name="Comma [0] 1983" xfId="6010" hidden="1" xr:uid="{00000000-0005-0000-0000-00009B170000}"/>
    <cellStyle name="Comma [0] 1984" xfId="5492" hidden="1" xr:uid="{00000000-0005-0000-0000-000095150000}"/>
    <cellStyle name="Comma [0] 1985" xfId="6146" hidden="1" xr:uid="{00000000-0005-0000-0000-000023180000}"/>
    <cellStyle name="Comma [0] 1986" xfId="6148" hidden="1" xr:uid="{00000000-0005-0000-0000-000025180000}"/>
    <cellStyle name="Comma [0] 1987" xfId="6097" hidden="1" xr:uid="{00000000-0005-0000-0000-0000F2170000}"/>
    <cellStyle name="Comma [0] 1988" xfId="6073" hidden="1" xr:uid="{00000000-0005-0000-0000-0000DA170000}"/>
    <cellStyle name="Comma [0] 1989" xfId="6108" hidden="1" xr:uid="{00000000-0005-0000-0000-0000FD170000}"/>
    <cellStyle name="Comma [0] 199" xfId="2555" hidden="1" xr:uid="{00000000-0005-0000-0000-00001C0A0000}"/>
    <cellStyle name="Comma [0] 1990" xfId="6040" hidden="1" xr:uid="{00000000-0005-0000-0000-0000B9170000}"/>
    <cellStyle name="Comma [0] 1991" xfId="6110" hidden="1" xr:uid="{00000000-0005-0000-0000-0000FF170000}"/>
    <cellStyle name="Comma [0] 1992" xfId="6155" hidden="1" xr:uid="{00000000-0005-0000-0000-00002C180000}"/>
    <cellStyle name="Comma [0] 1993" xfId="6098" hidden="1" xr:uid="{00000000-0005-0000-0000-0000F3170000}"/>
    <cellStyle name="Comma [0] 1994" xfId="6055" hidden="1" xr:uid="{00000000-0005-0000-0000-0000C8170000}"/>
    <cellStyle name="Comma [0] 1995" xfId="6161" hidden="1" xr:uid="{00000000-0005-0000-0000-000032180000}"/>
    <cellStyle name="Comma [0] 1996" xfId="6163" hidden="1" xr:uid="{00000000-0005-0000-0000-000034180000}"/>
    <cellStyle name="Comma [0] 1997" xfId="6116" hidden="1" xr:uid="{00000000-0005-0000-0000-000005180000}"/>
    <cellStyle name="Comma [0] 1998" xfId="6122" hidden="1" xr:uid="{00000000-0005-0000-0000-00000B180000}"/>
    <cellStyle name="Comma [0] 1999" xfId="6009" hidden="1" xr:uid="{00000000-0005-0000-0000-00009A170000}"/>
    <cellStyle name="Comma [0] 2" xfId="74" hidden="1" xr:uid="{00000000-0005-0000-0000-00006A000000}"/>
    <cellStyle name="Comma [0] 20" xfId="38" hidden="1" xr:uid="{00000000-0005-0000-0000-000046000000}"/>
    <cellStyle name="Comma [0] 200" xfId="2504" hidden="1" xr:uid="{00000000-0005-0000-0000-0000E9090000}"/>
    <cellStyle name="Comma [0] 2000" xfId="6072" hidden="1" xr:uid="{00000000-0005-0000-0000-0000D9170000}"/>
    <cellStyle name="Comma [0] 2001" xfId="6080" hidden="1" xr:uid="{00000000-0005-0000-0000-0000E1170000}"/>
    <cellStyle name="Comma [0] 2002" xfId="6169" hidden="1" xr:uid="{00000000-0005-0000-0000-00003A180000}"/>
    <cellStyle name="Comma [0] 2003" xfId="6083" hidden="1" xr:uid="{00000000-0005-0000-0000-0000E4170000}"/>
    <cellStyle name="Comma [0] 2004" xfId="6043" hidden="1" xr:uid="{00000000-0005-0000-0000-0000BC170000}"/>
    <cellStyle name="Comma [0] 2005" xfId="6174" hidden="1" xr:uid="{00000000-0005-0000-0000-00003F180000}"/>
    <cellStyle name="Comma [0] 2006" xfId="6176" hidden="1" xr:uid="{00000000-0005-0000-0000-000041180000}"/>
    <cellStyle name="Comma [0] 2007" xfId="6135" hidden="1" xr:uid="{00000000-0005-0000-0000-000018180000}"/>
    <cellStyle name="Comma [0] 2008" xfId="6141" hidden="1" xr:uid="{00000000-0005-0000-0000-00001E180000}"/>
    <cellStyle name="Comma [0] 2009" xfId="6042" hidden="1" xr:uid="{00000000-0005-0000-0000-0000BB170000}"/>
    <cellStyle name="Comma [0] 201" xfId="2480" hidden="1" xr:uid="{00000000-0005-0000-0000-0000D1090000}"/>
    <cellStyle name="Comma [0] 2010" xfId="6123" hidden="1" xr:uid="{00000000-0005-0000-0000-00000C180000}"/>
    <cellStyle name="Comma [0] 2011" xfId="6102" hidden="1" xr:uid="{00000000-0005-0000-0000-0000F7170000}"/>
    <cellStyle name="Comma [0] 2012" xfId="6180" hidden="1" xr:uid="{00000000-0005-0000-0000-000045180000}"/>
    <cellStyle name="Comma [0] 2013" xfId="6121" hidden="1" xr:uid="{00000000-0005-0000-0000-00000A180000}"/>
    <cellStyle name="Comma [0] 2014" xfId="6059" hidden="1" xr:uid="{00000000-0005-0000-0000-0000CC170000}"/>
    <cellStyle name="Comma [0] 2015" xfId="6187" hidden="1" xr:uid="{00000000-0005-0000-0000-00004C180000}"/>
    <cellStyle name="Comma [0] 2016" xfId="6189" hidden="1" xr:uid="{00000000-0005-0000-0000-00004E180000}"/>
    <cellStyle name="Comma [0] 2017" xfId="6153" hidden="1" xr:uid="{00000000-0005-0000-0000-00002A180000}"/>
    <cellStyle name="Comma [0] 2018" xfId="6158" hidden="1" xr:uid="{00000000-0005-0000-0000-00002F180000}"/>
    <cellStyle name="Comma [0] 2019" xfId="5523" hidden="1" xr:uid="{00000000-0005-0000-0000-0000B4150000}"/>
    <cellStyle name="Comma [0] 202" xfId="2515" hidden="1" xr:uid="{00000000-0005-0000-0000-0000F4090000}"/>
    <cellStyle name="Comma [0] 2020" xfId="6142" hidden="1" xr:uid="{00000000-0005-0000-0000-00001F180000}"/>
    <cellStyle name="Comma [0] 2021" xfId="6047" hidden="1" xr:uid="{00000000-0005-0000-0000-0000C0170000}"/>
    <cellStyle name="Comma [0] 2022" xfId="6193" hidden="1" xr:uid="{00000000-0005-0000-0000-000052180000}"/>
    <cellStyle name="Comma [0] 2023" xfId="6140" hidden="1" xr:uid="{00000000-0005-0000-0000-00001D180000}"/>
    <cellStyle name="Comma [0] 2024" xfId="6079" hidden="1" xr:uid="{00000000-0005-0000-0000-0000E0170000}"/>
    <cellStyle name="Comma [0] 2025" xfId="6197" hidden="1" xr:uid="{00000000-0005-0000-0000-000056180000}"/>
    <cellStyle name="Comma [0] 2026" xfId="6199" hidden="1" xr:uid="{00000000-0005-0000-0000-000058180000}"/>
    <cellStyle name="Comma [0] 2027" xfId="6167" hidden="1" xr:uid="{00000000-0005-0000-0000-000038180000}"/>
    <cellStyle name="Comma [0] 2028" xfId="6171" hidden="1" xr:uid="{00000000-0005-0000-0000-00003C180000}"/>
    <cellStyle name="Comma [0] 2029" xfId="6061" hidden="1" xr:uid="{00000000-0005-0000-0000-0000CE170000}"/>
    <cellStyle name="Comma [0] 203" xfId="2447" hidden="1" xr:uid="{00000000-0005-0000-0000-0000B0090000}"/>
    <cellStyle name="Comma [0] 2030" xfId="6159" hidden="1" xr:uid="{00000000-0005-0000-0000-000030180000}"/>
    <cellStyle name="Comma [0] 2031" xfId="6051" hidden="1" xr:uid="{00000000-0005-0000-0000-0000C4170000}"/>
    <cellStyle name="Comma [0] 2032" xfId="6203" hidden="1" xr:uid="{00000000-0005-0000-0000-00005C180000}"/>
    <cellStyle name="Comma [0] 2033" xfId="6157" hidden="1" xr:uid="{00000000-0005-0000-0000-00002E180000}"/>
    <cellStyle name="Comma [0] 2034" xfId="6126" hidden="1" xr:uid="{00000000-0005-0000-0000-00000F180000}"/>
    <cellStyle name="Comma [0] 2035" xfId="6207" hidden="1" xr:uid="{00000000-0005-0000-0000-000060180000}"/>
    <cellStyle name="Comma [0] 2036" xfId="6209" hidden="1" xr:uid="{00000000-0005-0000-0000-000062180000}"/>
    <cellStyle name="Comma [0] 2037" xfId="6195" hidden="1" xr:uid="{00000000-0005-0000-0000-000054180000}"/>
    <cellStyle name="Comma [0] 2038" xfId="6182" hidden="1" xr:uid="{00000000-0005-0000-0000-000047180000}"/>
    <cellStyle name="Comma [0] 2039" xfId="6206" hidden="1" xr:uid="{00000000-0005-0000-0000-00005F180000}"/>
    <cellStyle name="Comma [0] 204" xfId="2517" hidden="1" xr:uid="{00000000-0005-0000-0000-0000F6090000}"/>
    <cellStyle name="Comma [0] 2040" xfId="6172" hidden="1" xr:uid="{00000000-0005-0000-0000-00003D180000}"/>
    <cellStyle name="Comma [0] 2041" xfId="6144" hidden="1" xr:uid="{00000000-0005-0000-0000-000021180000}"/>
    <cellStyle name="Comma [0] 2042" xfId="6211" hidden="1" xr:uid="{00000000-0005-0000-0000-000064180000}"/>
    <cellStyle name="Comma [0] 2043" xfId="6168" hidden="1" xr:uid="{00000000-0005-0000-0000-000039180000}"/>
    <cellStyle name="Comma [0] 2044" xfId="6202" hidden="1" xr:uid="{00000000-0005-0000-0000-00005B180000}"/>
    <cellStyle name="Comma [0] 2045" xfId="6215" hidden="1" xr:uid="{00000000-0005-0000-0000-000068180000}"/>
    <cellStyle name="Comma [0] 2046" xfId="6217" hidden="1" xr:uid="{00000000-0005-0000-0000-00006A180000}"/>
    <cellStyle name="Comma [0] 2047" xfId="6085" hidden="1" xr:uid="{00000000-0005-0000-0000-0000E6170000}"/>
    <cellStyle name="Comma [0] 2048" xfId="6205" hidden="1" xr:uid="{00000000-0005-0000-0000-00005E180000}"/>
    <cellStyle name="Comma [0] 2049" xfId="6145" hidden="1" xr:uid="{00000000-0005-0000-0000-000022180000}"/>
    <cellStyle name="Comma [0] 205" xfId="2562" hidden="1" xr:uid="{00000000-0005-0000-0000-0000230A0000}"/>
    <cellStyle name="Comma [0] 2050" xfId="6179" hidden="1" xr:uid="{00000000-0005-0000-0000-000044180000}"/>
    <cellStyle name="Comma [0] 2051" xfId="6192" hidden="1" xr:uid="{00000000-0005-0000-0000-000051180000}"/>
    <cellStyle name="Comma [0] 2052" xfId="6220" hidden="1" xr:uid="{00000000-0005-0000-0000-00006D180000}"/>
    <cellStyle name="Comma [0] 2053" xfId="6183" hidden="1" xr:uid="{00000000-0005-0000-0000-000048180000}"/>
    <cellStyle name="Comma [0] 2054" xfId="6143" hidden="1" xr:uid="{00000000-0005-0000-0000-000020180000}"/>
    <cellStyle name="Comma [0] 2055" xfId="6222" hidden="1" xr:uid="{00000000-0005-0000-0000-00006F180000}"/>
    <cellStyle name="Comma [0] 2056" xfId="6224" hidden="1" xr:uid="{00000000-0005-0000-0000-000071180000}"/>
    <cellStyle name="Comma [0] 2057" xfId="5577" hidden="1" xr:uid="{00000000-0005-0000-0000-0000EA150000}"/>
    <cellStyle name="Comma [0] 2058" xfId="5533" hidden="1" xr:uid="{00000000-0005-0000-0000-0000BE150000}"/>
    <cellStyle name="Comma [0] 2059" xfId="6230" hidden="1" xr:uid="{00000000-0005-0000-0000-000077180000}"/>
    <cellStyle name="Comma [0] 206" xfId="2505" hidden="1" xr:uid="{00000000-0005-0000-0000-0000EA090000}"/>
    <cellStyle name="Comma [0] 2060" xfId="6236" hidden="1" xr:uid="{00000000-0005-0000-0000-00007D180000}"/>
    <cellStyle name="Comma [0] 2061" xfId="6238" hidden="1" xr:uid="{00000000-0005-0000-0000-00007F180000}"/>
    <cellStyle name="Comma [0] 2062" xfId="6229" hidden="1" xr:uid="{00000000-0005-0000-0000-000076180000}"/>
    <cellStyle name="Comma [0] 2063" xfId="6234" hidden="1" xr:uid="{00000000-0005-0000-0000-00007B180000}"/>
    <cellStyle name="Comma [0] 2064" xfId="6240" hidden="1" xr:uid="{00000000-0005-0000-0000-000081180000}"/>
    <cellStyle name="Comma [0] 2065" xfId="6242" hidden="1" xr:uid="{00000000-0005-0000-0000-000083180000}"/>
    <cellStyle name="Comma [0] 2066" xfId="5534" hidden="1" xr:uid="{00000000-0005-0000-0000-0000BF150000}"/>
    <cellStyle name="Comma [0] 2067" xfId="5512" hidden="1" xr:uid="{00000000-0005-0000-0000-0000A9150000}"/>
    <cellStyle name="Comma [0] 2068" xfId="6253" hidden="1" xr:uid="{00000000-0005-0000-0000-00008E180000}"/>
    <cellStyle name="Comma [0] 2069" xfId="6262" hidden="1" xr:uid="{00000000-0005-0000-0000-000097180000}"/>
    <cellStyle name="Comma [0] 207" xfId="2462" hidden="1" xr:uid="{00000000-0005-0000-0000-0000BF090000}"/>
    <cellStyle name="Comma [0] 2070" xfId="6273" hidden="1" xr:uid="{00000000-0005-0000-0000-0000A2180000}"/>
    <cellStyle name="Comma [0] 2071" xfId="6279" hidden="1" xr:uid="{00000000-0005-0000-0000-0000A8180000}"/>
    <cellStyle name="Comma [0] 2072" xfId="6261" hidden="1" xr:uid="{00000000-0005-0000-0000-000096180000}"/>
    <cellStyle name="Comma [0] 2073" xfId="6271" hidden="1" xr:uid="{00000000-0005-0000-0000-0000A0180000}"/>
    <cellStyle name="Comma [0] 2074" xfId="6291" hidden="1" xr:uid="{00000000-0005-0000-0000-0000B4180000}"/>
    <cellStyle name="Comma [0] 2075" xfId="6293" hidden="1" xr:uid="{00000000-0005-0000-0000-0000B6180000}"/>
    <cellStyle name="Comma [0] 2076" xfId="6244" hidden="1" xr:uid="{00000000-0005-0000-0000-000085180000}"/>
    <cellStyle name="Comma [0] 2077" xfId="5500" hidden="1" xr:uid="{00000000-0005-0000-0000-00009D150000}"/>
    <cellStyle name="Comma [0] 2078" xfId="6247" hidden="1" xr:uid="{00000000-0005-0000-0000-000088180000}"/>
    <cellStyle name="Comma [0] 2079" xfId="5511" hidden="1" xr:uid="{00000000-0005-0000-0000-0000A8150000}"/>
    <cellStyle name="Comma [0] 208" xfId="2568" hidden="1" xr:uid="{00000000-0005-0000-0000-0000290A0000}"/>
    <cellStyle name="Comma [0] 2080" xfId="5510" hidden="1" xr:uid="{00000000-0005-0000-0000-0000A7150000}"/>
    <cellStyle name="Comma [0] 2081" xfId="6298" hidden="1" xr:uid="{00000000-0005-0000-0000-0000BB180000}"/>
    <cellStyle name="Comma [0] 2082" xfId="5586" hidden="1" xr:uid="{00000000-0005-0000-0000-0000F3150000}"/>
    <cellStyle name="Comma [0] 2083" xfId="5787" hidden="1" xr:uid="{00000000-0005-0000-0000-0000BC160000}"/>
    <cellStyle name="Comma [0] 2084" xfId="6310" hidden="1" xr:uid="{00000000-0005-0000-0000-0000C7180000}"/>
    <cellStyle name="Comma [0] 2085" xfId="6312" hidden="1" xr:uid="{00000000-0005-0000-0000-0000C9180000}"/>
    <cellStyle name="Comma [0] 2086" xfId="6301" hidden="1" xr:uid="{00000000-0005-0000-0000-0000BE180000}"/>
    <cellStyle name="Comma [0] 2087" xfId="6309" hidden="1" xr:uid="{00000000-0005-0000-0000-0000C6180000}"/>
    <cellStyle name="Comma [0] 2088" xfId="5796" hidden="1" xr:uid="{00000000-0005-0000-0000-0000C5160000}"/>
    <cellStyle name="Comma [0] 2089" xfId="6295" hidden="1" xr:uid="{00000000-0005-0000-0000-0000B8180000}"/>
    <cellStyle name="Comma [0] 209" xfId="2570" hidden="1" xr:uid="{00000000-0005-0000-0000-00002B0A0000}"/>
    <cellStyle name="Comma [0] 2090" xfId="6328" hidden="1" xr:uid="{00000000-0005-0000-0000-0000D9180000}"/>
    <cellStyle name="Comma [0] 2091" xfId="6336" hidden="1" xr:uid="{00000000-0005-0000-0000-0000E1180000}"/>
    <cellStyle name="Comma [0] 2092" xfId="6245" hidden="1" xr:uid="{00000000-0005-0000-0000-000086180000}"/>
    <cellStyle name="Comma [0] 2093" xfId="6324" hidden="1" xr:uid="{00000000-0005-0000-0000-0000D5180000}"/>
    <cellStyle name="Comma [0] 2094" xfId="6345" hidden="1" xr:uid="{00000000-0005-0000-0000-0000EA180000}"/>
    <cellStyle name="Comma [0] 2095" xfId="6347" hidden="1" xr:uid="{00000000-0005-0000-0000-0000EC180000}"/>
    <cellStyle name="Comma [0] 2096" xfId="6306" hidden="1" xr:uid="{00000000-0005-0000-0000-0000C3180000}"/>
    <cellStyle name="Comma [0] 2097" xfId="6251" hidden="1" xr:uid="{00000000-0005-0000-0000-00008C180000}"/>
    <cellStyle name="Comma [0] 2098" xfId="6304" hidden="1" xr:uid="{00000000-0005-0000-0000-0000C1180000}"/>
    <cellStyle name="Comma [0] 2099" xfId="6288" hidden="1" xr:uid="{00000000-0005-0000-0000-0000B1180000}"/>
    <cellStyle name="Comma [0] 21" xfId="36" hidden="1" xr:uid="{00000000-0005-0000-0000-000044000000}"/>
    <cellStyle name="Comma [0] 210" xfId="2523" hidden="1" xr:uid="{00000000-0005-0000-0000-0000FC090000}"/>
    <cellStyle name="Comma [0] 2100" xfId="6284" hidden="1" xr:uid="{00000000-0005-0000-0000-0000AD180000}"/>
    <cellStyle name="Comma [0] 2101" xfId="6355" hidden="1" xr:uid="{00000000-0005-0000-0000-0000F4180000}"/>
    <cellStyle name="Comma [0] 2102" xfId="6227" hidden="1" xr:uid="{00000000-0005-0000-0000-000074180000}"/>
    <cellStyle name="Comma [0] 2103" xfId="5535" hidden="1" xr:uid="{00000000-0005-0000-0000-0000C0150000}"/>
    <cellStyle name="Comma [0] 2104" xfId="6363" hidden="1" xr:uid="{00000000-0005-0000-0000-0000FC180000}"/>
    <cellStyle name="Comma [0] 2105" xfId="6365" hidden="1" xr:uid="{00000000-0005-0000-0000-0000FE180000}"/>
    <cellStyle name="Comma [0] 2106" xfId="6314" hidden="1" xr:uid="{00000000-0005-0000-0000-0000CB180000}"/>
    <cellStyle name="Comma [0] 2107" xfId="6290" hidden="1" xr:uid="{00000000-0005-0000-0000-0000B3180000}"/>
    <cellStyle name="Comma [0] 2108" xfId="6325" hidden="1" xr:uid="{00000000-0005-0000-0000-0000D6180000}"/>
    <cellStyle name="Comma [0] 2109" xfId="6257" hidden="1" xr:uid="{00000000-0005-0000-0000-000092180000}"/>
    <cellStyle name="Comma [0] 211" xfId="2529" hidden="1" xr:uid="{00000000-0005-0000-0000-0000020A0000}"/>
    <cellStyle name="Comma [0] 2110" xfId="6327" hidden="1" xr:uid="{00000000-0005-0000-0000-0000D8180000}"/>
    <cellStyle name="Comma [0] 2111" xfId="6372" hidden="1" xr:uid="{00000000-0005-0000-0000-000005190000}"/>
    <cellStyle name="Comma [0] 2112" xfId="6315" hidden="1" xr:uid="{00000000-0005-0000-0000-0000CC180000}"/>
    <cellStyle name="Comma [0] 2113" xfId="6272" hidden="1" xr:uid="{00000000-0005-0000-0000-0000A1180000}"/>
    <cellStyle name="Comma [0] 2114" xfId="6378" hidden="1" xr:uid="{00000000-0005-0000-0000-00000B190000}"/>
    <cellStyle name="Comma [0] 2115" xfId="6380" hidden="1" xr:uid="{00000000-0005-0000-0000-00000D190000}"/>
    <cellStyle name="Comma [0] 2116" xfId="6333" hidden="1" xr:uid="{00000000-0005-0000-0000-0000DE180000}"/>
    <cellStyle name="Comma [0] 2117" xfId="6339" hidden="1" xr:uid="{00000000-0005-0000-0000-0000E4180000}"/>
    <cellStyle name="Comma [0] 2118" xfId="6226" hidden="1" xr:uid="{00000000-0005-0000-0000-000073180000}"/>
    <cellStyle name="Comma [0] 2119" xfId="6289" hidden="1" xr:uid="{00000000-0005-0000-0000-0000B2180000}"/>
    <cellStyle name="Comma [0] 212" xfId="2416" hidden="1" xr:uid="{00000000-0005-0000-0000-000091090000}"/>
    <cellStyle name="Comma [0] 2120" xfId="6297" hidden="1" xr:uid="{00000000-0005-0000-0000-0000BA180000}"/>
    <cellStyle name="Comma [0] 2121" xfId="6386" hidden="1" xr:uid="{00000000-0005-0000-0000-000013190000}"/>
    <cellStyle name="Comma [0] 2122" xfId="6300" hidden="1" xr:uid="{00000000-0005-0000-0000-0000BD180000}"/>
    <cellStyle name="Comma [0] 2123" xfId="6260" hidden="1" xr:uid="{00000000-0005-0000-0000-000095180000}"/>
    <cellStyle name="Comma [0] 2124" xfId="6391" hidden="1" xr:uid="{00000000-0005-0000-0000-000018190000}"/>
    <cellStyle name="Comma [0] 2125" xfId="6393" hidden="1" xr:uid="{00000000-0005-0000-0000-00001A190000}"/>
    <cellStyle name="Comma [0] 2126" xfId="6352" hidden="1" xr:uid="{00000000-0005-0000-0000-0000F1180000}"/>
    <cellStyle name="Comma [0] 2127" xfId="6358" hidden="1" xr:uid="{00000000-0005-0000-0000-0000F7180000}"/>
    <cellStyle name="Comma [0] 2128" xfId="6259" hidden="1" xr:uid="{00000000-0005-0000-0000-000094180000}"/>
    <cellStyle name="Comma [0] 2129" xfId="6340" hidden="1" xr:uid="{00000000-0005-0000-0000-0000E5180000}"/>
    <cellStyle name="Comma [0] 213" xfId="2479" hidden="1" xr:uid="{00000000-0005-0000-0000-0000D0090000}"/>
    <cellStyle name="Comma [0] 2130" xfId="6319" hidden="1" xr:uid="{00000000-0005-0000-0000-0000D0180000}"/>
    <cellStyle name="Comma [0] 2131" xfId="6397" hidden="1" xr:uid="{00000000-0005-0000-0000-00001E190000}"/>
    <cellStyle name="Comma [0] 2132" xfId="6338" hidden="1" xr:uid="{00000000-0005-0000-0000-0000E3180000}"/>
    <cellStyle name="Comma [0] 2133" xfId="6276" hidden="1" xr:uid="{00000000-0005-0000-0000-0000A5180000}"/>
    <cellStyle name="Comma [0] 2134" xfId="6404" hidden="1" xr:uid="{00000000-0005-0000-0000-000025190000}"/>
    <cellStyle name="Comma [0] 2135" xfId="6406" hidden="1" xr:uid="{00000000-0005-0000-0000-000027190000}"/>
    <cellStyle name="Comma [0] 2136" xfId="6370" hidden="1" xr:uid="{00000000-0005-0000-0000-000003190000}"/>
    <cellStyle name="Comma [0] 2137" xfId="6375" hidden="1" xr:uid="{00000000-0005-0000-0000-000008190000}"/>
    <cellStyle name="Comma [0] 2138" xfId="5805" hidden="1" xr:uid="{00000000-0005-0000-0000-0000CE160000}"/>
    <cellStyle name="Comma [0] 2139" xfId="6359" hidden="1" xr:uid="{00000000-0005-0000-0000-0000F8180000}"/>
    <cellStyle name="Comma [0] 214" xfId="2487" hidden="1" xr:uid="{00000000-0005-0000-0000-0000D8090000}"/>
    <cellStyle name="Comma [0] 2140" xfId="6264" hidden="1" xr:uid="{00000000-0005-0000-0000-000099180000}"/>
    <cellStyle name="Comma [0] 2141" xfId="6410" hidden="1" xr:uid="{00000000-0005-0000-0000-00002B190000}"/>
    <cellStyle name="Comma [0] 2142" xfId="6357" hidden="1" xr:uid="{00000000-0005-0000-0000-0000F6180000}"/>
    <cellStyle name="Comma [0] 2143" xfId="6296" hidden="1" xr:uid="{00000000-0005-0000-0000-0000B9180000}"/>
    <cellStyle name="Comma [0] 2144" xfId="6414" hidden="1" xr:uid="{00000000-0005-0000-0000-00002F190000}"/>
    <cellStyle name="Comma [0] 2145" xfId="6416" hidden="1" xr:uid="{00000000-0005-0000-0000-000031190000}"/>
    <cellStyle name="Comma [0] 2146" xfId="6384" hidden="1" xr:uid="{00000000-0005-0000-0000-000011190000}"/>
    <cellStyle name="Comma [0] 2147" xfId="6388" hidden="1" xr:uid="{00000000-0005-0000-0000-000015190000}"/>
    <cellStyle name="Comma [0] 2148" xfId="6278" hidden="1" xr:uid="{00000000-0005-0000-0000-0000A7180000}"/>
    <cellStyle name="Comma [0] 2149" xfId="6376" hidden="1" xr:uid="{00000000-0005-0000-0000-000009190000}"/>
    <cellStyle name="Comma [0] 215" xfId="2576" hidden="1" xr:uid="{00000000-0005-0000-0000-0000310A0000}"/>
    <cellStyle name="Comma [0] 2150" xfId="6268" hidden="1" xr:uid="{00000000-0005-0000-0000-00009D180000}"/>
    <cellStyle name="Comma [0] 2151" xfId="6420" hidden="1" xr:uid="{00000000-0005-0000-0000-000035190000}"/>
    <cellStyle name="Comma [0] 2152" xfId="6374" hidden="1" xr:uid="{00000000-0005-0000-0000-000007190000}"/>
    <cellStyle name="Comma [0] 2153" xfId="6343" hidden="1" xr:uid="{00000000-0005-0000-0000-0000E8180000}"/>
    <cellStyle name="Comma [0] 2154" xfId="6424" hidden="1" xr:uid="{00000000-0005-0000-0000-000039190000}"/>
    <cellStyle name="Comma [0] 2155" xfId="6426" hidden="1" xr:uid="{00000000-0005-0000-0000-00003B190000}"/>
    <cellStyle name="Comma [0] 2156" xfId="6412" hidden="1" xr:uid="{00000000-0005-0000-0000-00002D190000}"/>
    <cellStyle name="Comma [0] 2157" xfId="6399" hidden="1" xr:uid="{00000000-0005-0000-0000-000020190000}"/>
    <cellStyle name="Comma [0] 2158" xfId="6423" hidden="1" xr:uid="{00000000-0005-0000-0000-000038190000}"/>
    <cellStyle name="Comma [0] 2159" xfId="6389" hidden="1" xr:uid="{00000000-0005-0000-0000-000016190000}"/>
    <cellStyle name="Comma [0] 216" xfId="2490" hidden="1" xr:uid="{00000000-0005-0000-0000-0000DB090000}"/>
    <cellStyle name="Comma [0] 2160" xfId="6361" hidden="1" xr:uid="{00000000-0005-0000-0000-0000FA180000}"/>
    <cellStyle name="Comma [0] 2161" xfId="6428" hidden="1" xr:uid="{00000000-0005-0000-0000-00003D190000}"/>
    <cellStyle name="Comma [0] 2162" xfId="6385" hidden="1" xr:uid="{00000000-0005-0000-0000-000012190000}"/>
    <cellStyle name="Comma [0] 2163" xfId="6419" hidden="1" xr:uid="{00000000-0005-0000-0000-000034190000}"/>
    <cellStyle name="Comma [0] 2164" xfId="6432" hidden="1" xr:uid="{00000000-0005-0000-0000-000041190000}"/>
    <cellStyle name="Comma [0] 2165" xfId="6434" hidden="1" xr:uid="{00000000-0005-0000-0000-000043190000}"/>
    <cellStyle name="Comma [0] 2166" xfId="6302" hidden="1" xr:uid="{00000000-0005-0000-0000-0000BF180000}"/>
    <cellStyle name="Comma [0] 2167" xfId="6422" hidden="1" xr:uid="{00000000-0005-0000-0000-000037190000}"/>
    <cellStyle name="Comma [0] 2168" xfId="6362" hidden="1" xr:uid="{00000000-0005-0000-0000-0000FB180000}"/>
    <cellStyle name="Comma [0] 2169" xfId="6396" hidden="1" xr:uid="{00000000-0005-0000-0000-00001D190000}"/>
    <cellStyle name="Comma [0] 217" xfId="2450" hidden="1" xr:uid="{00000000-0005-0000-0000-0000B3090000}"/>
    <cellStyle name="Comma [0] 2170" xfId="6409" hidden="1" xr:uid="{00000000-0005-0000-0000-00002A190000}"/>
    <cellStyle name="Comma [0] 2171" xfId="6437" hidden="1" xr:uid="{00000000-0005-0000-0000-000046190000}"/>
    <cellStyle name="Comma [0] 2172" xfId="6400" hidden="1" xr:uid="{00000000-0005-0000-0000-000021190000}"/>
    <cellStyle name="Comma [0] 2173" xfId="6360" hidden="1" xr:uid="{00000000-0005-0000-0000-0000F9180000}"/>
    <cellStyle name="Comma [0] 2174" xfId="6439" hidden="1" xr:uid="{00000000-0005-0000-0000-000048190000}"/>
    <cellStyle name="Comma [0] 2175" xfId="6441" hidden="1" xr:uid="{00000000-0005-0000-0000-00004A190000}"/>
    <cellStyle name="Comma [0] 2176" xfId="5201" hidden="1" xr:uid="{00000000-0005-0000-0000-000072140000}"/>
    <cellStyle name="Comma [0] 2177" xfId="5187" hidden="1" xr:uid="{00000000-0005-0000-0000-000064140000}"/>
    <cellStyle name="Comma [0] 2178" xfId="5181" hidden="1" xr:uid="{00000000-0005-0000-0000-00005E140000}"/>
    <cellStyle name="Comma [0] 2179" xfId="6448" hidden="1" xr:uid="{00000000-0005-0000-0000-000051190000}"/>
    <cellStyle name="Comma [0] 218" xfId="2581" hidden="1" xr:uid="{00000000-0005-0000-0000-0000360A0000}"/>
    <cellStyle name="Comma [0] 2180" xfId="6451" hidden="1" xr:uid="{00000000-0005-0000-0000-000054190000}"/>
    <cellStyle name="Comma [0] 2181" xfId="5182" hidden="1" xr:uid="{00000000-0005-0000-0000-00005F140000}"/>
    <cellStyle name="Comma [0] 2182" xfId="6446" hidden="1" xr:uid="{00000000-0005-0000-0000-00004F190000}"/>
    <cellStyle name="Comma [0] 2183" xfId="6453" hidden="1" xr:uid="{00000000-0005-0000-0000-000056190000}"/>
    <cellStyle name="Comma [0] 2184" xfId="6455" hidden="1" xr:uid="{00000000-0005-0000-0000-000058190000}"/>
    <cellStyle name="Comma [0] 2185" xfId="5191" hidden="1" xr:uid="{00000000-0005-0000-0000-000068140000}"/>
    <cellStyle name="Comma [0] 2186" xfId="5488" hidden="1" xr:uid="{00000000-0005-0000-0000-000091150000}"/>
    <cellStyle name="Comma [0] 2187" xfId="6466" hidden="1" xr:uid="{00000000-0005-0000-0000-000063190000}"/>
    <cellStyle name="Comma [0] 2188" xfId="6475" hidden="1" xr:uid="{00000000-0005-0000-0000-00006C190000}"/>
    <cellStyle name="Comma [0] 2189" xfId="6486" hidden="1" xr:uid="{00000000-0005-0000-0000-000077190000}"/>
    <cellStyle name="Comma [0] 219" xfId="2583" hidden="1" xr:uid="{00000000-0005-0000-0000-0000380A0000}"/>
    <cellStyle name="Comma [0] 2190" xfId="6492" hidden="1" xr:uid="{00000000-0005-0000-0000-00007D190000}"/>
    <cellStyle name="Comma [0] 2191" xfId="6474" hidden="1" xr:uid="{00000000-0005-0000-0000-00006B190000}"/>
    <cellStyle name="Comma [0] 2192" xfId="6484" hidden="1" xr:uid="{00000000-0005-0000-0000-000075190000}"/>
    <cellStyle name="Comma [0] 2193" xfId="6504" hidden="1" xr:uid="{00000000-0005-0000-0000-000089190000}"/>
    <cellStyle name="Comma [0] 2194" xfId="6506" hidden="1" xr:uid="{00000000-0005-0000-0000-00008B190000}"/>
    <cellStyle name="Comma [0] 2195" xfId="6457" hidden="1" xr:uid="{00000000-0005-0000-0000-00005A190000}"/>
    <cellStyle name="Comma [0] 2196" xfId="5226" hidden="1" xr:uid="{00000000-0005-0000-0000-00008B140000}"/>
    <cellStyle name="Comma [0] 2197" xfId="6460" hidden="1" xr:uid="{00000000-0005-0000-0000-00005D190000}"/>
    <cellStyle name="Comma [0] 2198" xfId="5194" hidden="1" xr:uid="{00000000-0005-0000-0000-00006B140000}"/>
    <cellStyle name="Comma [0] 2199" xfId="5192" hidden="1" xr:uid="{00000000-0005-0000-0000-000069140000}"/>
    <cellStyle name="Comma [0] 22" xfId="19" hidden="1" xr:uid="{00000000-0005-0000-0000-000033000000}"/>
    <cellStyle name="Comma [0] 220" xfId="2542" hidden="1" xr:uid="{00000000-0005-0000-0000-00000F0A0000}"/>
    <cellStyle name="Comma [0] 2200" xfId="6511" hidden="1" xr:uid="{00000000-0005-0000-0000-000090190000}"/>
    <cellStyle name="Comma [0] 2201" xfId="5490" hidden="1" xr:uid="{00000000-0005-0000-0000-000093150000}"/>
    <cellStyle name="Comma [0] 2202" xfId="5196" hidden="1" xr:uid="{00000000-0005-0000-0000-00006D140000}"/>
    <cellStyle name="Comma [0] 2203" xfId="6523" hidden="1" xr:uid="{00000000-0005-0000-0000-00009C190000}"/>
    <cellStyle name="Comma [0] 2204" xfId="6525" hidden="1" xr:uid="{00000000-0005-0000-0000-00009E190000}"/>
    <cellStyle name="Comma [0] 2205" xfId="6514" hidden="1" xr:uid="{00000000-0005-0000-0000-000093190000}"/>
    <cellStyle name="Comma [0] 2206" xfId="6522" hidden="1" xr:uid="{00000000-0005-0000-0000-00009B190000}"/>
    <cellStyle name="Comma [0] 2207" xfId="5197" hidden="1" xr:uid="{00000000-0005-0000-0000-00006E140000}"/>
    <cellStyle name="Comma [0] 2208" xfId="6508" hidden="1" xr:uid="{00000000-0005-0000-0000-00008D190000}"/>
    <cellStyle name="Comma [0] 2209" xfId="6541" hidden="1" xr:uid="{00000000-0005-0000-0000-0000AE190000}"/>
    <cellStyle name="Comma [0] 221" xfId="2548" hidden="1" xr:uid="{00000000-0005-0000-0000-0000150A0000}"/>
    <cellStyle name="Comma [0] 2210" xfId="6549" hidden="1" xr:uid="{00000000-0005-0000-0000-0000B6190000}"/>
    <cellStyle name="Comma [0] 2211" xfId="6458" hidden="1" xr:uid="{00000000-0005-0000-0000-00005B190000}"/>
    <cellStyle name="Comma [0] 2212" xfId="6537" hidden="1" xr:uid="{00000000-0005-0000-0000-0000AA190000}"/>
    <cellStyle name="Comma [0] 2213" xfId="6558" hidden="1" xr:uid="{00000000-0005-0000-0000-0000BF190000}"/>
    <cellStyle name="Comma [0] 2214" xfId="6560" hidden="1" xr:uid="{00000000-0005-0000-0000-0000C1190000}"/>
    <cellStyle name="Comma [0] 2215" xfId="6519" hidden="1" xr:uid="{00000000-0005-0000-0000-000098190000}"/>
    <cellStyle name="Comma [0] 2216" xfId="6464" hidden="1" xr:uid="{00000000-0005-0000-0000-000061190000}"/>
    <cellStyle name="Comma [0] 2217" xfId="6517" hidden="1" xr:uid="{00000000-0005-0000-0000-000096190000}"/>
    <cellStyle name="Comma [0] 2218" xfId="6501" hidden="1" xr:uid="{00000000-0005-0000-0000-000086190000}"/>
    <cellStyle name="Comma [0] 2219" xfId="6497" hidden="1" xr:uid="{00000000-0005-0000-0000-000082190000}"/>
    <cellStyle name="Comma [0] 222" xfId="2449" hidden="1" xr:uid="{00000000-0005-0000-0000-0000B2090000}"/>
    <cellStyle name="Comma [0] 2220" xfId="6568" hidden="1" xr:uid="{00000000-0005-0000-0000-0000C9190000}"/>
    <cellStyle name="Comma [0] 2221" xfId="5184" hidden="1" xr:uid="{00000000-0005-0000-0000-000061140000}"/>
    <cellStyle name="Comma [0] 2222" xfId="5190" hidden="1" xr:uid="{00000000-0005-0000-0000-000067140000}"/>
    <cellStyle name="Comma [0] 2223" xfId="6576" hidden="1" xr:uid="{00000000-0005-0000-0000-0000D1190000}"/>
    <cellStyle name="Comma [0] 2224" xfId="6578" hidden="1" xr:uid="{00000000-0005-0000-0000-0000D3190000}"/>
    <cellStyle name="Comma [0] 2225" xfId="6527" hidden="1" xr:uid="{00000000-0005-0000-0000-0000A0190000}"/>
    <cellStyle name="Comma [0] 2226" xfId="6503" hidden="1" xr:uid="{00000000-0005-0000-0000-000088190000}"/>
    <cellStyle name="Comma [0] 2227" xfId="6538" hidden="1" xr:uid="{00000000-0005-0000-0000-0000AB190000}"/>
    <cellStyle name="Comma [0] 2228" xfId="6470" hidden="1" xr:uid="{00000000-0005-0000-0000-000067190000}"/>
    <cellStyle name="Comma [0] 2229" xfId="6540" hidden="1" xr:uid="{00000000-0005-0000-0000-0000AD190000}"/>
    <cellStyle name="Comma [0] 223" xfId="2530" hidden="1" xr:uid="{00000000-0005-0000-0000-0000030A0000}"/>
    <cellStyle name="Comma [0] 2230" xfId="6585" hidden="1" xr:uid="{00000000-0005-0000-0000-0000DA190000}"/>
    <cellStyle name="Comma [0] 2231" xfId="6528" hidden="1" xr:uid="{00000000-0005-0000-0000-0000A1190000}"/>
    <cellStyle name="Comma [0] 2232" xfId="6485" hidden="1" xr:uid="{00000000-0005-0000-0000-000076190000}"/>
    <cellStyle name="Comma [0] 2233" xfId="6591" hidden="1" xr:uid="{00000000-0005-0000-0000-0000E0190000}"/>
    <cellStyle name="Comma [0] 2234" xfId="6593" hidden="1" xr:uid="{00000000-0005-0000-0000-0000E2190000}"/>
    <cellStyle name="Comma [0] 2235" xfId="6546" hidden="1" xr:uid="{00000000-0005-0000-0000-0000B3190000}"/>
    <cellStyle name="Comma [0] 2236" xfId="6552" hidden="1" xr:uid="{00000000-0005-0000-0000-0000B9190000}"/>
    <cellStyle name="Comma [0] 2237" xfId="5185" hidden="1" xr:uid="{00000000-0005-0000-0000-000062140000}"/>
    <cellStyle name="Comma [0] 2238" xfId="6502" hidden="1" xr:uid="{00000000-0005-0000-0000-000087190000}"/>
    <cellStyle name="Comma [0] 2239" xfId="6510" hidden="1" xr:uid="{00000000-0005-0000-0000-00008F190000}"/>
    <cellStyle name="Comma [0] 224" xfId="2509" hidden="1" xr:uid="{00000000-0005-0000-0000-0000EE090000}"/>
    <cellStyle name="Comma [0] 2240" xfId="6599" hidden="1" xr:uid="{00000000-0005-0000-0000-0000E8190000}"/>
    <cellStyle name="Comma [0] 2241" xfId="6513" hidden="1" xr:uid="{00000000-0005-0000-0000-000092190000}"/>
    <cellStyle name="Comma [0] 2242" xfId="6473" hidden="1" xr:uid="{00000000-0005-0000-0000-00006A190000}"/>
    <cellStyle name="Comma [0] 2243" xfId="6604" hidden="1" xr:uid="{00000000-0005-0000-0000-0000ED190000}"/>
    <cellStyle name="Comma [0] 2244" xfId="6606" hidden="1" xr:uid="{00000000-0005-0000-0000-0000EF190000}"/>
    <cellStyle name="Comma [0] 2245" xfId="6565" hidden="1" xr:uid="{00000000-0005-0000-0000-0000C6190000}"/>
    <cellStyle name="Comma [0] 2246" xfId="6571" hidden="1" xr:uid="{00000000-0005-0000-0000-0000CC190000}"/>
    <cellStyle name="Comma [0] 2247" xfId="6472" hidden="1" xr:uid="{00000000-0005-0000-0000-000069190000}"/>
    <cellStyle name="Comma [0] 2248" xfId="6553" hidden="1" xr:uid="{00000000-0005-0000-0000-0000BA190000}"/>
    <cellStyle name="Comma [0] 2249" xfId="6532" hidden="1" xr:uid="{00000000-0005-0000-0000-0000A5190000}"/>
    <cellStyle name="Comma [0] 225" xfId="2587" hidden="1" xr:uid="{00000000-0005-0000-0000-00003C0A0000}"/>
    <cellStyle name="Comma [0] 2250" xfId="6610" hidden="1" xr:uid="{00000000-0005-0000-0000-0000F3190000}"/>
    <cellStyle name="Comma [0] 2251" xfId="6551" hidden="1" xr:uid="{00000000-0005-0000-0000-0000B8190000}"/>
    <cellStyle name="Comma [0] 2252" xfId="6489" hidden="1" xr:uid="{00000000-0005-0000-0000-00007A190000}"/>
    <cellStyle name="Comma [0] 2253" xfId="6617" hidden="1" xr:uid="{00000000-0005-0000-0000-0000FA190000}"/>
    <cellStyle name="Comma [0] 2254" xfId="6619" hidden="1" xr:uid="{00000000-0005-0000-0000-0000FC190000}"/>
    <cellStyle name="Comma [0] 2255" xfId="6583" hidden="1" xr:uid="{00000000-0005-0000-0000-0000D8190000}"/>
    <cellStyle name="Comma [0] 2256" xfId="6588" hidden="1" xr:uid="{00000000-0005-0000-0000-0000DD190000}"/>
    <cellStyle name="Comma [0] 2257" xfId="5199" hidden="1" xr:uid="{00000000-0005-0000-0000-000070140000}"/>
    <cellStyle name="Comma [0] 2258" xfId="6572" hidden="1" xr:uid="{00000000-0005-0000-0000-0000CD190000}"/>
    <cellStyle name="Comma [0] 2259" xfId="6477" hidden="1" xr:uid="{00000000-0005-0000-0000-00006E190000}"/>
    <cellStyle name="Comma [0] 226" xfId="2528" hidden="1" xr:uid="{00000000-0005-0000-0000-0000010A0000}"/>
    <cellStyle name="Comma [0] 2260" xfId="6623" hidden="1" xr:uid="{00000000-0005-0000-0000-0000001A0000}"/>
    <cellStyle name="Comma [0] 2261" xfId="6570" hidden="1" xr:uid="{00000000-0005-0000-0000-0000CB190000}"/>
    <cellStyle name="Comma [0] 2262" xfId="6509" hidden="1" xr:uid="{00000000-0005-0000-0000-00008E190000}"/>
    <cellStyle name="Comma [0] 2263" xfId="6627" hidden="1" xr:uid="{00000000-0005-0000-0000-0000041A0000}"/>
    <cellStyle name="Comma [0] 2264" xfId="6629" hidden="1" xr:uid="{00000000-0005-0000-0000-0000061A0000}"/>
    <cellStyle name="Comma [0] 2265" xfId="6597" hidden="1" xr:uid="{00000000-0005-0000-0000-0000E6190000}"/>
    <cellStyle name="Comma [0] 2266" xfId="6601" hidden="1" xr:uid="{00000000-0005-0000-0000-0000EA190000}"/>
    <cellStyle name="Comma [0] 2267" xfId="6491" hidden="1" xr:uid="{00000000-0005-0000-0000-00007C190000}"/>
    <cellStyle name="Comma [0] 2268" xfId="6589" hidden="1" xr:uid="{00000000-0005-0000-0000-0000DE190000}"/>
    <cellStyle name="Comma [0] 2269" xfId="6481" hidden="1" xr:uid="{00000000-0005-0000-0000-000072190000}"/>
    <cellStyle name="Comma [0] 227" xfId="2466" hidden="1" xr:uid="{00000000-0005-0000-0000-0000C3090000}"/>
    <cellStyle name="Comma [0] 2270" xfId="6633" hidden="1" xr:uid="{00000000-0005-0000-0000-00000A1A0000}"/>
    <cellStyle name="Comma [0] 2271" xfId="6587" hidden="1" xr:uid="{00000000-0005-0000-0000-0000DC190000}"/>
    <cellStyle name="Comma [0] 2272" xfId="6556" hidden="1" xr:uid="{00000000-0005-0000-0000-0000BD190000}"/>
    <cellStyle name="Comma [0] 2273" xfId="6637" hidden="1" xr:uid="{00000000-0005-0000-0000-00000E1A0000}"/>
    <cellStyle name="Comma [0] 2274" xfId="6639" hidden="1" xr:uid="{00000000-0005-0000-0000-0000101A0000}"/>
    <cellStyle name="Comma [0] 2275" xfId="6625" hidden="1" xr:uid="{00000000-0005-0000-0000-0000021A0000}"/>
    <cellStyle name="Comma [0] 2276" xfId="6612" hidden="1" xr:uid="{00000000-0005-0000-0000-0000F5190000}"/>
    <cellStyle name="Comma [0] 2277" xfId="6636" hidden="1" xr:uid="{00000000-0005-0000-0000-00000D1A0000}"/>
    <cellStyle name="Comma [0] 2278" xfId="6602" hidden="1" xr:uid="{00000000-0005-0000-0000-0000EB190000}"/>
    <cellStyle name="Comma [0] 2279" xfId="6574" hidden="1" xr:uid="{00000000-0005-0000-0000-0000CF190000}"/>
    <cellStyle name="Comma [0] 228" xfId="2594" hidden="1" xr:uid="{00000000-0005-0000-0000-0000430A0000}"/>
    <cellStyle name="Comma [0] 2280" xfId="6641" hidden="1" xr:uid="{00000000-0005-0000-0000-0000121A0000}"/>
    <cellStyle name="Comma [0] 2281" xfId="6598" hidden="1" xr:uid="{00000000-0005-0000-0000-0000E7190000}"/>
    <cellStyle name="Comma [0] 2282" xfId="6632" hidden="1" xr:uid="{00000000-0005-0000-0000-0000091A0000}"/>
    <cellStyle name="Comma [0] 2283" xfId="6645" hidden="1" xr:uid="{00000000-0005-0000-0000-0000161A0000}"/>
    <cellStyle name="Comma [0] 2284" xfId="6647" hidden="1" xr:uid="{00000000-0005-0000-0000-0000181A0000}"/>
    <cellStyle name="Comma [0] 2285" xfId="6515" hidden="1" xr:uid="{00000000-0005-0000-0000-000094190000}"/>
    <cellStyle name="Comma [0] 2286" xfId="6635" hidden="1" xr:uid="{00000000-0005-0000-0000-00000C1A0000}"/>
    <cellStyle name="Comma [0] 2287" xfId="6575" hidden="1" xr:uid="{00000000-0005-0000-0000-0000D0190000}"/>
    <cellStyle name="Comma [0] 2288" xfId="6609" hidden="1" xr:uid="{00000000-0005-0000-0000-0000F2190000}"/>
    <cellStyle name="Comma [0] 2289" xfId="6622" hidden="1" xr:uid="{00000000-0005-0000-0000-0000FF190000}"/>
    <cellStyle name="Comma [0] 229" xfId="2596" hidden="1" xr:uid="{00000000-0005-0000-0000-0000450A0000}"/>
    <cellStyle name="Comma [0] 2290" xfId="6650" hidden="1" xr:uid="{00000000-0005-0000-0000-00001B1A0000}"/>
    <cellStyle name="Comma [0] 2291" xfId="6613" hidden="1" xr:uid="{00000000-0005-0000-0000-0000F6190000}"/>
    <cellStyle name="Comma [0] 2292" xfId="6573" hidden="1" xr:uid="{00000000-0005-0000-0000-0000CE190000}"/>
    <cellStyle name="Comma [0] 2293" xfId="6652" hidden="1" xr:uid="{00000000-0005-0000-0000-00001D1A0000}"/>
    <cellStyle name="Comma [0] 2294" xfId="6654" hidden="1" xr:uid="{00000000-0005-0000-0000-00001F1A0000}"/>
    <cellStyle name="Comma [0] 2295" xfId="6714" hidden="1" xr:uid="{00000000-0005-0000-0000-00005B1A0000}"/>
    <cellStyle name="Comma [0] 2296" xfId="6733" hidden="1" xr:uid="{00000000-0005-0000-0000-00006E1A0000}"/>
    <cellStyle name="Comma [0] 2297" xfId="6740" hidden="1" xr:uid="{00000000-0005-0000-0000-0000751A0000}"/>
    <cellStyle name="Comma [0] 2298" xfId="6747" hidden="1" xr:uid="{00000000-0005-0000-0000-00007C1A0000}"/>
    <cellStyle name="Comma [0] 2299" xfId="6752" hidden="1" xr:uid="{00000000-0005-0000-0000-0000811A0000}"/>
    <cellStyle name="Comma [0] 23" xfId="76" hidden="1" xr:uid="{00000000-0005-0000-0000-00006C000000}"/>
    <cellStyle name="Comma [0] 230" xfId="2560" hidden="1" xr:uid="{00000000-0005-0000-0000-0000210A0000}"/>
    <cellStyle name="Comma [0] 2300" xfId="6739" hidden="1" xr:uid="{00000000-0005-0000-0000-0000741A0000}"/>
    <cellStyle name="Comma [0] 2301" xfId="6744" hidden="1" xr:uid="{00000000-0005-0000-0000-0000791A0000}"/>
    <cellStyle name="Comma [0] 2302" xfId="6756" hidden="1" xr:uid="{00000000-0005-0000-0000-0000851A0000}"/>
    <cellStyle name="Comma [0] 2303" xfId="6758" hidden="1" xr:uid="{00000000-0005-0000-0000-0000871A0000}"/>
    <cellStyle name="Comma [0] 2304" xfId="6729" hidden="1" xr:uid="{00000000-0005-0000-0000-00006A1A0000}"/>
    <cellStyle name="Comma [0] 2305" xfId="6718" hidden="1" xr:uid="{00000000-0005-0000-0000-00005F1A0000}"/>
    <cellStyle name="Comma [0] 2306" xfId="6769" hidden="1" xr:uid="{00000000-0005-0000-0000-0000921A0000}"/>
    <cellStyle name="Comma [0] 2307" xfId="6778" hidden="1" xr:uid="{00000000-0005-0000-0000-00009B1A0000}"/>
    <cellStyle name="Comma [0] 2308" xfId="6789" hidden="1" xr:uid="{00000000-0005-0000-0000-0000A61A0000}"/>
    <cellStyle name="Comma [0] 2309" xfId="6795" hidden="1" xr:uid="{00000000-0005-0000-0000-0000AC1A0000}"/>
    <cellStyle name="Comma [0] 231" xfId="2565" hidden="1" xr:uid="{00000000-0005-0000-0000-0000260A0000}"/>
    <cellStyle name="Comma [0] 2310" xfId="6777" hidden="1" xr:uid="{00000000-0005-0000-0000-00009A1A0000}"/>
    <cellStyle name="Comma [0] 2311" xfId="6787" hidden="1" xr:uid="{00000000-0005-0000-0000-0000A41A0000}"/>
    <cellStyle name="Comma [0] 2312" xfId="6807" hidden="1" xr:uid="{00000000-0005-0000-0000-0000B81A0000}"/>
    <cellStyle name="Comma [0] 2313" xfId="6809" hidden="1" xr:uid="{00000000-0005-0000-0000-0000BA1A0000}"/>
    <cellStyle name="Comma [0] 2314" xfId="6760" hidden="1" xr:uid="{00000000-0005-0000-0000-0000891A0000}"/>
    <cellStyle name="Comma [0] 2315" xfId="6721" hidden="1" xr:uid="{00000000-0005-0000-0000-0000621A0000}"/>
    <cellStyle name="Comma [0] 2316" xfId="6763" hidden="1" xr:uid="{00000000-0005-0000-0000-00008C1A0000}"/>
    <cellStyle name="Comma [0] 2317" xfId="6726" hidden="1" xr:uid="{00000000-0005-0000-0000-0000671A0000}"/>
    <cellStyle name="Comma [0] 2318" xfId="6728" hidden="1" xr:uid="{00000000-0005-0000-0000-0000691A0000}"/>
    <cellStyle name="Comma [0] 2319" xfId="6814" hidden="1" xr:uid="{00000000-0005-0000-0000-0000BF1A0000}"/>
    <cellStyle name="Comma [0] 232" xfId="2057" hidden="1" xr:uid="{00000000-0005-0000-0000-00002A080000}"/>
    <cellStyle name="Comma [0] 2320" xfId="6717" hidden="1" xr:uid="{00000000-0005-0000-0000-00005E1A0000}"/>
    <cellStyle name="Comma [0] 2321" xfId="6725" hidden="1" xr:uid="{00000000-0005-0000-0000-0000661A0000}"/>
    <cellStyle name="Comma [0] 2322" xfId="6826" hidden="1" xr:uid="{00000000-0005-0000-0000-0000CB1A0000}"/>
    <cellStyle name="Comma [0] 2323" xfId="6828" hidden="1" xr:uid="{00000000-0005-0000-0000-0000CD1A0000}"/>
    <cellStyle name="Comma [0] 2324" xfId="6817" hidden="1" xr:uid="{00000000-0005-0000-0000-0000C21A0000}"/>
    <cellStyle name="Comma [0] 2325" xfId="6825" hidden="1" xr:uid="{00000000-0005-0000-0000-0000CA1A0000}"/>
    <cellStyle name="Comma [0] 2326" xfId="6723" hidden="1" xr:uid="{00000000-0005-0000-0000-0000641A0000}"/>
    <cellStyle name="Comma [0] 2327" xfId="6811" hidden="1" xr:uid="{00000000-0005-0000-0000-0000BC1A0000}"/>
    <cellStyle name="Comma [0] 2328" xfId="6844" hidden="1" xr:uid="{00000000-0005-0000-0000-0000DD1A0000}"/>
    <cellStyle name="Comma [0] 2329" xfId="6852" hidden="1" xr:uid="{00000000-0005-0000-0000-0000E51A0000}"/>
    <cellStyle name="Comma [0] 233" xfId="2549" hidden="1" xr:uid="{00000000-0005-0000-0000-0000160A0000}"/>
    <cellStyle name="Comma [0] 2330" xfId="6761" hidden="1" xr:uid="{00000000-0005-0000-0000-00008A1A0000}"/>
    <cellStyle name="Comma [0] 2331" xfId="6840" hidden="1" xr:uid="{00000000-0005-0000-0000-0000D91A0000}"/>
    <cellStyle name="Comma [0] 2332" xfId="6861" hidden="1" xr:uid="{00000000-0005-0000-0000-0000EE1A0000}"/>
    <cellStyle name="Comma [0] 2333" xfId="6863" hidden="1" xr:uid="{00000000-0005-0000-0000-0000F01A0000}"/>
    <cellStyle name="Comma [0] 2334" xfId="6822" hidden="1" xr:uid="{00000000-0005-0000-0000-0000C71A0000}"/>
    <cellStyle name="Comma [0] 2335" xfId="6767" hidden="1" xr:uid="{00000000-0005-0000-0000-0000901A0000}"/>
    <cellStyle name="Comma [0] 2336" xfId="6820" hidden="1" xr:uid="{00000000-0005-0000-0000-0000C51A0000}"/>
    <cellStyle name="Comma [0] 2337" xfId="6804" hidden="1" xr:uid="{00000000-0005-0000-0000-0000B51A0000}"/>
    <cellStyle name="Comma [0] 2338" xfId="6800" hidden="1" xr:uid="{00000000-0005-0000-0000-0000B11A0000}"/>
    <cellStyle name="Comma [0] 2339" xfId="6871" hidden="1" xr:uid="{00000000-0005-0000-0000-0000F81A0000}"/>
    <cellStyle name="Comma [0] 234" xfId="2454" hidden="1" xr:uid="{00000000-0005-0000-0000-0000B7090000}"/>
    <cellStyle name="Comma [0] 2340" xfId="6737" hidden="1" xr:uid="{00000000-0005-0000-0000-0000721A0000}"/>
    <cellStyle name="Comma [0] 2341" xfId="6730" hidden="1" xr:uid="{00000000-0005-0000-0000-00006B1A0000}"/>
    <cellStyle name="Comma [0] 2342" xfId="6879" hidden="1" xr:uid="{00000000-0005-0000-0000-0000001B0000}"/>
    <cellStyle name="Comma [0] 2343" xfId="6881" hidden="1" xr:uid="{00000000-0005-0000-0000-0000021B0000}"/>
    <cellStyle name="Comma [0] 2344" xfId="6830" hidden="1" xr:uid="{00000000-0005-0000-0000-0000CF1A0000}"/>
    <cellStyle name="Comma [0] 2345" xfId="6806" hidden="1" xr:uid="{00000000-0005-0000-0000-0000B71A0000}"/>
    <cellStyle name="Comma [0] 2346" xfId="6841" hidden="1" xr:uid="{00000000-0005-0000-0000-0000DA1A0000}"/>
    <cellStyle name="Comma [0] 2347" xfId="6773" hidden="1" xr:uid="{00000000-0005-0000-0000-0000961A0000}"/>
    <cellStyle name="Comma [0] 2348" xfId="6843" hidden="1" xr:uid="{00000000-0005-0000-0000-0000DC1A0000}"/>
    <cellStyle name="Comma [0] 2349" xfId="6888" hidden="1" xr:uid="{00000000-0005-0000-0000-0000091B0000}"/>
    <cellStyle name="Comma [0] 235" xfId="2600" hidden="1" xr:uid="{00000000-0005-0000-0000-0000490A0000}"/>
    <cellStyle name="Comma [0] 2350" xfId="6831" hidden="1" xr:uid="{00000000-0005-0000-0000-0000D01A0000}"/>
    <cellStyle name="Comma [0] 2351" xfId="6788" hidden="1" xr:uid="{00000000-0005-0000-0000-0000A51A0000}"/>
    <cellStyle name="Comma [0] 2352" xfId="6894" hidden="1" xr:uid="{00000000-0005-0000-0000-00000F1B0000}"/>
    <cellStyle name="Comma [0] 2353" xfId="6896" hidden="1" xr:uid="{00000000-0005-0000-0000-0000111B0000}"/>
    <cellStyle name="Comma [0] 2354" xfId="6849" hidden="1" xr:uid="{00000000-0005-0000-0000-0000E21A0000}"/>
    <cellStyle name="Comma [0] 2355" xfId="6855" hidden="1" xr:uid="{00000000-0005-0000-0000-0000E81A0000}"/>
    <cellStyle name="Comma [0] 2356" xfId="6736" hidden="1" xr:uid="{00000000-0005-0000-0000-0000711A0000}"/>
    <cellStyle name="Comma [0] 2357" xfId="6805" hidden="1" xr:uid="{00000000-0005-0000-0000-0000B61A0000}"/>
    <cellStyle name="Comma [0] 2358" xfId="6813" hidden="1" xr:uid="{00000000-0005-0000-0000-0000BE1A0000}"/>
    <cellStyle name="Comma [0] 2359" xfId="6902" hidden="1" xr:uid="{00000000-0005-0000-0000-0000171B0000}"/>
    <cellStyle name="Comma [0] 236" xfId="2547" hidden="1" xr:uid="{00000000-0005-0000-0000-0000140A0000}"/>
    <cellStyle name="Comma [0] 2360" xfId="6816" hidden="1" xr:uid="{00000000-0005-0000-0000-0000C11A0000}"/>
    <cellStyle name="Comma [0] 2361" xfId="6776" hidden="1" xr:uid="{00000000-0005-0000-0000-0000991A0000}"/>
    <cellStyle name="Comma [0] 2362" xfId="6907" hidden="1" xr:uid="{00000000-0005-0000-0000-00001C1B0000}"/>
    <cellStyle name="Comma [0] 2363" xfId="6909" hidden="1" xr:uid="{00000000-0005-0000-0000-00001E1B0000}"/>
    <cellStyle name="Comma [0] 2364" xfId="6868" hidden="1" xr:uid="{00000000-0005-0000-0000-0000F51A0000}"/>
    <cellStyle name="Comma [0] 2365" xfId="6874" hidden="1" xr:uid="{00000000-0005-0000-0000-0000FB1A0000}"/>
    <cellStyle name="Comma [0] 2366" xfId="6775" hidden="1" xr:uid="{00000000-0005-0000-0000-0000981A0000}"/>
    <cellStyle name="Comma [0] 2367" xfId="6856" hidden="1" xr:uid="{00000000-0005-0000-0000-0000E91A0000}"/>
    <cellStyle name="Comma [0] 2368" xfId="6835" hidden="1" xr:uid="{00000000-0005-0000-0000-0000D41A0000}"/>
    <cellStyle name="Comma [0] 2369" xfId="6913" hidden="1" xr:uid="{00000000-0005-0000-0000-0000221B0000}"/>
    <cellStyle name="Comma [0] 237" xfId="2486" hidden="1" xr:uid="{00000000-0005-0000-0000-0000D7090000}"/>
    <cellStyle name="Comma [0] 2370" xfId="6854" hidden="1" xr:uid="{00000000-0005-0000-0000-0000E71A0000}"/>
    <cellStyle name="Comma [0] 2371" xfId="6792" hidden="1" xr:uid="{00000000-0005-0000-0000-0000A91A0000}"/>
    <cellStyle name="Comma [0] 2372" xfId="6920" hidden="1" xr:uid="{00000000-0005-0000-0000-0000291B0000}"/>
    <cellStyle name="Comma [0] 2373" xfId="6922" hidden="1" xr:uid="{00000000-0005-0000-0000-00002B1B0000}"/>
    <cellStyle name="Comma [0] 2374" xfId="6886" hidden="1" xr:uid="{00000000-0005-0000-0000-0000071B0000}"/>
    <cellStyle name="Comma [0] 2375" xfId="6891" hidden="1" xr:uid="{00000000-0005-0000-0000-00000C1B0000}"/>
    <cellStyle name="Comma [0] 2376" xfId="6720" hidden="1" xr:uid="{00000000-0005-0000-0000-0000611A0000}"/>
    <cellStyle name="Comma [0] 2377" xfId="6875" hidden="1" xr:uid="{00000000-0005-0000-0000-0000FC1A0000}"/>
    <cellStyle name="Comma [0] 2378" xfId="6780" hidden="1" xr:uid="{00000000-0005-0000-0000-00009D1A0000}"/>
    <cellStyle name="Comma [0] 2379" xfId="6926" hidden="1" xr:uid="{00000000-0005-0000-0000-00002F1B0000}"/>
    <cellStyle name="Comma [0] 238" xfId="2604" hidden="1" xr:uid="{00000000-0005-0000-0000-00004D0A0000}"/>
    <cellStyle name="Comma [0] 2380" xfId="6873" hidden="1" xr:uid="{00000000-0005-0000-0000-0000FA1A0000}"/>
    <cellStyle name="Comma [0] 2381" xfId="6812" hidden="1" xr:uid="{00000000-0005-0000-0000-0000BD1A0000}"/>
    <cellStyle name="Comma [0] 2382" xfId="6930" hidden="1" xr:uid="{00000000-0005-0000-0000-0000331B0000}"/>
    <cellStyle name="Comma [0] 2383" xfId="6932" hidden="1" xr:uid="{00000000-0005-0000-0000-0000351B0000}"/>
    <cellStyle name="Comma [0] 2384" xfId="6900" hidden="1" xr:uid="{00000000-0005-0000-0000-0000151B0000}"/>
    <cellStyle name="Comma [0] 2385" xfId="6904" hidden="1" xr:uid="{00000000-0005-0000-0000-0000191B0000}"/>
    <cellStyle name="Comma [0] 2386" xfId="6794" hidden="1" xr:uid="{00000000-0005-0000-0000-0000AB1A0000}"/>
    <cellStyle name="Comma [0] 2387" xfId="6892" hidden="1" xr:uid="{00000000-0005-0000-0000-00000D1B0000}"/>
    <cellStyle name="Comma [0] 2388" xfId="6784" hidden="1" xr:uid="{00000000-0005-0000-0000-0000A11A0000}"/>
    <cellStyle name="Comma [0] 2389" xfId="6936" hidden="1" xr:uid="{00000000-0005-0000-0000-0000391B0000}"/>
    <cellStyle name="Comma [0] 239" xfId="2606" hidden="1" xr:uid="{00000000-0005-0000-0000-00004F0A0000}"/>
    <cellStyle name="Comma [0] 2390" xfId="6890" hidden="1" xr:uid="{00000000-0005-0000-0000-00000B1B0000}"/>
    <cellStyle name="Comma [0] 2391" xfId="6859" hidden="1" xr:uid="{00000000-0005-0000-0000-0000EC1A0000}"/>
    <cellStyle name="Comma [0] 2392" xfId="6940" hidden="1" xr:uid="{00000000-0005-0000-0000-00003D1B0000}"/>
    <cellStyle name="Comma [0] 2393" xfId="6942" hidden="1" xr:uid="{00000000-0005-0000-0000-00003F1B0000}"/>
    <cellStyle name="Comma [0] 2394" xfId="6928" hidden="1" xr:uid="{00000000-0005-0000-0000-0000311B0000}"/>
    <cellStyle name="Comma [0] 2395" xfId="6915" hidden="1" xr:uid="{00000000-0005-0000-0000-0000241B0000}"/>
    <cellStyle name="Comma [0] 2396" xfId="6939" hidden="1" xr:uid="{00000000-0005-0000-0000-00003C1B0000}"/>
    <cellStyle name="Comma [0] 2397" xfId="6905" hidden="1" xr:uid="{00000000-0005-0000-0000-00001A1B0000}"/>
    <cellStyle name="Comma [0] 2398" xfId="6877" hidden="1" xr:uid="{00000000-0005-0000-0000-0000FE1A0000}"/>
    <cellStyle name="Comma [0] 2399" xfId="6944" hidden="1" xr:uid="{00000000-0005-0000-0000-0000411B0000}"/>
    <cellStyle name="Comma [0] 24" xfId="21" hidden="1" xr:uid="{00000000-0005-0000-0000-000035000000}"/>
    <cellStyle name="Comma [0] 240" xfId="2574" hidden="1" xr:uid="{00000000-0005-0000-0000-00002F0A0000}"/>
    <cellStyle name="Comma [0] 2400" xfId="6901" hidden="1" xr:uid="{00000000-0005-0000-0000-0000161B0000}"/>
    <cellStyle name="Comma [0] 2401" xfId="6935" hidden="1" xr:uid="{00000000-0005-0000-0000-0000381B0000}"/>
    <cellStyle name="Comma [0] 2402" xfId="6948" hidden="1" xr:uid="{00000000-0005-0000-0000-0000451B0000}"/>
    <cellStyle name="Comma [0] 2403" xfId="6950" hidden="1" xr:uid="{00000000-0005-0000-0000-0000471B0000}"/>
    <cellStyle name="Comma [0] 2404" xfId="6818" hidden="1" xr:uid="{00000000-0005-0000-0000-0000C31A0000}"/>
    <cellStyle name="Comma [0] 2405" xfId="6938" hidden="1" xr:uid="{00000000-0005-0000-0000-00003B1B0000}"/>
    <cellStyle name="Comma [0] 2406" xfId="6878" hidden="1" xr:uid="{00000000-0005-0000-0000-0000FF1A0000}"/>
    <cellStyle name="Comma [0] 2407" xfId="6912" hidden="1" xr:uid="{00000000-0005-0000-0000-0000211B0000}"/>
    <cellStyle name="Comma [0] 2408" xfId="6925" hidden="1" xr:uid="{00000000-0005-0000-0000-00002E1B0000}"/>
    <cellStyle name="Comma [0] 2409" xfId="6953" hidden="1" xr:uid="{00000000-0005-0000-0000-00004A1B0000}"/>
    <cellStyle name="Comma [0] 241" xfId="2578" hidden="1" xr:uid="{00000000-0005-0000-0000-0000330A0000}"/>
    <cellStyle name="Comma [0] 2410" xfId="6916" hidden="1" xr:uid="{00000000-0005-0000-0000-0000251B0000}"/>
    <cellStyle name="Comma [0] 2411" xfId="6876" hidden="1" xr:uid="{00000000-0005-0000-0000-0000FD1A0000}"/>
    <cellStyle name="Comma [0] 2412" xfId="6956" hidden="1" xr:uid="{00000000-0005-0000-0000-00004D1B0000}"/>
    <cellStyle name="Comma [0] 2413" xfId="6958" hidden="1" xr:uid="{00000000-0005-0000-0000-00004F1B0000}"/>
    <cellStyle name="Comma [0] 2414" xfId="6677" hidden="1" xr:uid="{00000000-0005-0000-0000-0000361A0000}"/>
    <cellStyle name="Comma [0] 2415" xfId="6659" hidden="1" xr:uid="{00000000-0005-0000-0000-0000241A0000}"/>
    <cellStyle name="Comma [0] 2416" xfId="6962" hidden="1" xr:uid="{00000000-0005-0000-0000-0000531B0000}"/>
    <cellStyle name="Comma [0] 2417" xfId="6969" hidden="1" xr:uid="{00000000-0005-0000-0000-00005A1B0000}"/>
    <cellStyle name="Comma [0] 2418" xfId="6971" hidden="1" xr:uid="{00000000-0005-0000-0000-00005C1B0000}"/>
    <cellStyle name="Comma [0] 2419" xfId="6961" hidden="1" xr:uid="{00000000-0005-0000-0000-0000521B0000}"/>
    <cellStyle name="Comma [0] 242" xfId="2468" hidden="1" xr:uid="{00000000-0005-0000-0000-0000C5090000}"/>
    <cellStyle name="Comma [0] 2420" xfId="6967" hidden="1" xr:uid="{00000000-0005-0000-0000-0000581B0000}"/>
    <cellStyle name="Comma [0] 2421" xfId="6974" hidden="1" xr:uid="{00000000-0005-0000-0000-00005F1B0000}"/>
    <cellStyle name="Comma [0] 2422" xfId="6976" hidden="1" xr:uid="{00000000-0005-0000-0000-0000611B0000}"/>
    <cellStyle name="Comma [0] 2423" xfId="6751" hidden="1" xr:uid="{00000000-0005-0000-0000-0000801A0000}"/>
    <cellStyle name="Comma [0] 2424" xfId="6707" hidden="1" xr:uid="{00000000-0005-0000-0000-0000541A0000}"/>
    <cellStyle name="Comma [0] 2425" xfId="6987" hidden="1" xr:uid="{00000000-0005-0000-0000-00006C1B0000}"/>
    <cellStyle name="Comma [0] 2426" xfId="6996" hidden="1" xr:uid="{00000000-0005-0000-0000-0000751B0000}"/>
    <cellStyle name="Comma [0] 2427" xfId="7007" hidden="1" xr:uid="{00000000-0005-0000-0000-0000801B0000}"/>
    <cellStyle name="Comma [0] 2428" xfId="7013" hidden="1" xr:uid="{00000000-0005-0000-0000-0000861B0000}"/>
    <cellStyle name="Comma [0] 2429" xfId="6995" hidden="1" xr:uid="{00000000-0005-0000-0000-0000741B0000}"/>
    <cellStyle name="Comma [0] 243" xfId="2566" hidden="1" xr:uid="{00000000-0005-0000-0000-0000270A0000}"/>
    <cellStyle name="Comma [0] 2430" xfId="7005" hidden="1" xr:uid="{00000000-0005-0000-0000-00007E1B0000}"/>
    <cellStyle name="Comma [0] 2431" xfId="7025" hidden="1" xr:uid="{00000000-0005-0000-0000-0000921B0000}"/>
    <cellStyle name="Comma [0] 2432" xfId="7027" hidden="1" xr:uid="{00000000-0005-0000-0000-0000941B0000}"/>
    <cellStyle name="Comma [0] 2433" xfId="6978" hidden="1" xr:uid="{00000000-0005-0000-0000-0000631B0000}"/>
    <cellStyle name="Comma [0] 2434" xfId="6672" hidden="1" xr:uid="{00000000-0005-0000-0000-0000311A0000}"/>
    <cellStyle name="Comma [0] 2435" xfId="6981" hidden="1" xr:uid="{00000000-0005-0000-0000-0000661B0000}"/>
    <cellStyle name="Comma [0] 2436" xfId="6706" hidden="1" xr:uid="{00000000-0005-0000-0000-0000531A0000}"/>
    <cellStyle name="Comma [0] 2437" xfId="6705" hidden="1" xr:uid="{00000000-0005-0000-0000-0000521A0000}"/>
    <cellStyle name="Comma [0] 2438" xfId="7032" hidden="1" xr:uid="{00000000-0005-0000-0000-0000991B0000}"/>
    <cellStyle name="Comma [0] 2439" xfId="6674" hidden="1" xr:uid="{00000000-0005-0000-0000-0000331A0000}"/>
    <cellStyle name="Comma [0] 244" xfId="2458" hidden="1" xr:uid="{00000000-0005-0000-0000-0000BB090000}"/>
    <cellStyle name="Comma [0] 2440" xfId="6708" hidden="1" xr:uid="{00000000-0005-0000-0000-0000551A0000}"/>
    <cellStyle name="Comma [0] 2441" xfId="7044" hidden="1" xr:uid="{00000000-0005-0000-0000-0000A51B0000}"/>
    <cellStyle name="Comma [0] 2442" xfId="7046" hidden="1" xr:uid="{00000000-0005-0000-0000-0000A71B0000}"/>
    <cellStyle name="Comma [0] 2443" xfId="7035" hidden="1" xr:uid="{00000000-0005-0000-0000-00009C1B0000}"/>
    <cellStyle name="Comma [0] 2444" xfId="7043" hidden="1" xr:uid="{00000000-0005-0000-0000-0000A41B0000}"/>
    <cellStyle name="Comma [0] 2445" xfId="6670" hidden="1" xr:uid="{00000000-0005-0000-0000-00002F1A0000}"/>
    <cellStyle name="Comma [0] 2446" xfId="7029" hidden="1" xr:uid="{00000000-0005-0000-0000-0000961B0000}"/>
    <cellStyle name="Comma [0] 2447" xfId="7062" hidden="1" xr:uid="{00000000-0005-0000-0000-0000B71B0000}"/>
    <cellStyle name="Comma [0] 2448" xfId="7070" hidden="1" xr:uid="{00000000-0005-0000-0000-0000BF1B0000}"/>
    <cellStyle name="Comma [0] 2449" xfId="6979" hidden="1" xr:uid="{00000000-0005-0000-0000-0000641B0000}"/>
    <cellStyle name="Comma [0] 245" xfId="2610" hidden="1" xr:uid="{00000000-0005-0000-0000-0000530A0000}"/>
    <cellStyle name="Comma [0] 2450" xfId="7058" hidden="1" xr:uid="{00000000-0005-0000-0000-0000B31B0000}"/>
    <cellStyle name="Comma [0] 2451" xfId="7079" hidden="1" xr:uid="{00000000-0005-0000-0000-0000C81B0000}"/>
    <cellStyle name="Comma [0] 2452" xfId="7081" hidden="1" xr:uid="{00000000-0005-0000-0000-0000CA1B0000}"/>
    <cellStyle name="Comma [0] 2453" xfId="7040" hidden="1" xr:uid="{00000000-0005-0000-0000-0000A11B0000}"/>
    <cellStyle name="Comma [0] 2454" xfId="6985" hidden="1" xr:uid="{00000000-0005-0000-0000-00006A1B0000}"/>
    <cellStyle name="Comma [0] 2455" xfId="7038" hidden="1" xr:uid="{00000000-0005-0000-0000-00009F1B0000}"/>
    <cellStyle name="Comma [0] 2456" xfId="7022" hidden="1" xr:uid="{00000000-0005-0000-0000-00008F1B0000}"/>
    <cellStyle name="Comma [0] 2457" xfId="7018" hidden="1" xr:uid="{00000000-0005-0000-0000-00008B1B0000}"/>
    <cellStyle name="Comma [0] 2458" xfId="7089" hidden="1" xr:uid="{00000000-0005-0000-0000-0000D21B0000}"/>
    <cellStyle name="Comma [0] 2459" xfId="6662" hidden="1" xr:uid="{00000000-0005-0000-0000-0000271A0000}"/>
    <cellStyle name="Comma [0] 246" xfId="2564" hidden="1" xr:uid="{00000000-0005-0000-0000-0000250A0000}"/>
    <cellStyle name="Comma [0] 2460" xfId="6750" hidden="1" xr:uid="{00000000-0005-0000-0000-00007F1A0000}"/>
    <cellStyle name="Comma [0] 2461" xfId="7097" hidden="1" xr:uid="{00000000-0005-0000-0000-0000DA1B0000}"/>
    <cellStyle name="Comma [0] 2462" xfId="7099" hidden="1" xr:uid="{00000000-0005-0000-0000-0000DC1B0000}"/>
    <cellStyle name="Comma [0] 2463" xfId="7048" hidden="1" xr:uid="{00000000-0005-0000-0000-0000A91B0000}"/>
    <cellStyle name="Comma [0] 2464" xfId="7024" hidden="1" xr:uid="{00000000-0005-0000-0000-0000911B0000}"/>
    <cellStyle name="Comma [0] 2465" xfId="7059" hidden="1" xr:uid="{00000000-0005-0000-0000-0000B41B0000}"/>
    <cellStyle name="Comma [0] 2466" xfId="6991" hidden="1" xr:uid="{00000000-0005-0000-0000-0000701B0000}"/>
    <cellStyle name="Comma [0] 2467" xfId="7061" hidden="1" xr:uid="{00000000-0005-0000-0000-0000B61B0000}"/>
    <cellStyle name="Comma [0] 2468" xfId="7106" hidden="1" xr:uid="{00000000-0005-0000-0000-0000E31B0000}"/>
    <cellStyle name="Comma [0] 2469" xfId="7049" hidden="1" xr:uid="{00000000-0005-0000-0000-0000AA1B0000}"/>
    <cellStyle name="Comma [0] 247" xfId="2533" hidden="1" xr:uid="{00000000-0005-0000-0000-0000060A0000}"/>
    <cellStyle name="Comma [0] 2470" xfId="7006" hidden="1" xr:uid="{00000000-0005-0000-0000-00007F1B0000}"/>
    <cellStyle name="Comma [0] 2471" xfId="7112" hidden="1" xr:uid="{00000000-0005-0000-0000-0000E91B0000}"/>
    <cellStyle name="Comma [0] 2472" xfId="7114" hidden="1" xr:uid="{00000000-0005-0000-0000-0000EB1B0000}"/>
    <cellStyle name="Comma [0] 2473" xfId="7067" hidden="1" xr:uid="{00000000-0005-0000-0000-0000BC1B0000}"/>
    <cellStyle name="Comma [0] 2474" xfId="7073" hidden="1" xr:uid="{00000000-0005-0000-0000-0000C21B0000}"/>
    <cellStyle name="Comma [0] 2475" xfId="6699" hidden="1" xr:uid="{00000000-0005-0000-0000-00004C1A0000}"/>
    <cellStyle name="Comma [0] 2476" xfId="7023" hidden="1" xr:uid="{00000000-0005-0000-0000-0000901B0000}"/>
    <cellStyle name="Comma [0] 2477" xfId="7031" hidden="1" xr:uid="{00000000-0005-0000-0000-0000981B0000}"/>
    <cellStyle name="Comma [0] 2478" xfId="7120" hidden="1" xr:uid="{00000000-0005-0000-0000-0000F11B0000}"/>
    <cellStyle name="Comma [0] 2479" xfId="7034" hidden="1" xr:uid="{00000000-0005-0000-0000-00009B1B0000}"/>
    <cellStyle name="Comma [0] 248" xfId="2614" hidden="1" xr:uid="{00000000-0005-0000-0000-0000570A0000}"/>
    <cellStyle name="Comma [0] 2480" xfId="6994" hidden="1" xr:uid="{00000000-0005-0000-0000-0000731B0000}"/>
    <cellStyle name="Comma [0] 2481" xfId="7125" hidden="1" xr:uid="{00000000-0005-0000-0000-0000F61B0000}"/>
    <cellStyle name="Comma [0] 2482" xfId="7127" hidden="1" xr:uid="{00000000-0005-0000-0000-0000F81B0000}"/>
    <cellStyle name="Comma [0] 2483" xfId="7086" hidden="1" xr:uid="{00000000-0005-0000-0000-0000CF1B0000}"/>
    <cellStyle name="Comma [0] 2484" xfId="7092" hidden="1" xr:uid="{00000000-0005-0000-0000-0000D51B0000}"/>
    <cellStyle name="Comma [0] 2485" xfId="6993" hidden="1" xr:uid="{00000000-0005-0000-0000-0000721B0000}"/>
    <cellStyle name="Comma [0] 2486" xfId="7074" hidden="1" xr:uid="{00000000-0005-0000-0000-0000C31B0000}"/>
    <cellStyle name="Comma [0] 2487" xfId="7053" hidden="1" xr:uid="{00000000-0005-0000-0000-0000AE1B0000}"/>
    <cellStyle name="Comma [0] 2488" xfId="7131" hidden="1" xr:uid="{00000000-0005-0000-0000-0000FC1B0000}"/>
    <cellStyle name="Comma [0] 2489" xfId="7072" hidden="1" xr:uid="{00000000-0005-0000-0000-0000C11B0000}"/>
    <cellStyle name="Comma [0] 249" xfId="2616" hidden="1" xr:uid="{00000000-0005-0000-0000-0000590A0000}"/>
    <cellStyle name="Comma [0] 2490" xfId="7010" hidden="1" xr:uid="{00000000-0005-0000-0000-0000831B0000}"/>
    <cellStyle name="Comma [0] 2491" xfId="7138" hidden="1" xr:uid="{00000000-0005-0000-0000-0000031C0000}"/>
    <cellStyle name="Comma [0] 2492" xfId="7140" hidden="1" xr:uid="{00000000-0005-0000-0000-0000051C0000}"/>
    <cellStyle name="Comma [0] 2493" xfId="7104" hidden="1" xr:uid="{00000000-0005-0000-0000-0000E11B0000}"/>
    <cellStyle name="Comma [0] 2494" xfId="7109" hidden="1" xr:uid="{00000000-0005-0000-0000-0000E61B0000}"/>
    <cellStyle name="Comma [0] 2495" xfId="6673" hidden="1" xr:uid="{00000000-0005-0000-0000-0000321A0000}"/>
    <cellStyle name="Comma [0] 2496" xfId="7093" hidden="1" xr:uid="{00000000-0005-0000-0000-0000D61B0000}"/>
    <cellStyle name="Comma [0] 2497" xfId="6998" hidden="1" xr:uid="{00000000-0005-0000-0000-0000771B0000}"/>
    <cellStyle name="Comma [0] 2498" xfId="7144" hidden="1" xr:uid="{00000000-0005-0000-0000-0000091C0000}"/>
    <cellStyle name="Comma [0] 2499" xfId="7091" hidden="1" xr:uid="{00000000-0005-0000-0000-0000D41B0000}"/>
    <cellStyle name="Comma [0] 25" xfId="18" hidden="1" xr:uid="{00000000-0005-0000-0000-000032000000}"/>
    <cellStyle name="Comma [0] 250" xfId="2602" hidden="1" xr:uid="{00000000-0005-0000-0000-00004B0A0000}"/>
    <cellStyle name="Comma [0] 2500" xfId="7030" hidden="1" xr:uid="{00000000-0005-0000-0000-0000971B0000}"/>
    <cellStyle name="Comma [0] 2501" xfId="7148" hidden="1" xr:uid="{00000000-0005-0000-0000-00000D1C0000}"/>
    <cellStyle name="Comma [0] 2502" xfId="7150" hidden="1" xr:uid="{00000000-0005-0000-0000-00000F1C0000}"/>
    <cellStyle name="Comma [0] 2503" xfId="7118" hidden="1" xr:uid="{00000000-0005-0000-0000-0000EF1B0000}"/>
    <cellStyle name="Comma [0] 2504" xfId="7122" hidden="1" xr:uid="{00000000-0005-0000-0000-0000F31B0000}"/>
    <cellStyle name="Comma [0] 2505" xfId="7012" hidden="1" xr:uid="{00000000-0005-0000-0000-0000851B0000}"/>
    <cellStyle name="Comma [0] 2506" xfId="7110" hidden="1" xr:uid="{00000000-0005-0000-0000-0000E71B0000}"/>
    <cellStyle name="Comma [0] 2507" xfId="7002" hidden="1" xr:uid="{00000000-0005-0000-0000-00007B1B0000}"/>
    <cellStyle name="Comma [0] 2508" xfId="7154" hidden="1" xr:uid="{00000000-0005-0000-0000-0000131C0000}"/>
    <cellStyle name="Comma [0] 2509" xfId="7108" hidden="1" xr:uid="{00000000-0005-0000-0000-0000E51B0000}"/>
    <cellStyle name="Comma [0] 251" xfId="2589" hidden="1" xr:uid="{00000000-0005-0000-0000-00003E0A0000}"/>
    <cellStyle name="Comma [0] 2510" xfId="7077" hidden="1" xr:uid="{00000000-0005-0000-0000-0000C61B0000}"/>
    <cellStyle name="Comma [0] 2511" xfId="7158" hidden="1" xr:uid="{00000000-0005-0000-0000-0000171C0000}"/>
    <cellStyle name="Comma [0] 2512" xfId="7160" hidden="1" xr:uid="{00000000-0005-0000-0000-0000191C0000}"/>
    <cellStyle name="Comma [0] 2513" xfId="7146" hidden="1" xr:uid="{00000000-0005-0000-0000-00000B1C0000}"/>
    <cellStyle name="Comma [0] 2514" xfId="7133" hidden="1" xr:uid="{00000000-0005-0000-0000-0000FE1B0000}"/>
    <cellStyle name="Comma [0] 2515" xfId="7157" hidden="1" xr:uid="{00000000-0005-0000-0000-0000161C0000}"/>
    <cellStyle name="Comma [0] 2516" xfId="7123" hidden="1" xr:uid="{00000000-0005-0000-0000-0000F41B0000}"/>
    <cellStyle name="Comma [0] 2517" xfId="7095" hidden="1" xr:uid="{00000000-0005-0000-0000-0000D81B0000}"/>
    <cellStyle name="Comma [0] 2518" xfId="7162" hidden="1" xr:uid="{00000000-0005-0000-0000-00001B1C0000}"/>
    <cellStyle name="Comma [0] 2519" xfId="7119" hidden="1" xr:uid="{00000000-0005-0000-0000-0000F01B0000}"/>
    <cellStyle name="Comma [0] 252" xfId="2613" hidden="1" xr:uid="{00000000-0005-0000-0000-0000560A0000}"/>
    <cellStyle name="Comma [0] 2520" xfId="7153" hidden="1" xr:uid="{00000000-0005-0000-0000-0000121C0000}"/>
    <cellStyle name="Comma [0] 2521" xfId="7166" hidden="1" xr:uid="{00000000-0005-0000-0000-00001F1C0000}"/>
    <cellStyle name="Comma [0] 2522" xfId="7168" hidden="1" xr:uid="{00000000-0005-0000-0000-0000211C0000}"/>
    <cellStyle name="Comma [0] 2523" xfId="7036" hidden="1" xr:uid="{00000000-0005-0000-0000-00009D1B0000}"/>
    <cellStyle name="Comma [0] 2524" xfId="7156" hidden="1" xr:uid="{00000000-0005-0000-0000-0000151C0000}"/>
    <cellStyle name="Comma [0] 2525" xfId="7096" hidden="1" xr:uid="{00000000-0005-0000-0000-0000D91B0000}"/>
    <cellStyle name="Comma [0] 2526" xfId="7130" hidden="1" xr:uid="{00000000-0005-0000-0000-0000FB1B0000}"/>
    <cellStyle name="Comma [0] 2527" xfId="7143" hidden="1" xr:uid="{00000000-0005-0000-0000-0000081C0000}"/>
    <cellStyle name="Comma [0] 2528" xfId="7171" hidden="1" xr:uid="{00000000-0005-0000-0000-0000241C0000}"/>
    <cellStyle name="Comma [0] 2529" xfId="7134" hidden="1" xr:uid="{00000000-0005-0000-0000-0000FF1B0000}"/>
    <cellStyle name="Comma [0] 253" xfId="2579" hidden="1" xr:uid="{00000000-0005-0000-0000-0000340A0000}"/>
    <cellStyle name="Comma [0] 2530" xfId="7094" hidden="1" xr:uid="{00000000-0005-0000-0000-0000D71B0000}"/>
    <cellStyle name="Comma [0] 2531" xfId="7173" hidden="1" xr:uid="{00000000-0005-0000-0000-0000261C0000}"/>
    <cellStyle name="Comma [0] 2532" xfId="7175" hidden="1" xr:uid="{00000000-0005-0000-0000-0000281C0000}"/>
    <cellStyle name="Comma [0] 2533" xfId="6687" hidden="1" xr:uid="{00000000-0005-0000-0000-0000401A0000}"/>
    <cellStyle name="Comma [0] 2534" xfId="6684" hidden="1" xr:uid="{00000000-0005-0000-0000-00003D1A0000}"/>
    <cellStyle name="Comma [0] 2535" xfId="7181" hidden="1" xr:uid="{00000000-0005-0000-0000-00002E1C0000}"/>
    <cellStyle name="Comma [0] 2536" xfId="7187" hidden="1" xr:uid="{00000000-0005-0000-0000-0000341C0000}"/>
    <cellStyle name="Comma [0] 2537" xfId="7189" hidden="1" xr:uid="{00000000-0005-0000-0000-0000361C0000}"/>
    <cellStyle name="Comma [0] 2538" xfId="7180" hidden="1" xr:uid="{00000000-0005-0000-0000-00002D1C0000}"/>
    <cellStyle name="Comma [0] 2539" xfId="7185" hidden="1" xr:uid="{00000000-0005-0000-0000-0000321C0000}"/>
    <cellStyle name="Comma [0] 254" xfId="2551" hidden="1" xr:uid="{00000000-0005-0000-0000-0000180A0000}"/>
    <cellStyle name="Comma [0] 2540" xfId="7191" hidden="1" xr:uid="{00000000-0005-0000-0000-0000381C0000}"/>
    <cellStyle name="Comma [0] 2541" xfId="7193" hidden="1" xr:uid="{00000000-0005-0000-0000-00003A1C0000}"/>
    <cellStyle name="Comma [0] 2542" xfId="6710" hidden="1" xr:uid="{00000000-0005-0000-0000-0000571A0000}"/>
    <cellStyle name="Comma [0] 2543" xfId="6712" hidden="1" xr:uid="{00000000-0005-0000-0000-0000591A0000}"/>
    <cellStyle name="Comma [0] 2544" xfId="7204" hidden="1" xr:uid="{00000000-0005-0000-0000-0000451C0000}"/>
    <cellStyle name="Comma [0] 2545" xfId="7213" hidden="1" xr:uid="{00000000-0005-0000-0000-00004E1C0000}"/>
    <cellStyle name="Comma [0] 2546" xfId="7224" hidden="1" xr:uid="{00000000-0005-0000-0000-0000591C0000}"/>
    <cellStyle name="Comma [0] 2547" xfId="7230" hidden="1" xr:uid="{00000000-0005-0000-0000-00005F1C0000}"/>
    <cellStyle name="Comma [0] 2548" xfId="7212" hidden="1" xr:uid="{00000000-0005-0000-0000-00004D1C0000}"/>
    <cellStyle name="Comma [0] 2549" xfId="7222" hidden="1" xr:uid="{00000000-0005-0000-0000-0000571C0000}"/>
    <cellStyle name="Comma [0] 255" xfId="2618" hidden="1" xr:uid="{00000000-0005-0000-0000-00005B0A0000}"/>
    <cellStyle name="Comma [0] 2550" xfId="7242" hidden="1" xr:uid="{00000000-0005-0000-0000-00006B1C0000}"/>
    <cellStyle name="Comma [0] 2551" xfId="7244" hidden="1" xr:uid="{00000000-0005-0000-0000-00006D1C0000}"/>
    <cellStyle name="Comma [0] 2552" xfId="7195" hidden="1" xr:uid="{00000000-0005-0000-0000-00003C1C0000}"/>
    <cellStyle name="Comma [0] 2553" xfId="6692" hidden="1" xr:uid="{00000000-0005-0000-0000-0000451A0000}"/>
    <cellStyle name="Comma [0] 2554" xfId="7198" hidden="1" xr:uid="{00000000-0005-0000-0000-00003F1C0000}"/>
    <cellStyle name="Comma [0] 2555" xfId="6697" hidden="1" xr:uid="{00000000-0005-0000-0000-00004A1A0000}"/>
    <cellStyle name="Comma [0] 2556" xfId="6681" hidden="1" xr:uid="{00000000-0005-0000-0000-00003A1A0000}"/>
    <cellStyle name="Comma [0] 2557" xfId="7249" hidden="1" xr:uid="{00000000-0005-0000-0000-0000721C0000}"/>
    <cellStyle name="Comma [0] 2558" xfId="6690" hidden="1" xr:uid="{00000000-0005-0000-0000-0000431A0000}"/>
    <cellStyle name="Comma [0] 2559" xfId="6711" hidden="1" xr:uid="{00000000-0005-0000-0000-0000581A0000}"/>
    <cellStyle name="Comma [0] 256" xfId="2575" hidden="1" xr:uid="{00000000-0005-0000-0000-0000300A0000}"/>
    <cellStyle name="Comma [0] 2560" xfId="7261" hidden="1" xr:uid="{00000000-0005-0000-0000-00007E1C0000}"/>
    <cellStyle name="Comma [0] 2561" xfId="7263" hidden="1" xr:uid="{00000000-0005-0000-0000-0000801C0000}"/>
    <cellStyle name="Comma [0] 2562" xfId="7252" hidden="1" xr:uid="{00000000-0005-0000-0000-0000751C0000}"/>
    <cellStyle name="Comma [0] 2563" xfId="7260" hidden="1" xr:uid="{00000000-0005-0000-0000-00007D1C0000}"/>
    <cellStyle name="Comma [0] 2564" xfId="6694" hidden="1" xr:uid="{00000000-0005-0000-0000-0000471A0000}"/>
    <cellStyle name="Comma [0] 2565" xfId="7246" hidden="1" xr:uid="{00000000-0005-0000-0000-00006F1C0000}"/>
    <cellStyle name="Comma [0] 2566" xfId="7279" hidden="1" xr:uid="{00000000-0005-0000-0000-0000901C0000}"/>
    <cellStyle name="Comma [0] 2567" xfId="7287" hidden="1" xr:uid="{00000000-0005-0000-0000-0000981C0000}"/>
    <cellStyle name="Comma [0] 2568" xfId="7196" hidden="1" xr:uid="{00000000-0005-0000-0000-00003D1C0000}"/>
    <cellStyle name="Comma [0] 2569" xfId="7275" hidden="1" xr:uid="{00000000-0005-0000-0000-00008C1C0000}"/>
    <cellStyle name="Comma [0] 257" xfId="2609" hidden="1" xr:uid="{00000000-0005-0000-0000-0000520A0000}"/>
    <cellStyle name="Comma [0] 2570" xfId="7296" hidden="1" xr:uid="{00000000-0005-0000-0000-0000A11C0000}"/>
    <cellStyle name="Comma [0] 2571" xfId="7298" hidden="1" xr:uid="{00000000-0005-0000-0000-0000A31C0000}"/>
    <cellStyle name="Comma [0] 2572" xfId="7257" hidden="1" xr:uid="{00000000-0005-0000-0000-00007A1C0000}"/>
    <cellStyle name="Comma [0] 2573" xfId="7202" hidden="1" xr:uid="{00000000-0005-0000-0000-0000431C0000}"/>
    <cellStyle name="Comma [0] 2574" xfId="7255" hidden="1" xr:uid="{00000000-0005-0000-0000-0000781C0000}"/>
    <cellStyle name="Comma [0] 2575" xfId="7239" hidden="1" xr:uid="{00000000-0005-0000-0000-0000681C0000}"/>
    <cellStyle name="Comma [0] 2576" xfId="7235" hidden="1" xr:uid="{00000000-0005-0000-0000-0000641C0000}"/>
    <cellStyle name="Comma [0] 2577" xfId="7306" hidden="1" xr:uid="{00000000-0005-0000-0000-0000AB1C0000}"/>
    <cellStyle name="Comma [0] 2578" xfId="7178" hidden="1" xr:uid="{00000000-0005-0000-0000-00002B1C0000}"/>
    <cellStyle name="Comma [0] 2579" xfId="6660" hidden="1" xr:uid="{00000000-0005-0000-0000-0000251A0000}"/>
    <cellStyle name="Comma [0] 258" xfId="2622" hidden="1" xr:uid="{00000000-0005-0000-0000-00005F0A0000}"/>
    <cellStyle name="Comma [0] 2580" xfId="7314" hidden="1" xr:uid="{00000000-0005-0000-0000-0000B31C0000}"/>
    <cellStyle name="Comma [0] 2581" xfId="7316" hidden="1" xr:uid="{00000000-0005-0000-0000-0000B51C0000}"/>
    <cellStyle name="Comma [0] 2582" xfId="7265" hidden="1" xr:uid="{00000000-0005-0000-0000-0000821C0000}"/>
    <cellStyle name="Comma [0] 2583" xfId="7241" hidden="1" xr:uid="{00000000-0005-0000-0000-00006A1C0000}"/>
    <cellStyle name="Comma [0] 2584" xfId="7276" hidden="1" xr:uid="{00000000-0005-0000-0000-00008D1C0000}"/>
    <cellStyle name="Comma [0] 2585" xfId="7208" hidden="1" xr:uid="{00000000-0005-0000-0000-0000491C0000}"/>
    <cellStyle name="Comma [0] 2586" xfId="7278" hidden="1" xr:uid="{00000000-0005-0000-0000-00008F1C0000}"/>
    <cellStyle name="Comma [0] 2587" xfId="7323" hidden="1" xr:uid="{00000000-0005-0000-0000-0000BC1C0000}"/>
    <cellStyle name="Comma [0] 2588" xfId="7266" hidden="1" xr:uid="{00000000-0005-0000-0000-0000831C0000}"/>
    <cellStyle name="Comma [0] 2589" xfId="7223" hidden="1" xr:uid="{00000000-0005-0000-0000-0000581C0000}"/>
    <cellStyle name="Comma [0] 259" xfId="2624" hidden="1" xr:uid="{00000000-0005-0000-0000-0000610A0000}"/>
    <cellStyle name="Comma [0] 2590" xfId="7329" hidden="1" xr:uid="{00000000-0005-0000-0000-0000C21C0000}"/>
    <cellStyle name="Comma [0] 2591" xfId="7331" hidden="1" xr:uid="{00000000-0005-0000-0000-0000C41C0000}"/>
    <cellStyle name="Comma [0] 2592" xfId="7284" hidden="1" xr:uid="{00000000-0005-0000-0000-0000951C0000}"/>
    <cellStyle name="Comma [0] 2593" xfId="7290" hidden="1" xr:uid="{00000000-0005-0000-0000-00009B1C0000}"/>
    <cellStyle name="Comma [0] 2594" xfId="7177" hidden="1" xr:uid="{00000000-0005-0000-0000-00002A1C0000}"/>
    <cellStyle name="Comma [0] 2595" xfId="7240" hidden="1" xr:uid="{00000000-0005-0000-0000-0000691C0000}"/>
    <cellStyle name="Comma [0] 2596" xfId="7248" hidden="1" xr:uid="{00000000-0005-0000-0000-0000711C0000}"/>
    <cellStyle name="Comma [0] 2597" xfId="7337" hidden="1" xr:uid="{00000000-0005-0000-0000-0000CA1C0000}"/>
    <cellStyle name="Comma [0] 2598" xfId="7251" hidden="1" xr:uid="{00000000-0005-0000-0000-0000741C0000}"/>
    <cellStyle name="Comma [0] 2599" xfId="7211" hidden="1" xr:uid="{00000000-0005-0000-0000-00004C1C0000}"/>
    <cellStyle name="Comma [0] 26" xfId="24" hidden="1" xr:uid="{00000000-0005-0000-0000-000038000000}"/>
    <cellStyle name="Comma [0] 260" xfId="2492" hidden="1" xr:uid="{00000000-0005-0000-0000-0000DD090000}"/>
    <cellStyle name="Comma [0] 2600" xfId="7342" hidden="1" xr:uid="{00000000-0005-0000-0000-0000CF1C0000}"/>
    <cellStyle name="Comma [0] 2601" xfId="7344" hidden="1" xr:uid="{00000000-0005-0000-0000-0000D11C0000}"/>
    <cellStyle name="Comma [0] 2602" xfId="7303" hidden="1" xr:uid="{00000000-0005-0000-0000-0000A81C0000}"/>
    <cellStyle name="Comma [0] 2603" xfId="7309" hidden="1" xr:uid="{00000000-0005-0000-0000-0000AE1C0000}"/>
    <cellStyle name="Comma [0] 2604" xfId="7210" hidden="1" xr:uid="{00000000-0005-0000-0000-00004B1C0000}"/>
    <cellStyle name="Comma [0] 2605" xfId="7291" hidden="1" xr:uid="{00000000-0005-0000-0000-00009C1C0000}"/>
    <cellStyle name="Comma [0] 2606" xfId="7270" hidden="1" xr:uid="{00000000-0005-0000-0000-0000871C0000}"/>
    <cellStyle name="Comma [0] 2607" xfId="7348" hidden="1" xr:uid="{00000000-0005-0000-0000-0000D51C0000}"/>
    <cellStyle name="Comma [0] 2608" xfId="7289" hidden="1" xr:uid="{00000000-0005-0000-0000-00009A1C0000}"/>
    <cellStyle name="Comma [0] 2609" xfId="7227" hidden="1" xr:uid="{00000000-0005-0000-0000-00005C1C0000}"/>
    <cellStyle name="Comma [0] 261" xfId="2612" hidden="1" xr:uid="{00000000-0005-0000-0000-0000550A0000}"/>
    <cellStyle name="Comma [0] 2610" xfId="7355" hidden="1" xr:uid="{00000000-0005-0000-0000-0000DC1C0000}"/>
    <cellStyle name="Comma [0] 2611" xfId="7357" hidden="1" xr:uid="{00000000-0005-0000-0000-0000DE1C0000}"/>
    <cellStyle name="Comma [0] 2612" xfId="7321" hidden="1" xr:uid="{00000000-0005-0000-0000-0000BA1C0000}"/>
    <cellStyle name="Comma [0] 2613" xfId="7326" hidden="1" xr:uid="{00000000-0005-0000-0000-0000BF1C0000}"/>
    <cellStyle name="Comma [0] 2614" xfId="6691" hidden="1" xr:uid="{00000000-0005-0000-0000-0000441A0000}"/>
    <cellStyle name="Comma [0] 2615" xfId="7310" hidden="1" xr:uid="{00000000-0005-0000-0000-0000AF1C0000}"/>
    <cellStyle name="Comma [0] 2616" xfId="7215" hidden="1" xr:uid="{00000000-0005-0000-0000-0000501C0000}"/>
    <cellStyle name="Comma [0] 2617" xfId="7361" hidden="1" xr:uid="{00000000-0005-0000-0000-0000E21C0000}"/>
    <cellStyle name="Comma [0] 2618" xfId="7308" hidden="1" xr:uid="{00000000-0005-0000-0000-0000AD1C0000}"/>
    <cellStyle name="Comma [0] 2619" xfId="7247" hidden="1" xr:uid="{00000000-0005-0000-0000-0000701C0000}"/>
    <cellStyle name="Comma [0] 262" xfId="2552" hidden="1" xr:uid="{00000000-0005-0000-0000-0000190A0000}"/>
    <cellStyle name="Comma [0] 2620" xfId="7365" hidden="1" xr:uid="{00000000-0005-0000-0000-0000E61C0000}"/>
    <cellStyle name="Comma [0] 2621" xfId="7367" hidden="1" xr:uid="{00000000-0005-0000-0000-0000E81C0000}"/>
    <cellStyle name="Comma [0] 2622" xfId="7335" hidden="1" xr:uid="{00000000-0005-0000-0000-0000C81C0000}"/>
    <cellStyle name="Comma [0] 2623" xfId="7339" hidden="1" xr:uid="{00000000-0005-0000-0000-0000CC1C0000}"/>
    <cellStyle name="Comma [0] 2624" xfId="7229" hidden="1" xr:uid="{00000000-0005-0000-0000-00005E1C0000}"/>
    <cellStyle name="Comma [0] 2625" xfId="7327" hidden="1" xr:uid="{00000000-0005-0000-0000-0000C01C0000}"/>
    <cellStyle name="Comma [0] 2626" xfId="7219" hidden="1" xr:uid="{00000000-0005-0000-0000-0000541C0000}"/>
    <cellStyle name="Comma [0] 2627" xfId="7371" hidden="1" xr:uid="{00000000-0005-0000-0000-0000EC1C0000}"/>
    <cellStyle name="Comma [0] 2628" xfId="7325" hidden="1" xr:uid="{00000000-0005-0000-0000-0000BE1C0000}"/>
    <cellStyle name="Comma [0] 2629" xfId="7294" hidden="1" xr:uid="{00000000-0005-0000-0000-00009F1C0000}"/>
    <cellStyle name="Comma [0] 263" xfId="2586" hidden="1" xr:uid="{00000000-0005-0000-0000-00003B0A0000}"/>
    <cellStyle name="Comma [0] 2630" xfId="7375" hidden="1" xr:uid="{00000000-0005-0000-0000-0000F01C0000}"/>
    <cellStyle name="Comma [0] 2631" xfId="7377" hidden="1" xr:uid="{00000000-0005-0000-0000-0000F21C0000}"/>
    <cellStyle name="Comma [0] 2632" xfId="7363" hidden="1" xr:uid="{00000000-0005-0000-0000-0000E41C0000}"/>
    <cellStyle name="Comma [0] 2633" xfId="7350" hidden="1" xr:uid="{00000000-0005-0000-0000-0000D71C0000}"/>
    <cellStyle name="Comma [0] 2634" xfId="7374" hidden="1" xr:uid="{00000000-0005-0000-0000-0000EF1C0000}"/>
    <cellStyle name="Comma [0] 2635" xfId="7340" hidden="1" xr:uid="{00000000-0005-0000-0000-0000CD1C0000}"/>
    <cellStyle name="Comma [0] 2636" xfId="7312" hidden="1" xr:uid="{00000000-0005-0000-0000-0000B11C0000}"/>
    <cellStyle name="Comma [0] 2637" xfId="7379" hidden="1" xr:uid="{00000000-0005-0000-0000-0000F41C0000}"/>
    <cellStyle name="Comma [0] 2638" xfId="7336" hidden="1" xr:uid="{00000000-0005-0000-0000-0000C91C0000}"/>
    <cellStyle name="Comma [0] 2639" xfId="7370" hidden="1" xr:uid="{00000000-0005-0000-0000-0000EB1C0000}"/>
    <cellStyle name="Comma [0] 264" xfId="2599" hidden="1" xr:uid="{00000000-0005-0000-0000-0000480A0000}"/>
    <cellStyle name="Comma [0] 2640" xfId="7383" hidden="1" xr:uid="{00000000-0005-0000-0000-0000F81C0000}"/>
    <cellStyle name="Comma [0] 2641" xfId="7385" hidden="1" xr:uid="{00000000-0005-0000-0000-0000FA1C0000}"/>
    <cellStyle name="Comma [0] 2642" xfId="7253" hidden="1" xr:uid="{00000000-0005-0000-0000-0000761C0000}"/>
    <cellStyle name="Comma [0] 2643" xfId="7373" hidden="1" xr:uid="{00000000-0005-0000-0000-0000EE1C0000}"/>
    <cellStyle name="Comma [0] 2644" xfId="7313" hidden="1" xr:uid="{00000000-0005-0000-0000-0000B21C0000}"/>
    <cellStyle name="Comma [0] 2645" xfId="7347" hidden="1" xr:uid="{00000000-0005-0000-0000-0000D41C0000}"/>
    <cellStyle name="Comma [0] 2646" xfId="7360" hidden="1" xr:uid="{00000000-0005-0000-0000-0000E11C0000}"/>
    <cellStyle name="Comma [0] 2647" xfId="7388" hidden="1" xr:uid="{00000000-0005-0000-0000-0000FD1C0000}"/>
    <cellStyle name="Comma [0] 2648" xfId="7351" hidden="1" xr:uid="{00000000-0005-0000-0000-0000D81C0000}"/>
    <cellStyle name="Comma [0] 2649" xfId="7311" hidden="1" xr:uid="{00000000-0005-0000-0000-0000B01C0000}"/>
    <cellStyle name="Comma [0] 265" xfId="2627" hidden="1" xr:uid="{00000000-0005-0000-0000-0000640A0000}"/>
    <cellStyle name="Comma [0] 2650" xfId="7390" hidden="1" xr:uid="{00000000-0005-0000-0000-0000FF1C0000}"/>
    <cellStyle name="Comma [0] 2651" xfId="7392" hidden="1" xr:uid="{00000000-0005-0000-0000-0000011D0000}"/>
    <cellStyle name="Comma [0] 2652" xfId="6745" hidden="1" xr:uid="{00000000-0005-0000-0000-00007A1A0000}"/>
    <cellStyle name="Comma [0] 2653" xfId="6701" hidden="1" xr:uid="{00000000-0005-0000-0000-00004E1A0000}"/>
    <cellStyle name="Comma [0] 2654" xfId="7398" hidden="1" xr:uid="{00000000-0005-0000-0000-0000071D0000}"/>
    <cellStyle name="Comma [0] 2655" xfId="7404" hidden="1" xr:uid="{00000000-0005-0000-0000-00000D1D0000}"/>
    <cellStyle name="Comma [0] 2656" xfId="7406" hidden="1" xr:uid="{00000000-0005-0000-0000-00000F1D0000}"/>
    <cellStyle name="Comma [0] 2657" xfId="7397" hidden="1" xr:uid="{00000000-0005-0000-0000-0000061D0000}"/>
    <cellStyle name="Comma [0] 2658" xfId="7402" hidden="1" xr:uid="{00000000-0005-0000-0000-00000B1D0000}"/>
    <cellStyle name="Comma [0] 2659" xfId="7408" hidden="1" xr:uid="{00000000-0005-0000-0000-0000111D0000}"/>
    <cellStyle name="Comma [0] 266" xfId="2590" hidden="1" xr:uid="{00000000-0005-0000-0000-00003F0A0000}"/>
    <cellStyle name="Comma [0] 2660" xfId="7410" hidden="1" xr:uid="{00000000-0005-0000-0000-0000131D0000}"/>
    <cellStyle name="Comma [0] 2661" xfId="6702" hidden="1" xr:uid="{00000000-0005-0000-0000-00004F1A0000}"/>
    <cellStyle name="Comma [0] 2662" xfId="6680" hidden="1" xr:uid="{00000000-0005-0000-0000-0000391A0000}"/>
    <cellStyle name="Comma [0] 2663" xfId="7421" hidden="1" xr:uid="{00000000-0005-0000-0000-00001E1D0000}"/>
    <cellStyle name="Comma [0] 2664" xfId="7430" hidden="1" xr:uid="{00000000-0005-0000-0000-0000271D0000}"/>
    <cellStyle name="Comma [0] 2665" xfId="7441" hidden="1" xr:uid="{00000000-0005-0000-0000-0000321D0000}"/>
    <cellStyle name="Comma [0] 2666" xfId="7447" hidden="1" xr:uid="{00000000-0005-0000-0000-0000381D0000}"/>
    <cellStyle name="Comma [0] 2667" xfId="7429" hidden="1" xr:uid="{00000000-0005-0000-0000-0000261D0000}"/>
    <cellStyle name="Comma [0] 2668" xfId="7439" hidden="1" xr:uid="{00000000-0005-0000-0000-0000301D0000}"/>
    <cellStyle name="Comma [0] 2669" xfId="7459" hidden="1" xr:uid="{00000000-0005-0000-0000-0000441D0000}"/>
    <cellStyle name="Comma [0] 267" xfId="2550" hidden="1" xr:uid="{00000000-0005-0000-0000-0000170A0000}"/>
    <cellStyle name="Comma [0] 2670" xfId="7461" hidden="1" xr:uid="{00000000-0005-0000-0000-0000461D0000}"/>
    <cellStyle name="Comma [0] 2671" xfId="7412" hidden="1" xr:uid="{00000000-0005-0000-0000-0000151D0000}"/>
    <cellStyle name="Comma [0] 2672" xfId="6668" hidden="1" xr:uid="{00000000-0005-0000-0000-00002D1A0000}"/>
    <cellStyle name="Comma [0] 2673" xfId="7415" hidden="1" xr:uid="{00000000-0005-0000-0000-0000181D0000}"/>
    <cellStyle name="Comma [0] 2674" xfId="6679" hidden="1" xr:uid="{00000000-0005-0000-0000-0000381A0000}"/>
    <cellStyle name="Comma [0] 2675" xfId="6678" hidden="1" xr:uid="{00000000-0005-0000-0000-0000371A0000}"/>
    <cellStyle name="Comma [0] 2676" xfId="7466" hidden="1" xr:uid="{00000000-0005-0000-0000-00004B1D0000}"/>
    <cellStyle name="Comma [0] 2677" xfId="6754" hidden="1" xr:uid="{00000000-0005-0000-0000-0000831A0000}"/>
    <cellStyle name="Comma [0] 2678" xfId="6955" hidden="1" xr:uid="{00000000-0005-0000-0000-00004C1B0000}"/>
    <cellStyle name="Comma [0] 2679" xfId="7478" hidden="1" xr:uid="{00000000-0005-0000-0000-0000571D0000}"/>
    <cellStyle name="Comma [0] 268" xfId="2629" hidden="1" xr:uid="{00000000-0005-0000-0000-0000660A0000}"/>
    <cellStyle name="Comma [0] 2680" xfId="7480" hidden="1" xr:uid="{00000000-0005-0000-0000-0000591D0000}"/>
    <cellStyle name="Comma [0] 2681" xfId="7469" hidden="1" xr:uid="{00000000-0005-0000-0000-00004E1D0000}"/>
    <cellStyle name="Comma [0] 2682" xfId="7477" hidden="1" xr:uid="{00000000-0005-0000-0000-0000561D0000}"/>
    <cellStyle name="Comma [0] 2683" xfId="6964" hidden="1" xr:uid="{00000000-0005-0000-0000-0000551B0000}"/>
    <cellStyle name="Comma [0] 2684" xfId="7463" hidden="1" xr:uid="{00000000-0005-0000-0000-0000481D0000}"/>
    <cellStyle name="Comma [0] 2685" xfId="7496" hidden="1" xr:uid="{00000000-0005-0000-0000-0000691D0000}"/>
    <cellStyle name="Comma [0] 2686" xfId="7504" hidden="1" xr:uid="{00000000-0005-0000-0000-0000711D0000}"/>
    <cellStyle name="Comma [0] 2687" xfId="7413" hidden="1" xr:uid="{00000000-0005-0000-0000-0000161D0000}"/>
    <cellStyle name="Comma [0] 2688" xfId="7492" hidden="1" xr:uid="{00000000-0005-0000-0000-0000651D0000}"/>
    <cellStyle name="Comma [0] 2689" xfId="7513" hidden="1" xr:uid="{00000000-0005-0000-0000-00007A1D0000}"/>
    <cellStyle name="Comma [0] 269" xfId="2631" hidden="1" xr:uid="{00000000-0005-0000-0000-0000680A0000}"/>
    <cellStyle name="Comma [0] 2690" xfId="7515" hidden="1" xr:uid="{00000000-0005-0000-0000-00007C1D0000}"/>
    <cellStyle name="Comma [0] 2691" xfId="7474" hidden="1" xr:uid="{00000000-0005-0000-0000-0000531D0000}"/>
    <cellStyle name="Comma [0] 2692" xfId="7419" hidden="1" xr:uid="{00000000-0005-0000-0000-00001C1D0000}"/>
    <cellStyle name="Comma [0] 2693" xfId="7472" hidden="1" xr:uid="{00000000-0005-0000-0000-0000511D0000}"/>
    <cellStyle name="Comma [0] 2694" xfId="7456" hidden="1" xr:uid="{00000000-0005-0000-0000-0000411D0000}"/>
    <cellStyle name="Comma [0] 2695" xfId="7452" hidden="1" xr:uid="{00000000-0005-0000-0000-00003D1D0000}"/>
    <cellStyle name="Comma [0] 2696" xfId="7523" hidden="1" xr:uid="{00000000-0005-0000-0000-0000841D0000}"/>
    <cellStyle name="Comma [0] 2697" xfId="7395" hidden="1" xr:uid="{00000000-0005-0000-0000-0000041D0000}"/>
    <cellStyle name="Comma [0] 2698" xfId="6703" hidden="1" xr:uid="{00000000-0005-0000-0000-0000501A0000}"/>
    <cellStyle name="Comma [0] 2699" xfId="7531" hidden="1" xr:uid="{00000000-0005-0000-0000-00008C1D0000}"/>
    <cellStyle name="Comma [0] 27" xfId="31" hidden="1" xr:uid="{00000000-0005-0000-0000-00003F000000}"/>
    <cellStyle name="Comma [0] 270" xfId="2094" hidden="1" xr:uid="{00000000-0005-0000-0000-00004F080000}"/>
    <cellStyle name="Comma [0] 2700" xfId="7533" hidden="1" xr:uid="{00000000-0005-0000-0000-00008E1D0000}"/>
    <cellStyle name="Comma [0] 2701" xfId="7482" hidden="1" xr:uid="{00000000-0005-0000-0000-00005B1D0000}"/>
    <cellStyle name="Comma [0] 2702" xfId="7458" hidden="1" xr:uid="{00000000-0005-0000-0000-0000431D0000}"/>
    <cellStyle name="Comma [0] 2703" xfId="7493" hidden="1" xr:uid="{00000000-0005-0000-0000-0000661D0000}"/>
    <cellStyle name="Comma [0] 2704" xfId="7425" hidden="1" xr:uid="{00000000-0005-0000-0000-0000221D0000}"/>
    <cellStyle name="Comma [0] 2705" xfId="7495" hidden="1" xr:uid="{00000000-0005-0000-0000-0000681D0000}"/>
    <cellStyle name="Comma [0] 2706" xfId="7540" hidden="1" xr:uid="{00000000-0005-0000-0000-0000951D0000}"/>
    <cellStyle name="Comma [0] 2707" xfId="7483" hidden="1" xr:uid="{00000000-0005-0000-0000-00005C1D0000}"/>
    <cellStyle name="Comma [0] 2708" xfId="7440" hidden="1" xr:uid="{00000000-0005-0000-0000-0000311D0000}"/>
    <cellStyle name="Comma [0] 2709" xfId="7546" hidden="1" xr:uid="{00000000-0005-0000-0000-00009B1D0000}"/>
    <cellStyle name="Comma [0] 271" xfId="2067" hidden="1" xr:uid="{00000000-0005-0000-0000-000034080000}"/>
    <cellStyle name="Comma [0] 2710" xfId="7548" hidden="1" xr:uid="{00000000-0005-0000-0000-00009D1D0000}"/>
    <cellStyle name="Comma [0] 2711" xfId="7501" hidden="1" xr:uid="{00000000-0005-0000-0000-00006E1D0000}"/>
    <cellStyle name="Comma [0] 2712" xfId="7507" hidden="1" xr:uid="{00000000-0005-0000-0000-0000741D0000}"/>
    <cellStyle name="Comma [0] 2713" xfId="7394" hidden="1" xr:uid="{00000000-0005-0000-0000-0000031D0000}"/>
    <cellStyle name="Comma [0] 2714" xfId="7457" hidden="1" xr:uid="{00000000-0005-0000-0000-0000421D0000}"/>
    <cellStyle name="Comma [0] 2715" xfId="7465" hidden="1" xr:uid="{00000000-0005-0000-0000-00004A1D0000}"/>
    <cellStyle name="Comma [0] 2716" xfId="7554" hidden="1" xr:uid="{00000000-0005-0000-0000-0000A31D0000}"/>
    <cellStyle name="Comma [0] 2717" xfId="7468" hidden="1" xr:uid="{00000000-0005-0000-0000-00004D1D0000}"/>
    <cellStyle name="Comma [0] 2718" xfId="7428" hidden="1" xr:uid="{00000000-0005-0000-0000-0000251D0000}"/>
    <cellStyle name="Comma [0] 2719" xfId="7559" hidden="1" xr:uid="{00000000-0005-0000-0000-0000A81D0000}"/>
    <cellStyle name="Comma [0] 272" xfId="2637" hidden="1" xr:uid="{00000000-0005-0000-0000-00006E0A0000}"/>
    <cellStyle name="Comma [0] 2720" xfId="7561" hidden="1" xr:uid="{00000000-0005-0000-0000-0000AA1D0000}"/>
    <cellStyle name="Comma [0] 2721" xfId="7520" hidden="1" xr:uid="{00000000-0005-0000-0000-0000811D0000}"/>
    <cellStyle name="Comma [0] 2722" xfId="7526" hidden="1" xr:uid="{00000000-0005-0000-0000-0000871D0000}"/>
    <cellStyle name="Comma [0] 2723" xfId="7427" hidden="1" xr:uid="{00000000-0005-0000-0000-0000241D0000}"/>
    <cellStyle name="Comma [0] 2724" xfId="7508" hidden="1" xr:uid="{00000000-0005-0000-0000-0000751D0000}"/>
    <cellStyle name="Comma [0] 2725" xfId="7487" hidden="1" xr:uid="{00000000-0005-0000-0000-0000601D0000}"/>
    <cellStyle name="Comma [0] 2726" xfId="7565" hidden="1" xr:uid="{00000000-0005-0000-0000-0000AE1D0000}"/>
    <cellStyle name="Comma [0] 2727" xfId="7506" hidden="1" xr:uid="{00000000-0005-0000-0000-0000731D0000}"/>
    <cellStyle name="Comma [0] 2728" xfId="7444" hidden="1" xr:uid="{00000000-0005-0000-0000-0000351D0000}"/>
    <cellStyle name="Comma [0] 2729" xfId="7572" hidden="1" xr:uid="{00000000-0005-0000-0000-0000B51D0000}"/>
    <cellStyle name="Comma [0] 273" xfId="2643" hidden="1" xr:uid="{00000000-0005-0000-0000-0000740A0000}"/>
    <cellStyle name="Comma [0] 2730" xfId="7574" hidden="1" xr:uid="{00000000-0005-0000-0000-0000B71D0000}"/>
    <cellStyle name="Comma [0] 2731" xfId="7538" hidden="1" xr:uid="{00000000-0005-0000-0000-0000931D0000}"/>
    <cellStyle name="Comma [0] 2732" xfId="7543" hidden="1" xr:uid="{00000000-0005-0000-0000-0000981D0000}"/>
    <cellStyle name="Comma [0] 2733" xfId="6973" hidden="1" xr:uid="{00000000-0005-0000-0000-00005E1B0000}"/>
    <cellStyle name="Comma [0] 2734" xfId="7527" hidden="1" xr:uid="{00000000-0005-0000-0000-0000881D0000}"/>
    <cellStyle name="Comma [0] 2735" xfId="7432" hidden="1" xr:uid="{00000000-0005-0000-0000-0000291D0000}"/>
    <cellStyle name="Comma [0] 2736" xfId="7578" hidden="1" xr:uid="{00000000-0005-0000-0000-0000BB1D0000}"/>
    <cellStyle name="Comma [0] 2737" xfId="7525" hidden="1" xr:uid="{00000000-0005-0000-0000-0000861D0000}"/>
    <cellStyle name="Comma [0] 2738" xfId="7464" hidden="1" xr:uid="{00000000-0005-0000-0000-0000491D0000}"/>
    <cellStyle name="Comma [0] 2739" xfId="7582" hidden="1" xr:uid="{00000000-0005-0000-0000-0000BF1D0000}"/>
    <cellStyle name="Comma [0] 274" xfId="2645" hidden="1" xr:uid="{00000000-0005-0000-0000-0000760A0000}"/>
    <cellStyle name="Comma [0] 2740" xfId="7584" hidden="1" xr:uid="{00000000-0005-0000-0000-0000C11D0000}"/>
    <cellStyle name="Comma [0] 2741" xfId="7552" hidden="1" xr:uid="{00000000-0005-0000-0000-0000A11D0000}"/>
    <cellStyle name="Comma [0] 2742" xfId="7556" hidden="1" xr:uid="{00000000-0005-0000-0000-0000A51D0000}"/>
    <cellStyle name="Comma [0] 2743" xfId="7446" hidden="1" xr:uid="{00000000-0005-0000-0000-0000371D0000}"/>
    <cellStyle name="Comma [0] 2744" xfId="7544" hidden="1" xr:uid="{00000000-0005-0000-0000-0000991D0000}"/>
    <cellStyle name="Comma [0] 2745" xfId="7436" hidden="1" xr:uid="{00000000-0005-0000-0000-00002D1D0000}"/>
    <cellStyle name="Comma [0] 2746" xfId="7588" hidden="1" xr:uid="{00000000-0005-0000-0000-0000C51D0000}"/>
    <cellStyle name="Comma [0] 2747" xfId="7542" hidden="1" xr:uid="{00000000-0005-0000-0000-0000971D0000}"/>
    <cellStyle name="Comma [0] 2748" xfId="7511" hidden="1" xr:uid="{00000000-0005-0000-0000-0000781D0000}"/>
    <cellStyle name="Comma [0] 2749" xfId="7592" hidden="1" xr:uid="{00000000-0005-0000-0000-0000C91D0000}"/>
    <cellStyle name="Comma [0] 275" xfId="2636" hidden="1" xr:uid="{00000000-0005-0000-0000-00006D0A0000}"/>
    <cellStyle name="Comma [0] 2750" xfId="7594" hidden="1" xr:uid="{00000000-0005-0000-0000-0000CB1D0000}"/>
    <cellStyle name="Comma [0] 2751" xfId="7580" hidden="1" xr:uid="{00000000-0005-0000-0000-0000BD1D0000}"/>
    <cellStyle name="Comma [0] 2752" xfId="7567" hidden="1" xr:uid="{00000000-0005-0000-0000-0000B01D0000}"/>
    <cellStyle name="Comma [0] 2753" xfId="7591" hidden="1" xr:uid="{00000000-0005-0000-0000-0000C81D0000}"/>
    <cellStyle name="Comma [0] 2754" xfId="7557" hidden="1" xr:uid="{00000000-0005-0000-0000-0000A61D0000}"/>
    <cellStyle name="Comma [0] 2755" xfId="7529" hidden="1" xr:uid="{00000000-0005-0000-0000-00008A1D0000}"/>
    <cellStyle name="Comma [0] 2756" xfId="7596" hidden="1" xr:uid="{00000000-0005-0000-0000-0000CD1D0000}"/>
    <cellStyle name="Comma [0] 2757" xfId="7553" hidden="1" xr:uid="{00000000-0005-0000-0000-0000A21D0000}"/>
    <cellStyle name="Comma [0] 2758" xfId="7587" hidden="1" xr:uid="{00000000-0005-0000-0000-0000C41D0000}"/>
    <cellStyle name="Comma [0] 2759" xfId="7600" hidden="1" xr:uid="{00000000-0005-0000-0000-0000D11D0000}"/>
    <cellStyle name="Comma [0] 276" xfId="2641" hidden="1" xr:uid="{00000000-0005-0000-0000-0000720A0000}"/>
    <cellStyle name="Comma [0] 2760" xfId="7602" hidden="1" xr:uid="{00000000-0005-0000-0000-0000D31D0000}"/>
    <cellStyle name="Comma [0] 2761" xfId="7470" hidden="1" xr:uid="{00000000-0005-0000-0000-00004F1D0000}"/>
    <cellStyle name="Comma [0] 2762" xfId="7590" hidden="1" xr:uid="{00000000-0005-0000-0000-0000C71D0000}"/>
    <cellStyle name="Comma [0] 2763" xfId="7530" hidden="1" xr:uid="{00000000-0005-0000-0000-00008B1D0000}"/>
    <cellStyle name="Comma [0] 2764" xfId="7564" hidden="1" xr:uid="{00000000-0005-0000-0000-0000AD1D0000}"/>
    <cellStyle name="Comma [0] 2765" xfId="7577" hidden="1" xr:uid="{00000000-0005-0000-0000-0000BA1D0000}"/>
    <cellStyle name="Comma [0] 2766" xfId="7605" hidden="1" xr:uid="{00000000-0005-0000-0000-0000D61D0000}"/>
    <cellStyle name="Comma [0] 2767" xfId="7568" hidden="1" xr:uid="{00000000-0005-0000-0000-0000B11D0000}"/>
    <cellStyle name="Comma [0] 2768" xfId="7528" hidden="1" xr:uid="{00000000-0005-0000-0000-0000891D0000}"/>
    <cellStyle name="Comma [0] 2769" xfId="7607" hidden="1" xr:uid="{00000000-0005-0000-0000-0000D81D0000}"/>
    <cellStyle name="Comma [0] 277" xfId="2647" hidden="1" xr:uid="{00000000-0005-0000-0000-0000780A0000}"/>
    <cellStyle name="Comma [0] 2770" xfId="7609" hidden="1" xr:uid="{00000000-0005-0000-0000-0000DA1D0000}"/>
    <cellStyle name="Comma [0] 2771" xfId="5209" hidden="1" xr:uid="{00000000-0005-0000-0000-00007A140000}"/>
    <cellStyle name="Comma [0] 2772" xfId="5228" hidden="1" xr:uid="{00000000-0005-0000-0000-00008D140000}"/>
    <cellStyle name="Comma [0] 2773" xfId="5234" hidden="1" xr:uid="{00000000-0005-0000-0000-000093140000}"/>
    <cellStyle name="Comma [0] 2774" xfId="7614" hidden="1" xr:uid="{00000000-0005-0000-0000-0000DF1D0000}"/>
    <cellStyle name="Comma [0] 2775" xfId="7617" hidden="1" xr:uid="{00000000-0005-0000-0000-0000E21D0000}"/>
    <cellStyle name="Comma [0] 2776" xfId="5227" hidden="1" xr:uid="{00000000-0005-0000-0000-00008C140000}"/>
    <cellStyle name="Comma [0] 2777" xfId="7612" hidden="1" xr:uid="{00000000-0005-0000-0000-0000DD1D0000}"/>
    <cellStyle name="Comma [0] 2778" xfId="7619" hidden="1" xr:uid="{00000000-0005-0000-0000-0000E41D0000}"/>
    <cellStyle name="Comma [0] 2779" xfId="7621" hidden="1" xr:uid="{00000000-0005-0000-0000-0000E61D0000}"/>
    <cellStyle name="Comma [0] 278" xfId="2649" hidden="1" xr:uid="{00000000-0005-0000-0000-00007A0A0000}"/>
    <cellStyle name="Comma [0] 2780" xfId="5218" hidden="1" xr:uid="{00000000-0005-0000-0000-000083140000}"/>
    <cellStyle name="Comma [0] 2781" xfId="6656" hidden="1" xr:uid="{00000000-0005-0000-0000-0000211A0000}"/>
    <cellStyle name="Comma [0] 2782" xfId="7632" hidden="1" xr:uid="{00000000-0005-0000-0000-0000F11D0000}"/>
    <cellStyle name="Comma [0] 2783" xfId="7641" hidden="1" xr:uid="{00000000-0005-0000-0000-0000FA1D0000}"/>
    <cellStyle name="Comma [0] 2784" xfId="7652" hidden="1" xr:uid="{00000000-0005-0000-0000-0000051E0000}"/>
    <cellStyle name="Comma [0] 2785" xfId="7658" hidden="1" xr:uid="{00000000-0005-0000-0000-00000B1E0000}"/>
    <cellStyle name="Comma [0] 2786" xfId="7640" hidden="1" xr:uid="{00000000-0005-0000-0000-0000F91D0000}"/>
    <cellStyle name="Comma [0] 2787" xfId="7650" hidden="1" xr:uid="{00000000-0005-0000-0000-0000031E0000}"/>
    <cellStyle name="Comma [0] 2788" xfId="7670" hidden="1" xr:uid="{00000000-0005-0000-0000-0000171E0000}"/>
    <cellStyle name="Comma [0] 2789" xfId="7672" hidden="1" xr:uid="{00000000-0005-0000-0000-0000191E0000}"/>
    <cellStyle name="Comma [0] 279" xfId="2068" hidden="1" xr:uid="{00000000-0005-0000-0000-000035080000}"/>
    <cellStyle name="Comma [0] 2790" xfId="7623" hidden="1" xr:uid="{00000000-0005-0000-0000-0000E81D0000}"/>
    <cellStyle name="Comma [0] 2791" xfId="5270" hidden="1" xr:uid="{00000000-0005-0000-0000-0000B7140000}"/>
    <cellStyle name="Comma [0] 2792" xfId="7626" hidden="1" xr:uid="{00000000-0005-0000-0000-0000EB1D0000}"/>
    <cellStyle name="Comma [0] 2793" xfId="5215" hidden="1" xr:uid="{00000000-0005-0000-0000-000080140000}"/>
    <cellStyle name="Comma [0] 2794" xfId="5217" hidden="1" xr:uid="{00000000-0005-0000-0000-000082140000}"/>
    <cellStyle name="Comma [0] 2795" xfId="7677" hidden="1" xr:uid="{00000000-0005-0000-0000-00001E1E0000}"/>
    <cellStyle name="Comma [0] 2796" xfId="6658" hidden="1" xr:uid="{00000000-0005-0000-0000-0000231A0000}"/>
    <cellStyle name="Comma [0] 2797" xfId="5489" hidden="1" xr:uid="{00000000-0005-0000-0000-000092150000}"/>
    <cellStyle name="Comma [0] 2798" xfId="7689" hidden="1" xr:uid="{00000000-0005-0000-0000-00002A1E0000}"/>
    <cellStyle name="Comma [0] 2799" xfId="7691" hidden="1" xr:uid="{00000000-0005-0000-0000-00002C1E0000}"/>
    <cellStyle name="Comma [0] 28" xfId="77" hidden="1" xr:uid="{00000000-0005-0000-0000-00006D000000}"/>
    <cellStyle name="Comma [0] 280" xfId="2046" hidden="1" xr:uid="{00000000-0005-0000-0000-00001F080000}"/>
    <cellStyle name="Comma [0] 2800" xfId="7680" hidden="1" xr:uid="{00000000-0005-0000-0000-0000211E0000}"/>
    <cellStyle name="Comma [0] 2801" xfId="7688" hidden="1" xr:uid="{00000000-0005-0000-0000-0000291E0000}"/>
    <cellStyle name="Comma [0] 2802" xfId="5213" hidden="1" xr:uid="{00000000-0005-0000-0000-00007E140000}"/>
    <cellStyle name="Comma [0] 2803" xfId="7674" hidden="1" xr:uid="{00000000-0005-0000-0000-00001B1E0000}"/>
    <cellStyle name="Comma [0] 2804" xfId="7707" hidden="1" xr:uid="{00000000-0005-0000-0000-00003C1E0000}"/>
    <cellStyle name="Comma [0] 2805" xfId="7715" hidden="1" xr:uid="{00000000-0005-0000-0000-0000441E0000}"/>
    <cellStyle name="Comma [0] 2806" xfId="7624" hidden="1" xr:uid="{00000000-0005-0000-0000-0000E91D0000}"/>
    <cellStyle name="Comma [0] 2807" xfId="7703" hidden="1" xr:uid="{00000000-0005-0000-0000-0000381E0000}"/>
    <cellStyle name="Comma [0] 2808" xfId="7724" hidden="1" xr:uid="{00000000-0005-0000-0000-00004D1E0000}"/>
    <cellStyle name="Comma [0] 2809" xfId="7726" hidden="1" xr:uid="{00000000-0005-0000-0000-00004F1E0000}"/>
    <cellStyle name="Comma [0] 281" xfId="2660" hidden="1" xr:uid="{00000000-0005-0000-0000-0000850A0000}"/>
    <cellStyle name="Comma [0] 2810" xfId="7685" hidden="1" xr:uid="{00000000-0005-0000-0000-0000261E0000}"/>
    <cellStyle name="Comma [0] 2811" xfId="7630" hidden="1" xr:uid="{00000000-0005-0000-0000-0000EF1D0000}"/>
    <cellStyle name="Comma [0] 2812" xfId="7683" hidden="1" xr:uid="{00000000-0005-0000-0000-0000241E0000}"/>
    <cellStyle name="Comma [0] 2813" xfId="7667" hidden="1" xr:uid="{00000000-0005-0000-0000-0000141E0000}"/>
    <cellStyle name="Comma [0] 2814" xfId="7663" hidden="1" xr:uid="{00000000-0005-0000-0000-0000101E0000}"/>
    <cellStyle name="Comma [0] 2815" xfId="7734" hidden="1" xr:uid="{00000000-0005-0000-0000-0000571E0000}"/>
    <cellStyle name="Comma [0] 2816" xfId="5224" hidden="1" xr:uid="{00000000-0005-0000-0000-000089140000}"/>
    <cellStyle name="Comma [0] 2817" xfId="5230" hidden="1" xr:uid="{00000000-0005-0000-0000-00008F140000}"/>
    <cellStyle name="Comma [0] 2818" xfId="7742" hidden="1" xr:uid="{00000000-0005-0000-0000-00005F1E0000}"/>
    <cellStyle name="Comma [0] 2819" xfId="7744" hidden="1" xr:uid="{00000000-0005-0000-0000-0000611E0000}"/>
    <cellStyle name="Comma [0] 282" xfId="2669" hidden="1" xr:uid="{00000000-0005-0000-0000-00008E0A0000}"/>
    <cellStyle name="Comma [0] 2820" xfId="7693" hidden="1" xr:uid="{00000000-0005-0000-0000-00002E1E0000}"/>
    <cellStyle name="Comma [0] 2821" xfId="7669" hidden="1" xr:uid="{00000000-0005-0000-0000-0000161E0000}"/>
    <cellStyle name="Comma [0] 2822" xfId="7704" hidden="1" xr:uid="{00000000-0005-0000-0000-0000391E0000}"/>
    <cellStyle name="Comma [0] 2823" xfId="7636" hidden="1" xr:uid="{00000000-0005-0000-0000-0000F51D0000}"/>
    <cellStyle name="Comma [0] 2824" xfId="7706" hidden="1" xr:uid="{00000000-0005-0000-0000-00003B1E0000}"/>
    <cellStyle name="Comma [0] 2825" xfId="7751" hidden="1" xr:uid="{00000000-0005-0000-0000-0000681E0000}"/>
    <cellStyle name="Comma [0] 2826" xfId="7694" hidden="1" xr:uid="{00000000-0005-0000-0000-00002F1E0000}"/>
    <cellStyle name="Comma [0] 2827" xfId="7651" hidden="1" xr:uid="{00000000-0005-0000-0000-0000041E0000}"/>
    <cellStyle name="Comma [0] 2828" xfId="7757" hidden="1" xr:uid="{00000000-0005-0000-0000-00006E1E0000}"/>
    <cellStyle name="Comma [0] 2829" xfId="7759" hidden="1" xr:uid="{00000000-0005-0000-0000-0000701E0000}"/>
    <cellStyle name="Comma [0] 283" xfId="2680" hidden="1" xr:uid="{00000000-0005-0000-0000-0000990A0000}"/>
    <cellStyle name="Comma [0] 2830" xfId="7712" hidden="1" xr:uid="{00000000-0005-0000-0000-0000411E0000}"/>
    <cellStyle name="Comma [0] 2831" xfId="7718" hidden="1" xr:uid="{00000000-0005-0000-0000-0000471E0000}"/>
    <cellStyle name="Comma [0] 2832" xfId="5220" hidden="1" xr:uid="{00000000-0005-0000-0000-000085140000}"/>
    <cellStyle name="Comma [0] 2833" xfId="7668" hidden="1" xr:uid="{00000000-0005-0000-0000-0000151E0000}"/>
    <cellStyle name="Comma [0] 2834" xfId="7676" hidden="1" xr:uid="{00000000-0005-0000-0000-00001D1E0000}"/>
    <cellStyle name="Comma [0] 2835" xfId="7765" hidden="1" xr:uid="{00000000-0005-0000-0000-0000761E0000}"/>
    <cellStyle name="Comma [0] 2836" xfId="7679" hidden="1" xr:uid="{00000000-0005-0000-0000-0000201E0000}"/>
    <cellStyle name="Comma [0] 2837" xfId="7639" hidden="1" xr:uid="{00000000-0005-0000-0000-0000F81D0000}"/>
    <cellStyle name="Comma [0] 2838" xfId="7770" hidden="1" xr:uid="{00000000-0005-0000-0000-00007B1E0000}"/>
    <cellStyle name="Comma [0] 2839" xfId="7772" hidden="1" xr:uid="{00000000-0005-0000-0000-00007D1E0000}"/>
    <cellStyle name="Comma [0] 284" xfId="2686" hidden="1" xr:uid="{00000000-0005-0000-0000-00009F0A0000}"/>
    <cellStyle name="Comma [0] 2840" xfId="7731" hidden="1" xr:uid="{00000000-0005-0000-0000-0000541E0000}"/>
    <cellStyle name="Comma [0] 2841" xfId="7737" hidden="1" xr:uid="{00000000-0005-0000-0000-00005A1E0000}"/>
    <cellStyle name="Comma [0] 2842" xfId="7638" hidden="1" xr:uid="{00000000-0005-0000-0000-0000F71D0000}"/>
    <cellStyle name="Comma [0] 2843" xfId="7719" hidden="1" xr:uid="{00000000-0005-0000-0000-0000481E0000}"/>
    <cellStyle name="Comma [0] 2844" xfId="7698" hidden="1" xr:uid="{00000000-0005-0000-0000-0000331E0000}"/>
    <cellStyle name="Comma [0] 2845" xfId="7776" hidden="1" xr:uid="{00000000-0005-0000-0000-0000811E0000}"/>
    <cellStyle name="Comma [0] 2846" xfId="7717" hidden="1" xr:uid="{00000000-0005-0000-0000-0000461E0000}"/>
    <cellStyle name="Comma [0] 2847" xfId="7655" hidden="1" xr:uid="{00000000-0005-0000-0000-0000081E0000}"/>
    <cellStyle name="Comma [0] 2848" xfId="7783" hidden="1" xr:uid="{00000000-0005-0000-0000-0000881E0000}"/>
    <cellStyle name="Comma [0] 2849" xfId="7785" hidden="1" xr:uid="{00000000-0005-0000-0000-00008A1E0000}"/>
    <cellStyle name="Comma [0] 285" xfId="2668" hidden="1" xr:uid="{00000000-0005-0000-0000-00008D0A0000}"/>
    <cellStyle name="Comma [0] 2850" xfId="7749" hidden="1" xr:uid="{00000000-0005-0000-0000-0000661E0000}"/>
    <cellStyle name="Comma [0] 2851" xfId="7754" hidden="1" xr:uid="{00000000-0005-0000-0000-00006B1E0000}"/>
    <cellStyle name="Comma [0] 2852" xfId="5211" hidden="1" xr:uid="{00000000-0005-0000-0000-00007C140000}"/>
    <cellStyle name="Comma [0] 2853" xfId="7738" hidden="1" xr:uid="{00000000-0005-0000-0000-00005B1E0000}"/>
    <cellStyle name="Comma [0] 2854" xfId="7643" hidden="1" xr:uid="{00000000-0005-0000-0000-0000FC1D0000}"/>
    <cellStyle name="Comma [0] 2855" xfId="7789" hidden="1" xr:uid="{00000000-0005-0000-0000-00008E1E0000}"/>
    <cellStyle name="Comma [0] 2856" xfId="7736" hidden="1" xr:uid="{00000000-0005-0000-0000-0000591E0000}"/>
    <cellStyle name="Comma [0] 2857" xfId="7675" hidden="1" xr:uid="{00000000-0005-0000-0000-00001C1E0000}"/>
    <cellStyle name="Comma [0] 2858" xfId="7793" hidden="1" xr:uid="{00000000-0005-0000-0000-0000921E0000}"/>
    <cellStyle name="Comma [0] 2859" xfId="7795" hidden="1" xr:uid="{00000000-0005-0000-0000-0000941E0000}"/>
    <cellStyle name="Comma [0] 286" xfId="2678" hidden="1" xr:uid="{00000000-0005-0000-0000-0000970A0000}"/>
    <cellStyle name="Comma [0] 2860" xfId="7763" hidden="1" xr:uid="{00000000-0005-0000-0000-0000741E0000}"/>
    <cellStyle name="Comma [0] 2861" xfId="7767" hidden="1" xr:uid="{00000000-0005-0000-0000-0000781E0000}"/>
    <cellStyle name="Comma [0] 2862" xfId="7657" hidden="1" xr:uid="{00000000-0005-0000-0000-00000A1E0000}"/>
    <cellStyle name="Comma [0] 2863" xfId="7755" hidden="1" xr:uid="{00000000-0005-0000-0000-00006C1E0000}"/>
    <cellStyle name="Comma [0] 2864" xfId="7647" hidden="1" xr:uid="{00000000-0005-0000-0000-0000001E0000}"/>
    <cellStyle name="Comma [0] 2865" xfId="7799" hidden="1" xr:uid="{00000000-0005-0000-0000-0000981E0000}"/>
    <cellStyle name="Comma [0] 2866" xfId="7753" hidden="1" xr:uid="{00000000-0005-0000-0000-00006A1E0000}"/>
    <cellStyle name="Comma [0] 2867" xfId="7722" hidden="1" xr:uid="{00000000-0005-0000-0000-00004B1E0000}"/>
    <cellStyle name="Comma [0] 2868" xfId="7803" hidden="1" xr:uid="{00000000-0005-0000-0000-00009C1E0000}"/>
    <cellStyle name="Comma [0] 2869" xfId="7805" hidden="1" xr:uid="{00000000-0005-0000-0000-00009E1E0000}"/>
    <cellStyle name="Comma [0] 287" xfId="2698" hidden="1" xr:uid="{00000000-0005-0000-0000-0000AB0A0000}"/>
    <cellStyle name="Comma [0] 2870" xfId="7791" hidden="1" xr:uid="{00000000-0005-0000-0000-0000901E0000}"/>
    <cellStyle name="Comma [0] 2871" xfId="7778" hidden="1" xr:uid="{00000000-0005-0000-0000-0000831E0000}"/>
    <cellStyle name="Comma [0] 2872" xfId="7802" hidden="1" xr:uid="{00000000-0005-0000-0000-00009B1E0000}"/>
    <cellStyle name="Comma [0] 2873" xfId="7768" hidden="1" xr:uid="{00000000-0005-0000-0000-0000791E0000}"/>
    <cellStyle name="Comma [0] 2874" xfId="7740" hidden="1" xr:uid="{00000000-0005-0000-0000-00005D1E0000}"/>
    <cellStyle name="Comma [0] 2875" xfId="7807" hidden="1" xr:uid="{00000000-0005-0000-0000-0000A01E0000}"/>
    <cellStyle name="Comma [0] 2876" xfId="7764" hidden="1" xr:uid="{00000000-0005-0000-0000-0000751E0000}"/>
    <cellStyle name="Comma [0] 2877" xfId="7798" hidden="1" xr:uid="{00000000-0005-0000-0000-0000971E0000}"/>
    <cellStyle name="Comma [0] 2878" xfId="7811" hidden="1" xr:uid="{00000000-0005-0000-0000-0000A41E0000}"/>
    <cellStyle name="Comma [0] 2879" xfId="7813" hidden="1" xr:uid="{00000000-0005-0000-0000-0000A61E0000}"/>
    <cellStyle name="Comma [0] 288" xfId="2700" hidden="1" xr:uid="{00000000-0005-0000-0000-0000AD0A0000}"/>
    <cellStyle name="Comma [0] 2880" xfId="7681" hidden="1" xr:uid="{00000000-0005-0000-0000-0000221E0000}"/>
    <cellStyle name="Comma [0] 2881" xfId="7801" hidden="1" xr:uid="{00000000-0005-0000-0000-00009A1E0000}"/>
    <cellStyle name="Comma [0] 2882" xfId="7741" hidden="1" xr:uid="{00000000-0005-0000-0000-00005E1E0000}"/>
    <cellStyle name="Comma [0] 2883" xfId="7775" hidden="1" xr:uid="{00000000-0005-0000-0000-0000801E0000}"/>
    <cellStyle name="Comma [0] 2884" xfId="7788" hidden="1" xr:uid="{00000000-0005-0000-0000-00008D1E0000}"/>
    <cellStyle name="Comma [0] 2885" xfId="7816" hidden="1" xr:uid="{00000000-0005-0000-0000-0000A91E0000}"/>
    <cellStyle name="Comma [0] 2886" xfId="7779" hidden="1" xr:uid="{00000000-0005-0000-0000-0000841E0000}"/>
    <cellStyle name="Comma [0] 2887" xfId="7739" hidden="1" xr:uid="{00000000-0005-0000-0000-00005C1E0000}"/>
    <cellStyle name="Comma [0] 2888" xfId="7818" hidden="1" xr:uid="{00000000-0005-0000-0000-0000AB1E0000}"/>
    <cellStyle name="Comma [0] 2889" xfId="7820" hidden="1" xr:uid="{00000000-0005-0000-0000-0000AD1E0000}"/>
    <cellStyle name="Comma [0] 289" xfId="2651" hidden="1" xr:uid="{00000000-0005-0000-0000-00007C0A0000}"/>
    <cellStyle name="Comma [0] 2890" xfId="7879" hidden="1" xr:uid="{00000000-0005-0000-0000-0000E81E0000}"/>
    <cellStyle name="Comma [0] 2891" xfId="7898" hidden="1" xr:uid="{00000000-0005-0000-0000-0000FB1E0000}"/>
    <cellStyle name="Comma [0] 2892" xfId="7905" hidden="1" xr:uid="{00000000-0005-0000-0000-0000021F0000}"/>
    <cellStyle name="Comma [0] 2893" xfId="7912" hidden="1" xr:uid="{00000000-0005-0000-0000-0000091F0000}"/>
    <cellStyle name="Comma [0] 2894" xfId="7917" hidden="1" xr:uid="{00000000-0005-0000-0000-00000E1F0000}"/>
    <cellStyle name="Comma [0] 2895" xfId="7904" hidden="1" xr:uid="{00000000-0005-0000-0000-0000011F0000}"/>
    <cellStyle name="Comma [0] 2896" xfId="7909" hidden="1" xr:uid="{00000000-0005-0000-0000-0000061F0000}"/>
    <cellStyle name="Comma [0] 2897" xfId="7921" hidden="1" xr:uid="{00000000-0005-0000-0000-0000121F0000}"/>
    <cellStyle name="Comma [0] 2898" xfId="7923" hidden="1" xr:uid="{00000000-0005-0000-0000-0000141F0000}"/>
    <cellStyle name="Comma [0] 2899" xfId="7894" hidden="1" xr:uid="{00000000-0005-0000-0000-0000F71E0000}"/>
    <cellStyle name="Comma [0] 29" xfId="27" hidden="1" xr:uid="{00000000-0005-0000-0000-00003B000000}"/>
    <cellStyle name="Comma [0] 290" xfId="2035" hidden="1" xr:uid="{00000000-0005-0000-0000-000014080000}"/>
    <cellStyle name="Comma [0] 2900" xfId="7883" hidden="1" xr:uid="{00000000-0005-0000-0000-0000EC1E0000}"/>
    <cellStyle name="Comma [0] 2901" xfId="7934" hidden="1" xr:uid="{00000000-0005-0000-0000-00001F1F0000}"/>
    <cellStyle name="Comma [0] 2902" xfId="7943" hidden="1" xr:uid="{00000000-0005-0000-0000-0000281F0000}"/>
    <cellStyle name="Comma [0] 2903" xfId="7954" hidden="1" xr:uid="{00000000-0005-0000-0000-0000331F0000}"/>
    <cellStyle name="Comma [0] 2904" xfId="7960" hidden="1" xr:uid="{00000000-0005-0000-0000-0000391F0000}"/>
    <cellStyle name="Comma [0] 2905" xfId="7942" hidden="1" xr:uid="{00000000-0005-0000-0000-0000271F0000}"/>
    <cellStyle name="Comma [0] 2906" xfId="7952" hidden="1" xr:uid="{00000000-0005-0000-0000-0000311F0000}"/>
    <cellStyle name="Comma [0] 2907" xfId="7972" hidden="1" xr:uid="{00000000-0005-0000-0000-0000451F0000}"/>
    <cellStyle name="Comma [0] 2908" xfId="7974" hidden="1" xr:uid="{00000000-0005-0000-0000-0000471F0000}"/>
    <cellStyle name="Comma [0] 2909" xfId="7925" hidden="1" xr:uid="{00000000-0005-0000-0000-0000161F0000}"/>
    <cellStyle name="Comma [0] 291" xfId="2654" hidden="1" xr:uid="{00000000-0005-0000-0000-00007F0A0000}"/>
    <cellStyle name="Comma [0] 2910" xfId="7886" hidden="1" xr:uid="{00000000-0005-0000-0000-0000EF1E0000}"/>
    <cellStyle name="Comma [0] 2911" xfId="7928" hidden="1" xr:uid="{00000000-0005-0000-0000-0000191F0000}"/>
    <cellStyle name="Comma [0] 2912" xfId="7891" hidden="1" xr:uid="{00000000-0005-0000-0000-0000F41E0000}"/>
    <cellStyle name="Comma [0] 2913" xfId="7893" hidden="1" xr:uid="{00000000-0005-0000-0000-0000F61E0000}"/>
    <cellStyle name="Comma [0] 2914" xfId="7979" hidden="1" xr:uid="{00000000-0005-0000-0000-00004C1F0000}"/>
    <cellStyle name="Comma [0] 2915" xfId="7882" hidden="1" xr:uid="{00000000-0005-0000-0000-0000EB1E0000}"/>
    <cellStyle name="Comma [0] 2916" xfId="7890" hidden="1" xr:uid="{00000000-0005-0000-0000-0000F31E0000}"/>
    <cellStyle name="Comma [0] 2917" xfId="7991" hidden="1" xr:uid="{00000000-0005-0000-0000-0000581F0000}"/>
    <cellStyle name="Comma [0] 2918" xfId="7993" hidden="1" xr:uid="{00000000-0005-0000-0000-00005A1F0000}"/>
    <cellStyle name="Comma [0] 2919" xfId="7982" hidden="1" xr:uid="{00000000-0005-0000-0000-00004F1F0000}"/>
    <cellStyle name="Comma [0] 292" xfId="2045" hidden="1" xr:uid="{00000000-0005-0000-0000-00001E080000}"/>
    <cellStyle name="Comma [0] 2920" xfId="7990" hidden="1" xr:uid="{00000000-0005-0000-0000-0000571F0000}"/>
    <cellStyle name="Comma [0] 2921" xfId="7888" hidden="1" xr:uid="{00000000-0005-0000-0000-0000F11E0000}"/>
    <cellStyle name="Comma [0] 2922" xfId="7976" hidden="1" xr:uid="{00000000-0005-0000-0000-0000491F0000}"/>
    <cellStyle name="Comma [0] 2923" xfId="8009" hidden="1" xr:uid="{00000000-0005-0000-0000-00006A1F0000}"/>
    <cellStyle name="Comma [0] 2924" xfId="8017" hidden="1" xr:uid="{00000000-0005-0000-0000-0000721F0000}"/>
    <cellStyle name="Comma [0] 2925" xfId="7926" hidden="1" xr:uid="{00000000-0005-0000-0000-0000171F0000}"/>
    <cellStyle name="Comma [0] 2926" xfId="8005" hidden="1" xr:uid="{00000000-0005-0000-0000-0000661F0000}"/>
    <cellStyle name="Comma [0] 2927" xfId="8026" hidden="1" xr:uid="{00000000-0005-0000-0000-00007B1F0000}"/>
    <cellStyle name="Comma [0] 2928" xfId="8028" hidden="1" xr:uid="{00000000-0005-0000-0000-00007D1F0000}"/>
    <cellStyle name="Comma [0] 2929" xfId="7987" hidden="1" xr:uid="{00000000-0005-0000-0000-0000541F0000}"/>
    <cellStyle name="Comma [0] 293" xfId="2044" hidden="1" xr:uid="{00000000-0005-0000-0000-00001D080000}"/>
    <cellStyle name="Comma [0] 2930" xfId="7932" hidden="1" xr:uid="{00000000-0005-0000-0000-00001D1F0000}"/>
    <cellStyle name="Comma [0] 2931" xfId="7985" hidden="1" xr:uid="{00000000-0005-0000-0000-0000521F0000}"/>
    <cellStyle name="Comma [0] 2932" xfId="7969" hidden="1" xr:uid="{00000000-0005-0000-0000-0000421F0000}"/>
    <cellStyle name="Comma [0] 2933" xfId="7965" hidden="1" xr:uid="{00000000-0005-0000-0000-00003E1F0000}"/>
    <cellStyle name="Comma [0] 2934" xfId="8036" hidden="1" xr:uid="{00000000-0005-0000-0000-0000851F0000}"/>
    <cellStyle name="Comma [0] 2935" xfId="7902" hidden="1" xr:uid="{00000000-0005-0000-0000-0000FF1E0000}"/>
    <cellStyle name="Comma [0] 2936" xfId="7895" hidden="1" xr:uid="{00000000-0005-0000-0000-0000F81E0000}"/>
    <cellStyle name="Comma [0] 2937" xfId="8044" hidden="1" xr:uid="{00000000-0005-0000-0000-00008D1F0000}"/>
    <cellStyle name="Comma [0] 2938" xfId="8046" hidden="1" xr:uid="{00000000-0005-0000-0000-00008F1F0000}"/>
    <cellStyle name="Comma [0] 2939" xfId="7995" hidden="1" xr:uid="{00000000-0005-0000-0000-00005C1F0000}"/>
    <cellStyle name="Comma [0] 294" xfId="2705" hidden="1" xr:uid="{00000000-0005-0000-0000-0000B20A0000}"/>
    <cellStyle name="Comma [0] 2940" xfId="7971" hidden="1" xr:uid="{00000000-0005-0000-0000-0000441F0000}"/>
    <cellStyle name="Comma [0] 2941" xfId="8006" hidden="1" xr:uid="{00000000-0005-0000-0000-0000671F0000}"/>
    <cellStyle name="Comma [0] 2942" xfId="7938" hidden="1" xr:uid="{00000000-0005-0000-0000-0000231F0000}"/>
    <cellStyle name="Comma [0] 2943" xfId="8008" hidden="1" xr:uid="{00000000-0005-0000-0000-0000691F0000}"/>
    <cellStyle name="Comma [0] 2944" xfId="8053" hidden="1" xr:uid="{00000000-0005-0000-0000-0000961F0000}"/>
    <cellStyle name="Comma [0] 2945" xfId="7996" hidden="1" xr:uid="{00000000-0005-0000-0000-00005D1F0000}"/>
    <cellStyle name="Comma [0] 2946" xfId="7953" hidden="1" xr:uid="{00000000-0005-0000-0000-0000321F0000}"/>
    <cellStyle name="Comma [0] 2947" xfId="8059" hidden="1" xr:uid="{00000000-0005-0000-0000-00009C1F0000}"/>
    <cellStyle name="Comma [0] 2948" xfId="8061" hidden="1" xr:uid="{00000000-0005-0000-0000-00009E1F0000}"/>
    <cellStyle name="Comma [0] 2949" xfId="8014" hidden="1" xr:uid="{00000000-0005-0000-0000-00006F1F0000}"/>
    <cellStyle name="Comma [0] 295" xfId="2100" hidden="1" xr:uid="{00000000-0005-0000-0000-000055080000}"/>
    <cellStyle name="Comma [0] 2950" xfId="8020" hidden="1" xr:uid="{00000000-0005-0000-0000-0000751F0000}"/>
    <cellStyle name="Comma [0] 2951" xfId="7901" hidden="1" xr:uid="{00000000-0005-0000-0000-0000FE1E0000}"/>
    <cellStyle name="Comma [0] 2952" xfId="7970" hidden="1" xr:uid="{00000000-0005-0000-0000-0000431F0000}"/>
    <cellStyle name="Comma [0] 2953" xfId="7978" hidden="1" xr:uid="{00000000-0005-0000-0000-00004B1F0000}"/>
    <cellStyle name="Comma [0] 2954" xfId="8067" hidden="1" xr:uid="{00000000-0005-0000-0000-0000A41F0000}"/>
    <cellStyle name="Comma [0] 2955" xfId="7981" hidden="1" xr:uid="{00000000-0005-0000-0000-00004E1F0000}"/>
    <cellStyle name="Comma [0] 2956" xfId="7941" hidden="1" xr:uid="{00000000-0005-0000-0000-0000261F0000}"/>
    <cellStyle name="Comma [0] 2957" xfId="8072" hidden="1" xr:uid="{00000000-0005-0000-0000-0000A91F0000}"/>
    <cellStyle name="Comma [0] 2958" xfId="8074" hidden="1" xr:uid="{00000000-0005-0000-0000-0000AB1F0000}"/>
    <cellStyle name="Comma [0] 2959" xfId="8033" hidden="1" xr:uid="{00000000-0005-0000-0000-0000821F0000}"/>
    <cellStyle name="Comma [0] 296" xfId="2203" hidden="1" xr:uid="{00000000-0005-0000-0000-0000BC080000}"/>
    <cellStyle name="Comma [0] 2960" xfId="8039" hidden="1" xr:uid="{00000000-0005-0000-0000-0000881F0000}"/>
    <cellStyle name="Comma [0] 2961" xfId="7940" hidden="1" xr:uid="{00000000-0005-0000-0000-0000251F0000}"/>
    <cellStyle name="Comma [0] 2962" xfId="8021" hidden="1" xr:uid="{00000000-0005-0000-0000-0000761F0000}"/>
    <cellStyle name="Comma [0] 2963" xfId="8000" hidden="1" xr:uid="{00000000-0005-0000-0000-0000611F0000}"/>
    <cellStyle name="Comma [0] 2964" xfId="8078" hidden="1" xr:uid="{00000000-0005-0000-0000-0000AF1F0000}"/>
    <cellStyle name="Comma [0] 2965" xfId="8019" hidden="1" xr:uid="{00000000-0005-0000-0000-0000741F0000}"/>
    <cellStyle name="Comma [0] 2966" xfId="7957" hidden="1" xr:uid="{00000000-0005-0000-0000-0000361F0000}"/>
    <cellStyle name="Comma [0] 2967" xfId="8085" hidden="1" xr:uid="{00000000-0005-0000-0000-0000B61F0000}"/>
    <cellStyle name="Comma [0] 2968" xfId="8087" hidden="1" xr:uid="{00000000-0005-0000-0000-0000B81F0000}"/>
    <cellStyle name="Comma [0] 2969" xfId="8051" hidden="1" xr:uid="{00000000-0005-0000-0000-0000941F0000}"/>
    <cellStyle name="Comma [0] 297" xfId="2717" hidden="1" xr:uid="{00000000-0005-0000-0000-0000BE0A0000}"/>
    <cellStyle name="Comma [0] 2970" xfId="8056" hidden="1" xr:uid="{00000000-0005-0000-0000-0000991F0000}"/>
    <cellStyle name="Comma [0] 2971" xfId="7885" hidden="1" xr:uid="{00000000-0005-0000-0000-0000EE1E0000}"/>
    <cellStyle name="Comma [0] 2972" xfId="8040" hidden="1" xr:uid="{00000000-0005-0000-0000-0000891F0000}"/>
    <cellStyle name="Comma [0] 2973" xfId="7945" hidden="1" xr:uid="{00000000-0005-0000-0000-00002A1F0000}"/>
    <cellStyle name="Comma [0] 2974" xfId="8091" hidden="1" xr:uid="{00000000-0005-0000-0000-0000BC1F0000}"/>
    <cellStyle name="Comma [0] 2975" xfId="8038" hidden="1" xr:uid="{00000000-0005-0000-0000-0000871F0000}"/>
    <cellStyle name="Comma [0] 2976" xfId="7977" hidden="1" xr:uid="{00000000-0005-0000-0000-00004A1F0000}"/>
    <cellStyle name="Comma [0] 2977" xfId="8095" hidden="1" xr:uid="{00000000-0005-0000-0000-0000C01F0000}"/>
    <cellStyle name="Comma [0] 2978" xfId="8097" hidden="1" xr:uid="{00000000-0005-0000-0000-0000C21F0000}"/>
    <cellStyle name="Comma [0] 2979" xfId="8065" hidden="1" xr:uid="{00000000-0005-0000-0000-0000A21F0000}"/>
    <cellStyle name="Comma [0] 298" xfId="2719" hidden="1" xr:uid="{00000000-0005-0000-0000-0000C00A0000}"/>
    <cellStyle name="Comma [0] 2980" xfId="8069" hidden="1" xr:uid="{00000000-0005-0000-0000-0000A61F0000}"/>
    <cellStyle name="Comma [0] 2981" xfId="7959" hidden="1" xr:uid="{00000000-0005-0000-0000-0000381F0000}"/>
    <cellStyle name="Comma [0] 2982" xfId="8057" hidden="1" xr:uid="{00000000-0005-0000-0000-00009A1F0000}"/>
    <cellStyle name="Comma [0] 2983" xfId="7949" hidden="1" xr:uid="{00000000-0005-0000-0000-00002E1F0000}"/>
    <cellStyle name="Comma [0] 2984" xfId="8101" hidden="1" xr:uid="{00000000-0005-0000-0000-0000C61F0000}"/>
    <cellStyle name="Comma [0] 2985" xfId="8055" hidden="1" xr:uid="{00000000-0005-0000-0000-0000981F0000}"/>
    <cellStyle name="Comma [0] 2986" xfId="8024" hidden="1" xr:uid="{00000000-0005-0000-0000-0000791F0000}"/>
    <cellStyle name="Comma [0] 2987" xfId="8105" hidden="1" xr:uid="{00000000-0005-0000-0000-0000CA1F0000}"/>
    <cellStyle name="Comma [0] 2988" xfId="8107" hidden="1" xr:uid="{00000000-0005-0000-0000-0000CC1F0000}"/>
    <cellStyle name="Comma [0] 2989" xfId="8093" hidden="1" xr:uid="{00000000-0005-0000-0000-0000BE1F0000}"/>
    <cellStyle name="Comma [0] 299" xfId="2708" hidden="1" xr:uid="{00000000-0005-0000-0000-0000B50A0000}"/>
    <cellStyle name="Comma [0] 2990" xfId="8080" hidden="1" xr:uid="{00000000-0005-0000-0000-0000B11F0000}"/>
    <cellStyle name="Comma [0] 2991" xfId="8104" hidden="1" xr:uid="{00000000-0005-0000-0000-0000C91F0000}"/>
    <cellStyle name="Comma [0] 2992" xfId="8070" hidden="1" xr:uid="{00000000-0005-0000-0000-0000A71F0000}"/>
    <cellStyle name="Comma [0] 2993" xfId="8042" hidden="1" xr:uid="{00000000-0005-0000-0000-00008B1F0000}"/>
    <cellStyle name="Comma [0] 2994" xfId="8109" hidden="1" xr:uid="{00000000-0005-0000-0000-0000CE1F0000}"/>
    <cellStyle name="Comma [0] 2995" xfId="8066" hidden="1" xr:uid="{00000000-0005-0000-0000-0000A31F0000}"/>
    <cellStyle name="Comma [0] 2996" xfId="8100" hidden="1" xr:uid="{00000000-0005-0000-0000-0000C51F0000}"/>
    <cellStyle name="Comma [0] 2997" xfId="8113" hidden="1" xr:uid="{00000000-0005-0000-0000-0000D21F0000}"/>
    <cellStyle name="Comma [0] 2998" xfId="8115" hidden="1" xr:uid="{00000000-0005-0000-0000-0000D41F0000}"/>
    <cellStyle name="Comma [0] 2999" xfId="7983" hidden="1" xr:uid="{00000000-0005-0000-0000-0000501F0000}"/>
    <cellStyle name="Comma [0] 3" xfId="72" hidden="1" xr:uid="{00000000-0005-0000-0000-000068000000}"/>
    <cellStyle name="Comma [0] 30" xfId="30" hidden="1" xr:uid="{00000000-0005-0000-0000-00003E000000}"/>
    <cellStyle name="Comma [0] 300" xfId="2716" hidden="1" xr:uid="{00000000-0005-0000-0000-0000BD0A0000}"/>
    <cellStyle name="Comma [0] 3000" xfId="8103" hidden="1" xr:uid="{00000000-0005-0000-0000-0000C81F0000}"/>
    <cellStyle name="Comma [0] 3001" xfId="8043" hidden="1" xr:uid="{00000000-0005-0000-0000-00008C1F0000}"/>
    <cellStyle name="Comma [0] 3002" xfId="8077" hidden="1" xr:uid="{00000000-0005-0000-0000-0000AE1F0000}"/>
    <cellStyle name="Comma [0] 3003" xfId="8090" hidden="1" xr:uid="{00000000-0005-0000-0000-0000BB1F0000}"/>
    <cellStyle name="Comma [0] 3004" xfId="8118" hidden="1" xr:uid="{00000000-0005-0000-0000-0000D71F0000}"/>
    <cellStyle name="Comma [0] 3005" xfId="8081" hidden="1" xr:uid="{00000000-0005-0000-0000-0000B21F0000}"/>
    <cellStyle name="Comma [0] 3006" xfId="8041" hidden="1" xr:uid="{00000000-0005-0000-0000-00008A1F0000}"/>
    <cellStyle name="Comma [0] 3007" xfId="8121" hidden="1" xr:uid="{00000000-0005-0000-0000-0000DA1F0000}"/>
    <cellStyle name="Comma [0] 3008" xfId="8123" hidden="1" xr:uid="{00000000-0005-0000-0000-0000DC1F0000}"/>
    <cellStyle name="Comma [0] 3009" xfId="7842" hidden="1" xr:uid="{00000000-0005-0000-0000-0000C31E0000}"/>
    <cellStyle name="Comma [0] 301" xfId="2208" hidden="1" xr:uid="{00000000-0005-0000-0000-0000C1080000}"/>
    <cellStyle name="Comma [0] 3010" xfId="7824" hidden="1" xr:uid="{00000000-0005-0000-0000-0000B11E0000}"/>
    <cellStyle name="Comma [0] 3011" xfId="8127" hidden="1" xr:uid="{00000000-0005-0000-0000-0000E01F0000}"/>
    <cellStyle name="Comma [0] 3012" xfId="8134" hidden="1" xr:uid="{00000000-0005-0000-0000-0000E71F0000}"/>
    <cellStyle name="Comma [0] 3013" xfId="8136" hidden="1" xr:uid="{00000000-0005-0000-0000-0000E91F0000}"/>
    <cellStyle name="Comma [0] 3014" xfId="8126" hidden="1" xr:uid="{00000000-0005-0000-0000-0000DF1F0000}"/>
    <cellStyle name="Comma [0] 3015" xfId="8132" hidden="1" xr:uid="{00000000-0005-0000-0000-0000E51F0000}"/>
    <cellStyle name="Comma [0] 3016" xfId="8139" hidden="1" xr:uid="{00000000-0005-0000-0000-0000EC1F0000}"/>
    <cellStyle name="Comma [0] 3017" xfId="8141" hidden="1" xr:uid="{00000000-0005-0000-0000-0000EE1F0000}"/>
    <cellStyle name="Comma [0] 3018" xfId="7916" hidden="1" xr:uid="{00000000-0005-0000-0000-00000D1F0000}"/>
    <cellStyle name="Comma [0] 3019" xfId="7872" hidden="1" xr:uid="{00000000-0005-0000-0000-0000E11E0000}"/>
    <cellStyle name="Comma [0] 302" xfId="2702" hidden="1" xr:uid="{00000000-0005-0000-0000-0000AF0A0000}"/>
    <cellStyle name="Comma [0] 3020" xfId="8152" hidden="1" xr:uid="{00000000-0005-0000-0000-0000F91F0000}"/>
    <cellStyle name="Comma [0] 3021" xfId="8161" hidden="1" xr:uid="{00000000-0005-0000-0000-000002200000}"/>
    <cellStyle name="Comma [0] 3022" xfId="8172" hidden="1" xr:uid="{00000000-0005-0000-0000-00000D200000}"/>
    <cellStyle name="Comma [0] 3023" xfId="8178" hidden="1" xr:uid="{00000000-0005-0000-0000-000013200000}"/>
    <cellStyle name="Comma [0] 3024" xfId="8160" hidden="1" xr:uid="{00000000-0005-0000-0000-000001200000}"/>
    <cellStyle name="Comma [0] 3025" xfId="8170" hidden="1" xr:uid="{00000000-0005-0000-0000-00000B200000}"/>
    <cellStyle name="Comma [0] 3026" xfId="8190" hidden="1" xr:uid="{00000000-0005-0000-0000-00001F200000}"/>
    <cellStyle name="Comma [0] 3027" xfId="8192" hidden="1" xr:uid="{00000000-0005-0000-0000-000021200000}"/>
    <cellStyle name="Comma [0] 3028" xfId="8143" hidden="1" xr:uid="{00000000-0005-0000-0000-0000F01F0000}"/>
    <cellStyle name="Comma [0] 3029" xfId="7837" hidden="1" xr:uid="{00000000-0005-0000-0000-0000BE1E0000}"/>
    <cellStyle name="Comma [0] 303" xfId="2735" hidden="1" xr:uid="{00000000-0005-0000-0000-0000D00A0000}"/>
    <cellStyle name="Comma [0] 3030" xfId="8146" hidden="1" xr:uid="{00000000-0005-0000-0000-0000F31F0000}"/>
    <cellStyle name="Comma [0] 3031" xfId="7871" hidden="1" xr:uid="{00000000-0005-0000-0000-0000E01E0000}"/>
    <cellStyle name="Comma [0] 3032" xfId="7870" hidden="1" xr:uid="{00000000-0005-0000-0000-0000DF1E0000}"/>
    <cellStyle name="Comma [0] 3033" xfId="8197" hidden="1" xr:uid="{00000000-0005-0000-0000-000026200000}"/>
    <cellStyle name="Comma [0] 3034" xfId="7839" hidden="1" xr:uid="{00000000-0005-0000-0000-0000C01E0000}"/>
    <cellStyle name="Comma [0] 3035" xfId="7873" hidden="1" xr:uid="{00000000-0005-0000-0000-0000E21E0000}"/>
    <cellStyle name="Comma [0] 3036" xfId="8209" hidden="1" xr:uid="{00000000-0005-0000-0000-000032200000}"/>
    <cellStyle name="Comma [0] 3037" xfId="8211" hidden="1" xr:uid="{00000000-0005-0000-0000-000034200000}"/>
    <cellStyle name="Comma [0] 3038" xfId="8200" hidden="1" xr:uid="{00000000-0005-0000-0000-000029200000}"/>
    <cellStyle name="Comma [0] 3039" xfId="8208" hidden="1" xr:uid="{00000000-0005-0000-0000-000031200000}"/>
    <cellStyle name="Comma [0] 304" xfId="2743" hidden="1" xr:uid="{00000000-0005-0000-0000-0000D80A0000}"/>
    <cellStyle name="Comma [0] 3040" xfId="7835" hidden="1" xr:uid="{00000000-0005-0000-0000-0000BC1E0000}"/>
    <cellStyle name="Comma [0] 3041" xfId="8194" hidden="1" xr:uid="{00000000-0005-0000-0000-000023200000}"/>
    <cellStyle name="Comma [0] 3042" xfId="8227" hidden="1" xr:uid="{00000000-0005-0000-0000-000044200000}"/>
    <cellStyle name="Comma [0] 3043" xfId="8235" hidden="1" xr:uid="{00000000-0005-0000-0000-00004C200000}"/>
    <cellStyle name="Comma [0] 3044" xfId="8144" hidden="1" xr:uid="{00000000-0005-0000-0000-0000F11F0000}"/>
    <cellStyle name="Comma [0] 3045" xfId="8223" hidden="1" xr:uid="{00000000-0005-0000-0000-000040200000}"/>
    <cellStyle name="Comma [0] 3046" xfId="8244" hidden="1" xr:uid="{00000000-0005-0000-0000-000055200000}"/>
    <cellStyle name="Comma [0] 3047" xfId="8246" hidden="1" xr:uid="{00000000-0005-0000-0000-000057200000}"/>
    <cellStyle name="Comma [0] 3048" xfId="8205" hidden="1" xr:uid="{00000000-0005-0000-0000-00002E200000}"/>
    <cellStyle name="Comma [0] 3049" xfId="8150" hidden="1" xr:uid="{00000000-0005-0000-0000-0000F71F0000}"/>
    <cellStyle name="Comma [0] 305" xfId="2652" hidden="1" xr:uid="{00000000-0005-0000-0000-00007D0A0000}"/>
    <cellStyle name="Comma [0] 3050" xfId="8203" hidden="1" xr:uid="{00000000-0005-0000-0000-00002C200000}"/>
    <cellStyle name="Comma [0] 3051" xfId="8187" hidden="1" xr:uid="{00000000-0005-0000-0000-00001C200000}"/>
    <cellStyle name="Comma [0] 3052" xfId="8183" hidden="1" xr:uid="{00000000-0005-0000-0000-000018200000}"/>
    <cellStyle name="Comma [0] 3053" xfId="8254" hidden="1" xr:uid="{00000000-0005-0000-0000-00005F200000}"/>
    <cellStyle name="Comma [0] 3054" xfId="7827" hidden="1" xr:uid="{00000000-0005-0000-0000-0000B41E0000}"/>
    <cellStyle name="Comma [0] 3055" xfId="7915" hidden="1" xr:uid="{00000000-0005-0000-0000-00000C1F0000}"/>
    <cellStyle name="Comma [0] 3056" xfId="8262" hidden="1" xr:uid="{00000000-0005-0000-0000-000067200000}"/>
    <cellStyle name="Comma [0] 3057" xfId="8264" hidden="1" xr:uid="{00000000-0005-0000-0000-000069200000}"/>
    <cellStyle name="Comma [0] 3058" xfId="8213" hidden="1" xr:uid="{00000000-0005-0000-0000-000036200000}"/>
    <cellStyle name="Comma [0] 3059" xfId="8189" hidden="1" xr:uid="{00000000-0005-0000-0000-00001E200000}"/>
    <cellStyle name="Comma [0] 306" xfId="2731" hidden="1" xr:uid="{00000000-0005-0000-0000-0000CC0A0000}"/>
    <cellStyle name="Comma [0] 3060" xfId="8224" hidden="1" xr:uid="{00000000-0005-0000-0000-000041200000}"/>
    <cellStyle name="Comma [0] 3061" xfId="8156" hidden="1" xr:uid="{00000000-0005-0000-0000-0000FD1F0000}"/>
    <cellStyle name="Comma [0] 3062" xfId="8226" hidden="1" xr:uid="{00000000-0005-0000-0000-000043200000}"/>
    <cellStyle name="Comma [0] 3063" xfId="8271" hidden="1" xr:uid="{00000000-0005-0000-0000-000070200000}"/>
    <cellStyle name="Comma [0] 3064" xfId="8214" hidden="1" xr:uid="{00000000-0005-0000-0000-000037200000}"/>
    <cellStyle name="Comma [0] 3065" xfId="8171" hidden="1" xr:uid="{00000000-0005-0000-0000-00000C200000}"/>
    <cellStyle name="Comma [0] 3066" xfId="8277" hidden="1" xr:uid="{00000000-0005-0000-0000-000076200000}"/>
    <cellStyle name="Comma [0] 3067" xfId="8279" hidden="1" xr:uid="{00000000-0005-0000-0000-000078200000}"/>
    <cellStyle name="Comma [0] 3068" xfId="8232" hidden="1" xr:uid="{00000000-0005-0000-0000-000049200000}"/>
    <cellStyle name="Comma [0] 3069" xfId="8238" hidden="1" xr:uid="{00000000-0005-0000-0000-00004F200000}"/>
    <cellStyle name="Comma [0] 307" xfId="2752" hidden="1" xr:uid="{00000000-0005-0000-0000-0000E10A0000}"/>
    <cellStyle name="Comma [0] 3070" xfId="7864" hidden="1" xr:uid="{00000000-0005-0000-0000-0000D91E0000}"/>
    <cellStyle name="Comma [0] 3071" xfId="8188" hidden="1" xr:uid="{00000000-0005-0000-0000-00001D200000}"/>
    <cellStyle name="Comma [0] 3072" xfId="8196" hidden="1" xr:uid="{00000000-0005-0000-0000-000025200000}"/>
    <cellStyle name="Comma [0] 3073" xfId="8285" hidden="1" xr:uid="{00000000-0005-0000-0000-00007E200000}"/>
    <cellStyle name="Comma [0] 3074" xfId="8199" hidden="1" xr:uid="{00000000-0005-0000-0000-000028200000}"/>
    <cellStyle name="Comma [0] 3075" xfId="8159" hidden="1" xr:uid="{00000000-0005-0000-0000-000000200000}"/>
    <cellStyle name="Comma [0] 3076" xfId="8290" hidden="1" xr:uid="{00000000-0005-0000-0000-000083200000}"/>
    <cellStyle name="Comma [0] 3077" xfId="8292" hidden="1" xr:uid="{00000000-0005-0000-0000-000085200000}"/>
    <cellStyle name="Comma [0] 3078" xfId="8251" hidden="1" xr:uid="{00000000-0005-0000-0000-00005C200000}"/>
    <cellStyle name="Comma [0] 3079" xfId="8257" hidden="1" xr:uid="{00000000-0005-0000-0000-000062200000}"/>
    <cellStyle name="Comma [0] 308" xfId="2754" hidden="1" xr:uid="{00000000-0005-0000-0000-0000E30A0000}"/>
    <cellStyle name="Comma [0] 3080" xfId="8158" hidden="1" xr:uid="{00000000-0005-0000-0000-0000FF1F0000}"/>
    <cellStyle name="Comma [0] 3081" xfId="8239" hidden="1" xr:uid="{00000000-0005-0000-0000-000050200000}"/>
    <cellStyle name="Comma [0] 3082" xfId="8218" hidden="1" xr:uid="{00000000-0005-0000-0000-00003B200000}"/>
    <cellStyle name="Comma [0] 3083" xfId="8296" hidden="1" xr:uid="{00000000-0005-0000-0000-000089200000}"/>
    <cellStyle name="Comma [0] 3084" xfId="8237" hidden="1" xr:uid="{00000000-0005-0000-0000-00004E200000}"/>
    <cellStyle name="Comma [0] 3085" xfId="8175" hidden="1" xr:uid="{00000000-0005-0000-0000-000010200000}"/>
    <cellStyle name="Comma [0] 3086" xfId="8303" hidden="1" xr:uid="{00000000-0005-0000-0000-000090200000}"/>
    <cellStyle name="Comma [0] 3087" xfId="8305" hidden="1" xr:uid="{00000000-0005-0000-0000-000092200000}"/>
    <cellStyle name="Comma [0] 3088" xfId="8269" hidden="1" xr:uid="{00000000-0005-0000-0000-00006E200000}"/>
    <cellStyle name="Comma [0] 3089" xfId="8274" hidden="1" xr:uid="{00000000-0005-0000-0000-000073200000}"/>
    <cellStyle name="Comma [0] 309" xfId="2713" hidden="1" xr:uid="{00000000-0005-0000-0000-0000BA0A0000}"/>
    <cellStyle name="Comma [0] 3090" xfId="7838" hidden="1" xr:uid="{00000000-0005-0000-0000-0000BF1E0000}"/>
    <cellStyle name="Comma [0] 3091" xfId="8258" hidden="1" xr:uid="{00000000-0005-0000-0000-000063200000}"/>
    <cellStyle name="Comma [0] 3092" xfId="8163" hidden="1" xr:uid="{00000000-0005-0000-0000-000004200000}"/>
    <cellStyle name="Comma [0] 3093" xfId="8309" hidden="1" xr:uid="{00000000-0005-0000-0000-000096200000}"/>
    <cellStyle name="Comma [0] 3094" xfId="8256" hidden="1" xr:uid="{00000000-0005-0000-0000-000061200000}"/>
    <cellStyle name="Comma [0] 3095" xfId="8195" hidden="1" xr:uid="{00000000-0005-0000-0000-000024200000}"/>
    <cellStyle name="Comma [0] 3096" xfId="8313" hidden="1" xr:uid="{00000000-0005-0000-0000-00009A200000}"/>
    <cellStyle name="Comma [0] 3097" xfId="8315" hidden="1" xr:uid="{00000000-0005-0000-0000-00009C200000}"/>
    <cellStyle name="Comma [0] 3098" xfId="8283" hidden="1" xr:uid="{00000000-0005-0000-0000-00007C200000}"/>
    <cellStyle name="Comma [0] 3099" xfId="8287" hidden="1" xr:uid="{00000000-0005-0000-0000-000080200000}"/>
    <cellStyle name="Comma [0] 31" xfId="32" hidden="1" xr:uid="{00000000-0005-0000-0000-000040000000}"/>
    <cellStyle name="Comma [0] 310" xfId="2658" hidden="1" xr:uid="{00000000-0005-0000-0000-0000830A0000}"/>
    <cellStyle name="Comma [0] 3100" xfId="8177" hidden="1" xr:uid="{00000000-0005-0000-0000-000012200000}"/>
    <cellStyle name="Comma [0] 3101" xfId="8275" hidden="1" xr:uid="{00000000-0005-0000-0000-000074200000}"/>
    <cellStyle name="Comma [0] 3102" xfId="8167" hidden="1" xr:uid="{00000000-0005-0000-0000-000008200000}"/>
    <cellStyle name="Comma [0] 3103" xfId="8319" hidden="1" xr:uid="{00000000-0005-0000-0000-0000A0200000}"/>
    <cellStyle name="Comma [0] 3104" xfId="8273" hidden="1" xr:uid="{00000000-0005-0000-0000-000072200000}"/>
    <cellStyle name="Comma [0] 3105" xfId="8242" hidden="1" xr:uid="{00000000-0005-0000-0000-000053200000}"/>
    <cellStyle name="Comma [0] 3106" xfId="8323" hidden="1" xr:uid="{00000000-0005-0000-0000-0000A4200000}"/>
    <cellStyle name="Comma [0] 3107" xfId="8325" hidden="1" xr:uid="{00000000-0005-0000-0000-0000A6200000}"/>
    <cellStyle name="Comma [0] 3108" xfId="8311" hidden="1" xr:uid="{00000000-0005-0000-0000-000098200000}"/>
    <cellStyle name="Comma [0] 3109" xfId="8298" hidden="1" xr:uid="{00000000-0005-0000-0000-00008B200000}"/>
    <cellStyle name="Comma [0] 311" xfId="2711" hidden="1" xr:uid="{00000000-0005-0000-0000-0000B80A0000}"/>
    <cellStyle name="Comma [0] 3110" xfId="8322" hidden="1" xr:uid="{00000000-0005-0000-0000-0000A3200000}"/>
    <cellStyle name="Comma [0] 3111" xfId="8288" hidden="1" xr:uid="{00000000-0005-0000-0000-000081200000}"/>
    <cellStyle name="Comma [0] 3112" xfId="8260" hidden="1" xr:uid="{00000000-0005-0000-0000-000065200000}"/>
    <cellStyle name="Comma [0] 3113" xfId="8327" hidden="1" xr:uid="{00000000-0005-0000-0000-0000A8200000}"/>
    <cellStyle name="Comma [0] 3114" xfId="8284" hidden="1" xr:uid="{00000000-0005-0000-0000-00007D200000}"/>
    <cellStyle name="Comma [0] 3115" xfId="8318" hidden="1" xr:uid="{00000000-0005-0000-0000-00009F200000}"/>
    <cellStyle name="Comma [0] 3116" xfId="8331" hidden="1" xr:uid="{00000000-0005-0000-0000-0000AC200000}"/>
    <cellStyle name="Comma [0] 3117" xfId="8333" hidden="1" xr:uid="{00000000-0005-0000-0000-0000AE200000}"/>
    <cellStyle name="Comma [0] 3118" xfId="8201" hidden="1" xr:uid="{00000000-0005-0000-0000-00002A200000}"/>
    <cellStyle name="Comma [0] 3119" xfId="8321" hidden="1" xr:uid="{00000000-0005-0000-0000-0000A2200000}"/>
    <cellStyle name="Comma [0] 312" xfId="2695" hidden="1" xr:uid="{00000000-0005-0000-0000-0000A80A0000}"/>
    <cellStyle name="Comma [0] 3120" xfId="8261" hidden="1" xr:uid="{00000000-0005-0000-0000-000066200000}"/>
    <cellStyle name="Comma [0] 3121" xfId="8295" hidden="1" xr:uid="{00000000-0005-0000-0000-000088200000}"/>
    <cellStyle name="Comma [0] 3122" xfId="8308" hidden="1" xr:uid="{00000000-0005-0000-0000-000095200000}"/>
    <cellStyle name="Comma [0] 3123" xfId="8336" hidden="1" xr:uid="{00000000-0005-0000-0000-0000B1200000}"/>
    <cellStyle name="Comma [0] 3124" xfId="8299" hidden="1" xr:uid="{00000000-0005-0000-0000-00008C200000}"/>
    <cellStyle name="Comma [0] 3125" xfId="8259" hidden="1" xr:uid="{00000000-0005-0000-0000-000064200000}"/>
    <cellStyle name="Comma [0] 3126" xfId="8338" hidden="1" xr:uid="{00000000-0005-0000-0000-0000B3200000}"/>
    <cellStyle name="Comma [0] 3127" xfId="8340" hidden="1" xr:uid="{00000000-0005-0000-0000-0000B5200000}"/>
    <cellStyle name="Comma [0] 3128" xfId="7852" hidden="1" xr:uid="{00000000-0005-0000-0000-0000CD1E0000}"/>
    <cellStyle name="Comma [0] 3129" xfId="7849" hidden="1" xr:uid="{00000000-0005-0000-0000-0000CA1E0000}"/>
    <cellStyle name="Comma [0] 313" xfId="2691" hidden="1" xr:uid="{00000000-0005-0000-0000-0000A40A0000}"/>
    <cellStyle name="Comma [0] 3130" xfId="8346" hidden="1" xr:uid="{00000000-0005-0000-0000-0000BB200000}"/>
    <cellStyle name="Comma [0] 3131" xfId="8352" hidden="1" xr:uid="{00000000-0005-0000-0000-0000C1200000}"/>
    <cellStyle name="Comma [0] 3132" xfId="8354" hidden="1" xr:uid="{00000000-0005-0000-0000-0000C3200000}"/>
    <cellStyle name="Comma [0] 3133" xfId="8345" hidden="1" xr:uid="{00000000-0005-0000-0000-0000BA200000}"/>
    <cellStyle name="Comma [0] 3134" xfId="8350" hidden="1" xr:uid="{00000000-0005-0000-0000-0000BF200000}"/>
    <cellStyle name="Comma [0] 3135" xfId="8356" hidden="1" xr:uid="{00000000-0005-0000-0000-0000C5200000}"/>
    <cellStyle name="Comma [0] 3136" xfId="8358" hidden="1" xr:uid="{00000000-0005-0000-0000-0000C7200000}"/>
    <cellStyle name="Comma [0] 3137" xfId="7875" hidden="1" xr:uid="{00000000-0005-0000-0000-0000E41E0000}"/>
    <cellStyle name="Comma [0] 3138" xfId="7877" hidden="1" xr:uid="{00000000-0005-0000-0000-0000E61E0000}"/>
    <cellStyle name="Comma [0] 3139" xfId="8369" hidden="1" xr:uid="{00000000-0005-0000-0000-0000D2200000}"/>
    <cellStyle name="Comma [0] 314" xfId="2762" hidden="1" xr:uid="{00000000-0005-0000-0000-0000EB0A0000}"/>
    <cellStyle name="Comma [0] 3140" xfId="8378" hidden="1" xr:uid="{00000000-0005-0000-0000-0000DB200000}"/>
    <cellStyle name="Comma [0] 3141" xfId="8389" hidden="1" xr:uid="{00000000-0005-0000-0000-0000E6200000}"/>
    <cellStyle name="Comma [0] 3142" xfId="8395" hidden="1" xr:uid="{00000000-0005-0000-0000-0000EC200000}"/>
    <cellStyle name="Comma [0] 3143" xfId="8377" hidden="1" xr:uid="{00000000-0005-0000-0000-0000DA200000}"/>
    <cellStyle name="Comma [0] 3144" xfId="8387" hidden="1" xr:uid="{00000000-0005-0000-0000-0000E4200000}"/>
    <cellStyle name="Comma [0] 3145" xfId="8407" hidden="1" xr:uid="{00000000-0005-0000-0000-0000F8200000}"/>
    <cellStyle name="Comma [0] 3146" xfId="8409" hidden="1" xr:uid="{00000000-0005-0000-0000-0000FA200000}"/>
    <cellStyle name="Comma [0] 3147" xfId="8360" hidden="1" xr:uid="{00000000-0005-0000-0000-0000C9200000}"/>
    <cellStyle name="Comma [0] 3148" xfId="7857" hidden="1" xr:uid="{00000000-0005-0000-0000-0000D21E0000}"/>
    <cellStyle name="Comma [0] 3149" xfId="8363" hidden="1" xr:uid="{00000000-0005-0000-0000-0000CC200000}"/>
    <cellStyle name="Comma [0] 315" xfId="2634" hidden="1" xr:uid="{00000000-0005-0000-0000-00006B0A0000}"/>
    <cellStyle name="Comma [0] 3150" xfId="7862" hidden="1" xr:uid="{00000000-0005-0000-0000-0000D71E0000}"/>
    <cellStyle name="Comma [0] 3151" xfId="7846" hidden="1" xr:uid="{00000000-0005-0000-0000-0000C71E0000}"/>
    <cellStyle name="Comma [0] 3152" xfId="8414" hidden="1" xr:uid="{00000000-0005-0000-0000-0000FF200000}"/>
    <cellStyle name="Comma [0] 3153" xfId="7855" hidden="1" xr:uid="{00000000-0005-0000-0000-0000D01E0000}"/>
    <cellStyle name="Comma [0] 3154" xfId="7876" hidden="1" xr:uid="{00000000-0005-0000-0000-0000E51E0000}"/>
    <cellStyle name="Comma [0] 3155" xfId="8426" hidden="1" xr:uid="{00000000-0005-0000-0000-00000B210000}"/>
    <cellStyle name="Comma [0] 3156" xfId="8428" hidden="1" xr:uid="{00000000-0005-0000-0000-00000D210000}"/>
    <cellStyle name="Comma [0] 3157" xfId="8417" hidden="1" xr:uid="{00000000-0005-0000-0000-000002210000}"/>
    <cellStyle name="Comma [0] 3158" xfId="8425" hidden="1" xr:uid="{00000000-0005-0000-0000-00000A210000}"/>
    <cellStyle name="Comma [0] 3159" xfId="7859" hidden="1" xr:uid="{00000000-0005-0000-0000-0000D41E0000}"/>
    <cellStyle name="Comma [0] 316" xfId="2069" hidden="1" xr:uid="{00000000-0005-0000-0000-000036080000}"/>
    <cellStyle name="Comma [0] 3160" xfId="8411" hidden="1" xr:uid="{00000000-0005-0000-0000-0000FC200000}"/>
    <cellStyle name="Comma [0] 3161" xfId="8444" hidden="1" xr:uid="{00000000-0005-0000-0000-00001D210000}"/>
    <cellStyle name="Comma [0] 3162" xfId="8452" hidden="1" xr:uid="{00000000-0005-0000-0000-000025210000}"/>
    <cellStyle name="Comma [0] 3163" xfId="8361" hidden="1" xr:uid="{00000000-0005-0000-0000-0000CA200000}"/>
    <cellStyle name="Comma [0] 3164" xfId="8440" hidden="1" xr:uid="{00000000-0005-0000-0000-000019210000}"/>
    <cellStyle name="Comma [0] 3165" xfId="8461" hidden="1" xr:uid="{00000000-0005-0000-0000-00002E210000}"/>
    <cellStyle name="Comma [0] 3166" xfId="8463" hidden="1" xr:uid="{00000000-0005-0000-0000-000030210000}"/>
    <cellStyle name="Comma [0] 3167" xfId="8422" hidden="1" xr:uid="{00000000-0005-0000-0000-000007210000}"/>
    <cellStyle name="Comma [0] 3168" xfId="8367" hidden="1" xr:uid="{00000000-0005-0000-0000-0000D0200000}"/>
    <cellStyle name="Comma [0] 3169" xfId="8420" hidden="1" xr:uid="{00000000-0005-0000-0000-000005210000}"/>
    <cellStyle name="Comma [0] 317" xfId="2770" hidden="1" xr:uid="{00000000-0005-0000-0000-0000F30A0000}"/>
    <cellStyle name="Comma [0] 3170" xfId="8404" hidden="1" xr:uid="{00000000-0005-0000-0000-0000F5200000}"/>
    <cellStyle name="Comma [0] 3171" xfId="8400" hidden="1" xr:uid="{00000000-0005-0000-0000-0000F1200000}"/>
    <cellStyle name="Comma [0] 3172" xfId="8471" hidden="1" xr:uid="{00000000-0005-0000-0000-000038210000}"/>
    <cellStyle name="Comma [0] 3173" xfId="8343" hidden="1" xr:uid="{00000000-0005-0000-0000-0000B8200000}"/>
    <cellStyle name="Comma [0] 3174" xfId="7825" hidden="1" xr:uid="{00000000-0005-0000-0000-0000B21E0000}"/>
    <cellStyle name="Comma [0] 3175" xfId="8479" hidden="1" xr:uid="{00000000-0005-0000-0000-000040210000}"/>
    <cellStyle name="Comma [0] 3176" xfId="8481" hidden="1" xr:uid="{00000000-0005-0000-0000-000042210000}"/>
    <cellStyle name="Comma [0] 3177" xfId="8430" hidden="1" xr:uid="{00000000-0005-0000-0000-00000F210000}"/>
    <cellStyle name="Comma [0] 3178" xfId="8406" hidden="1" xr:uid="{00000000-0005-0000-0000-0000F7200000}"/>
    <cellStyle name="Comma [0] 3179" xfId="8441" hidden="1" xr:uid="{00000000-0005-0000-0000-00001A210000}"/>
    <cellStyle name="Comma [0] 318" xfId="2772" hidden="1" xr:uid="{00000000-0005-0000-0000-0000F50A0000}"/>
    <cellStyle name="Comma [0] 3180" xfId="8373" hidden="1" xr:uid="{00000000-0005-0000-0000-0000D6200000}"/>
    <cellStyle name="Comma [0] 3181" xfId="8443" hidden="1" xr:uid="{00000000-0005-0000-0000-00001C210000}"/>
    <cellStyle name="Comma [0] 3182" xfId="8488" hidden="1" xr:uid="{00000000-0005-0000-0000-000049210000}"/>
    <cellStyle name="Comma [0] 3183" xfId="8431" hidden="1" xr:uid="{00000000-0005-0000-0000-000010210000}"/>
    <cellStyle name="Comma [0] 3184" xfId="8388" hidden="1" xr:uid="{00000000-0005-0000-0000-0000E5200000}"/>
    <cellStyle name="Comma [0] 3185" xfId="8494" hidden="1" xr:uid="{00000000-0005-0000-0000-00004F210000}"/>
    <cellStyle name="Comma [0] 3186" xfId="8496" hidden="1" xr:uid="{00000000-0005-0000-0000-000051210000}"/>
    <cellStyle name="Comma [0] 3187" xfId="8449" hidden="1" xr:uid="{00000000-0005-0000-0000-000022210000}"/>
    <cellStyle name="Comma [0] 3188" xfId="8455" hidden="1" xr:uid="{00000000-0005-0000-0000-000028210000}"/>
    <cellStyle name="Comma [0] 3189" xfId="8342" hidden="1" xr:uid="{00000000-0005-0000-0000-0000B7200000}"/>
    <cellStyle name="Comma [0] 319" xfId="2721" hidden="1" xr:uid="{00000000-0005-0000-0000-0000C20A0000}"/>
    <cellStyle name="Comma [0] 3190" xfId="8405" hidden="1" xr:uid="{00000000-0005-0000-0000-0000F6200000}"/>
    <cellStyle name="Comma [0] 3191" xfId="8413" hidden="1" xr:uid="{00000000-0005-0000-0000-0000FE200000}"/>
    <cellStyle name="Comma [0] 3192" xfId="8502" hidden="1" xr:uid="{00000000-0005-0000-0000-000057210000}"/>
    <cellStyle name="Comma [0] 3193" xfId="8416" hidden="1" xr:uid="{00000000-0005-0000-0000-000001210000}"/>
    <cellStyle name="Comma [0] 3194" xfId="8376" hidden="1" xr:uid="{00000000-0005-0000-0000-0000D9200000}"/>
    <cellStyle name="Comma [0] 3195" xfId="8507" hidden="1" xr:uid="{00000000-0005-0000-0000-00005C210000}"/>
    <cellStyle name="Comma [0] 3196" xfId="8509" hidden="1" xr:uid="{00000000-0005-0000-0000-00005E210000}"/>
    <cellStyle name="Comma [0] 3197" xfId="8468" hidden="1" xr:uid="{00000000-0005-0000-0000-000035210000}"/>
    <cellStyle name="Comma [0] 3198" xfId="8474" hidden="1" xr:uid="{00000000-0005-0000-0000-00003B210000}"/>
    <cellStyle name="Comma [0] 3199" xfId="8375" hidden="1" xr:uid="{00000000-0005-0000-0000-0000D8200000}"/>
    <cellStyle name="Comma [0] 32" xfId="78" hidden="1" xr:uid="{00000000-0005-0000-0000-00006E000000}"/>
    <cellStyle name="Comma [0] 320" xfId="2697" hidden="1" xr:uid="{00000000-0005-0000-0000-0000AA0A0000}"/>
    <cellStyle name="Comma [0] 3200" xfId="8456" hidden="1" xr:uid="{00000000-0005-0000-0000-000029210000}"/>
    <cellStyle name="Comma [0] 3201" xfId="8435" hidden="1" xr:uid="{00000000-0005-0000-0000-000014210000}"/>
    <cellStyle name="Comma [0] 3202" xfId="8513" hidden="1" xr:uid="{00000000-0005-0000-0000-000062210000}"/>
    <cellStyle name="Comma [0] 3203" xfId="8454" hidden="1" xr:uid="{00000000-0005-0000-0000-000027210000}"/>
    <cellStyle name="Comma [0] 3204" xfId="8392" hidden="1" xr:uid="{00000000-0005-0000-0000-0000E9200000}"/>
    <cellStyle name="Comma [0] 3205" xfId="8520" hidden="1" xr:uid="{00000000-0005-0000-0000-000069210000}"/>
    <cellStyle name="Comma [0] 3206" xfId="8522" hidden="1" xr:uid="{00000000-0005-0000-0000-00006B210000}"/>
    <cellStyle name="Comma [0] 3207" xfId="8486" hidden="1" xr:uid="{00000000-0005-0000-0000-000047210000}"/>
    <cellStyle name="Comma [0] 3208" xfId="8491" hidden="1" xr:uid="{00000000-0005-0000-0000-00004C210000}"/>
    <cellStyle name="Comma [0] 3209" xfId="7856" hidden="1" xr:uid="{00000000-0005-0000-0000-0000D11E0000}"/>
    <cellStyle name="Comma [0] 321" xfId="2732" hidden="1" xr:uid="{00000000-0005-0000-0000-0000CD0A0000}"/>
    <cellStyle name="Comma [0] 3210" xfId="8475" hidden="1" xr:uid="{00000000-0005-0000-0000-00003C210000}"/>
    <cellStyle name="Comma [0] 3211" xfId="8380" hidden="1" xr:uid="{00000000-0005-0000-0000-0000DD200000}"/>
    <cellStyle name="Comma [0] 3212" xfId="8526" hidden="1" xr:uid="{00000000-0005-0000-0000-00006F210000}"/>
    <cellStyle name="Comma [0] 3213" xfId="8473" hidden="1" xr:uid="{00000000-0005-0000-0000-00003A210000}"/>
    <cellStyle name="Comma [0] 3214" xfId="8412" hidden="1" xr:uid="{00000000-0005-0000-0000-0000FD200000}"/>
    <cellStyle name="Comma [0] 3215" xfId="8530" hidden="1" xr:uid="{00000000-0005-0000-0000-000073210000}"/>
    <cellStyle name="Comma [0] 3216" xfId="8532" hidden="1" xr:uid="{00000000-0005-0000-0000-000075210000}"/>
    <cellStyle name="Comma [0] 3217" xfId="8500" hidden="1" xr:uid="{00000000-0005-0000-0000-000055210000}"/>
    <cellStyle name="Comma [0] 3218" xfId="8504" hidden="1" xr:uid="{00000000-0005-0000-0000-000059210000}"/>
    <cellStyle name="Comma [0] 3219" xfId="8394" hidden="1" xr:uid="{00000000-0005-0000-0000-0000EB200000}"/>
    <cellStyle name="Comma [0] 322" xfId="2664" hidden="1" xr:uid="{00000000-0005-0000-0000-0000890A0000}"/>
    <cellStyle name="Comma [0] 3220" xfId="8492" hidden="1" xr:uid="{00000000-0005-0000-0000-00004D210000}"/>
    <cellStyle name="Comma [0] 3221" xfId="8384" hidden="1" xr:uid="{00000000-0005-0000-0000-0000E1200000}"/>
    <cellStyle name="Comma [0] 3222" xfId="8536" hidden="1" xr:uid="{00000000-0005-0000-0000-000079210000}"/>
    <cellStyle name="Comma [0] 3223" xfId="8490" hidden="1" xr:uid="{00000000-0005-0000-0000-00004B210000}"/>
    <cellStyle name="Comma [0] 3224" xfId="8459" hidden="1" xr:uid="{00000000-0005-0000-0000-00002C210000}"/>
    <cellStyle name="Comma [0] 3225" xfId="8540" hidden="1" xr:uid="{00000000-0005-0000-0000-00007D210000}"/>
    <cellStyle name="Comma [0] 3226" xfId="8542" hidden="1" xr:uid="{00000000-0005-0000-0000-00007F210000}"/>
    <cellStyle name="Comma [0] 3227" xfId="8528" hidden="1" xr:uid="{00000000-0005-0000-0000-000071210000}"/>
    <cellStyle name="Comma [0] 3228" xfId="8515" hidden="1" xr:uid="{00000000-0005-0000-0000-000064210000}"/>
    <cellStyle name="Comma [0] 3229" xfId="8539" hidden="1" xr:uid="{00000000-0005-0000-0000-00007C210000}"/>
    <cellStyle name="Comma [0] 323" xfId="2734" hidden="1" xr:uid="{00000000-0005-0000-0000-0000CF0A0000}"/>
    <cellStyle name="Comma [0] 3230" xfId="8505" hidden="1" xr:uid="{00000000-0005-0000-0000-00005A210000}"/>
    <cellStyle name="Comma [0] 3231" xfId="8477" hidden="1" xr:uid="{00000000-0005-0000-0000-00003E210000}"/>
    <cellStyle name="Comma [0] 3232" xfId="8544" hidden="1" xr:uid="{00000000-0005-0000-0000-000081210000}"/>
    <cellStyle name="Comma [0] 3233" xfId="8501" hidden="1" xr:uid="{00000000-0005-0000-0000-000056210000}"/>
    <cellStyle name="Comma [0] 3234" xfId="8535" hidden="1" xr:uid="{00000000-0005-0000-0000-000078210000}"/>
    <cellStyle name="Comma [0] 3235" xfId="8548" hidden="1" xr:uid="{00000000-0005-0000-0000-000085210000}"/>
    <cellStyle name="Comma [0] 3236" xfId="8550" hidden="1" xr:uid="{00000000-0005-0000-0000-000087210000}"/>
    <cellStyle name="Comma [0] 3237" xfId="8418" hidden="1" xr:uid="{00000000-0005-0000-0000-000003210000}"/>
    <cellStyle name="Comma [0] 3238" xfId="8538" hidden="1" xr:uid="{00000000-0005-0000-0000-00007B210000}"/>
    <cellStyle name="Comma [0] 3239" xfId="8478" hidden="1" xr:uid="{00000000-0005-0000-0000-00003F210000}"/>
    <cellStyle name="Comma [0] 324" xfId="2779" hidden="1" xr:uid="{00000000-0005-0000-0000-0000FC0A0000}"/>
    <cellStyle name="Comma [0] 3240" xfId="8512" hidden="1" xr:uid="{00000000-0005-0000-0000-000061210000}"/>
    <cellStyle name="Comma [0] 3241" xfId="8525" hidden="1" xr:uid="{00000000-0005-0000-0000-00006E210000}"/>
    <cellStyle name="Comma [0] 3242" xfId="8553" hidden="1" xr:uid="{00000000-0005-0000-0000-00008A210000}"/>
    <cellStyle name="Comma [0] 3243" xfId="8516" hidden="1" xr:uid="{00000000-0005-0000-0000-000065210000}"/>
    <cellStyle name="Comma [0] 3244" xfId="8476" hidden="1" xr:uid="{00000000-0005-0000-0000-00003D210000}"/>
    <cellStyle name="Comma [0] 3245" xfId="8555" hidden="1" xr:uid="{00000000-0005-0000-0000-00008C210000}"/>
    <cellStyle name="Comma [0] 3246" xfId="8557" hidden="1" xr:uid="{00000000-0005-0000-0000-00008E210000}"/>
    <cellStyle name="Comma [0] 3247" xfId="7910" hidden="1" xr:uid="{00000000-0005-0000-0000-0000071F0000}"/>
    <cellStyle name="Comma [0] 3248" xfId="7866" hidden="1" xr:uid="{00000000-0005-0000-0000-0000DB1E0000}"/>
    <cellStyle name="Comma [0] 3249" xfId="8563" hidden="1" xr:uid="{00000000-0005-0000-0000-000094210000}"/>
    <cellStyle name="Comma [0] 325" xfId="2722" hidden="1" xr:uid="{00000000-0005-0000-0000-0000C30A0000}"/>
    <cellStyle name="Comma [0] 3250" xfId="8569" hidden="1" xr:uid="{00000000-0005-0000-0000-00009A210000}"/>
    <cellStyle name="Comma [0] 3251" xfId="8571" hidden="1" xr:uid="{00000000-0005-0000-0000-00009C210000}"/>
    <cellStyle name="Comma [0] 3252" xfId="8562" hidden="1" xr:uid="{00000000-0005-0000-0000-000093210000}"/>
    <cellStyle name="Comma [0] 3253" xfId="8567" hidden="1" xr:uid="{00000000-0005-0000-0000-000098210000}"/>
    <cellStyle name="Comma [0] 3254" xfId="8573" hidden="1" xr:uid="{00000000-0005-0000-0000-00009E210000}"/>
    <cellStyle name="Comma [0] 3255" xfId="8575" hidden="1" xr:uid="{00000000-0005-0000-0000-0000A0210000}"/>
    <cellStyle name="Comma [0] 3256" xfId="7867" hidden="1" xr:uid="{00000000-0005-0000-0000-0000DC1E0000}"/>
    <cellStyle name="Comma [0] 3257" xfId="7845" hidden="1" xr:uid="{00000000-0005-0000-0000-0000C61E0000}"/>
    <cellStyle name="Comma [0] 3258" xfId="8586" hidden="1" xr:uid="{00000000-0005-0000-0000-0000AB210000}"/>
    <cellStyle name="Comma [0] 3259" xfId="8595" hidden="1" xr:uid="{00000000-0005-0000-0000-0000B4210000}"/>
    <cellStyle name="Comma [0] 326" xfId="2679" hidden="1" xr:uid="{00000000-0005-0000-0000-0000980A0000}"/>
    <cellStyle name="Comma [0] 3260" xfId="8606" hidden="1" xr:uid="{00000000-0005-0000-0000-0000BF210000}"/>
    <cellStyle name="Comma [0] 3261" xfId="8612" hidden="1" xr:uid="{00000000-0005-0000-0000-0000C5210000}"/>
    <cellStyle name="Comma [0] 3262" xfId="8594" hidden="1" xr:uid="{00000000-0005-0000-0000-0000B3210000}"/>
    <cellStyle name="Comma [0] 3263" xfId="8604" hidden="1" xr:uid="{00000000-0005-0000-0000-0000BD210000}"/>
    <cellStyle name="Comma [0] 3264" xfId="8624" hidden="1" xr:uid="{00000000-0005-0000-0000-0000D1210000}"/>
    <cellStyle name="Comma [0] 3265" xfId="8626" hidden="1" xr:uid="{00000000-0005-0000-0000-0000D3210000}"/>
    <cellStyle name="Comma [0] 3266" xfId="8577" hidden="1" xr:uid="{00000000-0005-0000-0000-0000A2210000}"/>
    <cellStyle name="Comma [0] 3267" xfId="7833" hidden="1" xr:uid="{00000000-0005-0000-0000-0000BA1E0000}"/>
    <cellStyle name="Comma [0] 3268" xfId="8580" hidden="1" xr:uid="{00000000-0005-0000-0000-0000A5210000}"/>
    <cellStyle name="Comma [0] 3269" xfId="7844" hidden="1" xr:uid="{00000000-0005-0000-0000-0000C51E0000}"/>
    <cellStyle name="Comma [0] 327" xfId="2785" hidden="1" xr:uid="{00000000-0005-0000-0000-0000020B0000}"/>
    <cellStyle name="Comma [0] 3270" xfId="7843" hidden="1" xr:uid="{00000000-0005-0000-0000-0000C41E0000}"/>
    <cellStyle name="Comma [0] 3271" xfId="8631" hidden="1" xr:uid="{00000000-0005-0000-0000-0000D8210000}"/>
    <cellStyle name="Comma [0] 3272" xfId="7919" hidden="1" xr:uid="{00000000-0005-0000-0000-0000101F0000}"/>
    <cellStyle name="Comma [0] 3273" xfId="8120" hidden="1" xr:uid="{00000000-0005-0000-0000-0000D91F0000}"/>
    <cellStyle name="Comma [0] 3274" xfId="8643" hidden="1" xr:uid="{00000000-0005-0000-0000-0000E4210000}"/>
    <cellStyle name="Comma [0] 3275" xfId="8645" hidden="1" xr:uid="{00000000-0005-0000-0000-0000E6210000}"/>
    <cellStyle name="Comma [0] 3276" xfId="8634" hidden="1" xr:uid="{00000000-0005-0000-0000-0000DB210000}"/>
    <cellStyle name="Comma [0] 3277" xfId="8642" hidden="1" xr:uid="{00000000-0005-0000-0000-0000E3210000}"/>
    <cellStyle name="Comma [0] 3278" xfId="8129" hidden="1" xr:uid="{00000000-0005-0000-0000-0000E21F0000}"/>
    <cellStyle name="Comma [0] 3279" xfId="8628" hidden="1" xr:uid="{00000000-0005-0000-0000-0000D5210000}"/>
    <cellStyle name="Comma [0] 328" xfId="2787" hidden="1" xr:uid="{00000000-0005-0000-0000-0000040B0000}"/>
    <cellStyle name="Comma [0] 3280" xfId="8661" hidden="1" xr:uid="{00000000-0005-0000-0000-0000F6210000}"/>
    <cellStyle name="Comma [0] 3281" xfId="8669" hidden="1" xr:uid="{00000000-0005-0000-0000-0000FE210000}"/>
    <cellStyle name="Comma [0] 3282" xfId="8578" hidden="1" xr:uid="{00000000-0005-0000-0000-0000A3210000}"/>
    <cellStyle name="Comma [0] 3283" xfId="8657" hidden="1" xr:uid="{00000000-0005-0000-0000-0000F2210000}"/>
    <cellStyle name="Comma [0] 3284" xfId="8678" hidden="1" xr:uid="{00000000-0005-0000-0000-000007220000}"/>
    <cellStyle name="Comma [0] 3285" xfId="8680" hidden="1" xr:uid="{00000000-0005-0000-0000-000009220000}"/>
    <cellStyle name="Comma [0] 3286" xfId="8639" hidden="1" xr:uid="{00000000-0005-0000-0000-0000E0210000}"/>
    <cellStyle name="Comma [0] 3287" xfId="8584" hidden="1" xr:uid="{00000000-0005-0000-0000-0000A9210000}"/>
    <cellStyle name="Comma [0] 3288" xfId="8637" hidden="1" xr:uid="{00000000-0005-0000-0000-0000DE210000}"/>
    <cellStyle name="Comma [0] 3289" xfId="8621" hidden="1" xr:uid="{00000000-0005-0000-0000-0000CE210000}"/>
    <cellStyle name="Comma [0] 329" xfId="2740" hidden="1" xr:uid="{00000000-0005-0000-0000-0000D50A0000}"/>
    <cellStyle name="Comma [0] 3290" xfId="8617" hidden="1" xr:uid="{00000000-0005-0000-0000-0000CA210000}"/>
    <cellStyle name="Comma [0] 3291" xfId="8688" hidden="1" xr:uid="{00000000-0005-0000-0000-000011220000}"/>
    <cellStyle name="Comma [0] 3292" xfId="8560" hidden="1" xr:uid="{00000000-0005-0000-0000-000091210000}"/>
    <cellStyle name="Comma [0] 3293" xfId="7868" hidden="1" xr:uid="{00000000-0005-0000-0000-0000DD1E0000}"/>
    <cellStyle name="Comma [0] 3294" xfId="8696" hidden="1" xr:uid="{00000000-0005-0000-0000-000019220000}"/>
    <cellStyle name="Comma [0] 3295" xfId="8698" hidden="1" xr:uid="{00000000-0005-0000-0000-00001B220000}"/>
    <cellStyle name="Comma [0] 3296" xfId="8647" hidden="1" xr:uid="{00000000-0005-0000-0000-0000E8210000}"/>
    <cellStyle name="Comma [0] 3297" xfId="8623" hidden="1" xr:uid="{00000000-0005-0000-0000-0000D0210000}"/>
    <cellStyle name="Comma [0] 3298" xfId="8658" hidden="1" xr:uid="{00000000-0005-0000-0000-0000F3210000}"/>
    <cellStyle name="Comma [0] 3299" xfId="8590" hidden="1" xr:uid="{00000000-0005-0000-0000-0000AF210000}"/>
    <cellStyle name="Comma [0] 33" xfId="80" hidden="1" xr:uid="{00000000-0005-0000-0000-000070000000}"/>
    <cellStyle name="Comma [0] 330" xfId="2746" hidden="1" xr:uid="{00000000-0005-0000-0000-0000DB0A0000}"/>
    <cellStyle name="Comma [0] 3300" xfId="8660" hidden="1" xr:uid="{00000000-0005-0000-0000-0000F5210000}"/>
    <cellStyle name="Comma [0] 3301" xfId="8705" hidden="1" xr:uid="{00000000-0005-0000-0000-000022220000}"/>
    <cellStyle name="Comma [0] 3302" xfId="8648" hidden="1" xr:uid="{00000000-0005-0000-0000-0000E9210000}"/>
    <cellStyle name="Comma [0] 3303" xfId="8605" hidden="1" xr:uid="{00000000-0005-0000-0000-0000BE210000}"/>
    <cellStyle name="Comma [0] 3304" xfId="8711" hidden="1" xr:uid="{00000000-0005-0000-0000-000028220000}"/>
    <cellStyle name="Comma [0] 3305" xfId="8713" hidden="1" xr:uid="{00000000-0005-0000-0000-00002A220000}"/>
    <cellStyle name="Comma [0] 3306" xfId="8666" hidden="1" xr:uid="{00000000-0005-0000-0000-0000FB210000}"/>
    <cellStyle name="Comma [0] 3307" xfId="8672" hidden="1" xr:uid="{00000000-0005-0000-0000-000001220000}"/>
    <cellStyle name="Comma [0] 3308" xfId="8559" hidden="1" xr:uid="{00000000-0005-0000-0000-000090210000}"/>
    <cellStyle name="Comma [0] 3309" xfId="8622" hidden="1" xr:uid="{00000000-0005-0000-0000-0000CF210000}"/>
    <cellStyle name="Comma [0] 331" xfId="2633" hidden="1" xr:uid="{00000000-0005-0000-0000-00006A0A0000}"/>
    <cellStyle name="Comma [0] 3310" xfId="8630" hidden="1" xr:uid="{00000000-0005-0000-0000-0000D7210000}"/>
    <cellStyle name="Comma [0] 3311" xfId="8719" hidden="1" xr:uid="{00000000-0005-0000-0000-000030220000}"/>
    <cellStyle name="Comma [0] 3312" xfId="8633" hidden="1" xr:uid="{00000000-0005-0000-0000-0000DA210000}"/>
    <cellStyle name="Comma [0] 3313" xfId="8593" hidden="1" xr:uid="{00000000-0005-0000-0000-0000B2210000}"/>
    <cellStyle name="Comma [0] 3314" xfId="8724" hidden="1" xr:uid="{00000000-0005-0000-0000-000035220000}"/>
    <cellStyle name="Comma [0] 3315" xfId="8726" hidden="1" xr:uid="{00000000-0005-0000-0000-000037220000}"/>
    <cellStyle name="Comma [0] 3316" xfId="8685" hidden="1" xr:uid="{00000000-0005-0000-0000-00000E220000}"/>
    <cellStyle name="Comma [0] 3317" xfId="8691" hidden="1" xr:uid="{00000000-0005-0000-0000-000014220000}"/>
    <cellStyle name="Comma [0] 3318" xfId="8592" hidden="1" xr:uid="{00000000-0005-0000-0000-0000B1210000}"/>
    <cellStyle name="Comma [0] 3319" xfId="8673" hidden="1" xr:uid="{00000000-0005-0000-0000-000002220000}"/>
    <cellStyle name="Comma [0] 332" xfId="2696" hidden="1" xr:uid="{00000000-0005-0000-0000-0000A90A0000}"/>
    <cellStyle name="Comma [0] 3320" xfId="8652" hidden="1" xr:uid="{00000000-0005-0000-0000-0000ED210000}"/>
    <cellStyle name="Comma [0] 3321" xfId="8730" hidden="1" xr:uid="{00000000-0005-0000-0000-00003B220000}"/>
    <cellStyle name="Comma [0] 3322" xfId="8671" hidden="1" xr:uid="{00000000-0005-0000-0000-000000220000}"/>
    <cellStyle name="Comma [0] 3323" xfId="8609" hidden="1" xr:uid="{00000000-0005-0000-0000-0000C2210000}"/>
    <cellStyle name="Comma [0] 3324" xfId="8737" hidden="1" xr:uid="{00000000-0005-0000-0000-000042220000}"/>
    <cellStyle name="Comma [0] 3325" xfId="8739" hidden="1" xr:uid="{00000000-0005-0000-0000-000044220000}"/>
    <cellStyle name="Comma [0] 3326" xfId="8703" hidden="1" xr:uid="{00000000-0005-0000-0000-000020220000}"/>
    <cellStyle name="Comma [0] 3327" xfId="8708" hidden="1" xr:uid="{00000000-0005-0000-0000-000025220000}"/>
    <cellStyle name="Comma [0] 3328" xfId="8138" hidden="1" xr:uid="{00000000-0005-0000-0000-0000EB1F0000}"/>
    <cellStyle name="Comma [0] 3329" xfId="8692" hidden="1" xr:uid="{00000000-0005-0000-0000-000015220000}"/>
    <cellStyle name="Comma [0] 333" xfId="2704" hidden="1" xr:uid="{00000000-0005-0000-0000-0000B10A0000}"/>
    <cellStyle name="Comma [0] 3330" xfId="8597" hidden="1" xr:uid="{00000000-0005-0000-0000-0000B6210000}"/>
    <cellStyle name="Comma [0] 3331" xfId="8743" hidden="1" xr:uid="{00000000-0005-0000-0000-000048220000}"/>
    <cellStyle name="Comma [0] 3332" xfId="8690" hidden="1" xr:uid="{00000000-0005-0000-0000-000013220000}"/>
    <cellStyle name="Comma [0] 3333" xfId="8629" hidden="1" xr:uid="{00000000-0005-0000-0000-0000D6210000}"/>
    <cellStyle name="Comma [0] 3334" xfId="8747" hidden="1" xr:uid="{00000000-0005-0000-0000-00004C220000}"/>
    <cellStyle name="Comma [0] 3335" xfId="8749" hidden="1" xr:uid="{00000000-0005-0000-0000-00004E220000}"/>
    <cellStyle name="Comma [0] 3336" xfId="8717" hidden="1" xr:uid="{00000000-0005-0000-0000-00002E220000}"/>
    <cellStyle name="Comma [0] 3337" xfId="8721" hidden="1" xr:uid="{00000000-0005-0000-0000-000032220000}"/>
    <cellStyle name="Comma [0] 3338" xfId="8611" hidden="1" xr:uid="{00000000-0005-0000-0000-0000C4210000}"/>
    <cellStyle name="Comma [0] 3339" xfId="8709" hidden="1" xr:uid="{00000000-0005-0000-0000-000026220000}"/>
    <cellStyle name="Comma [0] 334" xfId="2793" hidden="1" xr:uid="{00000000-0005-0000-0000-00000A0B0000}"/>
    <cellStyle name="Comma [0] 3340" xfId="8601" hidden="1" xr:uid="{00000000-0005-0000-0000-0000BA210000}"/>
    <cellStyle name="Comma [0] 3341" xfId="8753" hidden="1" xr:uid="{00000000-0005-0000-0000-000052220000}"/>
    <cellStyle name="Comma [0] 3342" xfId="8707" hidden="1" xr:uid="{00000000-0005-0000-0000-000024220000}"/>
    <cellStyle name="Comma [0] 3343" xfId="8676" hidden="1" xr:uid="{00000000-0005-0000-0000-000005220000}"/>
    <cellStyle name="Comma [0] 3344" xfId="8757" hidden="1" xr:uid="{00000000-0005-0000-0000-000056220000}"/>
    <cellStyle name="Comma [0] 3345" xfId="8759" hidden="1" xr:uid="{00000000-0005-0000-0000-000058220000}"/>
    <cellStyle name="Comma [0] 3346" xfId="8745" hidden="1" xr:uid="{00000000-0005-0000-0000-00004A220000}"/>
    <cellStyle name="Comma [0] 3347" xfId="8732" hidden="1" xr:uid="{00000000-0005-0000-0000-00003D220000}"/>
    <cellStyle name="Comma [0] 3348" xfId="8756" hidden="1" xr:uid="{00000000-0005-0000-0000-000055220000}"/>
    <cellStyle name="Comma [0] 3349" xfId="8722" hidden="1" xr:uid="{00000000-0005-0000-0000-000033220000}"/>
    <cellStyle name="Comma [0] 335" xfId="2707" hidden="1" xr:uid="{00000000-0005-0000-0000-0000B40A0000}"/>
    <cellStyle name="Comma [0] 3350" xfId="8694" hidden="1" xr:uid="{00000000-0005-0000-0000-000017220000}"/>
    <cellStyle name="Comma [0] 3351" xfId="8761" hidden="1" xr:uid="{00000000-0005-0000-0000-00005A220000}"/>
    <cellStyle name="Comma [0] 3352" xfId="8718" hidden="1" xr:uid="{00000000-0005-0000-0000-00002F220000}"/>
    <cellStyle name="Comma [0] 3353" xfId="8752" hidden="1" xr:uid="{00000000-0005-0000-0000-000051220000}"/>
    <cellStyle name="Comma [0] 3354" xfId="8765" hidden="1" xr:uid="{00000000-0005-0000-0000-00005E220000}"/>
    <cellStyle name="Comma [0] 3355" xfId="8767" hidden="1" xr:uid="{00000000-0005-0000-0000-000060220000}"/>
    <cellStyle name="Comma [0] 3356" xfId="8635" hidden="1" xr:uid="{00000000-0005-0000-0000-0000DC210000}"/>
    <cellStyle name="Comma [0] 3357" xfId="8755" hidden="1" xr:uid="{00000000-0005-0000-0000-000054220000}"/>
    <cellStyle name="Comma [0] 3358" xfId="8695" hidden="1" xr:uid="{00000000-0005-0000-0000-000018220000}"/>
    <cellStyle name="Comma [0] 3359" xfId="8729" hidden="1" xr:uid="{00000000-0005-0000-0000-00003A220000}"/>
    <cellStyle name="Comma [0] 336" xfId="2667" hidden="1" xr:uid="{00000000-0005-0000-0000-00008C0A0000}"/>
    <cellStyle name="Comma [0] 3360" xfId="8742" hidden="1" xr:uid="{00000000-0005-0000-0000-000047220000}"/>
    <cellStyle name="Comma [0] 3361" xfId="8770" hidden="1" xr:uid="{00000000-0005-0000-0000-000063220000}"/>
    <cellStyle name="Comma [0] 3362" xfId="8733" hidden="1" xr:uid="{00000000-0005-0000-0000-00003E220000}"/>
    <cellStyle name="Comma [0] 3363" xfId="8693" hidden="1" xr:uid="{00000000-0005-0000-0000-000016220000}"/>
    <cellStyle name="Comma [0] 3364" xfId="8772" hidden="1" xr:uid="{00000000-0005-0000-0000-000065220000}"/>
    <cellStyle name="Comma [0] 3365" xfId="8774" hidden="1" xr:uid="{00000000-0005-0000-0000-000067220000}"/>
    <cellStyle name="Comma [0] 3366" xfId="5254" hidden="1" xr:uid="{00000000-0005-0000-0000-0000A7140000}"/>
    <cellStyle name="Comma [0] 3367" xfId="5206" hidden="1" xr:uid="{00000000-0005-0000-0000-000077140000}"/>
    <cellStyle name="Comma [0] 3368" xfId="5202" hidden="1" xr:uid="{00000000-0005-0000-0000-000073140000}"/>
    <cellStyle name="Comma [0] 3369" xfId="8779" hidden="1" xr:uid="{00000000-0005-0000-0000-00006C220000}"/>
    <cellStyle name="Comma [0] 337" xfId="2798" hidden="1" xr:uid="{00000000-0005-0000-0000-00000F0B0000}"/>
    <cellStyle name="Comma [0] 3370" xfId="8781" hidden="1" xr:uid="{00000000-0005-0000-0000-00006E220000}"/>
    <cellStyle name="Comma [0] 3371" xfId="5231" hidden="1" xr:uid="{00000000-0005-0000-0000-000090140000}"/>
    <cellStyle name="Comma [0] 3372" xfId="8777" hidden="1" xr:uid="{00000000-0005-0000-0000-00006A220000}"/>
    <cellStyle name="Comma [0] 3373" xfId="8783" hidden="1" xr:uid="{00000000-0005-0000-0000-000070220000}"/>
    <cellStyle name="Comma [0] 3374" xfId="8785" hidden="1" xr:uid="{00000000-0005-0000-0000-000072220000}"/>
    <cellStyle name="Comma [0] 3375" xfId="5272" hidden="1" xr:uid="{00000000-0005-0000-0000-0000B9140000}"/>
    <cellStyle name="Comma [0] 3376" xfId="7822" hidden="1" xr:uid="{00000000-0005-0000-0000-0000AF1E0000}"/>
    <cellStyle name="Comma [0] 3377" xfId="8796" hidden="1" xr:uid="{00000000-0005-0000-0000-00007D220000}"/>
    <cellStyle name="Comma [0] 3378" xfId="8805" hidden="1" xr:uid="{00000000-0005-0000-0000-000086220000}"/>
    <cellStyle name="Comma [0] 3379" xfId="8816" hidden="1" xr:uid="{00000000-0005-0000-0000-000091220000}"/>
    <cellStyle name="Comma [0] 338" xfId="2800" hidden="1" xr:uid="{00000000-0005-0000-0000-0000110B0000}"/>
    <cellStyle name="Comma [0] 3380" xfId="8822" hidden="1" xr:uid="{00000000-0005-0000-0000-000097220000}"/>
    <cellStyle name="Comma [0] 3381" xfId="8804" hidden="1" xr:uid="{00000000-0005-0000-0000-000085220000}"/>
    <cellStyle name="Comma [0] 3382" xfId="8814" hidden="1" xr:uid="{00000000-0005-0000-0000-00008F220000}"/>
    <cellStyle name="Comma [0] 3383" xfId="8834" hidden="1" xr:uid="{00000000-0005-0000-0000-0000A3220000}"/>
    <cellStyle name="Comma [0] 3384" xfId="8836" hidden="1" xr:uid="{00000000-0005-0000-0000-0000A5220000}"/>
    <cellStyle name="Comma [0] 3385" xfId="8787" hidden="1" xr:uid="{00000000-0005-0000-0000-000074220000}"/>
    <cellStyle name="Comma [0] 3386" xfId="6443" hidden="1" xr:uid="{00000000-0005-0000-0000-00004C190000}"/>
    <cellStyle name="Comma [0] 3387" xfId="8790" hidden="1" xr:uid="{00000000-0005-0000-0000-000077220000}"/>
    <cellStyle name="Comma [0] 3388" xfId="5274" hidden="1" xr:uid="{00000000-0005-0000-0000-0000BB140000}"/>
    <cellStyle name="Comma [0] 3389" xfId="5256" hidden="1" xr:uid="{00000000-0005-0000-0000-0000A9140000}"/>
    <cellStyle name="Comma [0] 339" xfId="2759" hidden="1" xr:uid="{00000000-0005-0000-0000-0000E80A0000}"/>
    <cellStyle name="Comma [0] 3390" xfId="8841" hidden="1" xr:uid="{00000000-0005-0000-0000-0000AA220000}"/>
    <cellStyle name="Comma [0] 3391" xfId="7823" hidden="1" xr:uid="{00000000-0005-0000-0000-0000B01E0000}"/>
    <cellStyle name="Comma [0] 3392" xfId="6657" hidden="1" xr:uid="{00000000-0005-0000-0000-0000221A0000}"/>
    <cellStyle name="Comma [0] 3393" xfId="8853" hidden="1" xr:uid="{00000000-0005-0000-0000-0000B6220000}"/>
    <cellStyle name="Comma [0] 3394" xfId="8855" hidden="1" xr:uid="{00000000-0005-0000-0000-0000B8220000}"/>
    <cellStyle name="Comma [0] 3395" xfId="8844" hidden="1" xr:uid="{00000000-0005-0000-0000-0000AD220000}"/>
    <cellStyle name="Comma [0] 3396" xfId="8852" hidden="1" xr:uid="{00000000-0005-0000-0000-0000B5220000}"/>
    <cellStyle name="Comma [0] 3397" xfId="5273" hidden="1" xr:uid="{00000000-0005-0000-0000-0000BA140000}"/>
    <cellStyle name="Comma [0] 3398" xfId="8838" hidden="1" xr:uid="{00000000-0005-0000-0000-0000A7220000}"/>
    <cellStyle name="Comma [0] 3399" xfId="8871" hidden="1" xr:uid="{00000000-0005-0000-0000-0000C8220000}"/>
    <cellStyle name="Comma [0] 34" xfId="82" hidden="1" xr:uid="{00000000-0005-0000-0000-000072000000}"/>
    <cellStyle name="Comma [0] 340" xfId="2765" hidden="1" xr:uid="{00000000-0005-0000-0000-0000EE0A0000}"/>
    <cellStyle name="Comma [0] 3400" xfId="8879" hidden="1" xr:uid="{00000000-0005-0000-0000-0000D0220000}"/>
    <cellStyle name="Comma [0] 3401" xfId="8788" hidden="1" xr:uid="{00000000-0005-0000-0000-000075220000}"/>
    <cellStyle name="Comma [0] 3402" xfId="8867" hidden="1" xr:uid="{00000000-0005-0000-0000-0000C4220000}"/>
    <cellStyle name="Comma [0] 3403" xfId="8888" hidden="1" xr:uid="{00000000-0005-0000-0000-0000D9220000}"/>
    <cellStyle name="Comma [0] 3404" xfId="8890" hidden="1" xr:uid="{00000000-0005-0000-0000-0000DB220000}"/>
    <cellStyle name="Comma [0] 3405" xfId="8849" hidden="1" xr:uid="{00000000-0005-0000-0000-0000B2220000}"/>
    <cellStyle name="Comma [0] 3406" xfId="8794" hidden="1" xr:uid="{00000000-0005-0000-0000-00007B220000}"/>
    <cellStyle name="Comma [0] 3407" xfId="8847" hidden="1" xr:uid="{00000000-0005-0000-0000-0000B0220000}"/>
    <cellStyle name="Comma [0] 3408" xfId="8831" hidden="1" xr:uid="{00000000-0005-0000-0000-0000A0220000}"/>
    <cellStyle name="Comma [0] 3409" xfId="8827" hidden="1" xr:uid="{00000000-0005-0000-0000-00009C220000}"/>
    <cellStyle name="Comma [0] 341" xfId="2666" hidden="1" xr:uid="{00000000-0005-0000-0000-00008B0A0000}"/>
    <cellStyle name="Comma [0] 3410" xfId="8898" hidden="1" xr:uid="{00000000-0005-0000-0000-0000E3220000}"/>
    <cellStyle name="Comma [0] 3411" xfId="5283" hidden="1" xr:uid="{00000000-0005-0000-0000-0000C4140000}"/>
    <cellStyle name="Comma [0] 3412" xfId="5204" hidden="1" xr:uid="{00000000-0005-0000-0000-000075140000}"/>
    <cellStyle name="Comma [0] 3413" xfId="8906" hidden="1" xr:uid="{00000000-0005-0000-0000-0000EB220000}"/>
    <cellStyle name="Comma [0] 3414" xfId="8908" hidden="1" xr:uid="{00000000-0005-0000-0000-0000ED220000}"/>
    <cellStyle name="Comma [0] 3415" xfId="8857" hidden="1" xr:uid="{00000000-0005-0000-0000-0000BA220000}"/>
    <cellStyle name="Comma [0] 3416" xfId="8833" hidden="1" xr:uid="{00000000-0005-0000-0000-0000A2220000}"/>
    <cellStyle name="Comma [0] 3417" xfId="8868" hidden="1" xr:uid="{00000000-0005-0000-0000-0000C5220000}"/>
    <cellStyle name="Comma [0] 3418" xfId="8800" hidden="1" xr:uid="{00000000-0005-0000-0000-000081220000}"/>
    <cellStyle name="Comma [0] 3419" xfId="8870" hidden="1" xr:uid="{00000000-0005-0000-0000-0000C7220000}"/>
    <cellStyle name="Comma [0] 342" xfId="2747" hidden="1" xr:uid="{00000000-0005-0000-0000-0000DC0A0000}"/>
    <cellStyle name="Comma [0] 3420" xfId="8915" hidden="1" xr:uid="{00000000-0005-0000-0000-0000F4220000}"/>
    <cellStyle name="Comma [0] 3421" xfId="8858" hidden="1" xr:uid="{00000000-0005-0000-0000-0000BB220000}"/>
    <cellStyle name="Comma [0] 3422" xfId="8815" hidden="1" xr:uid="{00000000-0005-0000-0000-000090220000}"/>
    <cellStyle name="Comma [0] 3423" xfId="8921" hidden="1" xr:uid="{00000000-0005-0000-0000-0000FA220000}"/>
    <cellStyle name="Comma [0] 3424" xfId="8923" hidden="1" xr:uid="{00000000-0005-0000-0000-0000FC220000}"/>
    <cellStyle name="Comma [0] 3425" xfId="8876" hidden="1" xr:uid="{00000000-0005-0000-0000-0000CD220000}"/>
    <cellStyle name="Comma [0] 3426" xfId="8882" hidden="1" xr:uid="{00000000-0005-0000-0000-0000D3220000}"/>
    <cellStyle name="Comma [0] 3427" xfId="5222" hidden="1" xr:uid="{00000000-0005-0000-0000-000087140000}"/>
    <cellStyle name="Comma [0] 3428" xfId="8832" hidden="1" xr:uid="{00000000-0005-0000-0000-0000A1220000}"/>
    <cellStyle name="Comma [0] 3429" xfId="8840" hidden="1" xr:uid="{00000000-0005-0000-0000-0000A9220000}"/>
    <cellStyle name="Comma [0] 343" xfId="2726" hidden="1" xr:uid="{00000000-0005-0000-0000-0000C70A0000}"/>
    <cellStyle name="Comma [0] 3430" xfId="8929" hidden="1" xr:uid="{00000000-0005-0000-0000-000002230000}"/>
    <cellStyle name="Comma [0] 3431" xfId="8843" hidden="1" xr:uid="{00000000-0005-0000-0000-0000AC220000}"/>
    <cellStyle name="Comma [0] 3432" xfId="8803" hidden="1" xr:uid="{00000000-0005-0000-0000-000084220000}"/>
    <cellStyle name="Comma [0] 3433" xfId="8934" hidden="1" xr:uid="{00000000-0005-0000-0000-000007230000}"/>
    <cellStyle name="Comma [0] 3434" xfId="8936" hidden="1" xr:uid="{00000000-0005-0000-0000-000009230000}"/>
    <cellStyle name="Comma [0] 3435" xfId="8895" hidden="1" xr:uid="{00000000-0005-0000-0000-0000E0220000}"/>
    <cellStyle name="Comma [0] 3436" xfId="8901" hidden="1" xr:uid="{00000000-0005-0000-0000-0000E6220000}"/>
    <cellStyle name="Comma [0] 3437" xfId="8802" hidden="1" xr:uid="{00000000-0005-0000-0000-000083220000}"/>
    <cellStyle name="Comma [0] 3438" xfId="8883" hidden="1" xr:uid="{00000000-0005-0000-0000-0000D4220000}"/>
    <cellStyle name="Comma [0] 3439" xfId="8862" hidden="1" xr:uid="{00000000-0005-0000-0000-0000BF220000}"/>
    <cellStyle name="Comma [0] 344" xfId="2804" hidden="1" xr:uid="{00000000-0005-0000-0000-0000150B0000}"/>
    <cellStyle name="Comma [0] 3440" xfId="8940" hidden="1" xr:uid="{00000000-0005-0000-0000-00000D230000}"/>
    <cellStyle name="Comma [0] 3441" xfId="8881" hidden="1" xr:uid="{00000000-0005-0000-0000-0000D2220000}"/>
    <cellStyle name="Comma [0] 3442" xfId="8819" hidden="1" xr:uid="{00000000-0005-0000-0000-000094220000}"/>
    <cellStyle name="Comma [0] 3443" xfId="8947" hidden="1" xr:uid="{00000000-0005-0000-0000-000014230000}"/>
    <cellStyle name="Comma [0] 3444" xfId="8949" hidden="1" xr:uid="{00000000-0005-0000-0000-000016230000}"/>
    <cellStyle name="Comma [0] 3445" xfId="8913" hidden="1" xr:uid="{00000000-0005-0000-0000-0000F2220000}"/>
    <cellStyle name="Comma [0] 3446" xfId="8918" hidden="1" xr:uid="{00000000-0005-0000-0000-0000F7220000}"/>
    <cellStyle name="Comma [0] 3447" xfId="5269" hidden="1" xr:uid="{00000000-0005-0000-0000-0000B6140000}"/>
    <cellStyle name="Comma [0] 3448" xfId="8902" hidden="1" xr:uid="{00000000-0005-0000-0000-0000E7220000}"/>
    <cellStyle name="Comma [0] 3449" xfId="8807" hidden="1" xr:uid="{00000000-0005-0000-0000-000088220000}"/>
    <cellStyle name="Comma [0] 345" xfId="2745" hidden="1" xr:uid="{00000000-0005-0000-0000-0000DA0A0000}"/>
    <cellStyle name="Comma [0] 3450" xfId="8953" hidden="1" xr:uid="{00000000-0005-0000-0000-00001A230000}"/>
    <cellStyle name="Comma [0] 3451" xfId="8900" hidden="1" xr:uid="{00000000-0005-0000-0000-0000E5220000}"/>
    <cellStyle name="Comma [0] 3452" xfId="8839" hidden="1" xr:uid="{00000000-0005-0000-0000-0000A8220000}"/>
    <cellStyle name="Comma [0] 3453" xfId="8957" hidden="1" xr:uid="{00000000-0005-0000-0000-00001E230000}"/>
    <cellStyle name="Comma [0] 3454" xfId="8959" hidden="1" xr:uid="{00000000-0005-0000-0000-000020230000}"/>
    <cellStyle name="Comma [0] 3455" xfId="8927" hidden="1" xr:uid="{00000000-0005-0000-0000-000000230000}"/>
    <cellStyle name="Comma [0] 3456" xfId="8931" hidden="1" xr:uid="{00000000-0005-0000-0000-000004230000}"/>
    <cellStyle name="Comma [0] 3457" xfId="8821" hidden="1" xr:uid="{00000000-0005-0000-0000-000096220000}"/>
    <cellStyle name="Comma [0] 3458" xfId="8919" hidden="1" xr:uid="{00000000-0005-0000-0000-0000F8220000}"/>
    <cellStyle name="Comma [0] 3459" xfId="8811" hidden="1" xr:uid="{00000000-0005-0000-0000-00008C220000}"/>
    <cellStyle name="Comma [0] 346" xfId="2683" hidden="1" xr:uid="{00000000-0005-0000-0000-00009C0A0000}"/>
    <cellStyle name="Comma [0] 3460" xfId="8963" hidden="1" xr:uid="{00000000-0005-0000-0000-000024230000}"/>
    <cellStyle name="Comma [0] 3461" xfId="8917" hidden="1" xr:uid="{00000000-0005-0000-0000-0000F6220000}"/>
    <cellStyle name="Comma [0] 3462" xfId="8886" hidden="1" xr:uid="{00000000-0005-0000-0000-0000D7220000}"/>
    <cellStyle name="Comma [0] 3463" xfId="8967" hidden="1" xr:uid="{00000000-0005-0000-0000-000028230000}"/>
    <cellStyle name="Comma [0] 3464" xfId="8969" hidden="1" xr:uid="{00000000-0005-0000-0000-00002A230000}"/>
    <cellStyle name="Comma [0] 3465" xfId="8955" hidden="1" xr:uid="{00000000-0005-0000-0000-00001C230000}"/>
    <cellStyle name="Comma [0] 3466" xfId="8942" hidden="1" xr:uid="{00000000-0005-0000-0000-00000F230000}"/>
    <cellStyle name="Comma [0] 3467" xfId="8966" hidden="1" xr:uid="{00000000-0005-0000-0000-000027230000}"/>
    <cellStyle name="Comma [0] 3468" xfId="8932" hidden="1" xr:uid="{00000000-0005-0000-0000-000005230000}"/>
    <cellStyle name="Comma [0] 3469" xfId="8904" hidden="1" xr:uid="{00000000-0005-0000-0000-0000E9220000}"/>
    <cellStyle name="Comma [0] 347" xfId="2811" hidden="1" xr:uid="{00000000-0005-0000-0000-00001C0B0000}"/>
    <cellStyle name="Comma [0] 3470" xfId="8971" hidden="1" xr:uid="{00000000-0005-0000-0000-00002C230000}"/>
    <cellStyle name="Comma [0] 3471" xfId="8928" hidden="1" xr:uid="{00000000-0005-0000-0000-000001230000}"/>
    <cellStyle name="Comma [0] 3472" xfId="8962" hidden="1" xr:uid="{00000000-0005-0000-0000-000023230000}"/>
    <cellStyle name="Comma [0] 3473" xfId="8975" hidden="1" xr:uid="{00000000-0005-0000-0000-000030230000}"/>
    <cellStyle name="Comma [0] 3474" xfId="8977" hidden="1" xr:uid="{00000000-0005-0000-0000-000032230000}"/>
    <cellStyle name="Comma [0] 3475" xfId="8845" hidden="1" xr:uid="{00000000-0005-0000-0000-0000AE220000}"/>
    <cellStyle name="Comma [0] 3476" xfId="8965" hidden="1" xr:uid="{00000000-0005-0000-0000-000026230000}"/>
    <cellStyle name="Comma [0] 3477" xfId="8905" hidden="1" xr:uid="{00000000-0005-0000-0000-0000EA220000}"/>
    <cellStyle name="Comma [0] 3478" xfId="8939" hidden="1" xr:uid="{00000000-0005-0000-0000-00000C230000}"/>
    <cellStyle name="Comma [0] 3479" xfId="8952" hidden="1" xr:uid="{00000000-0005-0000-0000-000019230000}"/>
    <cellStyle name="Comma [0] 348" xfId="2813" hidden="1" xr:uid="{00000000-0005-0000-0000-00001E0B0000}"/>
    <cellStyle name="Comma [0] 3480" xfId="8980" hidden="1" xr:uid="{00000000-0005-0000-0000-000035230000}"/>
    <cellStyle name="Comma [0] 3481" xfId="8943" hidden="1" xr:uid="{00000000-0005-0000-0000-000010230000}"/>
    <cellStyle name="Comma [0] 3482" xfId="8903" hidden="1" xr:uid="{00000000-0005-0000-0000-0000E8220000}"/>
    <cellStyle name="Comma [0] 3483" xfId="8982" hidden="1" xr:uid="{00000000-0005-0000-0000-000037230000}"/>
    <cellStyle name="Comma [0] 3484" xfId="8984" hidden="1" xr:uid="{00000000-0005-0000-0000-000039230000}"/>
    <cellStyle name="Comma [0] 3485" xfId="9041" hidden="1" xr:uid="{00000000-0005-0000-0000-000072230000}"/>
    <cellStyle name="Comma [0] 3486" xfId="9060" hidden="1" xr:uid="{00000000-0005-0000-0000-000085230000}"/>
    <cellStyle name="Comma [0] 3487" xfId="9067" hidden="1" xr:uid="{00000000-0005-0000-0000-00008C230000}"/>
    <cellStyle name="Comma [0] 3488" xfId="9074" hidden="1" xr:uid="{00000000-0005-0000-0000-000093230000}"/>
    <cellStyle name="Comma [0] 3489" xfId="9079" hidden="1" xr:uid="{00000000-0005-0000-0000-000098230000}"/>
    <cellStyle name="Comma [0] 349" xfId="2777" hidden="1" xr:uid="{00000000-0005-0000-0000-0000FA0A0000}"/>
    <cellStyle name="Comma [0] 3490" xfId="9066" hidden="1" xr:uid="{00000000-0005-0000-0000-00008B230000}"/>
    <cellStyle name="Comma [0] 3491" xfId="9071" hidden="1" xr:uid="{00000000-0005-0000-0000-000090230000}"/>
    <cellStyle name="Comma [0] 3492" xfId="9083" hidden="1" xr:uid="{00000000-0005-0000-0000-00009C230000}"/>
    <cellStyle name="Comma [0] 3493" xfId="9085" hidden="1" xr:uid="{00000000-0005-0000-0000-00009E230000}"/>
    <cellStyle name="Comma [0] 3494" xfId="9056" hidden="1" xr:uid="{00000000-0005-0000-0000-000081230000}"/>
    <cellStyle name="Comma [0] 3495" xfId="9045" hidden="1" xr:uid="{00000000-0005-0000-0000-000076230000}"/>
    <cellStyle name="Comma [0] 3496" xfId="9096" hidden="1" xr:uid="{00000000-0005-0000-0000-0000A9230000}"/>
    <cellStyle name="Comma [0] 3497" xfId="9105" hidden="1" xr:uid="{00000000-0005-0000-0000-0000B2230000}"/>
    <cellStyle name="Comma [0] 3498" xfId="9116" hidden="1" xr:uid="{00000000-0005-0000-0000-0000BD230000}"/>
    <cellStyle name="Comma [0] 3499" xfId="9122" hidden="1" xr:uid="{00000000-0005-0000-0000-0000C3230000}"/>
    <cellStyle name="Comma [0] 35" xfId="84" hidden="1" xr:uid="{00000000-0005-0000-0000-000074000000}"/>
    <cellStyle name="Comma [0] 350" xfId="2782" hidden="1" xr:uid="{00000000-0005-0000-0000-0000FF0A0000}"/>
    <cellStyle name="Comma [0] 3500" xfId="9104" hidden="1" xr:uid="{00000000-0005-0000-0000-0000B1230000}"/>
    <cellStyle name="Comma [0] 3501" xfId="9114" hidden="1" xr:uid="{00000000-0005-0000-0000-0000BB230000}"/>
    <cellStyle name="Comma [0] 3502" xfId="9134" hidden="1" xr:uid="{00000000-0005-0000-0000-0000CF230000}"/>
    <cellStyle name="Comma [0] 3503" xfId="9136" hidden="1" xr:uid="{00000000-0005-0000-0000-0000D1230000}"/>
    <cellStyle name="Comma [0] 3504" xfId="9087" hidden="1" xr:uid="{00000000-0005-0000-0000-0000A0230000}"/>
    <cellStyle name="Comma [0] 3505" xfId="9048" hidden="1" xr:uid="{00000000-0005-0000-0000-000079230000}"/>
    <cellStyle name="Comma [0] 3506" xfId="9090" hidden="1" xr:uid="{00000000-0005-0000-0000-0000A3230000}"/>
    <cellStyle name="Comma [0] 3507" xfId="9053" hidden="1" xr:uid="{00000000-0005-0000-0000-00007E230000}"/>
    <cellStyle name="Comma [0] 3508" xfId="9055" hidden="1" xr:uid="{00000000-0005-0000-0000-000080230000}"/>
    <cellStyle name="Comma [0] 3509" xfId="9141" hidden="1" xr:uid="{00000000-0005-0000-0000-0000D6230000}"/>
    <cellStyle name="Comma [0] 351" xfId="2214" hidden="1" xr:uid="{00000000-0005-0000-0000-0000C7080000}"/>
    <cellStyle name="Comma [0] 3510" xfId="9044" hidden="1" xr:uid="{00000000-0005-0000-0000-000075230000}"/>
    <cellStyle name="Comma [0] 3511" xfId="9052" hidden="1" xr:uid="{00000000-0005-0000-0000-00007D230000}"/>
    <cellStyle name="Comma [0] 3512" xfId="9153" hidden="1" xr:uid="{00000000-0005-0000-0000-0000E2230000}"/>
    <cellStyle name="Comma [0] 3513" xfId="9155" hidden="1" xr:uid="{00000000-0005-0000-0000-0000E4230000}"/>
    <cellStyle name="Comma [0] 3514" xfId="9144" hidden="1" xr:uid="{00000000-0005-0000-0000-0000D9230000}"/>
    <cellStyle name="Comma [0] 3515" xfId="9152" hidden="1" xr:uid="{00000000-0005-0000-0000-0000E1230000}"/>
    <cellStyle name="Comma [0] 3516" xfId="9050" hidden="1" xr:uid="{00000000-0005-0000-0000-00007B230000}"/>
    <cellStyle name="Comma [0] 3517" xfId="9138" hidden="1" xr:uid="{00000000-0005-0000-0000-0000D3230000}"/>
    <cellStyle name="Comma [0] 3518" xfId="9171" hidden="1" xr:uid="{00000000-0005-0000-0000-0000F4230000}"/>
    <cellStyle name="Comma [0] 3519" xfId="9179" hidden="1" xr:uid="{00000000-0005-0000-0000-0000FC230000}"/>
    <cellStyle name="Comma [0] 352" xfId="2766" hidden="1" xr:uid="{00000000-0005-0000-0000-0000EF0A0000}"/>
    <cellStyle name="Comma [0] 3520" xfId="9088" hidden="1" xr:uid="{00000000-0005-0000-0000-0000A1230000}"/>
    <cellStyle name="Comma [0] 3521" xfId="9167" hidden="1" xr:uid="{00000000-0005-0000-0000-0000F0230000}"/>
    <cellStyle name="Comma [0] 3522" xfId="9188" hidden="1" xr:uid="{00000000-0005-0000-0000-000005240000}"/>
    <cellStyle name="Comma [0] 3523" xfId="9190" hidden="1" xr:uid="{00000000-0005-0000-0000-000007240000}"/>
    <cellStyle name="Comma [0] 3524" xfId="9149" hidden="1" xr:uid="{00000000-0005-0000-0000-0000DE230000}"/>
    <cellStyle name="Comma [0] 3525" xfId="9094" hidden="1" xr:uid="{00000000-0005-0000-0000-0000A7230000}"/>
    <cellStyle name="Comma [0] 3526" xfId="9147" hidden="1" xr:uid="{00000000-0005-0000-0000-0000DC230000}"/>
    <cellStyle name="Comma [0] 3527" xfId="9131" hidden="1" xr:uid="{00000000-0005-0000-0000-0000CC230000}"/>
    <cellStyle name="Comma [0] 3528" xfId="9127" hidden="1" xr:uid="{00000000-0005-0000-0000-0000C8230000}"/>
    <cellStyle name="Comma [0] 3529" xfId="9198" hidden="1" xr:uid="{00000000-0005-0000-0000-00000F240000}"/>
    <cellStyle name="Comma [0] 353" xfId="2671" hidden="1" xr:uid="{00000000-0005-0000-0000-0000900A0000}"/>
    <cellStyle name="Comma [0] 3530" xfId="9064" hidden="1" xr:uid="{00000000-0005-0000-0000-000089230000}"/>
    <cellStyle name="Comma [0] 3531" xfId="9057" hidden="1" xr:uid="{00000000-0005-0000-0000-000082230000}"/>
    <cellStyle name="Comma [0] 3532" xfId="9206" hidden="1" xr:uid="{00000000-0005-0000-0000-000017240000}"/>
    <cellStyle name="Comma [0] 3533" xfId="9208" hidden="1" xr:uid="{00000000-0005-0000-0000-000019240000}"/>
    <cellStyle name="Comma [0] 3534" xfId="9157" hidden="1" xr:uid="{00000000-0005-0000-0000-0000E6230000}"/>
    <cellStyle name="Comma [0] 3535" xfId="9133" hidden="1" xr:uid="{00000000-0005-0000-0000-0000CE230000}"/>
    <cellStyle name="Comma [0] 3536" xfId="9168" hidden="1" xr:uid="{00000000-0005-0000-0000-0000F1230000}"/>
    <cellStyle name="Comma [0] 3537" xfId="9100" hidden="1" xr:uid="{00000000-0005-0000-0000-0000AD230000}"/>
    <cellStyle name="Comma [0] 3538" xfId="9170" hidden="1" xr:uid="{00000000-0005-0000-0000-0000F3230000}"/>
    <cellStyle name="Comma [0] 3539" xfId="9215" hidden="1" xr:uid="{00000000-0005-0000-0000-000020240000}"/>
    <cellStyle name="Comma [0] 354" xfId="2817" hidden="1" xr:uid="{00000000-0005-0000-0000-0000220B0000}"/>
    <cellStyle name="Comma [0] 3540" xfId="9158" hidden="1" xr:uid="{00000000-0005-0000-0000-0000E7230000}"/>
    <cellStyle name="Comma [0] 3541" xfId="9115" hidden="1" xr:uid="{00000000-0005-0000-0000-0000BC230000}"/>
    <cellStyle name="Comma [0] 3542" xfId="9221" hidden="1" xr:uid="{00000000-0005-0000-0000-000026240000}"/>
    <cellStyle name="Comma [0] 3543" xfId="9223" hidden="1" xr:uid="{00000000-0005-0000-0000-000028240000}"/>
    <cellStyle name="Comma [0] 3544" xfId="9176" hidden="1" xr:uid="{00000000-0005-0000-0000-0000F9230000}"/>
    <cellStyle name="Comma [0] 3545" xfId="9182" hidden="1" xr:uid="{00000000-0005-0000-0000-0000FF230000}"/>
    <cellStyle name="Comma [0] 3546" xfId="9063" hidden="1" xr:uid="{00000000-0005-0000-0000-000088230000}"/>
    <cellStyle name="Comma [0] 3547" xfId="9132" hidden="1" xr:uid="{00000000-0005-0000-0000-0000CD230000}"/>
    <cellStyle name="Comma [0] 3548" xfId="9140" hidden="1" xr:uid="{00000000-0005-0000-0000-0000D5230000}"/>
    <cellStyle name="Comma [0] 3549" xfId="9229" hidden="1" xr:uid="{00000000-0005-0000-0000-00002E240000}"/>
    <cellStyle name="Comma [0] 355" xfId="2764" hidden="1" xr:uid="{00000000-0005-0000-0000-0000ED0A0000}"/>
    <cellStyle name="Comma [0] 3550" xfId="9143" hidden="1" xr:uid="{00000000-0005-0000-0000-0000D8230000}"/>
    <cellStyle name="Comma [0] 3551" xfId="9103" hidden="1" xr:uid="{00000000-0005-0000-0000-0000B0230000}"/>
    <cellStyle name="Comma [0] 3552" xfId="9234" hidden="1" xr:uid="{00000000-0005-0000-0000-000033240000}"/>
    <cellStyle name="Comma [0] 3553" xfId="9236" hidden="1" xr:uid="{00000000-0005-0000-0000-000035240000}"/>
    <cellStyle name="Comma [0] 3554" xfId="9195" hidden="1" xr:uid="{00000000-0005-0000-0000-00000C240000}"/>
    <cellStyle name="Comma [0] 3555" xfId="9201" hidden="1" xr:uid="{00000000-0005-0000-0000-000012240000}"/>
    <cellStyle name="Comma [0] 3556" xfId="9102" hidden="1" xr:uid="{00000000-0005-0000-0000-0000AF230000}"/>
    <cellStyle name="Comma [0] 3557" xfId="9183" hidden="1" xr:uid="{00000000-0005-0000-0000-000000240000}"/>
    <cellStyle name="Comma [0] 3558" xfId="9162" hidden="1" xr:uid="{00000000-0005-0000-0000-0000EB230000}"/>
    <cellStyle name="Comma [0] 3559" xfId="9240" hidden="1" xr:uid="{00000000-0005-0000-0000-000039240000}"/>
    <cellStyle name="Comma [0] 356" xfId="2703" hidden="1" xr:uid="{00000000-0005-0000-0000-0000B00A0000}"/>
    <cellStyle name="Comma [0] 3560" xfId="9181" hidden="1" xr:uid="{00000000-0005-0000-0000-0000FE230000}"/>
    <cellStyle name="Comma [0] 3561" xfId="9119" hidden="1" xr:uid="{00000000-0005-0000-0000-0000C0230000}"/>
    <cellStyle name="Comma [0] 3562" xfId="9247" hidden="1" xr:uid="{00000000-0005-0000-0000-000040240000}"/>
    <cellStyle name="Comma [0] 3563" xfId="9249" hidden="1" xr:uid="{00000000-0005-0000-0000-000042240000}"/>
    <cellStyle name="Comma [0] 3564" xfId="9213" hidden="1" xr:uid="{00000000-0005-0000-0000-00001E240000}"/>
    <cellStyle name="Comma [0] 3565" xfId="9218" hidden="1" xr:uid="{00000000-0005-0000-0000-000023240000}"/>
    <cellStyle name="Comma [0] 3566" xfId="9047" hidden="1" xr:uid="{00000000-0005-0000-0000-000078230000}"/>
    <cellStyle name="Comma [0] 3567" xfId="9202" hidden="1" xr:uid="{00000000-0005-0000-0000-000013240000}"/>
    <cellStyle name="Comma [0] 3568" xfId="9107" hidden="1" xr:uid="{00000000-0005-0000-0000-0000B4230000}"/>
    <cellStyle name="Comma [0] 3569" xfId="9253" hidden="1" xr:uid="{00000000-0005-0000-0000-000046240000}"/>
    <cellStyle name="Comma [0] 357" xfId="2821" hidden="1" xr:uid="{00000000-0005-0000-0000-0000260B0000}"/>
    <cellStyle name="Comma [0] 3570" xfId="9200" hidden="1" xr:uid="{00000000-0005-0000-0000-000011240000}"/>
    <cellStyle name="Comma [0] 3571" xfId="9139" hidden="1" xr:uid="{00000000-0005-0000-0000-0000D4230000}"/>
    <cellStyle name="Comma [0] 3572" xfId="9257" hidden="1" xr:uid="{00000000-0005-0000-0000-00004A240000}"/>
    <cellStyle name="Comma [0] 3573" xfId="9259" hidden="1" xr:uid="{00000000-0005-0000-0000-00004C240000}"/>
    <cellStyle name="Comma [0] 3574" xfId="9227" hidden="1" xr:uid="{00000000-0005-0000-0000-00002C240000}"/>
    <cellStyle name="Comma [0] 3575" xfId="9231" hidden="1" xr:uid="{00000000-0005-0000-0000-000030240000}"/>
    <cellStyle name="Comma [0] 3576" xfId="9121" hidden="1" xr:uid="{00000000-0005-0000-0000-0000C2230000}"/>
    <cellStyle name="Comma [0] 3577" xfId="9219" hidden="1" xr:uid="{00000000-0005-0000-0000-000024240000}"/>
    <cellStyle name="Comma [0] 3578" xfId="9111" hidden="1" xr:uid="{00000000-0005-0000-0000-0000B8230000}"/>
    <cellStyle name="Comma [0] 3579" xfId="9263" hidden="1" xr:uid="{00000000-0005-0000-0000-000050240000}"/>
    <cellStyle name="Comma [0] 358" xfId="2823" hidden="1" xr:uid="{00000000-0005-0000-0000-0000280B0000}"/>
    <cellStyle name="Comma [0] 3580" xfId="9217" hidden="1" xr:uid="{00000000-0005-0000-0000-000022240000}"/>
    <cellStyle name="Comma [0] 3581" xfId="9186" hidden="1" xr:uid="{00000000-0005-0000-0000-000003240000}"/>
    <cellStyle name="Comma [0] 3582" xfId="9267" hidden="1" xr:uid="{00000000-0005-0000-0000-000054240000}"/>
    <cellStyle name="Comma [0] 3583" xfId="9269" hidden="1" xr:uid="{00000000-0005-0000-0000-000056240000}"/>
    <cellStyle name="Comma [0] 3584" xfId="9255" hidden="1" xr:uid="{00000000-0005-0000-0000-000048240000}"/>
    <cellStyle name="Comma [0] 3585" xfId="9242" hidden="1" xr:uid="{00000000-0005-0000-0000-00003B240000}"/>
    <cellStyle name="Comma [0] 3586" xfId="9266" hidden="1" xr:uid="{00000000-0005-0000-0000-000053240000}"/>
    <cellStyle name="Comma [0] 3587" xfId="9232" hidden="1" xr:uid="{00000000-0005-0000-0000-000031240000}"/>
    <cellStyle name="Comma [0] 3588" xfId="9204" hidden="1" xr:uid="{00000000-0005-0000-0000-000015240000}"/>
    <cellStyle name="Comma [0] 3589" xfId="9271" hidden="1" xr:uid="{00000000-0005-0000-0000-000058240000}"/>
    <cellStyle name="Comma [0] 359" xfId="2791" hidden="1" xr:uid="{00000000-0005-0000-0000-0000080B0000}"/>
    <cellStyle name="Comma [0] 3590" xfId="9228" hidden="1" xr:uid="{00000000-0005-0000-0000-00002D240000}"/>
    <cellStyle name="Comma [0] 3591" xfId="9262" hidden="1" xr:uid="{00000000-0005-0000-0000-00004F240000}"/>
    <cellStyle name="Comma [0] 3592" xfId="9275" hidden="1" xr:uid="{00000000-0005-0000-0000-00005C240000}"/>
    <cellStyle name="Comma [0] 3593" xfId="9277" hidden="1" xr:uid="{00000000-0005-0000-0000-00005E240000}"/>
    <cellStyle name="Comma [0] 3594" xfId="9145" hidden="1" xr:uid="{00000000-0005-0000-0000-0000DA230000}"/>
    <cellStyle name="Comma [0] 3595" xfId="9265" hidden="1" xr:uid="{00000000-0005-0000-0000-000052240000}"/>
    <cellStyle name="Comma [0] 3596" xfId="9205" hidden="1" xr:uid="{00000000-0005-0000-0000-000016240000}"/>
    <cellStyle name="Comma [0] 3597" xfId="9239" hidden="1" xr:uid="{00000000-0005-0000-0000-000038240000}"/>
    <cellStyle name="Comma [0] 3598" xfId="9252" hidden="1" xr:uid="{00000000-0005-0000-0000-000045240000}"/>
    <cellStyle name="Comma [0] 3599" xfId="9280" hidden="1" xr:uid="{00000000-0005-0000-0000-000061240000}"/>
    <cellStyle name="Comma [0] 36" xfId="86" hidden="1" xr:uid="{00000000-0005-0000-0000-000076000000}"/>
    <cellStyle name="Comma [0] 360" xfId="2795" hidden="1" xr:uid="{00000000-0005-0000-0000-00000C0B0000}"/>
    <cellStyle name="Comma [0] 3600" xfId="9243" hidden="1" xr:uid="{00000000-0005-0000-0000-00003C240000}"/>
    <cellStyle name="Comma [0] 3601" xfId="9203" hidden="1" xr:uid="{00000000-0005-0000-0000-000014240000}"/>
    <cellStyle name="Comma [0] 3602" xfId="9283" hidden="1" xr:uid="{00000000-0005-0000-0000-000064240000}"/>
    <cellStyle name="Comma [0] 3603" xfId="9285" hidden="1" xr:uid="{00000000-0005-0000-0000-000066240000}"/>
    <cellStyle name="Comma [0] 3604" xfId="9004" hidden="1" xr:uid="{00000000-0005-0000-0000-00004D230000}"/>
    <cellStyle name="Comma [0] 3605" xfId="8986" hidden="1" xr:uid="{00000000-0005-0000-0000-00003B230000}"/>
    <cellStyle name="Comma [0] 3606" xfId="9289" hidden="1" xr:uid="{00000000-0005-0000-0000-00006A240000}"/>
    <cellStyle name="Comma [0] 3607" xfId="9296" hidden="1" xr:uid="{00000000-0005-0000-0000-000071240000}"/>
    <cellStyle name="Comma [0] 3608" xfId="9298" hidden="1" xr:uid="{00000000-0005-0000-0000-000073240000}"/>
    <cellStyle name="Comma [0] 3609" xfId="9288" hidden="1" xr:uid="{00000000-0005-0000-0000-000069240000}"/>
    <cellStyle name="Comma [0] 361" xfId="2685" hidden="1" xr:uid="{00000000-0005-0000-0000-00009E0A0000}"/>
    <cellStyle name="Comma [0] 3610" xfId="9294" hidden="1" xr:uid="{00000000-0005-0000-0000-00006F240000}"/>
    <cellStyle name="Comma [0] 3611" xfId="9301" hidden="1" xr:uid="{00000000-0005-0000-0000-000076240000}"/>
    <cellStyle name="Comma [0] 3612" xfId="9303" hidden="1" xr:uid="{00000000-0005-0000-0000-000078240000}"/>
    <cellStyle name="Comma [0] 3613" xfId="9078" hidden="1" xr:uid="{00000000-0005-0000-0000-000097230000}"/>
    <cellStyle name="Comma [0] 3614" xfId="9034" hidden="1" xr:uid="{00000000-0005-0000-0000-00006B230000}"/>
    <cellStyle name="Comma [0] 3615" xfId="9314" hidden="1" xr:uid="{00000000-0005-0000-0000-000083240000}"/>
    <cellStyle name="Comma [0] 3616" xfId="9323" hidden="1" xr:uid="{00000000-0005-0000-0000-00008C240000}"/>
    <cellStyle name="Comma [0] 3617" xfId="9334" hidden="1" xr:uid="{00000000-0005-0000-0000-000097240000}"/>
    <cellStyle name="Comma [0] 3618" xfId="9340" hidden="1" xr:uid="{00000000-0005-0000-0000-00009D240000}"/>
    <cellStyle name="Comma [0] 3619" xfId="9322" hidden="1" xr:uid="{00000000-0005-0000-0000-00008B240000}"/>
    <cellStyle name="Comma [0] 362" xfId="2783" hidden="1" xr:uid="{00000000-0005-0000-0000-0000000B0000}"/>
    <cellStyle name="Comma [0] 3620" xfId="9332" hidden="1" xr:uid="{00000000-0005-0000-0000-000095240000}"/>
    <cellStyle name="Comma [0] 3621" xfId="9352" hidden="1" xr:uid="{00000000-0005-0000-0000-0000A9240000}"/>
    <cellStyle name="Comma [0] 3622" xfId="9354" hidden="1" xr:uid="{00000000-0005-0000-0000-0000AB240000}"/>
    <cellStyle name="Comma [0] 3623" xfId="9305" hidden="1" xr:uid="{00000000-0005-0000-0000-00007A240000}"/>
    <cellStyle name="Comma [0] 3624" xfId="8999" hidden="1" xr:uid="{00000000-0005-0000-0000-000048230000}"/>
    <cellStyle name="Comma [0] 3625" xfId="9308" hidden="1" xr:uid="{00000000-0005-0000-0000-00007D240000}"/>
    <cellStyle name="Comma [0] 3626" xfId="9033" hidden="1" xr:uid="{00000000-0005-0000-0000-00006A230000}"/>
    <cellStyle name="Comma [0] 3627" xfId="9032" hidden="1" xr:uid="{00000000-0005-0000-0000-000069230000}"/>
    <cellStyle name="Comma [0] 3628" xfId="9359" hidden="1" xr:uid="{00000000-0005-0000-0000-0000B0240000}"/>
    <cellStyle name="Comma [0] 3629" xfId="9001" hidden="1" xr:uid="{00000000-0005-0000-0000-00004A230000}"/>
    <cellStyle name="Comma [0] 363" xfId="2675" hidden="1" xr:uid="{00000000-0005-0000-0000-0000940A0000}"/>
    <cellStyle name="Comma [0] 3630" xfId="9035" hidden="1" xr:uid="{00000000-0005-0000-0000-00006C230000}"/>
    <cellStyle name="Comma [0] 3631" xfId="9371" hidden="1" xr:uid="{00000000-0005-0000-0000-0000BC240000}"/>
    <cellStyle name="Comma [0] 3632" xfId="9373" hidden="1" xr:uid="{00000000-0005-0000-0000-0000BE240000}"/>
    <cellStyle name="Comma [0] 3633" xfId="9362" hidden="1" xr:uid="{00000000-0005-0000-0000-0000B3240000}"/>
    <cellStyle name="Comma [0] 3634" xfId="9370" hidden="1" xr:uid="{00000000-0005-0000-0000-0000BB240000}"/>
    <cellStyle name="Comma [0] 3635" xfId="8997" hidden="1" xr:uid="{00000000-0005-0000-0000-000046230000}"/>
    <cellStyle name="Comma [0] 3636" xfId="9356" hidden="1" xr:uid="{00000000-0005-0000-0000-0000AD240000}"/>
    <cellStyle name="Comma [0] 3637" xfId="9389" hidden="1" xr:uid="{00000000-0005-0000-0000-0000CE240000}"/>
    <cellStyle name="Comma [0] 3638" xfId="9397" hidden="1" xr:uid="{00000000-0005-0000-0000-0000D6240000}"/>
    <cellStyle name="Comma [0] 3639" xfId="9306" hidden="1" xr:uid="{00000000-0005-0000-0000-00007B240000}"/>
    <cellStyle name="Comma [0] 364" xfId="2827" hidden="1" xr:uid="{00000000-0005-0000-0000-00002C0B0000}"/>
    <cellStyle name="Comma [0] 3640" xfId="9385" hidden="1" xr:uid="{00000000-0005-0000-0000-0000CA240000}"/>
    <cellStyle name="Comma [0] 3641" xfId="9406" hidden="1" xr:uid="{00000000-0005-0000-0000-0000DF240000}"/>
    <cellStyle name="Comma [0] 3642" xfId="9408" hidden="1" xr:uid="{00000000-0005-0000-0000-0000E1240000}"/>
    <cellStyle name="Comma [0] 3643" xfId="9367" hidden="1" xr:uid="{00000000-0005-0000-0000-0000B8240000}"/>
    <cellStyle name="Comma [0] 3644" xfId="9312" hidden="1" xr:uid="{00000000-0005-0000-0000-000081240000}"/>
    <cellStyle name="Comma [0] 3645" xfId="9365" hidden="1" xr:uid="{00000000-0005-0000-0000-0000B6240000}"/>
    <cellStyle name="Comma [0] 3646" xfId="9349" hidden="1" xr:uid="{00000000-0005-0000-0000-0000A6240000}"/>
    <cellStyle name="Comma [0] 3647" xfId="9345" hidden="1" xr:uid="{00000000-0005-0000-0000-0000A2240000}"/>
    <cellStyle name="Comma [0] 3648" xfId="9416" hidden="1" xr:uid="{00000000-0005-0000-0000-0000E9240000}"/>
    <cellStyle name="Comma [0] 3649" xfId="8989" hidden="1" xr:uid="{00000000-0005-0000-0000-00003E230000}"/>
    <cellStyle name="Comma [0] 365" xfId="2781" hidden="1" xr:uid="{00000000-0005-0000-0000-0000FE0A0000}"/>
    <cellStyle name="Comma [0] 3650" xfId="9077" hidden="1" xr:uid="{00000000-0005-0000-0000-000096230000}"/>
    <cellStyle name="Comma [0] 3651" xfId="9424" hidden="1" xr:uid="{00000000-0005-0000-0000-0000F1240000}"/>
    <cellStyle name="Comma [0] 3652" xfId="9426" hidden="1" xr:uid="{00000000-0005-0000-0000-0000F3240000}"/>
    <cellStyle name="Comma [0] 3653" xfId="9375" hidden="1" xr:uid="{00000000-0005-0000-0000-0000C0240000}"/>
    <cellStyle name="Comma [0] 3654" xfId="9351" hidden="1" xr:uid="{00000000-0005-0000-0000-0000A8240000}"/>
    <cellStyle name="Comma [0] 3655" xfId="9386" hidden="1" xr:uid="{00000000-0005-0000-0000-0000CB240000}"/>
    <cellStyle name="Comma [0] 3656" xfId="9318" hidden="1" xr:uid="{00000000-0005-0000-0000-000087240000}"/>
    <cellStyle name="Comma [0] 3657" xfId="9388" hidden="1" xr:uid="{00000000-0005-0000-0000-0000CD240000}"/>
    <cellStyle name="Comma [0] 3658" xfId="9433" hidden="1" xr:uid="{00000000-0005-0000-0000-0000FA240000}"/>
    <cellStyle name="Comma [0] 3659" xfId="9376" hidden="1" xr:uid="{00000000-0005-0000-0000-0000C1240000}"/>
    <cellStyle name="Comma [0] 366" xfId="2750" hidden="1" xr:uid="{00000000-0005-0000-0000-0000DF0A0000}"/>
    <cellStyle name="Comma [0] 3660" xfId="9333" hidden="1" xr:uid="{00000000-0005-0000-0000-000096240000}"/>
    <cellStyle name="Comma [0] 3661" xfId="9439" hidden="1" xr:uid="{00000000-0005-0000-0000-000000250000}"/>
    <cellStyle name="Comma [0] 3662" xfId="9441" hidden="1" xr:uid="{00000000-0005-0000-0000-000002250000}"/>
    <cellStyle name="Comma [0] 3663" xfId="9394" hidden="1" xr:uid="{00000000-0005-0000-0000-0000D3240000}"/>
    <cellStyle name="Comma [0] 3664" xfId="9400" hidden="1" xr:uid="{00000000-0005-0000-0000-0000D9240000}"/>
    <cellStyle name="Comma [0] 3665" xfId="9026" hidden="1" xr:uid="{00000000-0005-0000-0000-000063230000}"/>
    <cellStyle name="Comma [0] 3666" xfId="9350" hidden="1" xr:uid="{00000000-0005-0000-0000-0000A7240000}"/>
    <cellStyle name="Comma [0] 3667" xfId="9358" hidden="1" xr:uid="{00000000-0005-0000-0000-0000AF240000}"/>
    <cellStyle name="Comma [0] 3668" xfId="9447" hidden="1" xr:uid="{00000000-0005-0000-0000-000008250000}"/>
    <cellStyle name="Comma [0] 3669" xfId="9361" hidden="1" xr:uid="{00000000-0005-0000-0000-0000B2240000}"/>
    <cellStyle name="Comma [0] 367" xfId="2831" hidden="1" xr:uid="{00000000-0005-0000-0000-0000300B0000}"/>
    <cellStyle name="Comma [0] 3670" xfId="9321" hidden="1" xr:uid="{00000000-0005-0000-0000-00008A240000}"/>
    <cellStyle name="Comma [0] 3671" xfId="9452" hidden="1" xr:uid="{00000000-0005-0000-0000-00000D250000}"/>
    <cellStyle name="Comma [0] 3672" xfId="9454" hidden="1" xr:uid="{00000000-0005-0000-0000-00000F250000}"/>
    <cellStyle name="Comma [0] 3673" xfId="9413" hidden="1" xr:uid="{00000000-0005-0000-0000-0000E6240000}"/>
    <cellStyle name="Comma [0] 3674" xfId="9419" hidden="1" xr:uid="{00000000-0005-0000-0000-0000EC240000}"/>
    <cellStyle name="Comma [0] 3675" xfId="9320" hidden="1" xr:uid="{00000000-0005-0000-0000-000089240000}"/>
    <cellStyle name="Comma [0] 3676" xfId="9401" hidden="1" xr:uid="{00000000-0005-0000-0000-0000DA240000}"/>
    <cellStyle name="Comma [0] 3677" xfId="9380" hidden="1" xr:uid="{00000000-0005-0000-0000-0000C5240000}"/>
    <cellStyle name="Comma [0] 3678" xfId="9458" hidden="1" xr:uid="{00000000-0005-0000-0000-000013250000}"/>
    <cellStyle name="Comma [0] 3679" xfId="9399" hidden="1" xr:uid="{00000000-0005-0000-0000-0000D8240000}"/>
    <cellStyle name="Comma [0] 368" xfId="2833" hidden="1" xr:uid="{00000000-0005-0000-0000-0000320B0000}"/>
    <cellStyle name="Comma [0] 3680" xfId="9337" hidden="1" xr:uid="{00000000-0005-0000-0000-00009A240000}"/>
    <cellStyle name="Comma [0] 3681" xfId="9465" hidden="1" xr:uid="{00000000-0005-0000-0000-00001A250000}"/>
    <cellStyle name="Comma [0] 3682" xfId="9467" hidden="1" xr:uid="{00000000-0005-0000-0000-00001C250000}"/>
    <cellStyle name="Comma [0] 3683" xfId="9431" hidden="1" xr:uid="{00000000-0005-0000-0000-0000F8240000}"/>
    <cellStyle name="Comma [0] 3684" xfId="9436" hidden="1" xr:uid="{00000000-0005-0000-0000-0000FD240000}"/>
    <cellStyle name="Comma [0] 3685" xfId="9000" hidden="1" xr:uid="{00000000-0005-0000-0000-000049230000}"/>
    <cellStyle name="Comma [0] 3686" xfId="9420" hidden="1" xr:uid="{00000000-0005-0000-0000-0000ED240000}"/>
    <cellStyle name="Comma [0] 3687" xfId="9325" hidden="1" xr:uid="{00000000-0005-0000-0000-00008E240000}"/>
    <cellStyle name="Comma [0] 3688" xfId="9471" hidden="1" xr:uid="{00000000-0005-0000-0000-000020250000}"/>
    <cellStyle name="Comma [0] 3689" xfId="9418" hidden="1" xr:uid="{00000000-0005-0000-0000-0000EB240000}"/>
    <cellStyle name="Comma [0] 369" xfId="2819" hidden="1" xr:uid="{00000000-0005-0000-0000-0000240B0000}"/>
    <cellStyle name="Comma [0] 3690" xfId="9357" hidden="1" xr:uid="{00000000-0005-0000-0000-0000AE240000}"/>
    <cellStyle name="Comma [0] 3691" xfId="9475" hidden="1" xr:uid="{00000000-0005-0000-0000-000024250000}"/>
    <cellStyle name="Comma [0] 3692" xfId="9477" hidden="1" xr:uid="{00000000-0005-0000-0000-000026250000}"/>
    <cellStyle name="Comma [0] 3693" xfId="9445" hidden="1" xr:uid="{00000000-0005-0000-0000-000006250000}"/>
    <cellStyle name="Comma [0] 3694" xfId="9449" hidden="1" xr:uid="{00000000-0005-0000-0000-00000A250000}"/>
    <cellStyle name="Comma [0] 3695" xfId="9339" hidden="1" xr:uid="{00000000-0005-0000-0000-00009C240000}"/>
    <cellStyle name="Comma [0] 3696" xfId="9437" hidden="1" xr:uid="{00000000-0005-0000-0000-0000FE240000}"/>
    <cellStyle name="Comma [0] 3697" xfId="9329" hidden="1" xr:uid="{00000000-0005-0000-0000-000092240000}"/>
    <cellStyle name="Comma [0] 3698" xfId="9481" hidden="1" xr:uid="{00000000-0005-0000-0000-00002A250000}"/>
    <cellStyle name="Comma [0] 3699" xfId="9435" hidden="1" xr:uid="{00000000-0005-0000-0000-0000FC240000}"/>
    <cellStyle name="Comma [0] 37" xfId="88" hidden="1" xr:uid="{00000000-0005-0000-0000-000078000000}"/>
    <cellStyle name="Comma [0] 370" xfId="2806" hidden="1" xr:uid="{00000000-0005-0000-0000-0000170B0000}"/>
    <cellStyle name="Comma [0] 3700" xfId="9404" hidden="1" xr:uid="{00000000-0005-0000-0000-0000DD240000}"/>
    <cellStyle name="Comma [0] 3701" xfId="9485" hidden="1" xr:uid="{00000000-0005-0000-0000-00002E250000}"/>
    <cellStyle name="Comma [0] 3702" xfId="9487" hidden="1" xr:uid="{00000000-0005-0000-0000-000030250000}"/>
    <cellStyle name="Comma [0] 3703" xfId="9473" hidden="1" xr:uid="{00000000-0005-0000-0000-000022250000}"/>
    <cellStyle name="Comma [0] 3704" xfId="9460" hidden="1" xr:uid="{00000000-0005-0000-0000-000015250000}"/>
    <cellStyle name="Comma [0] 3705" xfId="9484" hidden="1" xr:uid="{00000000-0005-0000-0000-00002D250000}"/>
    <cellStyle name="Comma [0] 3706" xfId="9450" hidden="1" xr:uid="{00000000-0005-0000-0000-00000B250000}"/>
    <cellStyle name="Comma [0] 3707" xfId="9422" hidden="1" xr:uid="{00000000-0005-0000-0000-0000EF240000}"/>
    <cellStyle name="Comma [0] 3708" xfId="9489" hidden="1" xr:uid="{00000000-0005-0000-0000-000032250000}"/>
    <cellStyle name="Comma [0] 3709" xfId="9446" hidden="1" xr:uid="{00000000-0005-0000-0000-000007250000}"/>
    <cellStyle name="Comma [0] 371" xfId="2830" hidden="1" xr:uid="{00000000-0005-0000-0000-00002F0B0000}"/>
    <cellStyle name="Comma [0] 3710" xfId="9480" hidden="1" xr:uid="{00000000-0005-0000-0000-000029250000}"/>
    <cellStyle name="Comma [0] 3711" xfId="9493" hidden="1" xr:uid="{00000000-0005-0000-0000-000036250000}"/>
    <cellStyle name="Comma [0] 3712" xfId="9495" hidden="1" xr:uid="{00000000-0005-0000-0000-000038250000}"/>
    <cellStyle name="Comma [0] 3713" xfId="9363" hidden="1" xr:uid="{00000000-0005-0000-0000-0000B4240000}"/>
    <cellStyle name="Comma [0] 3714" xfId="9483" hidden="1" xr:uid="{00000000-0005-0000-0000-00002C250000}"/>
    <cellStyle name="Comma [0] 3715" xfId="9423" hidden="1" xr:uid="{00000000-0005-0000-0000-0000F0240000}"/>
    <cellStyle name="Comma [0] 3716" xfId="9457" hidden="1" xr:uid="{00000000-0005-0000-0000-000012250000}"/>
    <cellStyle name="Comma [0] 3717" xfId="9470" hidden="1" xr:uid="{00000000-0005-0000-0000-00001F250000}"/>
    <cellStyle name="Comma [0] 3718" xfId="9498" hidden="1" xr:uid="{00000000-0005-0000-0000-00003B250000}"/>
    <cellStyle name="Comma [0] 3719" xfId="9461" hidden="1" xr:uid="{00000000-0005-0000-0000-000016250000}"/>
    <cellStyle name="Comma [0] 372" xfId="2796" hidden="1" xr:uid="{00000000-0005-0000-0000-00000D0B0000}"/>
    <cellStyle name="Comma [0] 3720" xfId="9421" hidden="1" xr:uid="{00000000-0005-0000-0000-0000EE240000}"/>
    <cellStyle name="Comma [0] 3721" xfId="9500" hidden="1" xr:uid="{00000000-0005-0000-0000-00003D250000}"/>
    <cellStyle name="Comma [0] 3722" xfId="9502" hidden="1" xr:uid="{00000000-0005-0000-0000-00003F250000}"/>
    <cellStyle name="Comma [0] 3723" xfId="9014" hidden="1" xr:uid="{00000000-0005-0000-0000-000057230000}"/>
    <cellStyle name="Comma [0] 3724" xfId="9011" hidden="1" xr:uid="{00000000-0005-0000-0000-000054230000}"/>
    <cellStyle name="Comma [0] 3725" xfId="9508" hidden="1" xr:uid="{00000000-0005-0000-0000-000045250000}"/>
    <cellStyle name="Comma [0] 3726" xfId="9514" hidden="1" xr:uid="{00000000-0005-0000-0000-00004B250000}"/>
    <cellStyle name="Comma [0] 3727" xfId="9516" hidden="1" xr:uid="{00000000-0005-0000-0000-00004D250000}"/>
    <cellStyle name="Comma [0] 3728" xfId="9507" hidden="1" xr:uid="{00000000-0005-0000-0000-000044250000}"/>
    <cellStyle name="Comma [0] 3729" xfId="9512" hidden="1" xr:uid="{00000000-0005-0000-0000-000049250000}"/>
    <cellStyle name="Comma [0] 373" xfId="2768" hidden="1" xr:uid="{00000000-0005-0000-0000-0000F10A0000}"/>
    <cellStyle name="Comma [0] 3730" xfId="9518" hidden="1" xr:uid="{00000000-0005-0000-0000-00004F250000}"/>
    <cellStyle name="Comma [0] 3731" xfId="9520" hidden="1" xr:uid="{00000000-0005-0000-0000-000051250000}"/>
    <cellStyle name="Comma [0] 3732" xfId="9037" hidden="1" xr:uid="{00000000-0005-0000-0000-00006E230000}"/>
    <cellStyle name="Comma [0] 3733" xfId="9039" hidden="1" xr:uid="{00000000-0005-0000-0000-000070230000}"/>
    <cellStyle name="Comma [0] 3734" xfId="9531" hidden="1" xr:uid="{00000000-0005-0000-0000-00005C250000}"/>
    <cellStyle name="Comma [0] 3735" xfId="9540" hidden="1" xr:uid="{00000000-0005-0000-0000-000065250000}"/>
    <cellStyle name="Comma [0] 3736" xfId="9551" hidden="1" xr:uid="{00000000-0005-0000-0000-000070250000}"/>
    <cellStyle name="Comma [0] 3737" xfId="9557" hidden="1" xr:uid="{00000000-0005-0000-0000-000076250000}"/>
    <cellStyle name="Comma [0] 3738" xfId="9539" hidden="1" xr:uid="{00000000-0005-0000-0000-000064250000}"/>
    <cellStyle name="Comma [0] 3739" xfId="9549" hidden="1" xr:uid="{00000000-0005-0000-0000-00006E250000}"/>
    <cellStyle name="Comma [0] 374" xfId="2835" hidden="1" xr:uid="{00000000-0005-0000-0000-0000340B0000}"/>
    <cellStyle name="Comma [0] 3740" xfId="9569" hidden="1" xr:uid="{00000000-0005-0000-0000-000082250000}"/>
    <cellStyle name="Comma [0] 3741" xfId="9571" hidden="1" xr:uid="{00000000-0005-0000-0000-000084250000}"/>
    <cellStyle name="Comma [0] 3742" xfId="9522" hidden="1" xr:uid="{00000000-0005-0000-0000-000053250000}"/>
    <cellStyle name="Comma [0] 3743" xfId="9019" hidden="1" xr:uid="{00000000-0005-0000-0000-00005C230000}"/>
    <cellStyle name="Comma [0] 3744" xfId="9525" hidden="1" xr:uid="{00000000-0005-0000-0000-000056250000}"/>
    <cellStyle name="Comma [0] 3745" xfId="9024" hidden="1" xr:uid="{00000000-0005-0000-0000-000061230000}"/>
    <cellStyle name="Comma [0] 3746" xfId="9008" hidden="1" xr:uid="{00000000-0005-0000-0000-000051230000}"/>
    <cellStyle name="Comma [0] 3747" xfId="9576" hidden="1" xr:uid="{00000000-0005-0000-0000-000089250000}"/>
    <cellStyle name="Comma [0] 3748" xfId="9017" hidden="1" xr:uid="{00000000-0005-0000-0000-00005A230000}"/>
    <cellStyle name="Comma [0] 3749" xfId="9038" hidden="1" xr:uid="{00000000-0005-0000-0000-00006F230000}"/>
    <cellStyle name="Comma [0] 375" xfId="2792" hidden="1" xr:uid="{00000000-0005-0000-0000-0000090B0000}"/>
    <cellStyle name="Comma [0] 3750" xfId="9588" hidden="1" xr:uid="{00000000-0005-0000-0000-000095250000}"/>
    <cellStyle name="Comma [0] 3751" xfId="9590" hidden="1" xr:uid="{00000000-0005-0000-0000-000097250000}"/>
    <cellStyle name="Comma [0] 3752" xfId="9579" hidden="1" xr:uid="{00000000-0005-0000-0000-00008C250000}"/>
    <cellStyle name="Comma [0] 3753" xfId="9587" hidden="1" xr:uid="{00000000-0005-0000-0000-000094250000}"/>
    <cellStyle name="Comma [0] 3754" xfId="9021" hidden="1" xr:uid="{00000000-0005-0000-0000-00005E230000}"/>
    <cellStyle name="Comma [0] 3755" xfId="9573" hidden="1" xr:uid="{00000000-0005-0000-0000-000086250000}"/>
    <cellStyle name="Comma [0] 3756" xfId="9606" hidden="1" xr:uid="{00000000-0005-0000-0000-0000A7250000}"/>
    <cellStyle name="Comma [0] 3757" xfId="9614" hidden="1" xr:uid="{00000000-0005-0000-0000-0000AF250000}"/>
    <cellStyle name="Comma [0] 3758" xfId="9523" hidden="1" xr:uid="{00000000-0005-0000-0000-000054250000}"/>
    <cellStyle name="Comma [0] 3759" xfId="9602" hidden="1" xr:uid="{00000000-0005-0000-0000-0000A3250000}"/>
    <cellStyle name="Comma [0] 376" xfId="2826" hidden="1" xr:uid="{00000000-0005-0000-0000-00002B0B0000}"/>
    <cellStyle name="Comma [0] 3760" xfId="9623" hidden="1" xr:uid="{00000000-0005-0000-0000-0000B8250000}"/>
    <cellStyle name="Comma [0] 3761" xfId="9625" hidden="1" xr:uid="{00000000-0005-0000-0000-0000BA250000}"/>
    <cellStyle name="Comma [0] 3762" xfId="9584" hidden="1" xr:uid="{00000000-0005-0000-0000-000091250000}"/>
    <cellStyle name="Comma [0] 3763" xfId="9529" hidden="1" xr:uid="{00000000-0005-0000-0000-00005A250000}"/>
    <cellStyle name="Comma [0] 3764" xfId="9582" hidden="1" xr:uid="{00000000-0005-0000-0000-00008F250000}"/>
    <cellStyle name="Comma [0] 3765" xfId="9566" hidden="1" xr:uid="{00000000-0005-0000-0000-00007F250000}"/>
    <cellStyle name="Comma [0] 3766" xfId="9562" hidden="1" xr:uid="{00000000-0005-0000-0000-00007B250000}"/>
    <cellStyle name="Comma [0] 3767" xfId="9633" hidden="1" xr:uid="{00000000-0005-0000-0000-0000C2250000}"/>
    <cellStyle name="Comma [0] 3768" xfId="9505" hidden="1" xr:uid="{00000000-0005-0000-0000-000042250000}"/>
    <cellStyle name="Comma [0] 3769" xfId="8987" hidden="1" xr:uid="{00000000-0005-0000-0000-00003C230000}"/>
    <cellStyle name="Comma [0] 377" xfId="2839" hidden="1" xr:uid="{00000000-0005-0000-0000-0000380B0000}"/>
    <cellStyle name="Comma [0] 3770" xfId="9641" hidden="1" xr:uid="{00000000-0005-0000-0000-0000CA250000}"/>
    <cellStyle name="Comma [0] 3771" xfId="9643" hidden="1" xr:uid="{00000000-0005-0000-0000-0000CC250000}"/>
    <cellStyle name="Comma [0] 3772" xfId="9592" hidden="1" xr:uid="{00000000-0005-0000-0000-000099250000}"/>
    <cellStyle name="Comma [0] 3773" xfId="9568" hidden="1" xr:uid="{00000000-0005-0000-0000-000081250000}"/>
    <cellStyle name="Comma [0] 3774" xfId="9603" hidden="1" xr:uid="{00000000-0005-0000-0000-0000A4250000}"/>
    <cellStyle name="Comma [0] 3775" xfId="9535" hidden="1" xr:uid="{00000000-0005-0000-0000-000060250000}"/>
    <cellStyle name="Comma [0] 3776" xfId="9605" hidden="1" xr:uid="{00000000-0005-0000-0000-0000A6250000}"/>
    <cellStyle name="Comma [0] 3777" xfId="9650" hidden="1" xr:uid="{00000000-0005-0000-0000-0000D3250000}"/>
    <cellStyle name="Comma [0] 3778" xfId="9593" hidden="1" xr:uid="{00000000-0005-0000-0000-00009A250000}"/>
    <cellStyle name="Comma [0] 3779" xfId="9550" hidden="1" xr:uid="{00000000-0005-0000-0000-00006F250000}"/>
    <cellStyle name="Comma [0] 378" xfId="2841" hidden="1" xr:uid="{00000000-0005-0000-0000-00003A0B0000}"/>
    <cellStyle name="Comma [0] 3780" xfId="9656" hidden="1" xr:uid="{00000000-0005-0000-0000-0000D9250000}"/>
    <cellStyle name="Comma [0] 3781" xfId="9658" hidden="1" xr:uid="{00000000-0005-0000-0000-0000DB250000}"/>
    <cellStyle name="Comma [0] 3782" xfId="9611" hidden="1" xr:uid="{00000000-0005-0000-0000-0000AC250000}"/>
    <cellStyle name="Comma [0] 3783" xfId="9617" hidden="1" xr:uid="{00000000-0005-0000-0000-0000B2250000}"/>
    <cellStyle name="Comma [0] 3784" xfId="9504" hidden="1" xr:uid="{00000000-0005-0000-0000-000041250000}"/>
    <cellStyle name="Comma [0] 3785" xfId="9567" hidden="1" xr:uid="{00000000-0005-0000-0000-000080250000}"/>
    <cellStyle name="Comma [0] 3786" xfId="9575" hidden="1" xr:uid="{00000000-0005-0000-0000-000088250000}"/>
    <cellStyle name="Comma [0] 3787" xfId="9664" hidden="1" xr:uid="{00000000-0005-0000-0000-0000E1250000}"/>
    <cellStyle name="Comma [0] 3788" xfId="9578" hidden="1" xr:uid="{00000000-0005-0000-0000-00008B250000}"/>
    <cellStyle name="Comma [0] 3789" xfId="9538" hidden="1" xr:uid="{00000000-0005-0000-0000-000063250000}"/>
    <cellStyle name="Comma [0] 379" xfId="2709" hidden="1" xr:uid="{00000000-0005-0000-0000-0000B60A0000}"/>
    <cellStyle name="Comma [0] 3790" xfId="9669" hidden="1" xr:uid="{00000000-0005-0000-0000-0000E6250000}"/>
    <cellStyle name="Comma [0] 3791" xfId="9671" hidden="1" xr:uid="{00000000-0005-0000-0000-0000E8250000}"/>
    <cellStyle name="Comma [0] 3792" xfId="9630" hidden="1" xr:uid="{00000000-0005-0000-0000-0000BF250000}"/>
    <cellStyle name="Comma [0] 3793" xfId="9636" hidden="1" xr:uid="{00000000-0005-0000-0000-0000C5250000}"/>
    <cellStyle name="Comma [0] 3794" xfId="9537" hidden="1" xr:uid="{00000000-0005-0000-0000-000062250000}"/>
    <cellStyle name="Comma [0] 3795" xfId="9618" hidden="1" xr:uid="{00000000-0005-0000-0000-0000B3250000}"/>
    <cellStyle name="Comma [0] 3796" xfId="9597" hidden="1" xr:uid="{00000000-0005-0000-0000-00009E250000}"/>
    <cellStyle name="Comma [0] 3797" xfId="9675" hidden="1" xr:uid="{00000000-0005-0000-0000-0000EC250000}"/>
    <cellStyle name="Comma [0] 3798" xfId="9616" hidden="1" xr:uid="{00000000-0005-0000-0000-0000B1250000}"/>
    <cellStyle name="Comma [0] 3799" xfId="9554" hidden="1" xr:uid="{00000000-0005-0000-0000-000073250000}"/>
    <cellStyle name="Comma [0] 38" xfId="90" hidden="1" xr:uid="{00000000-0005-0000-0000-00007A000000}"/>
    <cellStyle name="Comma [0] 380" xfId="2829" hidden="1" xr:uid="{00000000-0005-0000-0000-00002E0B0000}"/>
    <cellStyle name="Comma [0] 3800" xfId="9682" hidden="1" xr:uid="{00000000-0005-0000-0000-0000F3250000}"/>
    <cellStyle name="Comma [0] 3801" xfId="9684" hidden="1" xr:uid="{00000000-0005-0000-0000-0000F5250000}"/>
    <cellStyle name="Comma [0] 3802" xfId="9648" hidden="1" xr:uid="{00000000-0005-0000-0000-0000D1250000}"/>
    <cellStyle name="Comma [0] 3803" xfId="9653" hidden="1" xr:uid="{00000000-0005-0000-0000-0000D6250000}"/>
    <cellStyle name="Comma [0] 3804" xfId="9018" hidden="1" xr:uid="{00000000-0005-0000-0000-00005B230000}"/>
    <cellStyle name="Comma [0] 3805" xfId="9637" hidden="1" xr:uid="{00000000-0005-0000-0000-0000C6250000}"/>
    <cellStyle name="Comma [0] 3806" xfId="9542" hidden="1" xr:uid="{00000000-0005-0000-0000-000067250000}"/>
    <cellStyle name="Comma [0] 3807" xfId="9688" hidden="1" xr:uid="{00000000-0005-0000-0000-0000F9250000}"/>
    <cellStyle name="Comma [0] 3808" xfId="9635" hidden="1" xr:uid="{00000000-0005-0000-0000-0000C4250000}"/>
    <cellStyle name="Comma [0] 3809" xfId="9574" hidden="1" xr:uid="{00000000-0005-0000-0000-000087250000}"/>
    <cellStyle name="Comma [0] 381" xfId="2769" hidden="1" xr:uid="{00000000-0005-0000-0000-0000F20A0000}"/>
    <cellStyle name="Comma [0] 3810" xfId="9692" hidden="1" xr:uid="{00000000-0005-0000-0000-0000FD250000}"/>
    <cellStyle name="Comma [0] 3811" xfId="9694" hidden="1" xr:uid="{00000000-0005-0000-0000-0000FF250000}"/>
    <cellStyle name="Comma [0] 3812" xfId="9662" hidden="1" xr:uid="{00000000-0005-0000-0000-0000DF250000}"/>
    <cellStyle name="Comma [0] 3813" xfId="9666" hidden="1" xr:uid="{00000000-0005-0000-0000-0000E3250000}"/>
    <cellStyle name="Comma [0] 3814" xfId="9556" hidden="1" xr:uid="{00000000-0005-0000-0000-000075250000}"/>
    <cellStyle name="Comma [0] 3815" xfId="9654" hidden="1" xr:uid="{00000000-0005-0000-0000-0000D7250000}"/>
    <cellStyle name="Comma [0] 3816" xfId="9546" hidden="1" xr:uid="{00000000-0005-0000-0000-00006B250000}"/>
    <cellStyle name="Comma [0] 3817" xfId="9698" hidden="1" xr:uid="{00000000-0005-0000-0000-000003260000}"/>
    <cellStyle name="Comma [0] 3818" xfId="9652" hidden="1" xr:uid="{00000000-0005-0000-0000-0000D5250000}"/>
    <cellStyle name="Comma [0] 3819" xfId="9621" hidden="1" xr:uid="{00000000-0005-0000-0000-0000B6250000}"/>
    <cellStyle name="Comma [0] 382" xfId="2803" hidden="1" xr:uid="{00000000-0005-0000-0000-0000140B0000}"/>
    <cellStyle name="Comma [0] 3820" xfId="9702" hidden="1" xr:uid="{00000000-0005-0000-0000-000007260000}"/>
    <cellStyle name="Comma [0] 3821" xfId="9704" hidden="1" xr:uid="{00000000-0005-0000-0000-000009260000}"/>
    <cellStyle name="Comma [0] 3822" xfId="9690" hidden="1" xr:uid="{00000000-0005-0000-0000-0000FB250000}"/>
    <cellStyle name="Comma [0] 3823" xfId="9677" hidden="1" xr:uid="{00000000-0005-0000-0000-0000EE250000}"/>
    <cellStyle name="Comma [0] 3824" xfId="9701" hidden="1" xr:uid="{00000000-0005-0000-0000-000006260000}"/>
    <cellStyle name="Comma [0] 3825" xfId="9667" hidden="1" xr:uid="{00000000-0005-0000-0000-0000E4250000}"/>
    <cellStyle name="Comma [0] 3826" xfId="9639" hidden="1" xr:uid="{00000000-0005-0000-0000-0000C8250000}"/>
    <cellStyle name="Comma [0] 3827" xfId="9706" hidden="1" xr:uid="{00000000-0005-0000-0000-00000B260000}"/>
    <cellStyle name="Comma [0] 3828" xfId="9663" hidden="1" xr:uid="{00000000-0005-0000-0000-0000E0250000}"/>
    <cellStyle name="Comma [0] 3829" xfId="9697" hidden="1" xr:uid="{00000000-0005-0000-0000-000002260000}"/>
    <cellStyle name="Comma [0] 383" xfId="2816" hidden="1" xr:uid="{00000000-0005-0000-0000-0000210B0000}"/>
    <cellStyle name="Comma [0] 3830" xfId="9710" hidden="1" xr:uid="{00000000-0005-0000-0000-00000F260000}"/>
    <cellStyle name="Comma [0] 3831" xfId="9712" hidden="1" xr:uid="{00000000-0005-0000-0000-000011260000}"/>
    <cellStyle name="Comma [0] 3832" xfId="9580" hidden="1" xr:uid="{00000000-0005-0000-0000-00008D250000}"/>
    <cellStyle name="Comma [0] 3833" xfId="9700" hidden="1" xr:uid="{00000000-0005-0000-0000-000005260000}"/>
    <cellStyle name="Comma [0] 3834" xfId="9640" hidden="1" xr:uid="{00000000-0005-0000-0000-0000C9250000}"/>
    <cellStyle name="Comma [0] 3835" xfId="9674" hidden="1" xr:uid="{00000000-0005-0000-0000-0000EB250000}"/>
    <cellStyle name="Comma [0] 3836" xfId="9687" hidden="1" xr:uid="{00000000-0005-0000-0000-0000F8250000}"/>
    <cellStyle name="Comma [0] 3837" xfId="9715" hidden="1" xr:uid="{00000000-0005-0000-0000-000014260000}"/>
    <cellStyle name="Comma [0] 3838" xfId="9678" hidden="1" xr:uid="{00000000-0005-0000-0000-0000EF250000}"/>
    <cellStyle name="Comma [0] 3839" xfId="9638" hidden="1" xr:uid="{00000000-0005-0000-0000-0000C7250000}"/>
    <cellStyle name="Comma [0] 384" xfId="2844" hidden="1" xr:uid="{00000000-0005-0000-0000-00003D0B0000}"/>
    <cellStyle name="Comma [0] 3840" xfId="9717" hidden="1" xr:uid="{00000000-0005-0000-0000-000016260000}"/>
    <cellStyle name="Comma [0] 3841" xfId="9719" hidden="1" xr:uid="{00000000-0005-0000-0000-000018260000}"/>
    <cellStyle name="Comma [0] 3842" xfId="9072" hidden="1" xr:uid="{00000000-0005-0000-0000-000091230000}"/>
    <cellStyle name="Comma [0] 3843" xfId="9028" hidden="1" xr:uid="{00000000-0005-0000-0000-000065230000}"/>
    <cellStyle name="Comma [0] 3844" xfId="9725" hidden="1" xr:uid="{00000000-0005-0000-0000-00001E260000}"/>
    <cellStyle name="Comma [0] 3845" xfId="9731" hidden="1" xr:uid="{00000000-0005-0000-0000-000024260000}"/>
    <cellStyle name="Comma [0] 3846" xfId="9733" hidden="1" xr:uid="{00000000-0005-0000-0000-000026260000}"/>
    <cellStyle name="Comma [0] 3847" xfId="9724" hidden="1" xr:uid="{00000000-0005-0000-0000-00001D260000}"/>
    <cellStyle name="Comma [0] 3848" xfId="9729" hidden="1" xr:uid="{00000000-0005-0000-0000-000022260000}"/>
    <cellStyle name="Comma [0] 3849" xfId="9735" hidden="1" xr:uid="{00000000-0005-0000-0000-000028260000}"/>
    <cellStyle name="Comma [0] 385" xfId="2807" hidden="1" xr:uid="{00000000-0005-0000-0000-0000180B0000}"/>
    <cellStyle name="Comma [0] 3850" xfId="9737" hidden="1" xr:uid="{00000000-0005-0000-0000-00002A260000}"/>
    <cellStyle name="Comma [0] 3851" xfId="9029" hidden="1" xr:uid="{00000000-0005-0000-0000-000066230000}"/>
    <cellStyle name="Comma [0] 3852" xfId="9007" hidden="1" xr:uid="{00000000-0005-0000-0000-000050230000}"/>
    <cellStyle name="Comma [0] 3853" xfId="9748" hidden="1" xr:uid="{00000000-0005-0000-0000-000035260000}"/>
    <cellStyle name="Comma [0] 3854" xfId="9757" hidden="1" xr:uid="{00000000-0005-0000-0000-00003E260000}"/>
    <cellStyle name="Comma [0] 3855" xfId="9768" hidden="1" xr:uid="{00000000-0005-0000-0000-000049260000}"/>
    <cellStyle name="Comma [0] 3856" xfId="9774" hidden="1" xr:uid="{00000000-0005-0000-0000-00004F260000}"/>
    <cellStyle name="Comma [0] 3857" xfId="9756" hidden="1" xr:uid="{00000000-0005-0000-0000-00003D260000}"/>
    <cellStyle name="Comma [0] 3858" xfId="9766" hidden="1" xr:uid="{00000000-0005-0000-0000-000047260000}"/>
    <cellStyle name="Comma [0] 3859" xfId="9786" hidden="1" xr:uid="{00000000-0005-0000-0000-00005B260000}"/>
    <cellStyle name="Comma [0] 386" xfId="2767" hidden="1" xr:uid="{00000000-0005-0000-0000-0000F00A0000}"/>
    <cellStyle name="Comma [0] 3860" xfId="9788" hidden="1" xr:uid="{00000000-0005-0000-0000-00005D260000}"/>
    <cellStyle name="Comma [0] 3861" xfId="9739" hidden="1" xr:uid="{00000000-0005-0000-0000-00002C260000}"/>
    <cellStyle name="Comma [0] 3862" xfId="8995" hidden="1" xr:uid="{00000000-0005-0000-0000-000044230000}"/>
    <cellStyle name="Comma [0] 3863" xfId="9742" hidden="1" xr:uid="{00000000-0005-0000-0000-00002F260000}"/>
    <cellStyle name="Comma [0] 3864" xfId="9006" hidden="1" xr:uid="{00000000-0005-0000-0000-00004F230000}"/>
    <cellStyle name="Comma [0] 3865" xfId="9005" hidden="1" xr:uid="{00000000-0005-0000-0000-00004E230000}"/>
    <cellStyle name="Comma [0] 3866" xfId="9793" hidden="1" xr:uid="{00000000-0005-0000-0000-000062260000}"/>
    <cellStyle name="Comma [0] 3867" xfId="9081" hidden="1" xr:uid="{00000000-0005-0000-0000-00009A230000}"/>
    <cellStyle name="Comma [0] 3868" xfId="9282" hidden="1" xr:uid="{00000000-0005-0000-0000-000063240000}"/>
    <cellStyle name="Comma [0] 3869" xfId="9805" hidden="1" xr:uid="{00000000-0005-0000-0000-00006E260000}"/>
    <cellStyle name="Comma [0] 387" xfId="2846" hidden="1" xr:uid="{00000000-0005-0000-0000-00003F0B0000}"/>
    <cellStyle name="Comma [0] 3870" xfId="9807" hidden="1" xr:uid="{00000000-0005-0000-0000-000070260000}"/>
    <cellStyle name="Comma [0] 3871" xfId="9796" hidden="1" xr:uid="{00000000-0005-0000-0000-000065260000}"/>
    <cellStyle name="Comma [0] 3872" xfId="9804" hidden="1" xr:uid="{00000000-0005-0000-0000-00006D260000}"/>
    <cellStyle name="Comma [0] 3873" xfId="9291" hidden="1" xr:uid="{00000000-0005-0000-0000-00006C240000}"/>
    <cellStyle name="Comma [0] 3874" xfId="9790" hidden="1" xr:uid="{00000000-0005-0000-0000-00005F260000}"/>
    <cellStyle name="Comma [0] 3875" xfId="9823" hidden="1" xr:uid="{00000000-0005-0000-0000-000080260000}"/>
    <cellStyle name="Comma [0] 3876" xfId="9831" hidden="1" xr:uid="{00000000-0005-0000-0000-000088260000}"/>
    <cellStyle name="Comma [0] 3877" xfId="9740" hidden="1" xr:uid="{00000000-0005-0000-0000-00002D260000}"/>
    <cellStyle name="Comma [0] 3878" xfId="9819" hidden="1" xr:uid="{00000000-0005-0000-0000-00007C260000}"/>
    <cellStyle name="Comma [0] 3879" xfId="9840" hidden="1" xr:uid="{00000000-0005-0000-0000-000091260000}"/>
    <cellStyle name="Comma [0] 388" xfId="2848" hidden="1" xr:uid="{00000000-0005-0000-0000-0000410B0000}"/>
    <cellStyle name="Comma [0] 3880" xfId="9842" hidden="1" xr:uid="{00000000-0005-0000-0000-000093260000}"/>
    <cellStyle name="Comma [0] 3881" xfId="9801" hidden="1" xr:uid="{00000000-0005-0000-0000-00006A260000}"/>
    <cellStyle name="Comma [0] 3882" xfId="9746" hidden="1" xr:uid="{00000000-0005-0000-0000-000033260000}"/>
    <cellStyle name="Comma [0] 3883" xfId="9799" hidden="1" xr:uid="{00000000-0005-0000-0000-000068260000}"/>
    <cellStyle name="Comma [0] 3884" xfId="9783" hidden="1" xr:uid="{00000000-0005-0000-0000-000058260000}"/>
    <cellStyle name="Comma [0] 3885" xfId="9779" hidden="1" xr:uid="{00000000-0005-0000-0000-000054260000}"/>
    <cellStyle name="Comma [0] 3886" xfId="9850" hidden="1" xr:uid="{00000000-0005-0000-0000-00009B260000}"/>
    <cellStyle name="Comma [0] 3887" xfId="9722" hidden="1" xr:uid="{00000000-0005-0000-0000-00001B260000}"/>
    <cellStyle name="Comma [0] 3888" xfId="9030" hidden="1" xr:uid="{00000000-0005-0000-0000-000067230000}"/>
    <cellStyle name="Comma [0] 3889" xfId="9858" hidden="1" xr:uid="{00000000-0005-0000-0000-0000A3260000}"/>
    <cellStyle name="Comma [0] 389" xfId="1296" hidden="1" xr:uid="{00000000-0005-0000-0000-000031050000}"/>
    <cellStyle name="Comma [0] 3890" xfId="9860" hidden="1" xr:uid="{00000000-0005-0000-0000-0000A5260000}"/>
    <cellStyle name="Comma [0] 3891" xfId="9809" hidden="1" xr:uid="{00000000-0005-0000-0000-000072260000}"/>
    <cellStyle name="Comma [0] 3892" xfId="9785" hidden="1" xr:uid="{00000000-0005-0000-0000-00005A260000}"/>
    <cellStyle name="Comma [0] 3893" xfId="9820" hidden="1" xr:uid="{00000000-0005-0000-0000-00007D260000}"/>
    <cellStyle name="Comma [0] 3894" xfId="9752" hidden="1" xr:uid="{00000000-0005-0000-0000-000039260000}"/>
    <cellStyle name="Comma [0] 3895" xfId="9822" hidden="1" xr:uid="{00000000-0005-0000-0000-00007F260000}"/>
    <cellStyle name="Comma [0] 3896" xfId="9867" hidden="1" xr:uid="{00000000-0005-0000-0000-0000AC260000}"/>
    <cellStyle name="Comma [0] 3897" xfId="9810" hidden="1" xr:uid="{00000000-0005-0000-0000-000073260000}"/>
    <cellStyle name="Comma [0] 3898" xfId="9767" hidden="1" xr:uid="{00000000-0005-0000-0000-000048260000}"/>
    <cellStyle name="Comma [0] 3899" xfId="9873" hidden="1" xr:uid="{00000000-0005-0000-0000-0000B2260000}"/>
    <cellStyle name="Comma [0] 39" xfId="92" hidden="1" xr:uid="{00000000-0005-0000-0000-00007C000000}"/>
    <cellStyle name="Comma [0] 390" xfId="1311" hidden="1" xr:uid="{00000000-0005-0000-0000-000040050000}"/>
    <cellStyle name="Comma [0] 3900" xfId="9875" hidden="1" xr:uid="{00000000-0005-0000-0000-0000B4260000}"/>
    <cellStyle name="Comma [0] 3901" xfId="9828" hidden="1" xr:uid="{00000000-0005-0000-0000-000085260000}"/>
    <cellStyle name="Comma [0] 3902" xfId="9834" hidden="1" xr:uid="{00000000-0005-0000-0000-00008B260000}"/>
    <cellStyle name="Comma [0] 3903" xfId="9721" hidden="1" xr:uid="{00000000-0005-0000-0000-00001A260000}"/>
    <cellStyle name="Comma [0] 3904" xfId="9784" hidden="1" xr:uid="{00000000-0005-0000-0000-000059260000}"/>
    <cellStyle name="Comma [0] 3905" xfId="9792" hidden="1" xr:uid="{00000000-0005-0000-0000-000061260000}"/>
    <cellStyle name="Comma [0] 3906" xfId="9881" hidden="1" xr:uid="{00000000-0005-0000-0000-0000BA260000}"/>
    <cellStyle name="Comma [0] 3907" xfId="9795" hidden="1" xr:uid="{00000000-0005-0000-0000-000064260000}"/>
    <cellStyle name="Comma [0] 3908" xfId="9755" hidden="1" xr:uid="{00000000-0005-0000-0000-00003C260000}"/>
    <cellStyle name="Comma [0] 3909" xfId="9886" hidden="1" xr:uid="{00000000-0005-0000-0000-0000BF260000}"/>
    <cellStyle name="Comma [0] 391" xfId="1315" hidden="1" xr:uid="{00000000-0005-0000-0000-000044050000}"/>
    <cellStyle name="Comma [0] 3910" xfId="9888" hidden="1" xr:uid="{00000000-0005-0000-0000-0000C1260000}"/>
    <cellStyle name="Comma [0] 3911" xfId="9847" hidden="1" xr:uid="{00000000-0005-0000-0000-000098260000}"/>
    <cellStyle name="Comma [0] 3912" xfId="9853" hidden="1" xr:uid="{00000000-0005-0000-0000-00009E260000}"/>
    <cellStyle name="Comma [0] 3913" xfId="9754" hidden="1" xr:uid="{00000000-0005-0000-0000-00003B260000}"/>
    <cellStyle name="Comma [0] 3914" xfId="9835" hidden="1" xr:uid="{00000000-0005-0000-0000-00008C260000}"/>
    <cellStyle name="Comma [0] 3915" xfId="9814" hidden="1" xr:uid="{00000000-0005-0000-0000-000077260000}"/>
    <cellStyle name="Comma [0] 3916" xfId="9892" hidden="1" xr:uid="{00000000-0005-0000-0000-0000C5260000}"/>
    <cellStyle name="Comma [0] 3917" xfId="9833" hidden="1" xr:uid="{00000000-0005-0000-0000-00008A260000}"/>
    <cellStyle name="Comma [0] 3918" xfId="9771" hidden="1" xr:uid="{00000000-0005-0000-0000-00004C260000}"/>
    <cellStyle name="Comma [0] 3919" xfId="9899" hidden="1" xr:uid="{00000000-0005-0000-0000-0000CC260000}"/>
    <cellStyle name="Comma [0] 392" xfId="2853" hidden="1" xr:uid="{00000000-0005-0000-0000-0000460B0000}"/>
    <cellStyle name="Comma [0] 3920" xfId="9901" hidden="1" xr:uid="{00000000-0005-0000-0000-0000CE260000}"/>
    <cellStyle name="Comma [0] 3921" xfId="9865" hidden="1" xr:uid="{00000000-0005-0000-0000-0000AA260000}"/>
    <cellStyle name="Comma [0] 3922" xfId="9870" hidden="1" xr:uid="{00000000-0005-0000-0000-0000AF260000}"/>
    <cellStyle name="Comma [0] 3923" xfId="9300" hidden="1" xr:uid="{00000000-0005-0000-0000-000075240000}"/>
    <cellStyle name="Comma [0] 3924" xfId="9854" hidden="1" xr:uid="{00000000-0005-0000-0000-00009F260000}"/>
    <cellStyle name="Comma [0] 3925" xfId="9759" hidden="1" xr:uid="{00000000-0005-0000-0000-000040260000}"/>
    <cellStyle name="Comma [0] 3926" xfId="9905" hidden="1" xr:uid="{00000000-0005-0000-0000-0000D2260000}"/>
    <cellStyle name="Comma [0] 3927" xfId="9852" hidden="1" xr:uid="{00000000-0005-0000-0000-00009D260000}"/>
    <cellStyle name="Comma [0] 3928" xfId="9791" hidden="1" xr:uid="{00000000-0005-0000-0000-000060260000}"/>
    <cellStyle name="Comma [0] 3929" xfId="9909" hidden="1" xr:uid="{00000000-0005-0000-0000-0000D6260000}"/>
    <cellStyle name="Comma [0] 393" xfId="2855" hidden="1" xr:uid="{00000000-0005-0000-0000-0000480B0000}"/>
    <cellStyle name="Comma [0] 3930" xfId="9911" hidden="1" xr:uid="{00000000-0005-0000-0000-0000D8260000}"/>
    <cellStyle name="Comma [0] 3931" xfId="9879" hidden="1" xr:uid="{00000000-0005-0000-0000-0000B8260000}"/>
    <cellStyle name="Comma [0] 3932" xfId="9883" hidden="1" xr:uid="{00000000-0005-0000-0000-0000BC260000}"/>
    <cellStyle name="Comma [0] 3933" xfId="9773" hidden="1" xr:uid="{00000000-0005-0000-0000-00004E260000}"/>
    <cellStyle name="Comma [0] 3934" xfId="9871" hidden="1" xr:uid="{00000000-0005-0000-0000-0000B0260000}"/>
    <cellStyle name="Comma [0] 3935" xfId="9763" hidden="1" xr:uid="{00000000-0005-0000-0000-000044260000}"/>
    <cellStyle name="Comma [0] 3936" xfId="9915" hidden="1" xr:uid="{00000000-0005-0000-0000-0000DC260000}"/>
    <cellStyle name="Comma [0] 3937" xfId="9869" hidden="1" xr:uid="{00000000-0005-0000-0000-0000AE260000}"/>
    <cellStyle name="Comma [0] 3938" xfId="9838" hidden="1" xr:uid="{00000000-0005-0000-0000-00008F260000}"/>
    <cellStyle name="Comma [0] 3939" xfId="9919" hidden="1" xr:uid="{00000000-0005-0000-0000-0000E0260000}"/>
    <cellStyle name="Comma [0] 394" xfId="1310" hidden="1" xr:uid="{00000000-0005-0000-0000-00003F050000}"/>
    <cellStyle name="Comma [0] 3940" xfId="9921" hidden="1" xr:uid="{00000000-0005-0000-0000-0000E2260000}"/>
    <cellStyle name="Comma [0] 3941" xfId="9907" hidden="1" xr:uid="{00000000-0005-0000-0000-0000D4260000}"/>
    <cellStyle name="Comma [0] 3942" xfId="9894" hidden="1" xr:uid="{00000000-0005-0000-0000-0000C7260000}"/>
    <cellStyle name="Comma [0] 3943" xfId="9918" hidden="1" xr:uid="{00000000-0005-0000-0000-0000DF260000}"/>
    <cellStyle name="Comma [0] 3944" xfId="9884" hidden="1" xr:uid="{00000000-0005-0000-0000-0000BD260000}"/>
    <cellStyle name="Comma [0] 3945" xfId="9856" hidden="1" xr:uid="{00000000-0005-0000-0000-0000A1260000}"/>
    <cellStyle name="Comma [0] 3946" xfId="9923" hidden="1" xr:uid="{00000000-0005-0000-0000-0000E4260000}"/>
    <cellStyle name="Comma [0] 3947" xfId="9880" hidden="1" xr:uid="{00000000-0005-0000-0000-0000B9260000}"/>
    <cellStyle name="Comma [0] 3948" xfId="9914" hidden="1" xr:uid="{00000000-0005-0000-0000-0000DB260000}"/>
    <cellStyle name="Comma [0] 3949" xfId="9927" hidden="1" xr:uid="{00000000-0005-0000-0000-0000E8260000}"/>
    <cellStyle name="Comma [0] 395" xfId="2851" hidden="1" xr:uid="{00000000-0005-0000-0000-0000440B0000}"/>
    <cellStyle name="Comma [0] 3950" xfId="9929" hidden="1" xr:uid="{00000000-0005-0000-0000-0000EA260000}"/>
    <cellStyle name="Comma [0] 3951" xfId="9797" hidden="1" xr:uid="{00000000-0005-0000-0000-000066260000}"/>
    <cellStyle name="Comma [0] 3952" xfId="9917" hidden="1" xr:uid="{00000000-0005-0000-0000-0000DE260000}"/>
    <cellStyle name="Comma [0] 3953" xfId="9857" hidden="1" xr:uid="{00000000-0005-0000-0000-0000A2260000}"/>
    <cellStyle name="Comma [0] 3954" xfId="9891" hidden="1" xr:uid="{00000000-0005-0000-0000-0000C4260000}"/>
    <cellStyle name="Comma [0] 3955" xfId="9904" hidden="1" xr:uid="{00000000-0005-0000-0000-0000D1260000}"/>
    <cellStyle name="Comma [0] 3956" xfId="9932" hidden="1" xr:uid="{00000000-0005-0000-0000-0000ED260000}"/>
    <cellStyle name="Comma [0] 3957" xfId="9895" hidden="1" xr:uid="{00000000-0005-0000-0000-0000C8260000}"/>
    <cellStyle name="Comma [0] 3958" xfId="9855" hidden="1" xr:uid="{00000000-0005-0000-0000-0000A0260000}"/>
    <cellStyle name="Comma [0] 3959" xfId="9934" hidden="1" xr:uid="{00000000-0005-0000-0000-0000EF260000}"/>
    <cellStyle name="Comma [0] 396" xfId="2857" hidden="1" xr:uid="{00000000-0005-0000-0000-00004A0B0000}"/>
    <cellStyle name="Comma [0] 3960" xfId="9936" hidden="1" xr:uid="{00000000-0005-0000-0000-0000F1260000}"/>
    <cellStyle name="Comma [0] 3961" xfId="9938" hidden="1" xr:uid="{00000000-0005-0000-0000-0000F3260000}"/>
    <cellStyle name="Comma [0] 3962" xfId="9941" hidden="1" xr:uid="{00000000-0005-0000-0000-0000F6260000}"/>
    <cellStyle name="Comma [0] 3963" xfId="9942" hidden="1" xr:uid="{00000000-0005-0000-0000-0000F7260000}"/>
    <cellStyle name="Comma [0] 3964" xfId="9960" hidden="1" xr:uid="{00000000-0005-0000-0000-000009270000}"/>
    <cellStyle name="Comma [0] 3965" xfId="9967" hidden="1" xr:uid="{00000000-0005-0000-0000-000010270000}"/>
    <cellStyle name="Comma [0] 3966" xfId="9973" hidden="1" xr:uid="{00000000-0005-0000-0000-000016270000}"/>
    <cellStyle name="Comma [0] 3967" xfId="9975" hidden="1" xr:uid="{00000000-0005-0000-0000-000018270000}"/>
    <cellStyle name="Comma [0] 3968" xfId="9966" hidden="1" xr:uid="{00000000-0005-0000-0000-00000F270000}"/>
    <cellStyle name="Comma [0] 3969" xfId="9971" hidden="1" xr:uid="{00000000-0005-0000-0000-000014270000}"/>
    <cellStyle name="Comma [0] 397" xfId="2859" hidden="1" xr:uid="{00000000-0005-0000-0000-00004C0B0000}"/>
    <cellStyle name="Comma [0] 3970" xfId="9977" hidden="1" xr:uid="{00000000-0005-0000-0000-00001A270000}"/>
    <cellStyle name="Comma [0] 3971" xfId="9979" hidden="1" xr:uid="{00000000-0005-0000-0000-00001C270000}"/>
    <cellStyle name="Comma [0] 3972" xfId="9957" hidden="1" xr:uid="{00000000-0005-0000-0000-000006270000}"/>
    <cellStyle name="Comma [0] 3973" xfId="9946" hidden="1" xr:uid="{00000000-0005-0000-0000-0000FB260000}"/>
    <cellStyle name="Comma [0] 3974" xfId="9990" hidden="1" xr:uid="{00000000-0005-0000-0000-000027270000}"/>
    <cellStyle name="Comma [0] 3975" xfId="9999" hidden="1" xr:uid="{00000000-0005-0000-0000-000030270000}"/>
    <cellStyle name="Comma [0] 3976" xfId="10010" hidden="1" xr:uid="{00000000-0005-0000-0000-00003B270000}"/>
    <cellStyle name="Comma [0] 3977" xfId="10016" hidden="1" xr:uid="{00000000-0005-0000-0000-000041270000}"/>
    <cellStyle name="Comma [0] 3978" xfId="9998" hidden="1" xr:uid="{00000000-0005-0000-0000-00002F270000}"/>
    <cellStyle name="Comma [0] 3979" xfId="10008" hidden="1" xr:uid="{00000000-0005-0000-0000-000039270000}"/>
    <cellStyle name="Comma [0] 398" xfId="1304" hidden="1" xr:uid="{00000000-0005-0000-0000-000039050000}"/>
    <cellStyle name="Comma [0] 3980" xfId="10028" hidden="1" xr:uid="{00000000-0005-0000-0000-00004D270000}"/>
    <cellStyle name="Comma [0] 3981" xfId="10030" hidden="1" xr:uid="{00000000-0005-0000-0000-00004F270000}"/>
    <cellStyle name="Comma [0] 3982" xfId="9981" hidden="1" xr:uid="{00000000-0005-0000-0000-00001E270000}"/>
    <cellStyle name="Comma [0] 3983" xfId="9949" hidden="1" xr:uid="{00000000-0005-0000-0000-0000FE260000}"/>
    <cellStyle name="Comma [0] 3984" xfId="9984" hidden="1" xr:uid="{00000000-0005-0000-0000-000021270000}"/>
    <cellStyle name="Comma [0] 3985" xfId="9954" hidden="1" xr:uid="{00000000-0005-0000-0000-000003270000}"/>
    <cellStyle name="Comma [0] 3986" xfId="9956" hidden="1" xr:uid="{00000000-0005-0000-0000-000005270000}"/>
    <cellStyle name="Comma [0] 3987" xfId="10035" hidden="1" xr:uid="{00000000-0005-0000-0000-000054270000}"/>
    <cellStyle name="Comma [0] 3988" xfId="9945" hidden="1" xr:uid="{00000000-0005-0000-0000-0000FA260000}"/>
    <cellStyle name="Comma [0] 3989" xfId="9953" hidden="1" xr:uid="{00000000-0005-0000-0000-000002270000}"/>
    <cellStyle name="Comma [0] 399" xfId="2025" hidden="1" xr:uid="{00000000-0005-0000-0000-00000A080000}"/>
    <cellStyle name="Comma [0] 3990" xfId="10047" hidden="1" xr:uid="{00000000-0005-0000-0000-000060270000}"/>
    <cellStyle name="Comma [0] 3991" xfId="10049" hidden="1" xr:uid="{00000000-0005-0000-0000-000062270000}"/>
    <cellStyle name="Comma [0] 3992" xfId="10038" hidden="1" xr:uid="{00000000-0005-0000-0000-000057270000}"/>
    <cellStyle name="Comma [0] 3993" xfId="10046" hidden="1" xr:uid="{00000000-0005-0000-0000-00005F270000}"/>
    <cellStyle name="Comma [0] 3994" xfId="9951" hidden="1" xr:uid="{00000000-0005-0000-0000-000000270000}"/>
    <cellStyle name="Comma [0] 3995" xfId="10032" hidden="1" xr:uid="{00000000-0005-0000-0000-000051270000}"/>
    <cellStyle name="Comma [0] 3996" xfId="10065" hidden="1" xr:uid="{00000000-0005-0000-0000-000072270000}"/>
    <cellStyle name="Comma [0] 3997" xfId="10073" hidden="1" xr:uid="{00000000-0005-0000-0000-00007A270000}"/>
    <cellStyle name="Comma [0] 3998" xfId="9982" hidden="1" xr:uid="{00000000-0005-0000-0000-00001F270000}"/>
    <cellStyle name="Comma [0] 3999" xfId="10061" hidden="1" xr:uid="{00000000-0005-0000-0000-00006E270000}"/>
    <cellStyle name="Comma [0] 4" xfId="70" hidden="1" xr:uid="{00000000-0005-0000-0000-000066000000}"/>
    <cellStyle name="Comma [0] 40" xfId="94" hidden="1" xr:uid="{00000000-0005-0000-0000-00007E000000}"/>
    <cellStyle name="Comma [0] 400" xfId="2870" hidden="1" xr:uid="{00000000-0005-0000-0000-0000570B0000}"/>
    <cellStyle name="Comma [0] 4000" xfId="10082" hidden="1" xr:uid="{00000000-0005-0000-0000-000083270000}"/>
    <cellStyle name="Comma [0] 4001" xfId="10084" hidden="1" xr:uid="{00000000-0005-0000-0000-000085270000}"/>
    <cellStyle name="Comma [0] 4002" xfId="10043" hidden="1" xr:uid="{00000000-0005-0000-0000-00005C270000}"/>
    <cellStyle name="Comma [0] 4003" xfId="9988" hidden="1" xr:uid="{00000000-0005-0000-0000-000025270000}"/>
    <cellStyle name="Comma [0] 4004" xfId="10041" hidden="1" xr:uid="{00000000-0005-0000-0000-00005A270000}"/>
    <cellStyle name="Comma [0] 4005" xfId="10025" hidden="1" xr:uid="{00000000-0005-0000-0000-00004A270000}"/>
    <cellStyle name="Comma [0] 4006" xfId="10021" hidden="1" xr:uid="{00000000-0005-0000-0000-000046270000}"/>
    <cellStyle name="Comma [0] 4007" xfId="10092" hidden="1" xr:uid="{00000000-0005-0000-0000-00008D270000}"/>
    <cellStyle name="Comma [0] 4008" xfId="9964" hidden="1" xr:uid="{00000000-0005-0000-0000-00000D270000}"/>
    <cellStyle name="Comma [0] 4009" xfId="9958" hidden="1" xr:uid="{00000000-0005-0000-0000-000007270000}"/>
    <cellStyle name="Comma [0] 401" xfId="2879" hidden="1" xr:uid="{00000000-0005-0000-0000-0000600B0000}"/>
    <cellStyle name="Comma [0] 4010" xfId="10100" hidden="1" xr:uid="{00000000-0005-0000-0000-000095270000}"/>
    <cellStyle name="Comma [0] 4011" xfId="10102" hidden="1" xr:uid="{00000000-0005-0000-0000-000097270000}"/>
    <cellStyle name="Comma [0] 4012" xfId="10051" hidden="1" xr:uid="{00000000-0005-0000-0000-000064270000}"/>
    <cellStyle name="Comma [0] 4013" xfId="10027" hidden="1" xr:uid="{00000000-0005-0000-0000-00004C270000}"/>
    <cellStyle name="Comma [0] 4014" xfId="10062" hidden="1" xr:uid="{00000000-0005-0000-0000-00006F270000}"/>
    <cellStyle name="Comma [0] 4015" xfId="9994" hidden="1" xr:uid="{00000000-0005-0000-0000-00002B270000}"/>
    <cellStyle name="Comma [0] 4016" xfId="10064" hidden="1" xr:uid="{00000000-0005-0000-0000-000071270000}"/>
    <cellStyle name="Comma [0] 4017" xfId="10109" hidden="1" xr:uid="{00000000-0005-0000-0000-00009E270000}"/>
    <cellStyle name="Comma [0] 4018" xfId="10052" hidden="1" xr:uid="{00000000-0005-0000-0000-000065270000}"/>
    <cellStyle name="Comma [0] 4019" xfId="10009" hidden="1" xr:uid="{00000000-0005-0000-0000-00003A270000}"/>
    <cellStyle name="Comma [0] 402" xfId="2890" hidden="1" xr:uid="{00000000-0005-0000-0000-00006B0B0000}"/>
    <cellStyle name="Comma [0] 4020" xfId="10115" hidden="1" xr:uid="{00000000-0005-0000-0000-0000A4270000}"/>
    <cellStyle name="Comma [0] 4021" xfId="10117" hidden="1" xr:uid="{00000000-0005-0000-0000-0000A6270000}"/>
    <cellStyle name="Comma [0] 4022" xfId="10070" hidden="1" xr:uid="{00000000-0005-0000-0000-000077270000}"/>
    <cellStyle name="Comma [0] 4023" xfId="10076" hidden="1" xr:uid="{00000000-0005-0000-0000-00007D270000}"/>
    <cellStyle name="Comma [0] 4024" xfId="9963" hidden="1" xr:uid="{00000000-0005-0000-0000-00000C270000}"/>
    <cellStyle name="Comma [0] 4025" xfId="10026" hidden="1" xr:uid="{00000000-0005-0000-0000-00004B270000}"/>
    <cellStyle name="Comma [0] 4026" xfId="10034" hidden="1" xr:uid="{00000000-0005-0000-0000-000053270000}"/>
    <cellStyle name="Comma [0] 4027" xfId="10123" hidden="1" xr:uid="{00000000-0005-0000-0000-0000AC270000}"/>
    <cellStyle name="Comma [0] 4028" xfId="10037" hidden="1" xr:uid="{00000000-0005-0000-0000-000056270000}"/>
    <cellStyle name="Comma [0] 4029" xfId="9997" hidden="1" xr:uid="{00000000-0005-0000-0000-00002E270000}"/>
    <cellStyle name="Comma [0] 403" xfId="2896" hidden="1" xr:uid="{00000000-0005-0000-0000-0000710B0000}"/>
    <cellStyle name="Comma [0] 4030" xfId="10128" hidden="1" xr:uid="{00000000-0005-0000-0000-0000B1270000}"/>
    <cellStyle name="Comma [0] 4031" xfId="10130" hidden="1" xr:uid="{00000000-0005-0000-0000-0000B3270000}"/>
    <cellStyle name="Comma [0] 4032" xfId="10089" hidden="1" xr:uid="{00000000-0005-0000-0000-00008A270000}"/>
    <cellStyle name="Comma [0] 4033" xfId="10095" hidden="1" xr:uid="{00000000-0005-0000-0000-000090270000}"/>
    <cellStyle name="Comma [0] 4034" xfId="9996" hidden="1" xr:uid="{00000000-0005-0000-0000-00002D270000}"/>
    <cellStyle name="Comma [0] 4035" xfId="10077" hidden="1" xr:uid="{00000000-0005-0000-0000-00007E270000}"/>
    <cellStyle name="Comma [0] 4036" xfId="10056" hidden="1" xr:uid="{00000000-0005-0000-0000-000069270000}"/>
    <cellStyle name="Comma [0] 4037" xfId="10134" hidden="1" xr:uid="{00000000-0005-0000-0000-0000B7270000}"/>
    <cellStyle name="Comma [0] 4038" xfId="10075" hidden="1" xr:uid="{00000000-0005-0000-0000-00007C270000}"/>
    <cellStyle name="Comma [0] 4039" xfId="10013" hidden="1" xr:uid="{00000000-0005-0000-0000-00003E270000}"/>
    <cellStyle name="Comma [0] 404" xfId="2878" hidden="1" xr:uid="{00000000-0005-0000-0000-00005F0B0000}"/>
    <cellStyle name="Comma [0] 4040" xfId="10141" hidden="1" xr:uid="{00000000-0005-0000-0000-0000BE270000}"/>
    <cellStyle name="Comma [0] 4041" xfId="10143" hidden="1" xr:uid="{00000000-0005-0000-0000-0000C0270000}"/>
    <cellStyle name="Comma [0] 4042" xfId="10107" hidden="1" xr:uid="{00000000-0005-0000-0000-00009C270000}"/>
    <cellStyle name="Comma [0] 4043" xfId="10112" hidden="1" xr:uid="{00000000-0005-0000-0000-0000A1270000}"/>
    <cellStyle name="Comma [0] 4044" xfId="9948" hidden="1" xr:uid="{00000000-0005-0000-0000-0000FD260000}"/>
    <cellStyle name="Comma [0] 4045" xfId="10096" hidden="1" xr:uid="{00000000-0005-0000-0000-000091270000}"/>
    <cellStyle name="Comma [0] 4046" xfId="10001" hidden="1" xr:uid="{00000000-0005-0000-0000-000032270000}"/>
    <cellStyle name="Comma [0] 4047" xfId="10147" hidden="1" xr:uid="{00000000-0005-0000-0000-0000C4270000}"/>
    <cellStyle name="Comma [0] 4048" xfId="10094" hidden="1" xr:uid="{00000000-0005-0000-0000-00008F270000}"/>
    <cellStyle name="Comma [0] 4049" xfId="10033" hidden="1" xr:uid="{00000000-0005-0000-0000-000052270000}"/>
    <cellStyle name="Comma [0] 405" xfId="2888" hidden="1" xr:uid="{00000000-0005-0000-0000-0000690B0000}"/>
    <cellStyle name="Comma [0] 4050" xfId="10151" hidden="1" xr:uid="{00000000-0005-0000-0000-0000C8270000}"/>
    <cellStyle name="Comma [0] 4051" xfId="10153" hidden="1" xr:uid="{00000000-0005-0000-0000-0000CA270000}"/>
    <cellStyle name="Comma [0] 4052" xfId="10121" hidden="1" xr:uid="{00000000-0005-0000-0000-0000AA270000}"/>
    <cellStyle name="Comma [0] 4053" xfId="10125" hidden="1" xr:uid="{00000000-0005-0000-0000-0000AE270000}"/>
    <cellStyle name="Comma [0] 4054" xfId="10015" hidden="1" xr:uid="{00000000-0005-0000-0000-000040270000}"/>
    <cellStyle name="Comma [0] 4055" xfId="10113" hidden="1" xr:uid="{00000000-0005-0000-0000-0000A2270000}"/>
    <cellStyle name="Comma [0] 4056" xfId="10005" hidden="1" xr:uid="{00000000-0005-0000-0000-000036270000}"/>
    <cellStyle name="Comma [0] 4057" xfId="10157" hidden="1" xr:uid="{00000000-0005-0000-0000-0000CE270000}"/>
    <cellStyle name="Comma [0] 4058" xfId="10111" hidden="1" xr:uid="{00000000-0005-0000-0000-0000A0270000}"/>
    <cellStyle name="Comma [0] 4059" xfId="10080" hidden="1" xr:uid="{00000000-0005-0000-0000-000081270000}"/>
    <cellStyle name="Comma [0] 406" xfId="2908" hidden="1" xr:uid="{00000000-0005-0000-0000-00007D0B0000}"/>
    <cellStyle name="Comma [0] 4060" xfId="10161" hidden="1" xr:uid="{00000000-0005-0000-0000-0000D2270000}"/>
    <cellStyle name="Comma [0] 4061" xfId="10163" hidden="1" xr:uid="{00000000-0005-0000-0000-0000D4270000}"/>
    <cellStyle name="Comma [0] 4062" xfId="10149" hidden="1" xr:uid="{00000000-0005-0000-0000-0000C6270000}"/>
    <cellStyle name="Comma [0] 4063" xfId="10136" hidden="1" xr:uid="{00000000-0005-0000-0000-0000B9270000}"/>
    <cellStyle name="Comma [0] 4064" xfId="10160" hidden="1" xr:uid="{00000000-0005-0000-0000-0000D1270000}"/>
    <cellStyle name="Comma [0] 4065" xfId="10126" hidden="1" xr:uid="{00000000-0005-0000-0000-0000AF270000}"/>
    <cellStyle name="Comma [0] 4066" xfId="10098" hidden="1" xr:uid="{00000000-0005-0000-0000-000093270000}"/>
    <cellStyle name="Comma [0] 4067" xfId="10165" hidden="1" xr:uid="{00000000-0005-0000-0000-0000D6270000}"/>
    <cellStyle name="Comma [0] 4068" xfId="10122" hidden="1" xr:uid="{00000000-0005-0000-0000-0000AB270000}"/>
    <cellStyle name="Comma [0] 4069" xfId="10156" hidden="1" xr:uid="{00000000-0005-0000-0000-0000CD270000}"/>
    <cellStyle name="Comma [0] 407" xfId="2910" hidden="1" xr:uid="{00000000-0005-0000-0000-00007F0B0000}"/>
    <cellStyle name="Comma [0] 4070" xfId="10169" hidden="1" xr:uid="{00000000-0005-0000-0000-0000DA270000}"/>
    <cellStyle name="Comma [0] 4071" xfId="10171" hidden="1" xr:uid="{00000000-0005-0000-0000-0000DC270000}"/>
    <cellStyle name="Comma [0] 4072" xfId="10039" hidden="1" xr:uid="{00000000-0005-0000-0000-000058270000}"/>
    <cellStyle name="Comma [0] 4073" xfId="10159" hidden="1" xr:uid="{00000000-0005-0000-0000-0000D0270000}"/>
    <cellStyle name="Comma [0] 4074" xfId="10099" hidden="1" xr:uid="{00000000-0005-0000-0000-000094270000}"/>
    <cellStyle name="Comma [0] 4075" xfId="10133" hidden="1" xr:uid="{00000000-0005-0000-0000-0000B6270000}"/>
    <cellStyle name="Comma [0] 4076" xfId="10146" hidden="1" xr:uid="{00000000-0005-0000-0000-0000C3270000}"/>
    <cellStyle name="Comma [0] 4077" xfId="10174" hidden="1" xr:uid="{00000000-0005-0000-0000-0000DF270000}"/>
    <cellStyle name="Comma [0] 4078" xfId="10137" hidden="1" xr:uid="{00000000-0005-0000-0000-0000BA270000}"/>
    <cellStyle name="Comma [0] 4079" xfId="10097" hidden="1" xr:uid="{00000000-0005-0000-0000-000092270000}"/>
    <cellStyle name="Comma [0] 408" xfId="2861" hidden="1" xr:uid="{00000000-0005-0000-0000-00004E0B0000}"/>
    <cellStyle name="Comma [0] 4080" xfId="10176" hidden="1" xr:uid="{00000000-0005-0000-0000-0000E1270000}"/>
    <cellStyle name="Comma [0] 4081" xfId="10178" hidden="1" xr:uid="{00000000-0005-0000-0000-0000E3270000}"/>
    <cellStyle name="Comma [0] 4082" xfId="10235" hidden="1" xr:uid="{00000000-0005-0000-0000-00001C280000}"/>
    <cellStyle name="Comma [0] 4083" xfId="10254" hidden="1" xr:uid="{00000000-0005-0000-0000-00002F280000}"/>
    <cellStyle name="Comma [0] 4084" xfId="10261" hidden="1" xr:uid="{00000000-0005-0000-0000-000036280000}"/>
    <cellStyle name="Comma [0] 4085" xfId="10268" hidden="1" xr:uid="{00000000-0005-0000-0000-00003D280000}"/>
    <cellStyle name="Comma [0] 4086" xfId="10273" hidden="1" xr:uid="{00000000-0005-0000-0000-000042280000}"/>
    <cellStyle name="Comma [0] 4087" xfId="10260" hidden="1" xr:uid="{00000000-0005-0000-0000-000035280000}"/>
    <cellStyle name="Comma [0] 4088" xfId="10265" hidden="1" xr:uid="{00000000-0005-0000-0000-00003A280000}"/>
    <cellStyle name="Comma [0] 4089" xfId="10277" hidden="1" xr:uid="{00000000-0005-0000-0000-000046280000}"/>
    <cellStyle name="Comma [0] 409" xfId="1330" hidden="1" xr:uid="{00000000-0005-0000-0000-000053050000}"/>
    <cellStyle name="Comma [0] 4090" xfId="10279" hidden="1" xr:uid="{00000000-0005-0000-0000-000048280000}"/>
    <cellStyle name="Comma [0] 4091" xfId="10250" hidden="1" xr:uid="{00000000-0005-0000-0000-00002B280000}"/>
    <cellStyle name="Comma [0] 4092" xfId="10239" hidden="1" xr:uid="{00000000-0005-0000-0000-000020280000}"/>
    <cellStyle name="Comma [0] 4093" xfId="10290" hidden="1" xr:uid="{00000000-0005-0000-0000-000053280000}"/>
    <cellStyle name="Comma [0] 4094" xfId="10299" hidden="1" xr:uid="{00000000-0005-0000-0000-00005C280000}"/>
    <cellStyle name="Comma [0] 4095" xfId="10310" hidden="1" xr:uid="{00000000-0005-0000-0000-000067280000}"/>
    <cellStyle name="Comma [0] 4096" xfId="10316" hidden="1" xr:uid="{00000000-0005-0000-0000-00006D280000}"/>
    <cellStyle name="Comma [0] 4097" xfId="10298" hidden="1" xr:uid="{00000000-0005-0000-0000-00005B280000}"/>
    <cellStyle name="Comma [0] 4098" xfId="10308" hidden="1" xr:uid="{00000000-0005-0000-0000-000065280000}"/>
    <cellStyle name="Comma [0] 4099" xfId="10328" hidden="1" xr:uid="{00000000-0005-0000-0000-000079280000}"/>
    <cellStyle name="Comma [0] 41" xfId="96" hidden="1" xr:uid="{00000000-0005-0000-0000-000080000000}"/>
    <cellStyle name="Comma [0] 410" xfId="2864" hidden="1" xr:uid="{00000000-0005-0000-0000-0000510B0000}"/>
    <cellStyle name="Comma [0] 4100" xfId="10330" hidden="1" xr:uid="{00000000-0005-0000-0000-00007B280000}"/>
    <cellStyle name="Comma [0] 4101" xfId="10281" hidden="1" xr:uid="{00000000-0005-0000-0000-00004A280000}"/>
    <cellStyle name="Comma [0] 4102" xfId="10242" hidden="1" xr:uid="{00000000-0005-0000-0000-000023280000}"/>
    <cellStyle name="Comma [0] 4103" xfId="10284" hidden="1" xr:uid="{00000000-0005-0000-0000-00004D280000}"/>
    <cellStyle name="Comma [0] 4104" xfId="10247" hidden="1" xr:uid="{00000000-0005-0000-0000-000028280000}"/>
    <cellStyle name="Comma [0] 4105" xfId="10249" hidden="1" xr:uid="{00000000-0005-0000-0000-00002A280000}"/>
    <cellStyle name="Comma [0] 4106" xfId="10335" hidden="1" xr:uid="{00000000-0005-0000-0000-000080280000}"/>
    <cellStyle name="Comma [0] 4107" xfId="10238" hidden="1" xr:uid="{00000000-0005-0000-0000-00001F280000}"/>
    <cellStyle name="Comma [0] 4108" xfId="10246" hidden="1" xr:uid="{00000000-0005-0000-0000-000027280000}"/>
    <cellStyle name="Comma [0] 4109" xfId="10347" hidden="1" xr:uid="{00000000-0005-0000-0000-00008C280000}"/>
    <cellStyle name="Comma [0] 411" xfId="1301" hidden="1" xr:uid="{00000000-0005-0000-0000-000036050000}"/>
    <cellStyle name="Comma [0] 4110" xfId="10349" hidden="1" xr:uid="{00000000-0005-0000-0000-00008E280000}"/>
    <cellStyle name="Comma [0] 4111" xfId="10338" hidden="1" xr:uid="{00000000-0005-0000-0000-000083280000}"/>
    <cellStyle name="Comma [0] 4112" xfId="10346" hidden="1" xr:uid="{00000000-0005-0000-0000-00008B280000}"/>
    <cellStyle name="Comma [0] 4113" xfId="10244" hidden="1" xr:uid="{00000000-0005-0000-0000-000025280000}"/>
    <cellStyle name="Comma [0] 4114" xfId="10332" hidden="1" xr:uid="{00000000-0005-0000-0000-00007D280000}"/>
    <cellStyle name="Comma [0] 4115" xfId="10365" hidden="1" xr:uid="{00000000-0005-0000-0000-00009E280000}"/>
    <cellStyle name="Comma [0] 4116" xfId="10373" hidden="1" xr:uid="{00000000-0005-0000-0000-0000A6280000}"/>
    <cellStyle name="Comma [0] 4117" xfId="10282" hidden="1" xr:uid="{00000000-0005-0000-0000-00004B280000}"/>
    <cellStyle name="Comma [0] 4118" xfId="10361" hidden="1" xr:uid="{00000000-0005-0000-0000-00009A280000}"/>
    <cellStyle name="Comma [0] 4119" xfId="10382" hidden="1" xr:uid="{00000000-0005-0000-0000-0000AF280000}"/>
    <cellStyle name="Comma [0] 412" xfId="1303" hidden="1" xr:uid="{00000000-0005-0000-0000-000038050000}"/>
    <cellStyle name="Comma [0] 4120" xfId="10384" hidden="1" xr:uid="{00000000-0005-0000-0000-0000B1280000}"/>
    <cellStyle name="Comma [0] 4121" xfId="10343" hidden="1" xr:uid="{00000000-0005-0000-0000-000088280000}"/>
    <cellStyle name="Comma [0] 4122" xfId="10288" hidden="1" xr:uid="{00000000-0005-0000-0000-000051280000}"/>
    <cellStyle name="Comma [0] 4123" xfId="10341" hidden="1" xr:uid="{00000000-0005-0000-0000-000086280000}"/>
    <cellStyle name="Comma [0] 4124" xfId="10325" hidden="1" xr:uid="{00000000-0005-0000-0000-000076280000}"/>
    <cellStyle name="Comma [0] 4125" xfId="10321" hidden="1" xr:uid="{00000000-0005-0000-0000-000072280000}"/>
    <cellStyle name="Comma [0] 4126" xfId="10392" hidden="1" xr:uid="{00000000-0005-0000-0000-0000B9280000}"/>
    <cellStyle name="Comma [0] 4127" xfId="10258" hidden="1" xr:uid="{00000000-0005-0000-0000-000033280000}"/>
    <cellStyle name="Comma [0] 4128" xfId="10251" hidden="1" xr:uid="{00000000-0005-0000-0000-00002C280000}"/>
    <cellStyle name="Comma [0] 4129" xfId="10400" hidden="1" xr:uid="{00000000-0005-0000-0000-0000C1280000}"/>
    <cellStyle name="Comma [0] 413" xfId="2915" hidden="1" xr:uid="{00000000-0005-0000-0000-0000840B0000}"/>
    <cellStyle name="Comma [0] 4130" xfId="10402" hidden="1" xr:uid="{00000000-0005-0000-0000-0000C3280000}"/>
    <cellStyle name="Comma [0] 4131" xfId="10351" hidden="1" xr:uid="{00000000-0005-0000-0000-000090280000}"/>
    <cellStyle name="Comma [0] 4132" xfId="10327" hidden="1" xr:uid="{00000000-0005-0000-0000-000078280000}"/>
    <cellStyle name="Comma [0] 4133" xfId="10362" hidden="1" xr:uid="{00000000-0005-0000-0000-00009B280000}"/>
    <cellStyle name="Comma [0] 4134" xfId="10294" hidden="1" xr:uid="{00000000-0005-0000-0000-000057280000}"/>
    <cellStyle name="Comma [0] 4135" xfId="10364" hidden="1" xr:uid="{00000000-0005-0000-0000-00009D280000}"/>
    <cellStyle name="Comma [0] 4136" xfId="10409" hidden="1" xr:uid="{00000000-0005-0000-0000-0000CA280000}"/>
    <cellStyle name="Comma [0] 4137" xfId="10352" hidden="1" xr:uid="{00000000-0005-0000-0000-000091280000}"/>
    <cellStyle name="Comma [0] 4138" xfId="10309" hidden="1" xr:uid="{00000000-0005-0000-0000-000066280000}"/>
    <cellStyle name="Comma [0] 4139" xfId="10415" hidden="1" xr:uid="{00000000-0005-0000-0000-0000D0280000}"/>
    <cellStyle name="Comma [0] 414" xfId="2026" hidden="1" xr:uid="{00000000-0005-0000-0000-00000B080000}"/>
    <cellStyle name="Comma [0] 4140" xfId="10417" hidden="1" xr:uid="{00000000-0005-0000-0000-0000D2280000}"/>
    <cellStyle name="Comma [0] 4141" xfId="10370" hidden="1" xr:uid="{00000000-0005-0000-0000-0000A3280000}"/>
    <cellStyle name="Comma [0] 4142" xfId="10376" hidden="1" xr:uid="{00000000-0005-0000-0000-0000A9280000}"/>
    <cellStyle name="Comma [0] 4143" xfId="10257" hidden="1" xr:uid="{00000000-0005-0000-0000-000032280000}"/>
    <cellStyle name="Comma [0] 4144" xfId="10326" hidden="1" xr:uid="{00000000-0005-0000-0000-000077280000}"/>
    <cellStyle name="Comma [0] 4145" xfId="10334" hidden="1" xr:uid="{00000000-0005-0000-0000-00007F280000}"/>
    <cellStyle name="Comma [0] 4146" xfId="10423" hidden="1" xr:uid="{00000000-0005-0000-0000-0000D8280000}"/>
    <cellStyle name="Comma [0] 4147" xfId="10337" hidden="1" xr:uid="{00000000-0005-0000-0000-000082280000}"/>
    <cellStyle name="Comma [0] 4148" xfId="10297" hidden="1" xr:uid="{00000000-0005-0000-0000-00005A280000}"/>
    <cellStyle name="Comma [0] 4149" xfId="10428" hidden="1" xr:uid="{00000000-0005-0000-0000-0000DD280000}"/>
    <cellStyle name="Comma [0] 415" xfId="1440" hidden="1" xr:uid="{00000000-0005-0000-0000-0000C1050000}"/>
    <cellStyle name="Comma [0] 4150" xfId="10430" hidden="1" xr:uid="{00000000-0005-0000-0000-0000DF280000}"/>
    <cellStyle name="Comma [0] 4151" xfId="10389" hidden="1" xr:uid="{00000000-0005-0000-0000-0000B6280000}"/>
    <cellStyle name="Comma [0] 4152" xfId="10395" hidden="1" xr:uid="{00000000-0005-0000-0000-0000BC280000}"/>
    <cellStyle name="Comma [0] 4153" xfId="10296" hidden="1" xr:uid="{00000000-0005-0000-0000-000059280000}"/>
    <cellStyle name="Comma [0] 4154" xfId="10377" hidden="1" xr:uid="{00000000-0005-0000-0000-0000AA280000}"/>
    <cellStyle name="Comma [0] 4155" xfId="10356" hidden="1" xr:uid="{00000000-0005-0000-0000-000095280000}"/>
    <cellStyle name="Comma [0] 4156" xfId="10434" hidden="1" xr:uid="{00000000-0005-0000-0000-0000E3280000}"/>
    <cellStyle name="Comma [0] 4157" xfId="10375" hidden="1" xr:uid="{00000000-0005-0000-0000-0000A8280000}"/>
    <cellStyle name="Comma [0] 4158" xfId="10313" hidden="1" xr:uid="{00000000-0005-0000-0000-00006A280000}"/>
    <cellStyle name="Comma [0] 4159" xfId="10441" hidden="1" xr:uid="{00000000-0005-0000-0000-0000EA280000}"/>
    <cellStyle name="Comma [0] 416" xfId="2927" hidden="1" xr:uid="{00000000-0005-0000-0000-0000900B0000}"/>
    <cellStyle name="Comma [0] 4160" xfId="10443" hidden="1" xr:uid="{00000000-0005-0000-0000-0000EC280000}"/>
    <cellStyle name="Comma [0] 4161" xfId="10407" hidden="1" xr:uid="{00000000-0005-0000-0000-0000C8280000}"/>
    <cellStyle name="Comma [0] 4162" xfId="10412" hidden="1" xr:uid="{00000000-0005-0000-0000-0000CD280000}"/>
    <cellStyle name="Comma [0] 4163" xfId="10241" hidden="1" xr:uid="{00000000-0005-0000-0000-000022280000}"/>
    <cellStyle name="Comma [0] 4164" xfId="10396" hidden="1" xr:uid="{00000000-0005-0000-0000-0000BD280000}"/>
    <cellStyle name="Comma [0] 4165" xfId="10301" hidden="1" xr:uid="{00000000-0005-0000-0000-00005E280000}"/>
    <cellStyle name="Comma [0] 4166" xfId="10447" hidden="1" xr:uid="{00000000-0005-0000-0000-0000F0280000}"/>
    <cellStyle name="Comma [0] 4167" xfId="10394" hidden="1" xr:uid="{00000000-0005-0000-0000-0000BB280000}"/>
    <cellStyle name="Comma [0] 4168" xfId="10333" hidden="1" xr:uid="{00000000-0005-0000-0000-00007E280000}"/>
    <cellStyle name="Comma [0] 4169" xfId="10451" hidden="1" xr:uid="{00000000-0005-0000-0000-0000F4280000}"/>
    <cellStyle name="Comma [0] 417" xfId="2929" hidden="1" xr:uid="{00000000-0005-0000-0000-0000920B0000}"/>
    <cellStyle name="Comma [0] 4170" xfId="10453" hidden="1" xr:uid="{00000000-0005-0000-0000-0000F6280000}"/>
    <cellStyle name="Comma [0] 4171" xfId="10421" hidden="1" xr:uid="{00000000-0005-0000-0000-0000D6280000}"/>
    <cellStyle name="Comma [0] 4172" xfId="10425" hidden="1" xr:uid="{00000000-0005-0000-0000-0000DA280000}"/>
    <cellStyle name="Comma [0] 4173" xfId="10315" hidden="1" xr:uid="{00000000-0005-0000-0000-00006C280000}"/>
    <cellStyle name="Comma [0] 4174" xfId="10413" hidden="1" xr:uid="{00000000-0005-0000-0000-0000CE280000}"/>
    <cellStyle name="Comma [0] 4175" xfId="10305" hidden="1" xr:uid="{00000000-0005-0000-0000-000062280000}"/>
    <cellStyle name="Comma [0] 4176" xfId="10457" hidden="1" xr:uid="{00000000-0005-0000-0000-0000FA280000}"/>
    <cellStyle name="Comma [0] 4177" xfId="10411" hidden="1" xr:uid="{00000000-0005-0000-0000-0000CC280000}"/>
    <cellStyle name="Comma [0] 4178" xfId="10380" hidden="1" xr:uid="{00000000-0005-0000-0000-0000AD280000}"/>
    <cellStyle name="Comma [0] 4179" xfId="10461" hidden="1" xr:uid="{00000000-0005-0000-0000-0000FE280000}"/>
    <cellStyle name="Comma [0] 418" xfId="2918" hidden="1" xr:uid="{00000000-0005-0000-0000-0000870B0000}"/>
    <cellStyle name="Comma [0] 4180" xfId="10463" hidden="1" xr:uid="{00000000-0005-0000-0000-000000290000}"/>
    <cellStyle name="Comma [0] 4181" xfId="10449" hidden="1" xr:uid="{00000000-0005-0000-0000-0000F2280000}"/>
    <cellStyle name="Comma [0] 4182" xfId="10436" hidden="1" xr:uid="{00000000-0005-0000-0000-0000E5280000}"/>
    <cellStyle name="Comma [0] 4183" xfId="10460" hidden="1" xr:uid="{00000000-0005-0000-0000-0000FD280000}"/>
    <cellStyle name="Comma [0] 4184" xfId="10426" hidden="1" xr:uid="{00000000-0005-0000-0000-0000DB280000}"/>
    <cellStyle name="Comma [0] 4185" xfId="10398" hidden="1" xr:uid="{00000000-0005-0000-0000-0000BF280000}"/>
    <cellStyle name="Comma [0] 4186" xfId="10465" hidden="1" xr:uid="{00000000-0005-0000-0000-000002290000}"/>
    <cellStyle name="Comma [0] 4187" xfId="10422" hidden="1" xr:uid="{00000000-0005-0000-0000-0000D7280000}"/>
    <cellStyle name="Comma [0] 4188" xfId="10456" hidden="1" xr:uid="{00000000-0005-0000-0000-0000F9280000}"/>
    <cellStyle name="Comma [0] 4189" xfId="10469" hidden="1" xr:uid="{00000000-0005-0000-0000-000006290000}"/>
    <cellStyle name="Comma [0] 419" xfId="2926" hidden="1" xr:uid="{00000000-0005-0000-0000-00008F0B0000}"/>
    <cellStyle name="Comma [0] 4190" xfId="10471" hidden="1" xr:uid="{00000000-0005-0000-0000-000008290000}"/>
    <cellStyle name="Comma [0] 4191" xfId="10339" hidden="1" xr:uid="{00000000-0005-0000-0000-000084280000}"/>
    <cellStyle name="Comma [0] 4192" xfId="10459" hidden="1" xr:uid="{00000000-0005-0000-0000-0000FC280000}"/>
    <cellStyle name="Comma [0] 4193" xfId="10399" hidden="1" xr:uid="{00000000-0005-0000-0000-0000C0280000}"/>
    <cellStyle name="Comma [0] 4194" xfId="10433" hidden="1" xr:uid="{00000000-0005-0000-0000-0000E2280000}"/>
    <cellStyle name="Comma [0] 4195" xfId="10446" hidden="1" xr:uid="{00000000-0005-0000-0000-0000EF280000}"/>
    <cellStyle name="Comma [0] 4196" xfId="10474" hidden="1" xr:uid="{00000000-0005-0000-0000-00000B290000}"/>
    <cellStyle name="Comma [0] 4197" xfId="10437" hidden="1" xr:uid="{00000000-0005-0000-0000-0000E6280000}"/>
    <cellStyle name="Comma [0] 4198" xfId="10397" hidden="1" xr:uid="{00000000-0005-0000-0000-0000BE280000}"/>
    <cellStyle name="Comma [0] 4199" xfId="10477" hidden="1" xr:uid="{00000000-0005-0000-0000-00000E290000}"/>
    <cellStyle name="Comma [0] 42" xfId="2073" hidden="1" xr:uid="{00000000-0005-0000-0000-00003A080000}"/>
    <cellStyle name="Comma [0] 420" xfId="1300" hidden="1" xr:uid="{00000000-0005-0000-0000-000035050000}"/>
    <cellStyle name="Comma [0] 4200" xfId="10479" hidden="1" xr:uid="{00000000-0005-0000-0000-000010290000}"/>
    <cellStyle name="Comma [0] 4201" xfId="10198" hidden="1" xr:uid="{00000000-0005-0000-0000-0000F7270000}"/>
    <cellStyle name="Comma [0] 4202" xfId="10180" hidden="1" xr:uid="{00000000-0005-0000-0000-0000E5270000}"/>
    <cellStyle name="Comma [0] 4203" xfId="10483" hidden="1" xr:uid="{00000000-0005-0000-0000-000014290000}"/>
    <cellStyle name="Comma [0] 4204" xfId="10490" hidden="1" xr:uid="{00000000-0005-0000-0000-00001B290000}"/>
    <cellStyle name="Comma [0] 4205" xfId="10492" hidden="1" xr:uid="{00000000-0005-0000-0000-00001D290000}"/>
    <cellStyle name="Comma [0] 4206" xfId="10482" hidden="1" xr:uid="{00000000-0005-0000-0000-000013290000}"/>
    <cellStyle name="Comma [0] 4207" xfId="10488" hidden="1" xr:uid="{00000000-0005-0000-0000-000019290000}"/>
    <cellStyle name="Comma [0] 4208" xfId="10495" hidden="1" xr:uid="{00000000-0005-0000-0000-000020290000}"/>
    <cellStyle name="Comma [0] 4209" xfId="10497" hidden="1" xr:uid="{00000000-0005-0000-0000-000022290000}"/>
    <cellStyle name="Comma [0] 421" xfId="2912" hidden="1" xr:uid="{00000000-0005-0000-0000-0000810B0000}"/>
    <cellStyle name="Comma [0] 4210" xfId="10272" hidden="1" xr:uid="{00000000-0005-0000-0000-000041280000}"/>
    <cellStyle name="Comma [0] 4211" xfId="10228" hidden="1" xr:uid="{00000000-0005-0000-0000-000015280000}"/>
    <cellStyle name="Comma [0] 4212" xfId="10508" hidden="1" xr:uid="{00000000-0005-0000-0000-00002D290000}"/>
    <cellStyle name="Comma [0] 4213" xfId="10517" hidden="1" xr:uid="{00000000-0005-0000-0000-000036290000}"/>
    <cellStyle name="Comma [0] 4214" xfId="10528" hidden="1" xr:uid="{00000000-0005-0000-0000-000041290000}"/>
    <cellStyle name="Comma [0] 4215" xfId="10534" hidden="1" xr:uid="{00000000-0005-0000-0000-000047290000}"/>
    <cellStyle name="Comma [0] 4216" xfId="10516" hidden="1" xr:uid="{00000000-0005-0000-0000-000035290000}"/>
    <cellStyle name="Comma [0] 4217" xfId="10526" hidden="1" xr:uid="{00000000-0005-0000-0000-00003F290000}"/>
    <cellStyle name="Comma [0] 4218" xfId="10546" hidden="1" xr:uid="{00000000-0005-0000-0000-000053290000}"/>
    <cellStyle name="Comma [0] 4219" xfId="10548" hidden="1" xr:uid="{00000000-0005-0000-0000-000055290000}"/>
    <cellStyle name="Comma [0] 422" xfId="2945" hidden="1" xr:uid="{00000000-0005-0000-0000-0000A20B0000}"/>
    <cellStyle name="Comma [0] 4220" xfId="10499" hidden="1" xr:uid="{00000000-0005-0000-0000-000024290000}"/>
    <cellStyle name="Comma [0] 4221" xfId="10193" hidden="1" xr:uid="{00000000-0005-0000-0000-0000F2270000}"/>
    <cellStyle name="Comma [0] 4222" xfId="10502" hidden="1" xr:uid="{00000000-0005-0000-0000-000027290000}"/>
    <cellStyle name="Comma [0] 4223" xfId="10227" hidden="1" xr:uid="{00000000-0005-0000-0000-000014280000}"/>
    <cellStyle name="Comma [0] 4224" xfId="10226" hidden="1" xr:uid="{00000000-0005-0000-0000-000013280000}"/>
    <cellStyle name="Comma [0] 4225" xfId="10553" hidden="1" xr:uid="{00000000-0005-0000-0000-00005A290000}"/>
    <cellStyle name="Comma [0] 4226" xfId="10195" hidden="1" xr:uid="{00000000-0005-0000-0000-0000F4270000}"/>
    <cellStyle name="Comma [0] 4227" xfId="10229" hidden="1" xr:uid="{00000000-0005-0000-0000-000016280000}"/>
    <cellStyle name="Comma [0] 4228" xfId="10565" hidden="1" xr:uid="{00000000-0005-0000-0000-000066290000}"/>
    <cellStyle name="Comma [0] 4229" xfId="10567" hidden="1" xr:uid="{00000000-0005-0000-0000-000068290000}"/>
    <cellStyle name="Comma [0] 423" xfId="2953" hidden="1" xr:uid="{00000000-0005-0000-0000-0000AA0B0000}"/>
    <cellStyle name="Comma [0] 4230" xfId="10556" hidden="1" xr:uid="{00000000-0005-0000-0000-00005D290000}"/>
    <cellStyle name="Comma [0] 4231" xfId="10564" hidden="1" xr:uid="{00000000-0005-0000-0000-000065290000}"/>
    <cellStyle name="Comma [0] 4232" xfId="10191" hidden="1" xr:uid="{00000000-0005-0000-0000-0000F0270000}"/>
    <cellStyle name="Comma [0] 4233" xfId="10550" hidden="1" xr:uid="{00000000-0005-0000-0000-000057290000}"/>
    <cellStyle name="Comma [0] 4234" xfId="10583" hidden="1" xr:uid="{00000000-0005-0000-0000-000078290000}"/>
    <cellStyle name="Comma [0] 4235" xfId="10591" hidden="1" xr:uid="{00000000-0005-0000-0000-000080290000}"/>
    <cellStyle name="Comma [0] 4236" xfId="10500" hidden="1" xr:uid="{00000000-0005-0000-0000-000025290000}"/>
    <cellStyle name="Comma [0] 4237" xfId="10579" hidden="1" xr:uid="{00000000-0005-0000-0000-000074290000}"/>
    <cellStyle name="Comma [0] 4238" xfId="10600" hidden="1" xr:uid="{00000000-0005-0000-0000-000089290000}"/>
    <cellStyle name="Comma [0] 4239" xfId="10602" hidden="1" xr:uid="{00000000-0005-0000-0000-00008B290000}"/>
    <cellStyle name="Comma [0] 424" xfId="2862" hidden="1" xr:uid="{00000000-0005-0000-0000-00004F0B0000}"/>
    <cellStyle name="Comma [0] 4240" xfId="10561" hidden="1" xr:uid="{00000000-0005-0000-0000-000062290000}"/>
    <cellStyle name="Comma [0] 4241" xfId="10506" hidden="1" xr:uid="{00000000-0005-0000-0000-00002B290000}"/>
    <cellStyle name="Comma [0] 4242" xfId="10559" hidden="1" xr:uid="{00000000-0005-0000-0000-000060290000}"/>
    <cellStyle name="Comma [0] 4243" xfId="10543" hidden="1" xr:uid="{00000000-0005-0000-0000-000050290000}"/>
    <cellStyle name="Comma [0] 4244" xfId="10539" hidden="1" xr:uid="{00000000-0005-0000-0000-00004C290000}"/>
    <cellStyle name="Comma [0] 4245" xfId="10610" hidden="1" xr:uid="{00000000-0005-0000-0000-000093290000}"/>
    <cellStyle name="Comma [0] 4246" xfId="10183" hidden="1" xr:uid="{00000000-0005-0000-0000-0000E8270000}"/>
    <cellStyle name="Comma [0] 4247" xfId="10271" hidden="1" xr:uid="{00000000-0005-0000-0000-000040280000}"/>
    <cellStyle name="Comma [0] 4248" xfId="10618" hidden="1" xr:uid="{00000000-0005-0000-0000-00009B290000}"/>
    <cellStyle name="Comma [0] 4249" xfId="10620" hidden="1" xr:uid="{00000000-0005-0000-0000-00009D290000}"/>
    <cellStyle name="Comma [0] 425" xfId="2941" hidden="1" xr:uid="{00000000-0005-0000-0000-00009E0B0000}"/>
    <cellStyle name="Comma [0] 4250" xfId="10569" hidden="1" xr:uid="{00000000-0005-0000-0000-00006A290000}"/>
    <cellStyle name="Comma [0] 4251" xfId="10545" hidden="1" xr:uid="{00000000-0005-0000-0000-000052290000}"/>
    <cellStyle name="Comma [0] 4252" xfId="10580" hidden="1" xr:uid="{00000000-0005-0000-0000-000075290000}"/>
    <cellStyle name="Comma [0] 4253" xfId="10512" hidden="1" xr:uid="{00000000-0005-0000-0000-000031290000}"/>
    <cellStyle name="Comma [0] 4254" xfId="10582" hidden="1" xr:uid="{00000000-0005-0000-0000-000077290000}"/>
    <cellStyle name="Comma [0] 4255" xfId="10627" hidden="1" xr:uid="{00000000-0005-0000-0000-0000A4290000}"/>
    <cellStyle name="Comma [0] 4256" xfId="10570" hidden="1" xr:uid="{00000000-0005-0000-0000-00006B290000}"/>
    <cellStyle name="Comma [0] 4257" xfId="10527" hidden="1" xr:uid="{00000000-0005-0000-0000-000040290000}"/>
    <cellStyle name="Comma [0] 4258" xfId="10633" hidden="1" xr:uid="{00000000-0005-0000-0000-0000AA290000}"/>
    <cellStyle name="Comma [0] 4259" xfId="10635" hidden="1" xr:uid="{00000000-0005-0000-0000-0000AC290000}"/>
    <cellStyle name="Comma [0] 426" xfId="2962" hidden="1" xr:uid="{00000000-0005-0000-0000-0000B30B0000}"/>
    <cellStyle name="Comma [0] 4260" xfId="10588" hidden="1" xr:uid="{00000000-0005-0000-0000-00007D290000}"/>
    <cellStyle name="Comma [0] 4261" xfId="10594" hidden="1" xr:uid="{00000000-0005-0000-0000-000083290000}"/>
    <cellStyle name="Comma [0] 4262" xfId="10220" hidden="1" xr:uid="{00000000-0005-0000-0000-00000D280000}"/>
    <cellStyle name="Comma [0] 4263" xfId="10544" hidden="1" xr:uid="{00000000-0005-0000-0000-000051290000}"/>
    <cellStyle name="Comma [0] 4264" xfId="10552" hidden="1" xr:uid="{00000000-0005-0000-0000-000059290000}"/>
    <cellStyle name="Comma [0] 4265" xfId="10641" hidden="1" xr:uid="{00000000-0005-0000-0000-0000B2290000}"/>
    <cellStyle name="Comma [0] 4266" xfId="10555" hidden="1" xr:uid="{00000000-0005-0000-0000-00005C290000}"/>
    <cellStyle name="Comma [0] 4267" xfId="10515" hidden="1" xr:uid="{00000000-0005-0000-0000-000034290000}"/>
    <cellStyle name="Comma [0] 4268" xfId="10646" hidden="1" xr:uid="{00000000-0005-0000-0000-0000B7290000}"/>
    <cellStyle name="Comma [0] 4269" xfId="10648" hidden="1" xr:uid="{00000000-0005-0000-0000-0000B9290000}"/>
    <cellStyle name="Comma [0] 427" xfId="2964" hidden="1" xr:uid="{00000000-0005-0000-0000-0000B50B0000}"/>
    <cellStyle name="Comma [0] 4270" xfId="10607" hidden="1" xr:uid="{00000000-0005-0000-0000-000090290000}"/>
    <cellStyle name="Comma [0] 4271" xfId="10613" hidden="1" xr:uid="{00000000-0005-0000-0000-000096290000}"/>
    <cellStyle name="Comma [0] 4272" xfId="10514" hidden="1" xr:uid="{00000000-0005-0000-0000-000033290000}"/>
    <cellStyle name="Comma [0] 4273" xfId="10595" hidden="1" xr:uid="{00000000-0005-0000-0000-000084290000}"/>
    <cellStyle name="Comma [0] 4274" xfId="10574" hidden="1" xr:uid="{00000000-0005-0000-0000-00006F290000}"/>
    <cellStyle name="Comma [0] 4275" xfId="10652" hidden="1" xr:uid="{00000000-0005-0000-0000-0000BD290000}"/>
    <cellStyle name="Comma [0] 4276" xfId="10593" hidden="1" xr:uid="{00000000-0005-0000-0000-000082290000}"/>
    <cellStyle name="Comma [0] 4277" xfId="10531" hidden="1" xr:uid="{00000000-0005-0000-0000-000044290000}"/>
    <cellStyle name="Comma [0] 4278" xfId="10659" hidden="1" xr:uid="{00000000-0005-0000-0000-0000C4290000}"/>
    <cellStyle name="Comma [0] 4279" xfId="10661" hidden="1" xr:uid="{00000000-0005-0000-0000-0000C6290000}"/>
    <cellStyle name="Comma [0] 428" xfId="2923" hidden="1" xr:uid="{00000000-0005-0000-0000-00008C0B0000}"/>
    <cellStyle name="Comma [0] 4280" xfId="10625" hidden="1" xr:uid="{00000000-0005-0000-0000-0000A2290000}"/>
    <cellStyle name="Comma [0] 4281" xfId="10630" hidden="1" xr:uid="{00000000-0005-0000-0000-0000A7290000}"/>
    <cellStyle name="Comma [0] 4282" xfId="10194" hidden="1" xr:uid="{00000000-0005-0000-0000-0000F3270000}"/>
    <cellStyle name="Comma [0] 4283" xfId="10614" hidden="1" xr:uid="{00000000-0005-0000-0000-000097290000}"/>
    <cellStyle name="Comma [0] 4284" xfId="10519" hidden="1" xr:uid="{00000000-0005-0000-0000-000038290000}"/>
    <cellStyle name="Comma [0] 4285" xfId="10665" hidden="1" xr:uid="{00000000-0005-0000-0000-0000CA290000}"/>
    <cellStyle name="Comma [0] 4286" xfId="10612" hidden="1" xr:uid="{00000000-0005-0000-0000-000095290000}"/>
    <cellStyle name="Comma [0] 4287" xfId="10551" hidden="1" xr:uid="{00000000-0005-0000-0000-000058290000}"/>
    <cellStyle name="Comma [0] 4288" xfId="10669" hidden="1" xr:uid="{00000000-0005-0000-0000-0000CE290000}"/>
    <cellStyle name="Comma [0] 4289" xfId="10671" hidden="1" xr:uid="{00000000-0005-0000-0000-0000D0290000}"/>
    <cellStyle name="Comma [0] 429" xfId="2868" hidden="1" xr:uid="{00000000-0005-0000-0000-0000550B0000}"/>
    <cellStyle name="Comma [0] 4290" xfId="10639" hidden="1" xr:uid="{00000000-0005-0000-0000-0000B0290000}"/>
    <cellStyle name="Comma [0] 4291" xfId="10643" hidden="1" xr:uid="{00000000-0005-0000-0000-0000B4290000}"/>
    <cellStyle name="Comma [0] 4292" xfId="10533" hidden="1" xr:uid="{00000000-0005-0000-0000-000046290000}"/>
    <cellStyle name="Comma [0] 4293" xfId="10631" hidden="1" xr:uid="{00000000-0005-0000-0000-0000A8290000}"/>
    <cellStyle name="Comma [0] 4294" xfId="10523" hidden="1" xr:uid="{00000000-0005-0000-0000-00003C290000}"/>
    <cellStyle name="Comma [0] 4295" xfId="10675" hidden="1" xr:uid="{00000000-0005-0000-0000-0000D4290000}"/>
    <cellStyle name="Comma [0] 4296" xfId="10629" hidden="1" xr:uid="{00000000-0005-0000-0000-0000A6290000}"/>
    <cellStyle name="Comma [0] 4297" xfId="10598" hidden="1" xr:uid="{00000000-0005-0000-0000-000087290000}"/>
    <cellStyle name="Comma [0] 4298" xfId="10679" hidden="1" xr:uid="{00000000-0005-0000-0000-0000D8290000}"/>
    <cellStyle name="Comma [0] 4299" xfId="10681" hidden="1" xr:uid="{00000000-0005-0000-0000-0000DA290000}"/>
    <cellStyle name="Comma [0] 43" xfId="2226" hidden="1" xr:uid="{00000000-0005-0000-0000-0000D3080000}"/>
    <cellStyle name="Comma [0] 430" xfId="2921" hidden="1" xr:uid="{00000000-0005-0000-0000-00008A0B0000}"/>
    <cellStyle name="Comma [0] 4300" xfId="10667" hidden="1" xr:uid="{00000000-0005-0000-0000-0000CC290000}"/>
    <cellStyle name="Comma [0] 4301" xfId="10654" hidden="1" xr:uid="{00000000-0005-0000-0000-0000BF290000}"/>
    <cellStyle name="Comma [0] 4302" xfId="10678" hidden="1" xr:uid="{00000000-0005-0000-0000-0000D7290000}"/>
    <cellStyle name="Comma [0] 4303" xfId="10644" hidden="1" xr:uid="{00000000-0005-0000-0000-0000B5290000}"/>
    <cellStyle name="Comma [0] 4304" xfId="10616" hidden="1" xr:uid="{00000000-0005-0000-0000-000099290000}"/>
    <cellStyle name="Comma [0] 4305" xfId="10683" hidden="1" xr:uid="{00000000-0005-0000-0000-0000DC290000}"/>
    <cellStyle name="Comma [0] 4306" xfId="10640" hidden="1" xr:uid="{00000000-0005-0000-0000-0000B1290000}"/>
    <cellStyle name="Comma [0] 4307" xfId="10674" hidden="1" xr:uid="{00000000-0005-0000-0000-0000D3290000}"/>
    <cellStyle name="Comma [0] 4308" xfId="10687" hidden="1" xr:uid="{00000000-0005-0000-0000-0000E0290000}"/>
    <cellStyle name="Comma [0] 4309" xfId="10689" hidden="1" xr:uid="{00000000-0005-0000-0000-0000E2290000}"/>
    <cellStyle name="Comma [0] 431" xfId="2905" hidden="1" xr:uid="{00000000-0005-0000-0000-00007A0B0000}"/>
    <cellStyle name="Comma [0] 4310" xfId="10557" hidden="1" xr:uid="{00000000-0005-0000-0000-00005E290000}"/>
    <cellStyle name="Comma [0] 4311" xfId="10677" hidden="1" xr:uid="{00000000-0005-0000-0000-0000D6290000}"/>
    <cellStyle name="Comma [0] 4312" xfId="10617" hidden="1" xr:uid="{00000000-0005-0000-0000-00009A290000}"/>
    <cellStyle name="Comma [0] 4313" xfId="10651" hidden="1" xr:uid="{00000000-0005-0000-0000-0000BC290000}"/>
    <cellStyle name="Comma [0] 4314" xfId="10664" hidden="1" xr:uid="{00000000-0005-0000-0000-0000C9290000}"/>
    <cellStyle name="Comma [0] 4315" xfId="10692" hidden="1" xr:uid="{00000000-0005-0000-0000-0000E5290000}"/>
    <cellStyle name="Comma [0] 4316" xfId="10655" hidden="1" xr:uid="{00000000-0005-0000-0000-0000C0290000}"/>
    <cellStyle name="Comma [0] 4317" xfId="10615" hidden="1" xr:uid="{00000000-0005-0000-0000-000098290000}"/>
    <cellStyle name="Comma [0] 4318" xfId="10694" hidden="1" xr:uid="{00000000-0005-0000-0000-0000E7290000}"/>
    <cellStyle name="Comma [0] 4319" xfId="10696" hidden="1" xr:uid="{00000000-0005-0000-0000-0000E9290000}"/>
    <cellStyle name="Comma [0] 432" xfId="2901" hidden="1" xr:uid="{00000000-0005-0000-0000-0000760B0000}"/>
    <cellStyle name="Comma [0] 4320" xfId="10208" hidden="1" xr:uid="{00000000-0005-0000-0000-000001280000}"/>
    <cellStyle name="Comma [0] 4321" xfId="10205" hidden="1" xr:uid="{00000000-0005-0000-0000-0000FE270000}"/>
    <cellStyle name="Comma [0] 4322" xfId="10702" hidden="1" xr:uid="{00000000-0005-0000-0000-0000EF290000}"/>
    <cellStyle name="Comma [0] 4323" xfId="10708" hidden="1" xr:uid="{00000000-0005-0000-0000-0000F5290000}"/>
    <cellStyle name="Comma [0] 4324" xfId="10710" hidden="1" xr:uid="{00000000-0005-0000-0000-0000F7290000}"/>
    <cellStyle name="Comma [0] 4325" xfId="10701" hidden="1" xr:uid="{00000000-0005-0000-0000-0000EE290000}"/>
    <cellStyle name="Comma [0] 4326" xfId="10706" hidden="1" xr:uid="{00000000-0005-0000-0000-0000F3290000}"/>
    <cellStyle name="Comma [0] 4327" xfId="10712" hidden="1" xr:uid="{00000000-0005-0000-0000-0000F9290000}"/>
    <cellStyle name="Comma [0] 4328" xfId="10714" hidden="1" xr:uid="{00000000-0005-0000-0000-0000FB290000}"/>
    <cellStyle name="Comma [0] 4329" xfId="10231" hidden="1" xr:uid="{00000000-0005-0000-0000-000018280000}"/>
    <cellStyle name="Comma [0] 433" xfId="2972" hidden="1" xr:uid="{00000000-0005-0000-0000-0000BD0B0000}"/>
    <cellStyle name="Comma [0] 4330" xfId="10233" hidden="1" xr:uid="{00000000-0005-0000-0000-00001A280000}"/>
    <cellStyle name="Comma [0] 4331" xfId="10725" hidden="1" xr:uid="{00000000-0005-0000-0000-0000062A0000}"/>
    <cellStyle name="Comma [0] 4332" xfId="10734" hidden="1" xr:uid="{00000000-0005-0000-0000-00000F2A0000}"/>
    <cellStyle name="Comma [0] 4333" xfId="10745" hidden="1" xr:uid="{00000000-0005-0000-0000-00001A2A0000}"/>
    <cellStyle name="Comma [0] 4334" xfId="10751" hidden="1" xr:uid="{00000000-0005-0000-0000-0000202A0000}"/>
    <cellStyle name="Comma [0] 4335" xfId="10733" hidden="1" xr:uid="{00000000-0005-0000-0000-00000E2A0000}"/>
    <cellStyle name="Comma [0] 4336" xfId="10743" hidden="1" xr:uid="{00000000-0005-0000-0000-0000182A0000}"/>
    <cellStyle name="Comma [0] 4337" xfId="10763" hidden="1" xr:uid="{00000000-0005-0000-0000-00002C2A0000}"/>
    <cellStyle name="Comma [0] 4338" xfId="10765" hidden="1" xr:uid="{00000000-0005-0000-0000-00002E2A0000}"/>
    <cellStyle name="Comma [0] 4339" xfId="10716" hidden="1" xr:uid="{00000000-0005-0000-0000-0000FD290000}"/>
    <cellStyle name="Comma [0] 434" xfId="1308" hidden="1" xr:uid="{00000000-0005-0000-0000-00003D050000}"/>
    <cellStyle name="Comma [0] 4340" xfId="10213" hidden="1" xr:uid="{00000000-0005-0000-0000-000006280000}"/>
    <cellStyle name="Comma [0] 4341" xfId="10719" hidden="1" xr:uid="{00000000-0005-0000-0000-0000002A0000}"/>
    <cellStyle name="Comma [0] 4342" xfId="10218" hidden="1" xr:uid="{00000000-0005-0000-0000-00000B280000}"/>
    <cellStyle name="Comma [0] 4343" xfId="10202" hidden="1" xr:uid="{00000000-0005-0000-0000-0000FB270000}"/>
    <cellStyle name="Comma [0] 4344" xfId="10770" hidden="1" xr:uid="{00000000-0005-0000-0000-0000332A0000}"/>
    <cellStyle name="Comma [0] 4345" xfId="10211" hidden="1" xr:uid="{00000000-0005-0000-0000-000004280000}"/>
    <cellStyle name="Comma [0] 4346" xfId="10232" hidden="1" xr:uid="{00000000-0005-0000-0000-000019280000}"/>
    <cellStyle name="Comma [0] 4347" xfId="10782" hidden="1" xr:uid="{00000000-0005-0000-0000-00003F2A0000}"/>
    <cellStyle name="Comma [0] 4348" xfId="10784" hidden="1" xr:uid="{00000000-0005-0000-0000-0000412A0000}"/>
    <cellStyle name="Comma [0] 4349" xfId="10773" hidden="1" xr:uid="{00000000-0005-0000-0000-0000362A0000}"/>
    <cellStyle name="Comma [0] 435" xfId="1313" hidden="1" xr:uid="{00000000-0005-0000-0000-000042050000}"/>
    <cellStyle name="Comma [0] 4350" xfId="10781" hidden="1" xr:uid="{00000000-0005-0000-0000-00003E2A0000}"/>
    <cellStyle name="Comma [0] 4351" xfId="10215" hidden="1" xr:uid="{00000000-0005-0000-0000-000008280000}"/>
    <cellStyle name="Comma [0] 4352" xfId="10767" hidden="1" xr:uid="{00000000-0005-0000-0000-0000302A0000}"/>
    <cellStyle name="Comma [0] 4353" xfId="10800" hidden="1" xr:uid="{00000000-0005-0000-0000-0000512A0000}"/>
    <cellStyle name="Comma [0] 4354" xfId="10808" hidden="1" xr:uid="{00000000-0005-0000-0000-0000592A0000}"/>
    <cellStyle name="Comma [0] 4355" xfId="10717" hidden="1" xr:uid="{00000000-0005-0000-0000-0000FE290000}"/>
    <cellStyle name="Comma [0] 4356" xfId="10796" hidden="1" xr:uid="{00000000-0005-0000-0000-00004D2A0000}"/>
    <cellStyle name="Comma [0] 4357" xfId="10817" hidden="1" xr:uid="{00000000-0005-0000-0000-0000622A0000}"/>
    <cellStyle name="Comma [0] 4358" xfId="10819" hidden="1" xr:uid="{00000000-0005-0000-0000-0000642A0000}"/>
    <cellStyle name="Comma [0] 4359" xfId="10778" hidden="1" xr:uid="{00000000-0005-0000-0000-00003B2A0000}"/>
    <cellStyle name="Comma [0] 436" xfId="2980" hidden="1" xr:uid="{00000000-0005-0000-0000-0000C50B0000}"/>
    <cellStyle name="Comma [0] 4360" xfId="10723" hidden="1" xr:uid="{00000000-0005-0000-0000-0000042A0000}"/>
    <cellStyle name="Comma [0] 4361" xfId="10776" hidden="1" xr:uid="{00000000-0005-0000-0000-0000392A0000}"/>
    <cellStyle name="Comma [0] 4362" xfId="10760" hidden="1" xr:uid="{00000000-0005-0000-0000-0000292A0000}"/>
    <cellStyle name="Comma [0] 4363" xfId="10756" hidden="1" xr:uid="{00000000-0005-0000-0000-0000252A0000}"/>
    <cellStyle name="Comma [0] 4364" xfId="10827" hidden="1" xr:uid="{00000000-0005-0000-0000-00006C2A0000}"/>
    <cellStyle name="Comma [0] 4365" xfId="10699" hidden="1" xr:uid="{00000000-0005-0000-0000-0000EC290000}"/>
    <cellStyle name="Comma [0] 4366" xfId="10181" hidden="1" xr:uid="{00000000-0005-0000-0000-0000E6270000}"/>
    <cellStyle name="Comma [0] 4367" xfId="10835" hidden="1" xr:uid="{00000000-0005-0000-0000-0000742A0000}"/>
    <cellStyle name="Comma [0] 4368" xfId="10837" hidden="1" xr:uid="{00000000-0005-0000-0000-0000762A0000}"/>
    <cellStyle name="Comma [0] 4369" xfId="10786" hidden="1" xr:uid="{00000000-0005-0000-0000-0000432A0000}"/>
    <cellStyle name="Comma [0] 437" xfId="2982" hidden="1" xr:uid="{00000000-0005-0000-0000-0000C70B0000}"/>
    <cellStyle name="Comma [0] 4370" xfId="10762" hidden="1" xr:uid="{00000000-0005-0000-0000-00002B2A0000}"/>
    <cellStyle name="Comma [0] 4371" xfId="10797" hidden="1" xr:uid="{00000000-0005-0000-0000-00004E2A0000}"/>
    <cellStyle name="Comma [0] 4372" xfId="10729" hidden="1" xr:uid="{00000000-0005-0000-0000-00000A2A0000}"/>
    <cellStyle name="Comma [0] 4373" xfId="10799" hidden="1" xr:uid="{00000000-0005-0000-0000-0000502A0000}"/>
    <cellStyle name="Comma [0] 4374" xfId="10844" hidden="1" xr:uid="{00000000-0005-0000-0000-00007D2A0000}"/>
    <cellStyle name="Comma [0] 4375" xfId="10787" hidden="1" xr:uid="{00000000-0005-0000-0000-0000442A0000}"/>
    <cellStyle name="Comma [0] 4376" xfId="10744" hidden="1" xr:uid="{00000000-0005-0000-0000-0000192A0000}"/>
    <cellStyle name="Comma [0] 4377" xfId="10850" hidden="1" xr:uid="{00000000-0005-0000-0000-0000832A0000}"/>
    <cellStyle name="Comma [0] 4378" xfId="10852" hidden="1" xr:uid="{00000000-0005-0000-0000-0000852A0000}"/>
    <cellStyle name="Comma [0] 4379" xfId="10805" hidden="1" xr:uid="{00000000-0005-0000-0000-0000562A0000}"/>
    <cellStyle name="Comma [0] 438" xfId="2931" hidden="1" xr:uid="{00000000-0005-0000-0000-0000940B0000}"/>
    <cellStyle name="Comma [0] 4380" xfId="10811" hidden="1" xr:uid="{00000000-0005-0000-0000-00005C2A0000}"/>
    <cellStyle name="Comma [0] 4381" xfId="10698" hidden="1" xr:uid="{00000000-0005-0000-0000-0000EB290000}"/>
    <cellStyle name="Comma [0] 4382" xfId="10761" hidden="1" xr:uid="{00000000-0005-0000-0000-00002A2A0000}"/>
    <cellStyle name="Comma [0] 4383" xfId="10769" hidden="1" xr:uid="{00000000-0005-0000-0000-0000322A0000}"/>
    <cellStyle name="Comma [0] 4384" xfId="10858" hidden="1" xr:uid="{00000000-0005-0000-0000-00008B2A0000}"/>
    <cellStyle name="Comma [0] 4385" xfId="10772" hidden="1" xr:uid="{00000000-0005-0000-0000-0000352A0000}"/>
    <cellStyle name="Comma [0] 4386" xfId="10732" hidden="1" xr:uid="{00000000-0005-0000-0000-00000D2A0000}"/>
    <cellStyle name="Comma [0] 4387" xfId="10863" hidden="1" xr:uid="{00000000-0005-0000-0000-0000902A0000}"/>
    <cellStyle name="Comma [0] 4388" xfId="10865" hidden="1" xr:uid="{00000000-0005-0000-0000-0000922A0000}"/>
    <cellStyle name="Comma [0] 4389" xfId="10824" hidden="1" xr:uid="{00000000-0005-0000-0000-0000692A0000}"/>
    <cellStyle name="Comma [0] 439" xfId="2907" hidden="1" xr:uid="{00000000-0005-0000-0000-00007C0B0000}"/>
    <cellStyle name="Comma [0] 4390" xfId="10830" hidden="1" xr:uid="{00000000-0005-0000-0000-00006F2A0000}"/>
    <cellStyle name="Comma [0] 4391" xfId="10731" hidden="1" xr:uid="{00000000-0005-0000-0000-00000C2A0000}"/>
    <cellStyle name="Comma [0] 4392" xfId="10812" hidden="1" xr:uid="{00000000-0005-0000-0000-00005D2A0000}"/>
    <cellStyle name="Comma [0] 4393" xfId="10791" hidden="1" xr:uid="{00000000-0005-0000-0000-0000482A0000}"/>
    <cellStyle name="Comma [0] 4394" xfId="10869" hidden="1" xr:uid="{00000000-0005-0000-0000-0000962A0000}"/>
    <cellStyle name="Comma [0] 4395" xfId="10810" hidden="1" xr:uid="{00000000-0005-0000-0000-00005B2A0000}"/>
    <cellStyle name="Comma [0] 4396" xfId="10748" hidden="1" xr:uid="{00000000-0005-0000-0000-00001D2A0000}"/>
    <cellStyle name="Comma [0] 4397" xfId="10876" hidden="1" xr:uid="{00000000-0005-0000-0000-00009D2A0000}"/>
    <cellStyle name="Comma [0] 4398" xfId="10878" hidden="1" xr:uid="{00000000-0005-0000-0000-00009F2A0000}"/>
    <cellStyle name="Comma [0] 4399" xfId="10842" hidden="1" xr:uid="{00000000-0005-0000-0000-00007B2A0000}"/>
    <cellStyle name="Comma [0] 44" xfId="2235" hidden="1" xr:uid="{00000000-0005-0000-0000-0000DC080000}"/>
    <cellStyle name="Comma [0] 440" xfId="2942" hidden="1" xr:uid="{00000000-0005-0000-0000-00009F0B0000}"/>
    <cellStyle name="Comma [0] 4400" xfId="10847" hidden="1" xr:uid="{00000000-0005-0000-0000-0000802A0000}"/>
    <cellStyle name="Comma [0] 4401" xfId="10212" hidden="1" xr:uid="{00000000-0005-0000-0000-000005280000}"/>
    <cellStyle name="Comma [0] 4402" xfId="10831" hidden="1" xr:uid="{00000000-0005-0000-0000-0000702A0000}"/>
    <cellStyle name="Comma [0] 4403" xfId="10736" hidden="1" xr:uid="{00000000-0005-0000-0000-0000112A0000}"/>
    <cellStyle name="Comma [0] 4404" xfId="10882" hidden="1" xr:uid="{00000000-0005-0000-0000-0000A32A0000}"/>
    <cellStyle name="Comma [0] 4405" xfId="10829" hidden="1" xr:uid="{00000000-0005-0000-0000-00006E2A0000}"/>
    <cellStyle name="Comma [0] 4406" xfId="10768" hidden="1" xr:uid="{00000000-0005-0000-0000-0000312A0000}"/>
    <cellStyle name="Comma [0] 4407" xfId="10886" hidden="1" xr:uid="{00000000-0005-0000-0000-0000A72A0000}"/>
    <cellStyle name="Comma [0] 4408" xfId="10888" hidden="1" xr:uid="{00000000-0005-0000-0000-0000A92A0000}"/>
    <cellStyle name="Comma [0] 4409" xfId="10856" hidden="1" xr:uid="{00000000-0005-0000-0000-0000892A0000}"/>
    <cellStyle name="Comma [0] 441" xfId="2874" hidden="1" xr:uid="{00000000-0005-0000-0000-00005B0B0000}"/>
    <cellStyle name="Comma [0] 4410" xfId="10860" hidden="1" xr:uid="{00000000-0005-0000-0000-00008D2A0000}"/>
    <cellStyle name="Comma [0] 4411" xfId="10750" hidden="1" xr:uid="{00000000-0005-0000-0000-00001F2A0000}"/>
    <cellStyle name="Comma [0] 4412" xfId="10848" hidden="1" xr:uid="{00000000-0005-0000-0000-0000812A0000}"/>
    <cellStyle name="Comma [0] 4413" xfId="10740" hidden="1" xr:uid="{00000000-0005-0000-0000-0000152A0000}"/>
    <cellStyle name="Comma [0] 4414" xfId="10892" hidden="1" xr:uid="{00000000-0005-0000-0000-0000AD2A0000}"/>
    <cellStyle name="Comma [0] 4415" xfId="10846" hidden="1" xr:uid="{00000000-0005-0000-0000-00007F2A0000}"/>
    <cellStyle name="Comma [0] 4416" xfId="10815" hidden="1" xr:uid="{00000000-0005-0000-0000-0000602A0000}"/>
    <cellStyle name="Comma [0] 4417" xfId="10896" hidden="1" xr:uid="{00000000-0005-0000-0000-0000B12A0000}"/>
    <cellStyle name="Comma [0] 4418" xfId="10898" hidden="1" xr:uid="{00000000-0005-0000-0000-0000B32A0000}"/>
    <cellStyle name="Comma [0] 4419" xfId="10884" hidden="1" xr:uid="{00000000-0005-0000-0000-0000A52A0000}"/>
    <cellStyle name="Comma [0] 442" xfId="2944" hidden="1" xr:uid="{00000000-0005-0000-0000-0000A10B0000}"/>
    <cellStyle name="Comma [0] 4420" xfId="10871" hidden="1" xr:uid="{00000000-0005-0000-0000-0000982A0000}"/>
    <cellStyle name="Comma [0] 4421" xfId="10895" hidden="1" xr:uid="{00000000-0005-0000-0000-0000B02A0000}"/>
    <cellStyle name="Comma [0] 4422" xfId="10861" hidden="1" xr:uid="{00000000-0005-0000-0000-00008E2A0000}"/>
    <cellStyle name="Comma [0] 4423" xfId="10833" hidden="1" xr:uid="{00000000-0005-0000-0000-0000722A0000}"/>
    <cellStyle name="Comma [0] 4424" xfId="10900" hidden="1" xr:uid="{00000000-0005-0000-0000-0000B52A0000}"/>
    <cellStyle name="Comma [0] 4425" xfId="10857" hidden="1" xr:uid="{00000000-0005-0000-0000-00008A2A0000}"/>
    <cellStyle name="Comma [0] 4426" xfId="10891" hidden="1" xr:uid="{00000000-0005-0000-0000-0000AC2A0000}"/>
    <cellStyle name="Comma [0] 4427" xfId="10904" hidden="1" xr:uid="{00000000-0005-0000-0000-0000B92A0000}"/>
    <cellStyle name="Comma [0] 4428" xfId="10906" hidden="1" xr:uid="{00000000-0005-0000-0000-0000BB2A0000}"/>
    <cellStyle name="Comma [0] 4429" xfId="10774" hidden="1" xr:uid="{00000000-0005-0000-0000-0000372A0000}"/>
    <cellStyle name="Comma [0] 443" xfId="2989" hidden="1" xr:uid="{00000000-0005-0000-0000-0000CE0B0000}"/>
    <cellStyle name="Comma [0] 4430" xfId="10894" hidden="1" xr:uid="{00000000-0005-0000-0000-0000AF2A0000}"/>
    <cellStyle name="Comma [0] 4431" xfId="10834" hidden="1" xr:uid="{00000000-0005-0000-0000-0000732A0000}"/>
    <cellStyle name="Comma [0] 4432" xfId="10868" hidden="1" xr:uid="{00000000-0005-0000-0000-0000952A0000}"/>
    <cellStyle name="Comma [0] 4433" xfId="10881" hidden="1" xr:uid="{00000000-0005-0000-0000-0000A22A0000}"/>
    <cellStyle name="Comma [0] 4434" xfId="10909" hidden="1" xr:uid="{00000000-0005-0000-0000-0000BE2A0000}"/>
    <cellStyle name="Comma [0] 4435" xfId="10872" hidden="1" xr:uid="{00000000-0005-0000-0000-0000992A0000}"/>
    <cellStyle name="Comma [0] 4436" xfId="10832" hidden="1" xr:uid="{00000000-0005-0000-0000-0000712A0000}"/>
    <cellStyle name="Comma [0] 4437" xfId="10911" hidden="1" xr:uid="{00000000-0005-0000-0000-0000C02A0000}"/>
    <cellStyle name="Comma [0] 4438" xfId="10913" hidden="1" xr:uid="{00000000-0005-0000-0000-0000C22A0000}"/>
    <cellStyle name="Comma [0] 4439" xfId="10266" hidden="1" xr:uid="{00000000-0005-0000-0000-00003B280000}"/>
    <cellStyle name="Comma [0] 444" xfId="2932" hidden="1" xr:uid="{00000000-0005-0000-0000-0000950B0000}"/>
    <cellStyle name="Comma [0] 4440" xfId="10222" hidden="1" xr:uid="{00000000-0005-0000-0000-00000F280000}"/>
    <cellStyle name="Comma [0] 4441" xfId="10919" hidden="1" xr:uid="{00000000-0005-0000-0000-0000C82A0000}"/>
    <cellStyle name="Comma [0] 4442" xfId="10925" hidden="1" xr:uid="{00000000-0005-0000-0000-0000CE2A0000}"/>
    <cellStyle name="Comma [0] 4443" xfId="10927" hidden="1" xr:uid="{00000000-0005-0000-0000-0000D02A0000}"/>
    <cellStyle name="Comma [0] 4444" xfId="10918" hidden="1" xr:uid="{00000000-0005-0000-0000-0000C72A0000}"/>
    <cellStyle name="Comma [0] 4445" xfId="10923" hidden="1" xr:uid="{00000000-0005-0000-0000-0000CC2A0000}"/>
    <cellStyle name="Comma [0] 4446" xfId="10929" hidden="1" xr:uid="{00000000-0005-0000-0000-0000D22A0000}"/>
    <cellStyle name="Comma [0] 4447" xfId="10931" hidden="1" xr:uid="{00000000-0005-0000-0000-0000D42A0000}"/>
    <cellStyle name="Comma [0] 4448" xfId="10223" hidden="1" xr:uid="{00000000-0005-0000-0000-000010280000}"/>
    <cellStyle name="Comma [0] 4449" xfId="10201" hidden="1" xr:uid="{00000000-0005-0000-0000-0000FA270000}"/>
    <cellStyle name="Comma [0] 445" xfId="2889" hidden="1" xr:uid="{00000000-0005-0000-0000-00006A0B0000}"/>
    <cellStyle name="Comma [0] 4450" xfId="10942" hidden="1" xr:uid="{00000000-0005-0000-0000-0000DF2A0000}"/>
    <cellStyle name="Comma [0] 4451" xfId="10951" hidden="1" xr:uid="{00000000-0005-0000-0000-0000E82A0000}"/>
    <cellStyle name="Comma [0] 4452" xfId="10962" hidden="1" xr:uid="{00000000-0005-0000-0000-0000F32A0000}"/>
    <cellStyle name="Comma [0] 4453" xfId="10968" hidden="1" xr:uid="{00000000-0005-0000-0000-0000F92A0000}"/>
    <cellStyle name="Comma [0] 4454" xfId="10950" hidden="1" xr:uid="{00000000-0005-0000-0000-0000E72A0000}"/>
    <cellStyle name="Comma [0] 4455" xfId="10960" hidden="1" xr:uid="{00000000-0005-0000-0000-0000F12A0000}"/>
    <cellStyle name="Comma [0] 4456" xfId="10980" hidden="1" xr:uid="{00000000-0005-0000-0000-0000052B0000}"/>
    <cellStyle name="Comma [0] 4457" xfId="10982" hidden="1" xr:uid="{00000000-0005-0000-0000-0000072B0000}"/>
    <cellStyle name="Comma [0] 4458" xfId="10933" hidden="1" xr:uid="{00000000-0005-0000-0000-0000D62A0000}"/>
    <cellStyle name="Comma [0] 4459" xfId="10189" hidden="1" xr:uid="{00000000-0005-0000-0000-0000EE270000}"/>
    <cellStyle name="Comma [0] 446" xfId="2995" hidden="1" xr:uid="{00000000-0005-0000-0000-0000D40B0000}"/>
    <cellStyle name="Comma [0] 4460" xfId="10936" hidden="1" xr:uid="{00000000-0005-0000-0000-0000D92A0000}"/>
    <cellStyle name="Comma [0] 4461" xfId="10200" hidden="1" xr:uid="{00000000-0005-0000-0000-0000F9270000}"/>
    <cellStyle name="Comma [0] 4462" xfId="10199" hidden="1" xr:uid="{00000000-0005-0000-0000-0000F8270000}"/>
    <cellStyle name="Comma [0] 4463" xfId="10987" hidden="1" xr:uid="{00000000-0005-0000-0000-00000C2B0000}"/>
    <cellStyle name="Comma [0] 4464" xfId="10275" hidden="1" xr:uid="{00000000-0005-0000-0000-000044280000}"/>
    <cellStyle name="Comma [0] 4465" xfId="10476" hidden="1" xr:uid="{00000000-0005-0000-0000-00000D290000}"/>
    <cellStyle name="Comma [0] 4466" xfId="10999" hidden="1" xr:uid="{00000000-0005-0000-0000-0000182B0000}"/>
    <cellStyle name="Comma [0] 4467" xfId="11001" hidden="1" xr:uid="{00000000-0005-0000-0000-00001A2B0000}"/>
    <cellStyle name="Comma [0] 4468" xfId="10990" hidden="1" xr:uid="{00000000-0005-0000-0000-00000F2B0000}"/>
    <cellStyle name="Comma [0] 4469" xfId="10998" hidden="1" xr:uid="{00000000-0005-0000-0000-0000172B0000}"/>
    <cellStyle name="Comma [0] 447" xfId="2997" hidden="1" xr:uid="{00000000-0005-0000-0000-0000D60B0000}"/>
    <cellStyle name="Comma [0] 4470" xfId="10485" hidden="1" xr:uid="{00000000-0005-0000-0000-000016290000}"/>
    <cellStyle name="Comma [0] 4471" xfId="10984" hidden="1" xr:uid="{00000000-0005-0000-0000-0000092B0000}"/>
    <cellStyle name="Comma [0] 4472" xfId="11017" hidden="1" xr:uid="{00000000-0005-0000-0000-00002A2B0000}"/>
    <cellStyle name="Comma [0] 4473" xfId="11025" hidden="1" xr:uid="{00000000-0005-0000-0000-0000322B0000}"/>
    <cellStyle name="Comma [0] 4474" xfId="10934" hidden="1" xr:uid="{00000000-0005-0000-0000-0000D72A0000}"/>
    <cellStyle name="Comma [0] 4475" xfId="11013" hidden="1" xr:uid="{00000000-0005-0000-0000-0000262B0000}"/>
    <cellStyle name="Comma [0] 4476" xfId="11034" hidden="1" xr:uid="{00000000-0005-0000-0000-00003B2B0000}"/>
    <cellStyle name="Comma [0] 4477" xfId="11036" hidden="1" xr:uid="{00000000-0005-0000-0000-00003D2B0000}"/>
    <cellStyle name="Comma [0] 4478" xfId="10995" hidden="1" xr:uid="{00000000-0005-0000-0000-0000142B0000}"/>
    <cellStyle name="Comma [0] 4479" xfId="10940" hidden="1" xr:uid="{00000000-0005-0000-0000-0000DD2A0000}"/>
    <cellStyle name="Comma [0] 448" xfId="2950" hidden="1" xr:uid="{00000000-0005-0000-0000-0000A70B0000}"/>
    <cellStyle name="Comma [0] 4480" xfId="10993" hidden="1" xr:uid="{00000000-0005-0000-0000-0000122B0000}"/>
    <cellStyle name="Comma [0] 4481" xfId="10977" hidden="1" xr:uid="{00000000-0005-0000-0000-0000022B0000}"/>
    <cellStyle name="Comma [0] 4482" xfId="10973" hidden="1" xr:uid="{00000000-0005-0000-0000-0000FE2A0000}"/>
    <cellStyle name="Comma [0] 4483" xfId="11044" hidden="1" xr:uid="{00000000-0005-0000-0000-0000452B0000}"/>
    <cellStyle name="Comma [0] 4484" xfId="10916" hidden="1" xr:uid="{00000000-0005-0000-0000-0000C52A0000}"/>
    <cellStyle name="Comma [0] 4485" xfId="10224" hidden="1" xr:uid="{00000000-0005-0000-0000-000011280000}"/>
    <cellStyle name="Comma [0] 4486" xfId="11052" hidden="1" xr:uid="{00000000-0005-0000-0000-00004D2B0000}"/>
    <cellStyle name="Comma [0] 4487" xfId="11054" hidden="1" xr:uid="{00000000-0005-0000-0000-00004F2B0000}"/>
    <cellStyle name="Comma [0] 4488" xfId="11003" hidden="1" xr:uid="{00000000-0005-0000-0000-00001C2B0000}"/>
    <cellStyle name="Comma [0] 4489" xfId="10979" hidden="1" xr:uid="{00000000-0005-0000-0000-0000042B0000}"/>
    <cellStyle name="Comma [0] 449" xfId="2956" hidden="1" xr:uid="{00000000-0005-0000-0000-0000AD0B0000}"/>
    <cellStyle name="Comma [0] 4490" xfId="11014" hidden="1" xr:uid="{00000000-0005-0000-0000-0000272B0000}"/>
    <cellStyle name="Comma [0] 4491" xfId="10946" hidden="1" xr:uid="{00000000-0005-0000-0000-0000E32A0000}"/>
    <cellStyle name="Comma [0] 4492" xfId="11016" hidden="1" xr:uid="{00000000-0005-0000-0000-0000292B0000}"/>
    <cellStyle name="Comma [0] 4493" xfId="11061" hidden="1" xr:uid="{00000000-0005-0000-0000-0000562B0000}"/>
    <cellStyle name="Comma [0] 4494" xfId="11004" hidden="1" xr:uid="{00000000-0005-0000-0000-00001D2B0000}"/>
    <cellStyle name="Comma [0] 4495" xfId="10961" hidden="1" xr:uid="{00000000-0005-0000-0000-0000F22A0000}"/>
    <cellStyle name="Comma [0] 4496" xfId="11067" hidden="1" xr:uid="{00000000-0005-0000-0000-00005C2B0000}"/>
    <cellStyle name="Comma [0] 4497" xfId="11069" hidden="1" xr:uid="{00000000-0005-0000-0000-00005E2B0000}"/>
    <cellStyle name="Comma [0] 4498" xfId="11022" hidden="1" xr:uid="{00000000-0005-0000-0000-00002F2B0000}"/>
    <cellStyle name="Comma [0] 4499" xfId="11028" hidden="1" xr:uid="{00000000-0005-0000-0000-0000352B0000}"/>
    <cellStyle name="Comma [0] 45" xfId="2246" hidden="1" xr:uid="{00000000-0005-0000-0000-0000E7080000}"/>
    <cellStyle name="Comma [0] 450" xfId="1306" hidden="1" xr:uid="{00000000-0005-0000-0000-00003B050000}"/>
    <cellStyle name="Comma [0] 4500" xfId="10915" hidden="1" xr:uid="{00000000-0005-0000-0000-0000C42A0000}"/>
    <cellStyle name="Comma [0] 4501" xfId="10978" hidden="1" xr:uid="{00000000-0005-0000-0000-0000032B0000}"/>
    <cellStyle name="Comma [0] 4502" xfId="10986" hidden="1" xr:uid="{00000000-0005-0000-0000-00000B2B0000}"/>
    <cellStyle name="Comma [0] 4503" xfId="11075" hidden="1" xr:uid="{00000000-0005-0000-0000-0000642B0000}"/>
    <cellStyle name="Comma [0] 4504" xfId="10989" hidden="1" xr:uid="{00000000-0005-0000-0000-00000E2B0000}"/>
    <cellStyle name="Comma [0] 4505" xfId="10949" hidden="1" xr:uid="{00000000-0005-0000-0000-0000E62A0000}"/>
    <cellStyle name="Comma [0] 4506" xfId="11080" hidden="1" xr:uid="{00000000-0005-0000-0000-0000692B0000}"/>
    <cellStyle name="Comma [0] 4507" xfId="11082" hidden="1" xr:uid="{00000000-0005-0000-0000-00006B2B0000}"/>
    <cellStyle name="Comma [0] 4508" xfId="11041" hidden="1" xr:uid="{00000000-0005-0000-0000-0000422B0000}"/>
    <cellStyle name="Comma [0] 4509" xfId="11047" hidden="1" xr:uid="{00000000-0005-0000-0000-0000482B0000}"/>
    <cellStyle name="Comma [0] 451" xfId="2906" hidden="1" xr:uid="{00000000-0005-0000-0000-00007B0B0000}"/>
    <cellStyle name="Comma [0] 4510" xfId="10948" hidden="1" xr:uid="{00000000-0005-0000-0000-0000E52A0000}"/>
    <cellStyle name="Comma [0] 4511" xfId="11029" hidden="1" xr:uid="{00000000-0005-0000-0000-0000362B0000}"/>
    <cellStyle name="Comma [0] 4512" xfId="11008" hidden="1" xr:uid="{00000000-0005-0000-0000-0000212B0000}"/>
    <cellStyle name="Comma [0] 4513" xfId="11086" hidden="1" xr:uid="{00000000-0005-0000-0000-00006F2B0000}"/>
    <cellStyle name="Comma [0] 4514" xfId="11027" hidden="1" xr:uid="{00000000-0005-0000-0000-0000342B0000}"/>
    <cellStyle name="Comma [0] 4515" xfId="10965" hidden="1" xr:uid="{00000000-0005-0000-0000-0000F62A0000}"/>
    <cellStyle name="Comma [0] 4516" xfId="11093" hidden="1" xr:uid="{00000000-0005-0000-0000-0000762B0000}"/>
    <cellStyle name="Comma [0] 4517" xfId="11095" hidden="1" xr:uid="{00000000-0005-0000-0000-0000782B0000}"/>
    <cellStyle name="Comma [0] 4518" xfId="11059" hidden="1" xr:uid="{00000000-0005-0000-0000-0000542B0000}"/>
    <cellStyle name="Comma [0] 4519" xfId="11064" hidden="1" xr:uid="{00000000-0005-0000-0000-0000592B0000}"/>
    <cellStyle name="Comma [0] 452" xfId="2914" hidden="1" xr:uid="{00000000-0005-0000-0000-0000830B0000}"/>
    <cellStyle name="Comma [0] 4520" xfId="10494" hidden="1" xr:uid="{00000000-0005-0000-0000-00001F290000}"/>
    <cellStyle name="Comma [0] 4521" xfId="11048" hidden="1" xr:uid="{00000000-0005-0000-0000-0000492B0000}"/>
    <cellStyle name="Comma [0] 4522" xfId="10953" hidden="1" xr:uid="{00000000-0005-0000-0000-0000EA2A0000}"/>
    <cellStyle name="Comma [0] 4523" xfId="11099" hidden="1" xr:uid="{00000000-0005-0000-0000-00007C2B0000}"/>
    <cellStyle name="Comma [0] 4524" xfId="11046" hidden="1" xr:uid="{00000000-0005-0000-0000-0000472B0000}"/>
    <cellStyle name="Comma [0] 4525" xfId="10985" hidden="1" xr:uid="{00000000-0005-0000-0000-00000A2B0000}"/>
    <cellStyle name="Comma [0] 4526" xfId="11103" hidden="1" xr:uid="{00000000-0005-0000-0000-0000802B0000}"/>
    <cellStyle name="Comma [0] 4527" xfId="11105" hidden="1" xr:uid="{00000000-0005-0000-0000-0000822B0000}"/>
    <cellStyle name="Comma [0] 4528" xfId="11073" hidden="1" xr:uid="{00000000-0005-0000-0000-0000622B0000}"/>
    <cellStyle name="Comma [0] 4529" xfId="11077" hidden="1" xr:uid="{00000000-0005-0000-0000-0000662B0000}"/>
    <cellStyle name="Comma [0] 453" xfId="3003" hidden="1" xr:uid="{00000000-0005-0000-0000-0000DC0B0000}"/>
    <cellStyle name="Comma [0] 4530" xfId="10967" hidden="1" xr:uid="{00000000-0005-0000-0000-0000F82A0000}"/>
    <cellStyle name="Comma [0] 4531" xfId="11065" hidden="1" xr:uid="{00000000-0005-0000-0000-00005A2B0000}"/>
    <cellStyle name="Comma [0] 4532" xfId="10957" hidden="1" xr:uid="{00000000-0005-0000-0000-0000EE2A0000}"/>
    <cellStyle name="Comma [0] 4533" xfId="11109" hidden="1" xr:uid="{00000000-0005-0000-0000-0000862B0000}"/>
    <cellStyle name="Comma [0] 4534" xfId="11063" hidden="1" xr:uid="{00000000-0005-0000-0000-0000582B0000}"/>
    <cellStyle name="Comma [0] 4535" xfId="11032" hidden="1" xr:uid="{00000000-0005-0000-0000-0000392B0000}"/>
    <cellStyle name="Comma [0] 4536" xfId="11113" hidden="1" xr:uid="{00000000-0005-0000-0000-00008A2B0000}"/>
    <cellStyle name="Comma [0] 4537" xfId="11115" hidden="1" xr:uid="{00000000-0005-0000-0000-00008C2B0000}"/>
    <cellStyle name="Comma [0] 4538" xfId="11101" hidden="1" xr:uid="{00000000-0005-0000-0000-00007E2B0000}"/>
    <cellStyle name="Comma [0] 4539" xfId="11088" hidden="1" xr:uid="{00000000-0005-0000-0000-0000712B0000}"/>
    <cellStyle name="Comma [0] 454" xfId="2917" hidden="1" xr:uid="{00000000-0005-0000-0000-0000860B0000}"/>
    <cellStyle name="Comma [0] 4540" xfId="11112" hidden="1" xr:uid="{00000000-0005-0000-0000-0000892B0000}"/>
    <cellStyle name="Comma [0] 4541" xfId="11078" hidden="1" xr:uid="{00000000-0005-0000-0000-0000672B0000}"/>
    <cellStyle name="Comma [0] 4542" xfId="11050" hidden="1" xr:uid="{00000000-0005-0000-0000-00004B2B0000}"/>
    <cellStyle name="Comma [0] 4543" xfId="11117" hidden="1" xr:uid="{00000000-0005-0000-0000-00008E2B0000}"/>
    <cellStyle name="Comma [0] 4544" xfId="11074" hidden="1" xr:uid="{00000000-0005-0000-0000-0000632B0000}"/>
    <cellStyle name="Comma [0] 4545" xfId="11108" hidden="1" xr:uid="{00000000-0005-0000-0000-0000852B0000}"/>
    <cellStyle name="Comma [0] 4546" xfId="11121" hidden="1" xr:uid="{00000000-0005-0000-0000-0000922B0000}"/>
    <cellStyle name="Comma [0] 4547" xfId="11123" hidden="1" xr:uid="{00000000-0005-0000-0000-0000942B0000}"/>
    <cellStyle name="Comma [0] 4548" xfId="10991" hidden="1" xr:uid="{00000000-0005-0000-0000-0000102B0000}"/>
    <cellStyle name="Comma [0] 4549" xfId="11111" hidden="1" xr:uid="{00000000-0005-0000-0000-0000882B0000}"/>
    <cellStyle name="Comma [0] 455" xfId="2877" hidden="1" xr:uid="{00000000-0005-0000-0000-00005E0B0000}"/>
    <cellStyle name="Comma [0] 4550" xfId="11051" hidden="1" xr:uid="{00000000-0005-0000-0000-00004C2B0000}"/>
    <cellStyle name="Comma [0] 4551" xfId="11085" hidden="1" xr:uid="{00000000-0005-0000-0000-00006E2B0000}"/>
    <cellStyle name="Comma [0] 4552" xfId="11098" hidden="1" xr:uid="{00000000-0005-0000-0000-00007B2B0000}"/>
    <cellStyle name="Comma [0] 4553" xfId="11126" hidden="1" xr:uid="{00000000-0005-0000-0000-0000972B0000}"/>
    <cellStyle name="Comma [0] 4554" xfId="11089" hidden="1" xr:uid="{00000000-0005-0000-0000-0000722B0000}"/>
    <cellStyle name="Comma [0] 4555" xfId="11049" hidden="1" xr:uid="{00000000-0005-0000-0000-00004A2B0000}"/>
    <cellStyle name="Comma [0] 4556" xfId="11128" hidden="1" xr:uid="{00000000-0005-0000-0000-0000992B0000}"/>
    <cellStyle name="Comma [0] 4557" xfId="11130" hidden="1" xr:uid="{00000000-0005-0000-0000-00009B2B0000}"/>
    <cellStyle name="Comma [0] 4558" xfId="11177" hidden="1" xr:uid="{00000000-0005-0000-0000-0000CA2B0000}"/>
    <cellStyle name="Comma [0] 4559" xfId="11197" hidden="1" xr:uid="{00000000-0005-0000-0000-0000DE2B0000}"/>
    <cellStyle name="Comma [0] 456" xfId="3008" hidden="1" xr:uid="{00000000-0005-0000-0000-0000E10B0000}"/>
    <cellStyle name="Comma [0] 4560" xfId="11204" hidden="1" xr:uid="{00000000-0005-0000-0000-0000E52B0000}"/>
    <cellStyle name="Comma [0] 4561" xfId="11212" hidden="1" xr:uid="{00000000-0005-0000-0000-0000ED2B0000}"/>
    <cellStyle name="Comma [0] 4562" xfId="11215" hidden="1" xr:uid="{00000000-0005-0000-0000-0000F02B0000}"/>
    <cellStyle name="Comma [0] 4563" xfId="11203" hidden="1" xr:uid="{00000000-0005-0000-0000-0000E42B0000}"/>
    <cellStyle name="Comma [0] 4564" xfId="11210" hidden="1" xr:uid="{00000000-0005-0000-0000-0000EB2B0000}"/>
    <cellStyle name="Comma [0] 4565" xfId="11217" hidden="1" xr:uid="{00000000-0005-0000-0000-0000F22B0000}"/>
    <cellStyle name="Comma [0] 4566" xfId="11219" hidden="1" xr:uid="{00000000-0005-0000-0000-0000F42B0000}"/>
    <cellStyle name="Comma [0] 4567" xfId="11193" hidden="1" xr:uid="{00000000-0005-0000-0000-0000DA2B0000}"/>
    <cellStyle name="Comma [0] 4568" xfId="11181" hidden="1" xr:uid="{00000000-0005-0000-0000-0000CE2B0000}"/>
    <cellStyle name="Comma [0] 4569" xfId="11230" hidden="1" xr:uid="{00000000-0005-0000-0000-0000FF2B0000}"/>
    <cellStyle name="Comma [0] 457" xfId="3010" hidden="1" xr:uid="{00000000-0005-0000-0000-0000E30B0000}"/>
    <cellStyle name="Comma [0] 4570" xfId="11239" hidden="1" xr:uid="{00000000-0005-0000-0000-0000082C0000}"/>
    <cellStyle name="Comma [0] 4571" xfId="11250" hidden="1" xr:uid="{00000000-0005-0000-0000-0000132C0000}"/>
    <cellStyle name="Comma [0] 4572" xfId="11256" hidden="1" xr:uid="{00000000-0005-0000-0000-0000192C0000}"/>
    <cellStyle name="Comma [0] 4573" xfId="11238" hidden="1" xr:uid="{00000000-0005-0000-0000-0000072C0000}"/>
    <cellStyle name="Comma [0] 4574" xfId="11248" hidden="1" xr:uid="{00000000-0005-0000-0000-0000112C0000}"/>
    <cellStyle name="Comma [0] 4575" xfId="11268" hidden="1" xr:uid="{00000000-0005-0000-0000-0000252C0000}"/>
    <cellStyle name="Comma [0] 4576" xfId="11270" hidden="1" xr:uid="{00000000-0005-0000-0000-0000272C0000}"/>
    <cellStyle name="Comma [0] 4577" xfId="11221" hidden="1" xr:uid="{00000000-0005-0000-0000-0000F62B0000}"/>
    <cellStyle name="Comma [0] 4578" xfId="11184" hidden="1" xr:uid="{00000000-0005-0000-0000-0000D12B0000}"/>
    <cellStyle name="Comma [0] 4579" xfId="11224" hidden="1" xr:uid="{00000000-0005-0000-0000-0000F92B0000}"/>
    <cellStyle name="Comma [0] 458" xfId="2969" hidden="1" xr:uid="{00000000-0005-0000-0000-0000BA0B0000}"/>
    <cellStyle name="Comma [0] 4580" xfId="11190" hidden="1" xr:uid="{00000000-0005-0000-0000-0000D72B0000}"/>
    <cellStyle name="Comma [0] 4581" xfId="11192" hidden="1" xr:uid="{00000000-0005-0000-0000-0000D92B0000}"/>
    <cellStyle name="Comma [0] 4582" xfId="11275" hidden="1" xr:uid="{00000000-0005-0000-0000-00002C2C0000}"/>
    <cellStyle name="Comma [0] 4583" xfId="11180" hidden="1" xr:uid="{00000000-0005-0000-0000-0000CD2B0000}"/>
    <cellStyle name="Comma [0] 4584" xfId="11188" hidden="1" xr:uid="{00000000-0005-0000-0000-0000D52B0000}"/>
    <cellStyle name="Comma [0] 4585" xfId="11287" hidden="1" xr:uid="{00000000-0005-0000-0000-0000382C0000}"/>
    <cellStyle name="Comma [0] 4586" xfId="11289" hidden="1" xr:uid="{00000000-0005-0000-0000-00003A2C0000}"/>
    <cellStyle name="Comma [0] 4587" xfId="11278" hidden="1" xr:uid="{00000000-0005-0000-0000-00002F2C0000}"/>
    <cellStyle name="Comma [0] 4588" xfId="11286" hidden="1" xr:uid="{00000000-0005-0000-0000-0000372C0000}"/>
    <cellStyle name="Comma [0] 4589" xfId="11186" hidden="1" xr:uid="{00000000-0005-0000-0000-0000D32B0000}"/>
    <cellStyle name="Comma [0] 459" xfId="2975" hidden="1" xr:uid="{00000000-0005-0000-0000-0000C00B0000}"/>
    <cellStyle name="Comma [0] 4590" xfId="11272" hidden="1" xr:uid="{00000000-0005-0000-0000-0000292C0000}"/>
    <cellStyle name="Comma [0] 4591" xfId="11305" hidden="1" xr:uid="{00000000-0005-0000-0000-00004A2C0000}"/>
    <cellStyle name="Comma [0] 4592" xfId="11313" hidden="1" xr:uid="{00000000-0005-0000-0000-0000522C0000}"/>
    <cellStyle name="Comma [0] 4593" xfId="11222" hidden="1" xr:uid="{00000000-0005-0000-0000-0000F72B0000}"/>
    <cellStyle name="Comma [0] 4594" xfId="11301" hidden="1" xr:uid="{00000000-0005-0000-0000-0000462C0000}"/>
    <cellStyle name="Comma [0] 4595" xfId="11322" hidden="1" xr:uid="{00000000-0005-0000-0000-00005B2C0000}"/>
    <cellStyle name="Comma [0] 4596" xfId="11324" hidden="1" xr:uid="{00000000-0005-0000-0000-00005D2C0000}"/>
    <cellStyle name="Comma [0] 4597" xfId="11283" hidden="1" xr:uid="{00000000-0005-0000-0000-0000342C0000}"/>
    <cellStyle name="Comma [0] 4598" xfId="11228" hidden="1" xr:uid="{00000000-0005-0000-0000-0000FD2B0000}"/>
    <cellStyle name="Comma [0] 4599" xfId="11281" hidden="1" xr:uid="{00000000-0005-0000-0000-0000322C0000}"/>
    <cellStyle name="Comma [0] 46" xfId="2252" hidden="1" xr:uid="{00000000-0005-0000-0000-0000ED080000}"/>
    <cellStyle name="Comma [0] 460" xfId="2876" hidden="1" xr:uid="{00000000-0005-0000-0000-00005D0B0000}"/>
    <cellStyle name="Comma [0] 4600" xfId="11265" hidden="1" xr:uid="{00000000-0005-0000-0000-0000222C0000}"/>
    <cellStyle name="Comma [0] 4601" xfId="11261" hidden="1" xr:uid="{00000000-0005-0000-0000-00001E2C0000}"/>
    <cellStyle name="Comma [0] 4602" xfId="11332" hidden="1" xr:uid="{00000000-0005-0000-0000-0000652C0000}"/>
    <cellStyle name="Comma [0] 4603" xfId="11201" hidden="1" xr:uid="{00000000-0005-0000-0000-0000E22B0000}"/>
    <cellStyle name="Comma [0] 4604" xfId="11194" hidden="1" xr:uid="{00000000-0005-0000-0000-0000DB2B0000}"/>
    <cellStyle name="Comma [0] 4605" xfId="11340" hidden="1" xr:uid="{00000000-0005-0000-0000-00006D2C0000}"/>
    <cellStyle name="Comma [0] 4606" xfId="11342" hidden="1" xr:uid="{00000000-0005-0000-0000-00006F2C0000}"/>
    <cellStyle name="Comma [0] 4607" xfId="11291" hidden="1" xr:uid="{00000000-0005-0000-0000-00003C2C0000}"/>
    <cellStyle name="Comma [0] 4608" xfId="11267" hidden="1" xr:uid="{00000000-0005-0000-0000-0000242C0000}"/>
    <cellStyle name="Comma [0] 4609" xfId="11302" hidden="1" xr:uid="{00000000-0005-0000-0000-0000472C0000}"/>
    <cellStyle name="Comma [0] 461" xfId="2957" hidden="1" xr:uid="{00000000-0005-0000-0000-0000AE0B0000}"/>
    <cellStyle name="Comma [0] 4610" xfId="11234" hidden="1" xr:uid="{00000000-0005-0000-0000-0000032C0000}"/>
    <cellStyle name="Comma [0] 4611" xfId="11304" hidden="1" xr:uid="{00000000-0005-0000-0000-0000492C0000}"/>
    <cellStyle name="Comma [0] 4612" xfId="11349" hidden="1" xr:uid="{00000000-0005-0000-0000-0000762C0000}"/>
    <cellStyle name="Comma [0] 4613" xfId="11292" hidden="1" xr:uid="{00000000-0005-0000-0000-00003D2C0000}"/>
    <cellStyle name="Comma [0] 4614" xfId="11249" hidden="1" xr:uid="{00000000-0005-0000-0000-0000122C0000}"/>
    <cellStyle name="Comma [0] 4615" xfId="11355" hidden="1" xr:uid="{00000000-0005-0000-0000-00007C2C0000}"/>
    <cellStyle name="Comma [0] 4616" xfId="11357" hidden="1" xr:uid="{00000000-0005-0000-0000-00007E2C0000}"/>
    <cellStyle name="Comma [0] 4617" xfId="11310" hidden="1" xr:uid="{00000000-0005-0000-0000-00004F2C0000}"/>
    <cellStyle name="Comma [0] 4618" xfId="11316" hidden="1" xr:uid="{00000000-0005-0000-0000-0000552C0000}"/>
    <cellStyle name="Comma [0] 4619" xfId="11200" hidden="1" xr:uid="{00000000-0005-0000-0000-0000E12B0000}"/>
    <cellStyle name="Comma [0] 462" xfId="2936" hidden="1" xr:uid="{00000000-0005-0000-0000-0000990B0000}"/>
    <cellStyle name="Comma [0] 4620" xfId="11266" hidden="1" xr:uid="{00000000-0005-0000-0000-0000232C0000}"/>
    <cellStyle name="Comma [0] 4621" xfId="11274" hidden="1" xr:uid="{00000000-0005-0000-0000-00002B2C0000}"/>
    <cellStyle name="Comma [0] 4622" xfId="11363" hidden="1" xr:uid="{00000000-0005-0000-0000-0000842C0000}"/>
    <cellStyle name="Comma [0] 4623" xfId="11277" hidden="1" xr:uid="{00000000-0005-0000-0000-00002E2C0000}"/>
    <cellStyle name="Comma [0] 4624" xfId="11237" hidden="1" xr:uid="{00000000-0005-0000-0000-0000062C0000}"/>
    <cellStyle name="Comma [0] 4625" xfId="11368" hidden="1" xr:uid="{00000000-0005-0000-0000-0000892C0000}"/>
    <cellStyle name="Comma [0] 4626" xfId="11370" hidden="1" xr:uid="{00000000-0005-0000-0000-00008B2C0000}"/>
    <cellStyle name="Comma [0] 4627" xfId="11329" hidden="1" xr:uid="{00000000-0005-0000-0000-0000622C0000}"/>
    <cellStyle name="Comma [0] 4628" xfId="11335" hidden="1" xr:uid="{00000000-0005-0000-0000-0000682C0000}"/>
    <cellStyle name="Comma [0] 4629" xfId="11236" hidden="1" xr:uid="{00000000-0005-0000-0000-0000052C0000}"/>
    <cellStyle name="Comma [0] 463" xfId="3014" hidden="1" xr:uid="{00000000-0005-0000-0000-0000E70B0000}"/>
    <cellStyle name="Comma [0] 4630" xfId="11317" hidden="1" xr:uid="{00000000-0005-0000-0000-0000562C0000}"/>
    <cellStyle name="Comma [0] 4631" xfId="11296" hidden="1" xr:uid="{00000000-0005-0000-0000-0000412C0000}"/>
    <cellStyle name="Comma [0] 4632" xfId="11374" hidden="1" xr:uid="{00000000-0005-0000-0000-00008F2C0000}"/>
    <cellStyle name="Comma [0] 4633" xfId="11315" hidden="1" xr:uid="{00000000-0005-0000-0000-0000542C0000}"/>
    <cellStyle name="Comma [0] 4634" xfId="11253" hidden="1" xr:uid="{00000000-0005-0000-0000-0000162C0000}"/>
    <cellStyle name="Comma [0] 4635" xfId="11381" hidden="1" xr:uid="{00000000-0005-0000-0000-0000962C0000}"/>
    <cellStyle name="Comma [0] 4636" xfId="11383" hidden="1" xr:uid="{00000000-0005-0000-0000-0000982C0000}"/>
    <cellStyle name="Comma [0] 4637" xfId="11347" hidden="1" xr:uid="{00000000-0005-0000-0000-0000742C0000}"/>
    <cellStyle name="Comma [0] 4638" xfId="11352" hidden="1" xr:uid="{00000000-0005-0000-0000-0000792C0000}"/>
    <cellStyle name="Comma [0] 4639" xfId="11183" hidden="1" xr:uid="{00000000-0005-0000-0000-0000D02B0000}"/>
    <cellStyle name="Comma [0] 464" xfId="2955" hidden="1" xr:uid="{00000000-0005-0000-0000-0000AC0B0000}"/>
    <cellStyle name="Comma [0] 4640" xfId="11336" hidden="1" xr:uid="{00000000-0005-0000-0000-0000692C0000}"/>
    <cellStyle name="Comma [0] 4641" xfId="11241" hidden="1" xr:uid="{00000000-0005-0000-0000-00000A2C0000}"/>
    <cellStyle name="Comma [0] 4642" xfId="11387" hidden="1" xr:uid="{00000000-0005-0000-0000-00009C2C0000}"/>
    <cellStyle name="Comma [0] 4643" xfId="11334" hidden="1" xr:uid="{00000000-0005-0000-0000-0000672C0000}"/>
    <cellStyle name="Comma [0] 4644" xfId="11273" hidden="1" xr:uid="{00000000-0005-0000-0000-00002A2C0000}"/>
    <cellStyle name="Comma [0] 4645" xfId="11391" hidden="1" xr:uid="{00000000-0005-0000-0000-0000A02C0000}"/>
    <cellStyle name="Comma [0] 4646" xfId="11393" hidden="1" xr:uid="{00000000-0005-0000-0000-0000A22C0000}"/>
    <cellStyle name="Comma [0] 4647" xfId="11361" hidden="1" xr:uid="{00000000-0005-0000-0000-0000822C0000}"/>
    <cellStyle name="Comma [0] 4648" xfId="11365" hidden="1" xr:uid="{00000000-0005-0000-0000-0000862C0000}"/>
    <cellStyle name="Comma [0] 4649" xfId="11255" hidden="1" xr:uid="{00000000-0005-0000-0000-0000182C0000}"/>
    <cellStyle name="Comma [0] 465" xfId="2893" hidden="1" xr:uid="{00000000-0005-0000-0000-00006E0B0000}"/>
    <cellStyle name="Comma [0] 4650" xfId="11353" hidden="1" xr:uid="{00000000-0005-0000-0000-00007A2C0000}"/>
    <cellStyle name="Comma [0] 4651" xfId="11245" hidden="1" xr:uid="{00000000-0005-0000-0000-00000E2C0000}"/>
    <cellStyle name="Comma [0] 4652" xfId="11397" hidden="1" xr:uid="{00000000-0005-0000-0000-0000A62C0000}"/>
    <cellStyle name="Comma [0] 4653" xfId="11351" hidden="1" xr:uid="{00000000-0005-0000-0000-0000782C0000}"/>
    <cellStyle name="Comma [0] 4654" xfId="11320" hidden="1" xr:uid="{00000000-0005-0000-0000-0000592C0000}"/>
    <cellStyle name="Comma [0] 4655" xfId="11401" hidden="1" xr:uid="{00000000-0005-0000-0000-0000AA2C0000}"/>
    <cellStyle name="Comma [0] 4656" xfId="11403" hidden="1" xr:uid="{00000000-0005-0000-0000-0000AC2C0000}"/>
    <cellStyle name="Comma [0] 4657" xfId="11389" hidden="1" xr:uid="{00000000-0005-0000-0000-00009E2C0000}"/>
    <cellStyle name="Comma [0] 4658" xfId="11376" hidden="1" xr:uid="{00000000-0005-0000-0000-0000912C0000}"/>
    <cellStyle name="Comma [0] 4659" xfId="11400" hidden="1" xr:uid="{00000000-0005-0000-0000-0000A92C0000}"/>
    <cellStyle name="Comma [0] 466" xfId="3021" hidden="1" xr:uid="{00000000-0005-0000-0000-0000EE0B0000}"/>
    <cellStyle name="Comma [0] 4660" xfId="11366" hidden="1" xr:uid="{00000000-0005-0000-0000-0000872C0000}"/>
    <cellStyle name="Comma [0] 4661" xfId="11338" hidden="1" xr:uid="{00000000-0005-0000-0000-00006B2C0000}"/>
    <cellStyle name="Comma [0] 4662" xfId="11405" hidden="1" xr:uid="{00000000-0005-0000-0000-0000AE2C0000}"/>
    <cellStyle name="Comma [0] 4663" xfId="11362" hidden="1" xr:uid="{00000000-0005-0000-0000-0000832C0000}"/>
    <cellStyle name="Comma [0] 4664" xfId="11396" hidden="1" xr:uid="{00000000-0005-0000-0000-0000A52C0000}"/>
    <cellStyle name="Comma [0] 4665" xfId="11409" hidden="1" xr:uid="{00000000-0005-0000-0000-0000B22C0000}"/>
    <cellStyle name="Comma [0] 4666" xfId="11411" hidden="1" xr:uid="{00000000-0005-0000-0000-0000B42C0000}"/>
    <cellStyle name="Comma [0] 4667" xfId="11279" hidden="1" xr:uid="{00000000-0005-0000-0000-0000302C0000}"/>
    <cellStyle name="Comma [0] 4668" xfId="11399" hidden="1" xr:uid="{00000000-0005-0000-0000-0000A82C0000}"/>
    <cellStyle name="Comma [0] 4669" xfId="11339" hidden="1" xr:uid="{00000000-0005-0000-0000-00006C2C0000}"/>
    <cellStyle name="Comma [0] 467" xfId="3023" hidden="1" xr:uid="{00000000-0005-0000-0000-0000F00B0000}"/>
    <cellStyle name="Comma [0] 4670" xfId="11373" hidden="1" xr:uid="{00000000-0005-0000-0000-00008E2C0000}"/>
    <cellStyle name="Comma [0] 4671" xfId="11386" hidden="1" xr:uid="{00000000-0005-0000-0000-00009B2C0000}"/>
    <cellStyle name="Comma [0] 4672" xfId="11414" hidden="1" xr:uid="{00000000-0005-0000-0000-0000B72C0000}"/>
    <cellStyle name="Comma [0] 4673" xfId="11377" hidden="1" xr:uid="{00000000-0005-0000-0000-0000922C0000}"/>
    <cellStyle name="Comma [0] 4674" xfId="11337" hidden="1" xr:uid="{00000000-0005-0000-0000-00006A2C0000}"/>
    <cellStyle name="Comma [0] 4675" xfId="11416" hidden="1" xr:uid="{00000000-0005-0000-0000-0000B92C0000}"/>
    <cellStyle name="Comma [0] 4676" xfId="11418" hidden="1" xr:uid="{00000000-0005-0000-0000-0000BB2C0000}"/>
    <cellStyle name="Comma [0] 4677" xfId="11478" hidden="1" xr:uid="{00000000-0005-0000-0000-0000F72C0000}"/>
    <cellStyle name="Comma [0] 4678" xfId="11497" hidden="1" xr:uid="{00000000-0005-0000-0000-00000A2D0000}"/>
    <cellStyle name="Comma [0] 4679" xfId="11504" hidden="1" xr:uid="{00000000-0005-0000-0000-0000112D0000}"/>
    <cellStyle name="Comma [0] 468" xfId="2987" hidden="1" xr:uid="{00000000-0005-0000-0000-0000CC0B0000}"/>
    <cellStyle name="Comma [0] 4680" xfId="11511" hidden="1" xr:uid="{00000000-0005-0000-0000-0000182D0000}"/>
    <cellStyle name="Comma [0] 4681" xfId="11516" hidden="1" xr:uid="{00000000-0005-0000-0000-00001D2D0000}"/>
    <cellStyle name="Comma [0] 4682" xfId="11503" hidden="1" xr:uid="{00000000-0005-0000-0000-0000102D0000}"/>
    <cellStyle name="Comma [0] 4683" xfId="11508" hidden="1" xr:uid="{00000000-0005-0000-0000-0000152D0000}"/>
    <cellStyle name="Comma [0] 4684" xfId="11520" hidden="1" xr:uid="{00000000-0005-0000-0000-0000212D0000}"/>
    <cellStyle name="Comma [0] 4685" xfId="11522" hidden="1" xr:uid="{00000000-0005-0000-0000-0000232D0000}"/>
    <cellStyle name="Comma [0] 4686" xfId="11493" hidden="1" xr:uid="{00000000-0005-0000-0000-0000062D0000}"/>
    <cellStyle name="Comma [0] 4687" xfId="11482" hidden="1" xr:uid="{00000000-0005-0000-0000-0000FB2C0000}"/>
    <cellStyle name="Comma [0] 4688" xfId="11533" hidden="1" xr:uid="{00000000-0005-0000-0000-00002E2D0000}"/>
    <cellStyle name="Comma [0] 4689" xfId="11542" hidden="1" xr:uid="{00000000-0005-0000-0000-0000372D0000}"/>
    <cellStyle name="Comma [0] 469" xfId="2992" hidden="1" xr:uid="{00000000-0005-0000-0000-0000D10B0000}"/>
    <cellStyle name="Comma [0] 4690" xfId="11553" hidden="1" xr:uid="{00000000-0005-0000-0000-0000422D0000}"/>
    <cellStyle name="Comma [0] 4691" xfId="11559" hidden="1" xr:uid="{00000000-0005-0000-0000-0000482D0000}"/>
    <cellStyle name="Comma [0] 4692" xfId="11541" hidden="1" xr:uid="{00000000-0005-0000-0000-0000362D0000}"/>
    <cellStyle name="Comma [0] 4693" xfId="11551" hidden="1" xr:uid="{00000000-0005-0000-0000-0000402D0000}"/>
    <cellStyle name="Comma [0] 4694" xfId="11571" hidden="1" xr:uid="{00000000-0005-0000-0000-0000542D0000}"/>
    <cellStyle name="Comma [0] 4695" xfId="11573" hidden="1" xr:uid="{00000000-0005-0000-0000-0000562D0000}"/>
    <cellStyle name="Comma [0] 4696" xfId="11524" hidden="1" xr:uid="{00000000-0005-0000-0000-0000252D0000}"/>
    <cellStyle name="Comma [0] 4697" xfId="11485" hidden="1" xr:uid="{00000000-0005-0000-0000-0000FE2C0000}"/>
    <cellStyle name="Comma [0] 4698" xfId="11527" hidden="1" xr:uid="{00000000-0005-0000-0000-0000282D0000}"/>
    <cellStyle name="Comma [0] 4699" xfId="11490" hidden="1" xr:uid="{00000000-0005-0000-0000-0000032D0000}"/>
    <cellStyle name="Comma [0] 47" xfId="2234" hidden="1" xr:uid="{00000000-0005-0000-0000-0000DB080000}"/>
    <cellStyle name="Comma [0] 470" xfId="1298" hidden="1" xr:uid="{00000000-0005-0000-0000-000033050000}"/>
    <cellStyle name="Comma [0] 4700" xfId="11492" hidden="1" xr:uid="{00000000-0005-0000-0000-0000052D0000}"/>
    <cellStyle name="Comma [0] 4701" xfId="11578" hidden="1" xr:uid="{00000000-0005-0000-0000-00005B2D0000}"/>
    <cellStyle name="Comma [0] 4702" xfId="11481" hidden="1" xr:uid="{00000000-0005-0000-0000-0000FA2C0000}"/>
    <cellStyle name="Comma [0] 4703" xfId="11489" hidden="1" xr:uid="{00000000-0005-0000-0000-0000022D0000}"/>
    <cellStyle name="Comma [0] 4704" xfId="11590" hidden="1" xr:uid="{00000000-0005-0000-0000-0000672D0000}"/>
    <cellStyle name="Comma [0] 4705" xfId="11592" hidden="1" xr:uid="{00000000-0005-0000-0000-0000692D0000}"/>
    <cellStyle name="Comma [0] 4706" xfId="11581" hidden="1" xr:uid="{00000000-0005-0000-0000-00005E2D0000}"/>
    <cellStyle name="Comma [0] 4707" xfId="11589" hidden="1" xr:uid="{00000000-0005-0000-0000-0000662D0000}"/>
    <cellStyle name="Comma [0] 4708" xfId="11487" hidden="1" xr:uid="{00000000-0005-0000-0000-0000002D0000}"/>
    <cellStyle name="Comma [0] 4709" xfId="11575" hidden="1" xr:uid="{00000000-0005-0000-0000-0000582D0000}"/>
    <cellStyle name="Comma [0] 471" xfId="2976" hidden="1" xr:uid="{00000000-0005-0000-0000-0000C10B0000}"/>
    <cellStyle name="Comma [0] 4710" xfId="11608" hidden="1" xr:uid="{00000000-0005-0000-0000-0000792D0000}"/>
    <cellStyle name="Comma [0] 4711" xfId="11616" hidden="1" xr:uid="{00000000-0005-0000-0000-0000812D0000}"/>
    <cellStyle name="Comma [0] 4712" xfId="11525" hidden="1" xr:uid="{00000000-0005-0000-0000-0000262D0000}"/>
    <cellStyle name="Comma [0] 4713" xfId="11604" hidden="1" xr:uid="{00000000-0005-0000-0000-0000752D0000}"/>
    <cellStyle name="Comma [0] 4714" xfId="11625" hidden="1" xr:uid="{00000000-0005-0000-0000-00008A2D0000}"/>
    <cellStyle name="Comma [0] 4715" xfId="11627" hidden="1" xr:uid="{00000000-0005-0000-0000-00008C2D0000}"/>
    <cellStyle name="Comma [0] 4716" xfId="11586" hidden="1" xr:uid="{00000000-0005-0000-0000-0000632D0000}"/>
    <cellStyle name="Comma [0] 4717" xfId="11531" hidden="1" xr:uid="{00000000-0005-0000-0000-00002C2D0000}"/>
    <cellStyle name="Comma [0] 4718" xfId="11584" hidden="1" xr:uid="{00000000-0005-0000-0000-0000612D0000}"/>
    <cellStyle name="Comma [0] 4719" xfId="11568" hidden="1" xr:uid="{00000000-0005-0000-0000-0000512D0000}"/>
    <cellStyle name="Comma [0] 472" xfId="2881" hidden="1" xr:uid="{00000000-0005-0000-0000-0000620B0000}"/>
    <cellStyle name="Comma [0] 4720" xfId="11564" hidden="1" xr:uid="{00000000-0005-0000-0000-00004D2D0000}"/>
    <cellStyle name="Comma [0] 4721" xfId="11635" hidden="1" xr:uid="{00000000-0005-0000-0000-0000942D0000}"/>
    <cellStyle name="Comma [0] 4722" xfId="11501" hidden="1" xr:uid="{00000000-0005-0000-0000-00000E2D0000}"/>
    <cellStyle name="Comma [0] 4723" xfId="11494" hidden="1" xr:uid="{00000000-0005-0000-0000-0000072D0000}"/>
    <cellStyle name="Comma [0] 4724" xfId="11643" hidden="1" xr:uid="{00000000-0005-0000-0000-00009C2D0000}"/>
    <cellStyle name="Comma [0] 4725" xfId="11645" hidden="1" xr:uid="{00000000-0005-0000-0000-00009E2D0000}"/>
    <cellStyle name="Comma [0] 4726" xfId="11594" hidden="1" xr:uid="{00000000-0005-0000-0000-00006B2D0000}"/>
    <cellStyle name="Comma [0] 4727" xfId="11570" hidden="1" xr:uid="{00000000-0005-0000-0000-0000532D0000}"/>
    <cellStyle name="Comma [0] 4728" xfId="11605" hidden="1" xr:uid="{00000000-0005-0000-0000-0000762D0000}"/>
    <cellStyle name="Comma [0] 4729" xfId="11537" hidden="1" xr:uid="{00000000-0005-0000-0000-0000322D0000}"/>
    <cellStyle name="Comma [0] 473" xfId="3027" hidden="1" xr:uid="{00000000-0005-0000-0000-0000F40B0000}"/>
    <cellStyle name="Comma [0] 4730" xfId="11607" hidden="1" xr:uid="{00000000-0005-0000-0000-0000782D0000}"/>
    <cellStyle name="Comma [0] 4731" xfId="11652" hidden="1" xr:uid="{00000000-0005-0000-0000-0000A52D0000}"/>
    <cellStyle name="Comma [0] 4732" xfId="11595" hidden="1" xr:uid="{00000000-0005-0000-0000-00006C2D0000}"/>
    <cellStyle name="Comma [0] 4733" xfId="11552" hidden="1" xr:uid="{00000000-0005-0000-0000-0000412D0000}"/>
    <cellStyle name="Comma [0] 4734" xfId="11658" hidden="1" xr:uid="{00000000-0005-0000-0000-0000AB2D0000}"/>
    <cellStyle name="Comma [0] 4735" xfId="11660" hidden="1" xr:uid="{00000000-0005-0000-0000-0000AD2D0000}"/>
    <cellStyle name="Comma [0] 4736" xfId="11613" hidden="1" xr:uid="{00000000-0005-0000-0000-00007E2D0000}"/>
    <cellStyle name="Comma [0] 4737" xfId="11619" hidden="1" xr:uid="{00000000-0005-0000-0000-0000842D0000}"/>
    <cellStyle name="Comma [0] 4738" xfId="11500" hidden="1" xr:uid="{00000000-0005-0000-0000-00000D2D0000}"/>
    <cellStyle name="Comma [0] 4739" xfId="11569" hidden="1" xr:uid="{00000000-0005-0000-0000-0000522D0000}"/>
    <cellStyle name="Comma [0] 474" xfId="2974" hidden="1" xr:uid="{00000000-0005-0000-0000-0000BF0B0000}"/>
    <cellStyle name="Comma [0] 4740" xfId="11577" hidden="1" xr:uid="{00000000-0005-0000-0000-00005A2D0000}"/>
    <cellStyle name="Comma [0] 4741" xfId="11666" hidden="1" xr:uid="{00000000-0005-0000-0000-0000B32D0000}"/>
    <cellStyle name="Comma [0] 4742" xfId="11580" hidden="1" xr:uid="{00000000-0005-0000-0000-00005D2D0000}"/>
    <cellStyle name="Comma [0] 4743" xfId="11540" hidden="1" xr:uid="{00000000-0005-0000-0000-0000352D0000}"/>
    <cellStyle name="Comma [0] 4744" xfId="11671" hidden="1" xr:uid="{00000000-0005-0000-0000-0000B82D0000}"/>
    <cellStyle name="Comma [0] 4745" xfId="11673" hidden="1" xr:uid="{00000000-0005-0000-0000-0000BA2D0000}"/>
    <cellStyle name="Comma [0] 4746" xfId="11632" hidden="1" xr:uid="{00000000-0005-0000-0000-0000912D0000}"/>
    <cellStyle name="Comma [0] 4747" xfId="11638" hidden="1" xr:uid="{00000000-0005-0000-0000-0000972D0000}"/>
    <cellStyle name="Comma [0] 4748" xfId="11539" hidden="1" xr:uid="{00000000-0005-0000-0000-0000342D0000}"/>
    <cellStyle name="Comma [0] 4749" xfId="11620" hidden="1" xr:uid="{00000000-0005-0000-0000-0000852D0000}"/>
    <cellStyle name="Comma [0] 475" xfId="2913" hidden="1" xr:uid="{00000000-0005-0000-0000-0000820B0000}"/>
    <cellStyle name="Comma [0] 4750" xfId="11599" hidden="1" xr:uid="{00000000-0005-0000-0000-0000702D0000}"/>
    <cellStyle name="Comma [0] 4751" xfId="11677" hidden="1" xr:uid="{00000000-0005-0000-0000-0000BE2D0000}"/>
    <cellStyle name="Comma [0] 4752" xfId="11618" hidden="1" xr:uid="{00000000-0005-0000-0000-0000832D0000}"/>
    <cellStyle name="Comma [0] 4753" xfId="11556" hidden="1" xr:uid="{00000000-0005-0000-0000-0000452D0000}"/>
    <cellStyle name="Comma [0] 4754" xfId="11684" hidden="1" xr:uid="{00000000-0005-0000-0000-0000C52D0000}"/>
    <cellStyle name="Comma [0] 4755" xfId="11686" hidden="1" xr:uid="{00000000-0005-0000-0000-0000C72D0000}"/>
    <cellStyle name="Comma [0] 4756" xfId="11650" hidden="1" xr:uid="{00000000-0005-0000-0000-0000A32D0000}"/>
    <cellStyle name="Comma [0] 4757" xfId="11655" hidden="1" xr:uid="{00000000-0005-0000-0000-0000A82D0000}"/>
    <cellStyle name="Comma [0] 4758" xfId="11484" hidden="1" xr:uid="{00000000-0005-0000-0000-0000FD2C0000}"/>
    <cellStyle name="Comma [0] 4759" xfId="11639" hidden="1" xr:uid="{00000000-0005-0000-0000-0000982D0000}"/>
    <cellStyle name="Comma [0] 476" xfId="3031" hidden="1" xr:uid="{00000000-0005-0000-0000-0000F80B0000}"/>
    <cellStyle name="Comma [0] 4760" xfId="11544" hidden="1" xr:uid="{00000000-0005-0000-0000-0000392D0000}"/>
    <cellStyle name="Comma [0] 4761" xfId="11690" hidden="1" xr:uid="{00000000-0005-0000-0000-0000CB2D0000}"/>
    <cellStyle name="Comma [0] 4762" xfId="11637" hidden="1" xr:uid="{00000000-0005-0000-0000-0000962D0000}"/>
    <cellStyle name="Comma [0] 4763" xfId="11576" hidden="1" xr:uid="{00000000-0005-0000-0000-0000592D0000}"/>
    <cellStyle name="Comma [0] 4764" xfId="11694" hidden="1" xr:uid="{00000000-0005-0000-0000-0000CF2D0000}"/>
    <cellStyle name="Comma [0] 4765" xfId="11696" hidden="1" xr:uid="{00000000-0005-0000-0000-0000D12D0000}"/>
    <cellStyle name="Comma [0] 4766" xfId="11664" hidden="1" xr:uid="{00000000-0005-0000-0000-0000B12D0000}"/>
    <cellStyle name="Comma [0] 4767" xfId="11668" hidden="1" xr:uid="{00000000-0005-0000-0000-0000B52D0000}"/>
    <cellStyle name="Comma [0] 4768" xfId="11558" hidden="1" xr:uid="{00000000-0005-0000-0000-0000472D0000}"/>
    <cellStyle name="Comma [0] 4769" xfId="11656" hidden="1" xr:uid="{00000000-0005-0000-0000-0000A92D0000}"/>
    <cellStyle name="Comma [0] 477" xfId="3033" hidden="1" xr:uid="{00000000-0005-0000-0000-0000FA0B0000}"/>
    <cellStyle name="Comma [0] 4770" xfId="11548" hidden="1" xr:uid="{00000000-0005-0000-0000-00003D2D0000}"/>
    <cellStyle name="Comma [0] 4771" xfId="11700" hidden="1" xr:uid="{00000000-0005-0000-0000-0000D52D0000}"/>
    <cellStyle name="Comma [0] 4772" xfId="11654" hidden="1" xr:uid="{00000000-0005-0000-0000-0000A72D0000}"/>
    <cellStyle name="Comma [0] 4773" xfId="11623" hidden="1" xr:uid="{00000000-0005-0000-0000-0000882D0000}"/>
    <cellStyle name="Comma [0] 4774" xfId="11704" hidden="1" xr:uid="{00000000-0005-0000-0000-0000D92D0000}"/>
    <cellStyle name="Comma [0] 4775" xfId="11706" hidden="1" xr:uid="{00000000-0005-0000-0000-0000DB2D0000}"/>
    <cellStyle name="Comma [0] 4776" xfId="11692" hidden="1" xr:uid="{00000000-0005-0000-0000-0000CD2D0000}"/>
    <cellStyle name="Comma [0] 4777" xfId="11679" hidden="1" xr:uid="{00000000-0005-0000-0000-0000C02D0000}"/>
    <cellStyle name="Comma [0] 4778" xfId="11703" hidden="1" xr:uid="{00000000-0005-0000-0000-0000D82D0000}"/>
    <cellStyle name="Comma [0] 4779" xfId="11669" hidden="1" xr:uid="{00000000-0005-0000-0000-0000B62D0000}"/>
    <cellStyle name="Comma [0] 478" xfId="3001" hidden="1" xr:uid="{00000000-0005-0000-0000-0000DA0B0000}"/>
    <cellStyle name="Comma [0] 4780" xfId="11641" hidden="1" xr:uid="{00000000-0005-0000-0000-00009A2D0000}"/>
    <cellStyle name="Comma [0] 4781" xfId="11708" hidden="1" xr:uid="{00000000-0005-0000-0000-0000DD2D0000}"/>
    <cellStyle name="Comma [0] 4782" xfId="11665" hidden="1" xr:uid="{00000000-0005-0000-0000-0000B22D0000}"/>
    <cellStyle name="Comma [0] 4783" xfId="11699" hidden="1" xr:uid="{00000000-0005-0000-0000-0000D42D0000}"/>
    <cellStyle name="Comma [0] 4784" xfId="11712" hidden="1" xr:uid="{00000000-0005-0000-0000-0000E12D0000}"/>
    <cellStyle name="Comma [0] 4785" xfId="11714" hidden="1" xr:uid="{00000000-0005-0000-0000-0000E32D0000}"/>
    <cellStyle name="Comma [0] 4786" xfId="11582" hidden="1" xr:uid="{00000000-0005-0000-0000-00005F2D0000}"/>
    <cellStyle name="Comma [0] 4787" xfId="11702" hidden="1" xr:uid="{00000000-0005-0000-0000-0000D72D0000}"/>
    <cellStyle name="Comma [0] 4788" xfId="11642" hidden="1" xr:uid="{00000000-0005-0000-0000-00009B2D0000}"/>
    <cellStyle name="Comma [0] 4789" xfId="11676" hidden="1" xr:uid="{00000000-0005-0000-0000-0000BD2D0000}"/>
    <cellStyle name="Comma [0] 479" xfId="3005" hidden="1" xr:uid="{00000000-0005-0000-0000-0000DE0B0000}"/>
    <cellStyle name="Comma [0] 4790" xfId="11689" hidden="1" xr:uid="{00000000-0005-0000-0000-0000CA2D0000}"/>
    <cellStyle name="Comma [0] 4791" xfId="11717" hidden="1" xr:uid="{00000000-0005-0000-0000-0000E62D0000}"/>
    <cellStyle name="Comma [0] 4792" xfId="11680" hidden="1" xr:uid="{00000000-0005-0000-0000-0000C12D0000}"/>
    <cellStyle name="Comma [0] 4793" xfId="11640" hidden="1" xr:uid="{00000000-0005-0000-0000-0000992D0000}"/>
    <cellStyle name="Comma [0] 4794" xfId="11720" hidden="1" xr:uid="{00000000-0005-0000-0000-0000E92D0000}"/>
    <cellStyle name="Comma [0] 4795" xfId="11722" hidden="1" xr:uid="{00000000-0005-0000-0000-0000EB2D0000}"/>
    <cellStyle name="Comma [0] 4796" xfId="11441" hidden="1" xr:uid="{00000000-0005-0000-0000-0000D22C0000}"/>
    <cellStyle name="Comma [0] 4797" xfId="11423" hidden="1" xr:uid="{00000000-0005-0000-0000-0000C02C0000}"/>
    <cellStyle name="Comma [0] 4798" xfId="11726" hidden="1" xr:uid="{00000000-0005-0000-0000-0000EF2D0000}"/>
    <cellStyle name="Comma [0] 4799" xfId="11733" hidden="1" xr:uid="{00000000-0005-0000-0000-0000F62D0000}"/>
    <cellStyle name="Comma [0] 48" xfId="2244" hidden="1" xr:uid="{00000000-0005-0000-0000-0000E5080000}"/>
    <cellStyle name="Comma [0] 480" xfId="2895" hidden="1" xr:uid="{00000000-0005-0000-0000-0000700B0000}"/>
    <cellStyle name="Comma [0] 4800" xfId="11735" hidden="1" xr:uid="{00000000-0005-0000-0000-0000F82D0000}"/>
    <cellStyle name="Comma [0] 4801" xfId="11725" hidden="1" xr:uid="{00000000-0005-0000-0000-0000EE2D0000}"/>
    <cellStyle name="Comma [0] 4802" xfId="11731" hidden="1" xr:uid="{00000000-0005-0000-0000-0000F42D0000}"/>
    <cellStyle name="Comma [0] 4803" xfId="11738" hidden="1" xr:uid="{00000000-0005-0000-0000-0000FB2D0000}"/>
    <cellStyle name="Comma [0] 4804" xfId="11740" hidden="1" xr:uid="{00000000-0005-0000-0000-0000FD2D0000}"/>
    <cellStyle name="Comma [0] 4805" xfId="11515" hidden="1" xr:uid="{00000000-0005-0000-0000-00001C2D0000}"/>
    <cellStyle name="Comma [0] 4806" xfId="11471" hidden="1" xr:uid="{00000000-0005-0000-0000-0000F02C0000}"/>
    <cellStyle name="Comma [0] 4807" xfId="11751" hidden="1" xr:uid="{00000000-0005-0000-0000-0000082E0000}"/>
    <cellStyle name="Comma [0] 4808" xfId="11760" hidden="1" xr:uid="{00000000-0005-0000-0000-0000112E0000}"/>
    <cellStyle name="Comma [0] 4809" xfId="11771" hidden="1" xr:uid="{00000000-0005-0000-0000-00001C2E0000}"/>
    <cellStyle name="Comma [0] 481" xfId="2993" hidden="1" xr:uid="{00000000-0005-0000-0000-0000D20B0000}"/>
    <cellStyle name="Comma [0] 4810" xfId="11777" hidden="1" xr:uid="{00000000-0005-0000-0000-0000222E0000}"/>
    <cellStyle name="Comma [0] 4811" xfId="11759" hidden="1" xr:uid="{00000000-0005-0000-0000-0000102E0000}"/>
    <cellStyle name="Comma [0] 4812" xfId="11769" hidden="1" xr:uid="{00000000-0005-0000-0000-00001A2E0000}"/>
    <cellStyle name="Comma [0] 4813" xfId="11789" hidden="1" xr:uid="{00000000-0005-0000-0000-00002E2E0000}"/>
    <cellStyle name="Comma [0] 4814" xfId="11791" hidden="1" xr:uid="{00000000-0005-0000-0000-0000302E0000}"/>
    <cellStyle name="Comma [0] 4815" xfId="11742" hidden="1" xr:uid="{00000000-0005-0000-0000-0000FF2D0000}"/>
    <cellStyle name="Comma [0] 4816" xfId="11436" hidden="1" xr:uid="{00000000-0005-0000-0000-0000CD2C0000}"/>
    <cellStyle name="Comma [0] 4817" xfId="11745" hidden="1" xr:uid="{00000000-0005-0000-0000-0000022E0000}"/>
    <cellStyle name="Comma [0] 4818" xfId="11470" hidden="1" xr:uid="{00000000-0005-0000-0000-0000EF2C0000}"/>
    <cellStyle name="Comma [0] 4819" xfId="11469" hidden="1" xr:uid="{00000000-0005-0000-0000-0000EE2C0000}"/>
    <cellStyle name="Comma [0] 482" xfId="2885" hidden="1" xr:uid="{00000000-0005-0000-0000-0000660B0000}"/>
    <cellStyle name="Comma [0] 4820" xfId="11796" hidden="1" xr:uid="{00000000-0005-0000-0000-0000352E0000}"/>
    <cellStyle name="Comma [0] 4821" xfId="11438" hidden="1" xr:uid="{00000000-0005-0000-0000-0000CF2C0000}"/>
    <cellStyle name="Comma [0] 4822" xfId="11472" hidden="1" xr:uid="{00000000-0005-0000-0000-0000F12C0000}"/>
    <cellStyle name="Comma [0] 4823" xfId="11808" hidden="1" xr:uid="{00000000-0005-0000-0000-0000412E0000}"/>
    <cellStyle name="Comma [0] 4824" xfId="11810" hidden="1" xr:uid="{00000000-0005-0000-0000-0000432E0000}"/>
    <cellStyle name="Comma [0] 4825" xfId="11799" hidden="1" xr:uid="{00000000-0005-0000-0000-0000382E0000}"/>
    <cellStyle name="Comma [0] 4826" xfId="11807" hidden="1" xr:uid="{00000000-0005-0000-0000-0000402E0000}"/>
    <cellStyle name="Comma [0] 4827" xfId="11434" hidden="1" xr:uid="{00000000-0005-0000-0000-0000CB2C0000}"/>
    <cellStyle name="Comma [0] 4828" xfId="11793" hidden="1" xr:uid="{00000000-0005-0000-0000-0000322E0000}"/>
    <cellStyle name="Comma [0] 4829" xfId="11826" hidden="1" xr:uid="{00000000-0005-0000-0000-0000532E0000}"/>
    <cellStyle name="Comma [0] 483" xfId="3037" hidden="1" xr:uid="{00000000-0005-0000-0000-0000FE0B0000}"/>
    <cellStyle name="Comma [0] 4830" xfId="11834" hidden="1" xr:uid="{00000000-0005-0000-0000-00005B2E0000}"/>
    <cellStyle name="Comma [0] 4831" xfId="11743" hidden="1" xr:uid="{00000000-0005-0000-0000-0000002E0000}"/>
    <cellStyle name="Comma [0] 4832" xfId="11822" hidden="1" xr:uid="{00000000-0005-0000-0000-00004F2E0000}"/>
    <cellStyle name="Comma [0] 4833" xfId="11843" hidden="1" xr:uid="{00000000-0005-0000-0000-0000642E0000}"/>
    <cellStyle name="Comma [0] 4834" xfId="11845" hidden="1" xr:uid="{00000000-0005-0000-0000-0000662E0000}"/>
    <cellStyle name="Comma [0] 4835" xfId="11804" hidden="1" xr:uid="{00000000-0005-0000-0000-00003D2E0000}"/>
    <cellStyle name="Comma [0] 4836" xfId="11749" hidden="1" xr:uid="{00000000-0005-0000-0000-0000062E0000}"/>
    <cellStyle name="Comma [0] 4837" xfId="11802" hidden="1" xr:uid="{00000000-0005-0000-0000-00003B2E0000}"/>
    <cellStyle name="Comma [0] 4838" xfId="11786" hidden="1" xr:uid="{00000000-0005-0000-0000-00002B2E0000}"/>
    <cellStyle name="Comma [0] 4839" xfId="11782" hidden="1" xr:uid="{00000000-0005-0000-0000-0000272E0000}"/>
    <cellStyle name="Comma [0] 484" xfId="2991" hidden="1" xr:uid="{00000000-0005-0000-0000-0000D00B0000}"/>
    <cellStyle name="Comma [0] 4840" xfId="11853" hidden="1" xr:uid="{00000000-0005-0000-0000-00006E2E0000}"/>
    <cellStyle name="Comma [0] 4841" xfId="11426" hidden="1" xr:uid="{00000000-0005-0000-0000-0000C32C0000}"/>
    <cellStyle name="Comma [0] 4842" xfId="11514" hidden="1" xr:uid="{00000000-0005-0000-0000-00001B2D0000}"/>
    <cellStyle name="Comma [0] 4843" xfId="11861" hidden="1" xr:uid="{00000000-0005-0000-0000-0000762E0000}"/>
    <cellStyle name="Comma [0] 4844" xfId="11863" hidden="1" xr:uid="{00000000-0005-0000-0000-0000782E0000}"/>
    <cellStyle name="Comma [0] 4845" xfId="11812" hidden="1" xr:uid="{00000000-0005-0000-0000-0000452E0000}"/>
    <cellStyle name="Comma [0] 4846" xfId="11788" hidden="1" xr:uid="{00000000-0005-0000-0000-00002D2E0000}"/>
    <cellStyle name="Comma [0] 4847" xfId="11823" hidden="1" xr:uid="{00000000-0005-0000-0000-0000502E0000}"/>
    <cellStyle name="Comma [0] 4848" xfId="11755" hidden="1" xr:uid="{00000000-0005-0000-0000-00000C2E0000}"/>
    <cellStyle name="Comma [0] 4849" xfId="11825" hidden="1" xr:uid="{00000000-0005-0000-0000-0000522E0000}"/>
    <cellStyle name="Comma [0] 485" xfId="2960" hidden="1" xr:uid="{00000000-0005-0000-0000-0000B10B0000}"/>
    <cellStyle name="Comma [0] 4850" xfId="11870" hidden="1" xr:uid="{00000000-0005-0000-0000-00007F2E0000}"/>
    <cellStyle name="Comma [0] 4851" xfId="11813" hidden="1" xr:uid="{00000000-0005-0000-0000-0000462E0000}"/>
    <cellStyle name="Comma [0] 4852" xfId="11770" hidden="1" xr:uid="{00000000-0005-0000-0000-00001B2E0000}"/>
    <cellStyle name="Comma [0] 4853" xfId="11876" hidden="1" xr:uid="{00000000-0005-0000-0000-0000852E0000}"/>
    <cellStyle name="Comma [0] 4854" xfId="11878" hidden="1" xr:uid="{00000000-0005-0000-0000-0000872E0000}"/>
    <cellStyle name="Comma [0] 4855" xfId="11831" hidden="1" xr:uid="{00000000-0005-0000-0000-0000582E0000}"/>
    <cellStyle name="Comma [0] 4856" xfId="11837" hidden="1" xr:uid="{00000000-0005-0000-0000-00005E2E0000}"/>
    <cellStyle name="Comma [0] 4857" xfId="11463" hidden="1" xr:uid="{00000000-0005-0000-0000-0000E82C0000}"/>
    <cellStyle name="Comma [0] 4858" xfId="11787" hidden="1" xr:uid="{00000000-0005-0000-0000-00002C2E0000}"/>
    <cellStyle name="Comma [0] 4859" xfId="11795" hidden="1" xr:uid="{00000000-0005-0000-0000-0000342E0000}"/>
    <cellStyle name="Comma [0] 486" xfId="3041" hidden="1" xr:uid="{00000000-0005-0000-0000-0000020C0000}"/>
    <cellStyle name="Comma [0] 4860" xfId="11884" hidden="1" xr:uid="{00000000-0005-0000-0000-00008D2E0000}"/>
    <cellStyle name="Comma [0] 4861" xfId="11798" hidden="1" xr:uid="{00000000-0005-0000-0000-0000372E0000}"/>
    <cellStyle name="Comma [0] 4862" xfId="11758" hidden="1" xr:uid="{00000000-0005-0000-0000-00000F2E0000}"/>
    <cellStyle name="Comma [0] 4863" xfId="11889" hidden="1" xr:uid="{00000000-0005-0000-0000-0000922E0000}"/>
    <cellStyle name="Comma [0] 4864" xfId="11891" hidden="1" xr:uid="{00000000-0005-0000-0000-0000942E0000}"/>
    <cellStyle name="Comma [0] 4865" xfId="11850" hidden="1" xr:uid="{00000000-0005-0000-0000-00006B2E0000}"/>
    <cellStyle name="Comma [0] 4866" xfId="11856" hidden="1" xr:uid="{00000000-0005-0000-0000-0000712E0000}"/>
    <cellStyle name="Comma [0] 4867" xfId="11757" hidden="1" xr:uid="{00000000-0005-0000-0000-00000E2E0000}"/>
    <cellStyle name="Comma [0] 4868" xfId="11838" hidden="1" xr:uid="{00000000-0005-0000-0000-00005F2E0000}"/>
    <cellStyle name="Comma [0] 4869" xfId="11817" hidden="1" xr:uid="{00000000-0005-0000-0000-00004A2E0000}"/>
    <cellStyle name="Comma [0] 487" xfId="3043" hidden="1" xr:uid="{00000000-0005-0000-0000-0000040C0000}"/>
    <cellStyle name="Comma [0] 4870" xfId="11895" hidden="1" xr:uid="{00000000-0005-0000-0000-0000982E0000}"/>
    <cellStyle name="Comma [0] 4871" xfId="11836" hidden="1" xr:uid="{00000000-0005-0000-0000-00005D2E0000}"/>
    <cellStyle name="Comma [0] 4872" xfId="11774" hidden="1" xr:uid="{00000000-0005-0000-0000-00001F2E0000}"/>
    <cellStyle name="Comma [0] 4873" xfId="11902" hidden="1" xr:uid="{00000000-0005-0000-0000-00009F2E0000}"/>
    <cellStyle name="Comma [0] 4874" xfId="11904" hidden="1" xr:uid="{00000000-0005-0000-0000-0000A12E0000}"/>
    <cellStyle name="Comma [0] 4875" xfId="11868" hidden="1" xr:uid="{00000000-0005-0000-0000-00007D2E0000}"/>
    <cellStyle name="Comma [0] 4876" xfId="11873" hidden="1" xr:uid="{00000000-0005-0000-0000-0000822E0000}"/>
    <cellStyle name="Comma [0] 4877" xfId="11437" hidden="1" xr:uid="{00000000-0005-0000-0000-0000CE2C0000}"/>
    <cellStyle name="Comma [0] 4878" xfId="11857" hidden="1" xr:uid="{00000000-0005-0000-0000-0000722E0000}"/>
    <cellStyle name="Comma [0] 4879" xfId="11762" hidden="1" xr:uid="{00000000-0005-0000-0000-0000132E0000}"/>
    <cellStyle name="Comma [0] 488" xfId="3029" hidden="1" xr:uid="{00000000-0005-0000-0000-0000F60B0000}"/>
    <cellStyle name="Comma [0] 4880" xfId="11908" hidden="1" xr:uid="{00000000-0005-0000-0000-0000A52E0000}"/>
    <cellStyle name="Comma [0] 4881" xfId="11855" hidden="1" xr:uid="{00000000-0005-0000-0000-0000702E0000}"/>
    <cellStyle name="Comma [0] 4882" xfId="11794" hidden="1" xr:uid="{00000000-0005-0000-0000-0000332E0000}"/>
    <cellStyle name="Comma [0] 4883" xfId="11912" hidden="1" xr:uid="{00000000-0005-0000-0000-0000A92E0000}"/>
    <cellStyle name="Comma [0] 4884" xfId="11914" hidden="1" xr:uid="{00000000-0005-0000-0000-0000AB2E0000}"/>
    <cellStyle name="Comma [0] 4885" xfId="11882" hidden="1" xr:uid="{00000000-0005-0000-0000-00008B2E0000}"/>
    <cellStyle name="Comma [0] 4886" xfId="11886" hidden="1" xr:uid="{00000000-0005-0000-0000-00008F2E0000}"/>
    <cellStyle name="Comma [0] 4887" xfId="11776" hidden="1" xr:uid="{00000000-0005-0000-0000-0000212E0000}"/>
    <cellStyle name="Comma [0] 4888" xfId="11874" hidden="1" xr:uid="{00000000-0005-0000-0000-0000832E0000}"/>
    <cellStyle name="Comma [0] 4889" xfId="11766" hidden="1" xr:uid="{00000000-0005-0000-0000-0000172E0000}"/>
    <cellStyle name="Comma [0] 489" xfId="3016" hidden="1" xr:uid="{00000000-0005-0000-0000-0000E90B0000}"/>
    <cellStyle name="Comma [0] 4890" xfId="11918" hidden="1" xr:uid="{00000000-0005-0000-0000-0000AF2E0000}"/>
    <cellStyle name="Comma [0] 4891" xfId="11872" hidden="1" xr:uid="{00000000-0005-0000-0000-0000812E0000}"/>
    <cellStyle name="Comma [0] 4892" xfId="11841" hidden="1" xr:uid="{00000000-0005-0000-0000-0000622E0000}"/>
    <cellStyle name="Comma [0] 4893" xfId="11922" hidden="1" xr:uid="{00000000-0005-0000-0000-0000B32E0000}"/>
    <cellStyle name="Comma [0] 4894" xfId="11924" hidden="1" xr:uid="{00000000-0005-0000-0000-0000B52E0000}"/>
    <cellStyle name="Comma [0] 4895" xfId="11910" hidden="1" xr:uid="{00000000-0005-0000-0000-0000A72E0000}"/>
    <cellStyle name="Comma [0] 4896" xfId="11897" hidden="1" xr:uid="{00000000-0005-0000-0000-00009A2E0000}"/>
    <cellStyle name="Comma [0] 4897" xfId="11921" hidden="1" xr:uid="{00000000-0005-0000-0000-0000B22E0000}"/>
    <cellStyle name="Comma [0] 4898" xfId="11887" hidden="1" xr:uid="{00000000-0005-0000-0000-0000902E0000}"/>
    <cellStyle name="Comma [0] 4899" xfId="11859" hidden="1" xr:uid="{00000000-0005-0000-0000-0000742E0000}"/>
    <cellStyle name="Comma [0] 49" xfId="2264" hidden="1" xr:uid="{00000000-0005-0000-0000-0000F9080000}"/>
    <cellStyle name="Comma [0] 490" xfId="3040" hidden="1" xr:uid="{00000000-0005-0000-0000-0000010C0000}"/>
    <cellStyle name="Comma [0] 4900" xfId="11926" hidden="1" xr:uid="{00000000-0005-0000-0000-0000B72E0000}"/>
    <cellStyle name="Comma [0] 4901" xfId="11883" hidden="1" xr:uid="{00000000-0005-0000-0000-00008C2E0000}"/>
    <cellStyle name="Comma [0] 4902" xfId="11917" hidden="1" xr:uid="{00000000-0005-0000-0000-0000AE2E0000}"/>
    <cellStyle name="Comma [0] 4903" xfId="11930" hidden="1" xr:uid="{00000000-0005-0000-0000-0000BB2E0000}"/>
    <cellStyle name="Comma [0] 4904" xfId="11932" hidden="1" xr:uid="{00000000-0005-0000-0000-0000BD2E0000}"/>
    <cellStyle name="Comma [0] 4905" xfId="11800" hidden="1" xr:uid="{00000000-0005-0000-0000-0000392E0000}"/>
    <cellStyle name="Comma [0] 4906" xfId="11920" hidden="1" xr:uid="{00000000-0005-0000-0000-0000B12E0000}"/>
    <cellStyle name="Comma [0] 4907" xfId="11860" hidden="1" xr:uid="{00000000-0005-0000-0000-0000752E0000}"/>
    <cellStyle name="Comma [0] 4908" xfId="11894" hidden="1" xr:uid="{00000000-0005-0000-0000-0000972E0000}"/>
    <cellStyle name="Comma [0] 4909" xfId="11907" hidden="1" xr:uid="{00000000-0005-0000-0000-0000A42E0000}"/>
    <cellStyle name="Comma [0] 491" xfId="3006" hidden="1" xr:uid="{00000000-0005-0000-0000-0000DF0B0000}"/>
    <cellStyle name="Comma [0] 4910" xfId="11935" hidden="1" xr:uid="{00000000-0005-0000-0000-0000C02E0000}"/>
    <cellStyle name="Comma [0] 4911" xfId="11898" hidden="1" xr:uid="{00000000-0005-0000-0000-00009B2E0000}"/>
    <cellStyle name="Comma [0] 4912" xfId="11858" hidden="1" xr:uid="{00000000-0005-0000-0000-0000732E0000}"/>
    <cellStyle name="Comma [0] 4913" xfId="11937" hidden="1" xr:uid="{00000000-0005-0000-0000-0000C22E0000}"/>
    <cellStyle name="Comma [0] 4914" xfId="11939" hidden="1" xr:uid="{00000000-0005-0000-0000-0000C42E0000}"/>
    <cellStyle name="Comma [0] 4915" xfId="11451" hidden="1" xr:uid="{00000000-0005-0000-0000-0000DC2C0000}"/>
    <cellStyle name="Comma [0] 4916" xfId="11448" hidden="1" xr:uid="{00000000-0005-0000-0000-0000D92C0000}"/>
    <cellStyle name="Comma [0] 4917" xfId="11945" hidden="1" xr:uid="{00000000-0005-0000-0000-0000CA2E0000}"/>
    <cellStyle name="Comma [0] 4918" xfId="11951" hidden="1" xr:uid="{00000000-0005-0000-0000-0000D02E0000}"/>
    <cellStyle name="Comma [0] 4919" xfId="11953" hidden="1" xr:uid="{00000000-0005-0000-0000-0000D22E0000}"/>
    <cellStyle name="Comma [0] 492" xfId="2978" hidden="1" xr:uid="{00000000-0005-0000-0000-0000C30B0000}"/>
    <cellStyle name="Comma [0] 4920" xfId="11944" hidden="1" xr:uid="{00000000-0005-0000-0000-0000C92E0000}"/>
    <cellStyle name="Comma [0] 4921" xfId="11949" hidden="1" xr:uid="{00000000-0005-0000-0000-0000CE2E0000}"/>
    <cellStyle name="Comma [0] 4922" xfId="11955" hidden="1" xr:uid="{00000000-0005-0000-0000-0000D42E0000}"/>
    <cellStyle name="Comma [0] 4923" xfId="11957" hidden="1" xr:uid="{00000000-0005-0000-0000-0000D62E0000}"/>
    <cellStyle name="Comma [0] 4924" xfId="11474" hidden="1" xr:uid="{00000000-0005-0000-0000-0000F32C0000}"/>
    <cellStyle name="Comma [0] 4925" xfId="11476" hidden="1" xr:uid="{00000000-0005-0000-0000-0000F52C0000}"/>
    <cellStyle name="Comma [0] 4926" xfId="11968" hidden="1" xr:uid="{00000000-0005-0000-0000-0000E12E0000}"/>
    <cellStyle name="Comma [0] 4927" xfId="11977" hidden="1" xr:uid="{00000000-0005-0000-0000-0000EA2E0000}"/>
    <cellStyle name="Comma [0] 4928" xfId="11988" hidden="1" xr:uid="{00000000-0005-0000-0000-0000F52E0000}"/>
    <cellStyle name="Comma [0] 4929" xfId="11994" hidden="1" xr:uid="{00000000-0005-0000-0000-0000FB2E0000}"/>
    <cellStyle name="Comma [0] 493" xfId="3045" hidden="1" xr:uid="{00000000-0005-0000-0000-0000060C0000}"/>
    <cellStyle name="Comma [0] 4930" xfId="11976" hidden="1" xr:uid="{00000000-0005-0000-0000-0000E92E0000}"/>
    <cellStyle name="Comma [0] 4931" xfId="11986" hidden="1" xr:uid="{00000000-0005-0000-0000-0000F32E0000}"/>
    <cellStyle name="Comma [0] 4932" xfId="12006" hidden="1" xr:uid="{00000000-0005-0000-0000-0000072F0000}"/>
    <cellStyle name="Comma [0] 4933" xfId="12008" hidden="1" xr:uid="{00000000-0005-0000-0000-0000092F0000}"/>
    <cellStyle name="Comma [0] 4934" xfId="11959" hidden="1" xr:uid="{00000000-0005-0000-0000-0000D82E0000}"/>
    <cellStyle name="Comma [0] 4935" xfId="11456" hidden="1" xr:uid="{00000000-0005-0000-0000-0000E12C0000}"/>
    <cellStyle name="Comma [0] 4936" xfId="11962" hidden="1" xr:uid="{00000000-0005-0000-0000-0000DB2E0000}"/>
    <cellStyle name="Comma [0] 4937" xfId="11461" hidden="1" xr:uid="{00000000-0005-0000-0000-0000E62C0000}"/>
    <cellStyle name="Comma [0] 4938" xfId="11445" hidden="1" xr:uid="{00000000-0005-0000-0000-0000D62C0000}"/>
    <cellStyle name="Comma [0] 4939" xfId="12013" hidden="1" xr:uid="{00000000-0005-0000-0000-00000E2F0000}"/>
    <cellStyle name="Comma [0] 494" xfId="3002" hidden="1" xr:uid="{00000000-0005-0000-0000-0000DB0B0000}"/>
    <cellStyle name="Comma [0] 4940" xfId="11454" hidden="1" xr:uid="{00000000-0005-0000-0000-0000DF2C0000}"/>
    <cellStyle name="Comma [0] 4941" xfId="11475" hidden="1" xr:uid="{00000000-0005-0000-0000-0000F42C0000}"/>
    <cellStyle name="Comma [0] 4942" xfId="12025" hidden="1" xr:uid="{00000000-0005-0000-0000-00001A2F0000}"/>
    <cellStyle name="Comma [0] 4943" xfId="12027" hidden="1" xr:uid="{00000000-0005-0000-0000-00001C2F0000}"/>
    <cellStyle name="Comma [0] 4944" xfId="12016" hidden="1" xr:uid="{00000000-0005-0000-0000-0000112F0000}"/>
    <cellStyle name="Comma [0] 4945" xfId="12024" hidden="1" xr:uid="{00000000-0005-0000-0000-0000192F0000}"/>
    <cellStyle name="Comma [0] 4946" xfId="11458" hidden="1" xr:uid="{00000000-0005-0000-0000-0000E32C0000}"/>
    <cellStyle name="Comma [0] 4947" xfId="12010" hidden="1" xr:uid="{00000000-0005-0000-0000-00000B2F0000}"/>
    <cellStyle name="Comma [0] 4948" xfId="12043" hidden="1" xr:uid="{00000000-0005-0000-0000-00002C2F0000}"/>
    <cellStyle name="Comma [0] 4949" xfId="12051" hidden="1" xr:uid="{00000000-0005-0000-0000-0000342F0000}"/>
    <cellStyle name="Comma [0] 495" xfId="3036" hidden="1" xr:uid="{00000000-0005-0000-0000-0000FD0B0000}"/>
    <cellStyle name="Comma [0] 4950" xfId="11960" hidden="1" xr:uid="{00000000-0005-0000-0000-0000D92E0000}"/>
    <cellStyle name="Comma [0] 4951" xfId="12039" hidden="1" xr:uid="{00000000-0005-0000-0000-0000282F0000}"/>
    <cellStyle name="Comma [0] 4952" xfId="12060" hidden="1" xr:uid="{00000000-0005-0000-0000-00003D2F0000}"/>
    <cellStyle name="Comma [0] 4953" xfId="12062" hidden="1" xr:uid="{00000000-0005-0000-0000-00003F2F0000}"/>
    <cellStyle name="Comma [0] 4954" xfId="12021" hidden="1" xr:uid="{00000000-0005-0000-0000-0000162F0000}"/>
    <cellStyle name="Comma [0] 4955" xfId="11966" hidden="1" xr:uid="{00000000-0005-0000-0000-0000DF2E0000}"/>
    <cellStyle name="Comma [0] 4956" xfId="12019" hidden="1" xr:uid="{00000000-0005-0000-0000-0000142F0000}"/>
    <cellStyle name="Comma [0] 4957" xfId="12003" hidden="1" xr:uid="{00000000-0005-0000-0000-0000042F0000}"/>
    <cellStyle name="Comma [0] 4958" xfId="11999" hidden="1" xr:uid="{00000000-0005-0000-0000-0000002F0000}"/>
    <cellStyle name="Comma [0] 4959" xfId="12070" hidden="1" xr:uid="{00000000-0005-0000-0000-0000472F0000}"/>
    <cellStyle name="Comma [0] 496" xfId="3049" hidden="1" xr:uid="{00000000-0005-0000-0000-00000A0C0000}"/>
    <cellStyle name="Comma [0] 4960" xfId="11942" hidden="1" xr:uid="{00000000-0005-0000-0000-0000C72E0000}"/>
    <cellStyle name="Comma [0] 4961" xfId="11424" hidden="1" xr:uid="{00000000-0005-0000-0000-0000C12C0000}"/>
    <cellStyle name="Comma [0] 4962" xfId="12078" hidden="1" xr:uid="{00000000-0005-0000-0000-00004F2F0000}"/>
    <cellStyle name="Comma [0] 4963" xfId="12080" hidden="1" xr:uid="{00000000-0005-0000-0000-0000512F0000}"/>
    <cellStyle name="Comma [0] 4964" xfId="12029" hidden="1" xr:uid="{00000000-0005-0000-0000-00001E2F0000}"/>
    <cellStyle name="Comma [0] 4965" xfId="12005" hidden="1" xr:uid="{00000000-0005-0000-0000-0000062F0000}"/>
    <cellStyle name="Comma [0] 4966" xfId="12040" hidden="1" xr:uid="{00000000-0005-0000-0000-0000292F0000}"/>
    <cellStyle name="Comma [0] 4967" xfId="11972" hidden="1" xr:uid="{00000000-0005-0000-0000-0000E52E0000}"/>
    <cellStyle name="Comma [0] 4968" xfId="12042" hidden="1" xr:uid="{00000000-0005-0000-0000-00002B2F0000}"/>
    <cellStyle name="Comma [0] 4969" xfId="12087" hidden="1" xr:uid="{00000000-0005-0000-0000-0000582F0000}"/>
    <cellStyle name="Comma [0] 497" xfId="3051" hidden="1" xr:uid="{00000000-0005-0000-0000-00000C0C0000}"/>
    <cellStyle name="Comma [0] 4970" xfId="12030" hidden="1" xr:uid="{00000000-0005-0000-0000-00001F2F0000}"/>
    <cellStyle name="Comma [0] 4971" xfId="11987" hidden="1" xr:uid="{00000000-0005-0000-0000-0000F42E0000}"/>
    <cellStyle name="Comma [0] 4972" xfId="12093" hidden="1" xr:uid="{00000000-0005-0000-0000-00005E2F0000}"/>
    <cellStyle name="Comma [0] 4973" xfId="12095" hidden="1" xr:uid="{00000000-0005-0000-0000-0000602F0000}"/>
    <cellStyle name="Comma [0] 4974" xfId="12048" hidden="1" xr:uid="{00000000-0005-0000-0000-0000312F0000}"/>
    <cellStyle name="Comma [0] 4975" xfId="12054" hidden="1" xr:uid="{00000000-0005-0000-0000-0000372F0000}"/>
    <cellStyle name="Comma [0] 4976" xfId="11941" hidden="1" xr:uid="{00000000-0005-0000-0000-0000C62E0000}"/>
    <cellStyle name="Comma [0] 4977" xfId="12004" hidden="1" xr:uid="{00000000-0005-0000-0000-0000052F0000}"/>
    <cellStyle name="Comma [0] 4978" xfId="12012" hidden="1" xr:uid="{00000000-0005-0000-0000-00000D2F0000}"/>
    <cellStyle name="Comma [0] 4979" xfId="12101" hidden="1" xr:uid="{00000000-0005-0000-0000-0000662F0000}"/>
    <cellStyle name="Comma [0] 498" xfId="2919" hidden="1" xr:uid="{00000000-0005-0000-0000-0000880B0000}"/>
    <cellStyle name="Comma [0] 4980" xfId="12015" hidden="1" xr:uid="{00000000-0005-0000-0000-0000102F0000}"/>
    <cellStyle name="Comma [0] 4981" xfId="11975" hidden="1" xr:uid="{00000000-0005-0000-0000-0000E82E0000}"/>
    <cellStyle name="Comma [0] 4982" xfId="12106" hidden="1" xr:uid="{00000000-0005-0000-0000-00006B2F0000}"/>
    <cellStyle name="Comma [0] 4983" xfId="12108" hidden="1" xr:uid="{00000000-0005-0000-0000-00006D2F0000}"/>
    <cellStyle name="Comma [0] 4984" xfId="12067" hidden="1" xr:uid="{00000000-0005-0000-0000-0000442F0000}"/>
    <cellStyle name="Comma [0] 4985" xfId="12073" hidden="1" xr:uid="{00000000-0005-0000-0000-00004A2F0000}"/>
    <cellStyle name="Comma [0] 4986" xfId="11974" hidden="1" xr:uid="{00000000-0005-0000-0000-0000E72E0000}"/>
    <cellStyle name="Comma [0] 4987" xfId="12055" hidden="1" xr:uid="{00000000-0005-0000-0000-0000382F0000}"/>
    <cellStyle name="Comma [0] 4988" xfId="12034" hidden="1" xr:uid="{00000000-0005-0000-0000-0000232F0000}"/>
    <cellStyle name="Comma [0] 4989" xfId="12112" hidden="1" xr:uid="{00000000-0005-0000-0000-0000712F0000}"/>
    <cellStyle name="Comma [0] 499" xfId="3039" hidden="1" xr:uid="{00000000-0005-0000-0000-0000000C0000}"/>
    <cellStyle name="Comma [0] 4990" xfId="12053" hidden="1" xr:uid="{00000000-0005-0000-0000-0000362F0000}"/>
    <cellStyle name="Comma [0] 4991" xfId="11991" hidden="1" xr:uid="{00000000-0005-0000-0000-0000F82E0000}"/>
    <cellStyle name="Comma [0] 4992" xfId="12119" hidden="1" xr:uid="{00000000-0005-0000-0000-0000782F0000}"/>
    <cellStyle name="Comma [0] 4993" xfId="12121" hidden="1" xr:uid="{00000000-0005-0000-0000-00007A2F0000}"/>
    <cellStyle name="Comma [0] 4994" xfId="12085" hidden="1" xr:uid="{00000000-0005-0000-0000-0000562F0000}"/>
    <cellStyle name="Comma [0] 4995" xfId="12090" hidden="1" xr:uid="{00000000-0005-0000-0000-00005B2F0000}"/>
    <cellStyle name="Comma [0] 4996" xfId="11455" hidden="1" xr:uid="{00000000-0005-0000-0000-0000E02C0000}"/>
    <cellStyle name="Comma [0] 4997" xfId="12074" hidden="1" xr:uid="{00000000-0005-0000-0000-00004B2F0000}"/>
    <cellStyle name="Comma [0] 4998" xfId="11979" hidden="1" xr:uid="{00000000-0005-0000-0000-0000EC2E0000}"/>
    <cellStyle name="Comma [0] 4999" xfId="12125" hidden="1" xr:uid="{00000000-0005-0000-0000-00007E2F0000}"/>
    <cellStyle name="Comma [0] 5" xfId="68" hidden="1" xr:uid="{00000000-0005-0000-0000-000064000000}"/>
    <cellStyle name="Comma [0] 50" xfId="2266" hidden="1" xr:uid="{00000000-0005-0000-0000-0000FB080000}"/>
    <cellStyle name="Comma [0] 500" xfId="2979" hidden="1" xr:uid="{00000000-0005-0000-0000-0000C40B0000}"/>
    <cellStyle name="Comma [0] 5000" xfId="12072" hidden="1" xr:uid="{00000000-0005-0000-0000-0000492F0000}"/>
    <cellStyle name="Comma [0] 5001" xfId="12011" hidden="1" xr:uid="{00000000-0005-0000-0000-00000C2F0000}"/>
    <cellStyle name="Comma [0] 5002" xfId="12129" hidden="1" xr:uid="{00000000-0005-0000-0000-0000822F0000}"/>
    <cellStyle name="Comma [0] 5003" xfId="12131" hidden="1" xr:uid="{00000000-0005-0000-0000-0000842F0000}"/>
    <cellStyle name="Comma [0] 5004" xfId="12099" hidden="1" xr:uid="{00000000-0005-0000-0000-0000642F0000}"/>
    <cellStyle name="Comma [0] 5005" xfId="12103" hidden="1" xr:uid="{00000000-0005-0000-0000-0000682F0000}"/>
    <cellStyle name="Comma [0] 5006" xfId="11993" hidden="1" xr:uid="{00000000-0005-0000-0000-0000FA2E0000}"/>
    <cellStyle name="Comma [0] 5007" xfId="12091" hidden="1" xr:uid="{00000000-0005-0000-0000-00005C2F0000}"/>
    <cellStyle name="Comma [0] 5008" xfId="11983" hidden="1" xr:uid="{00000000-0005-0000-0000-0000F02E0000}"/>
    <cellStyle name="Comma [0] 5009" xfId="12135" hidden="1" xr:uid="{00000000-0005-0000-0000-0000882F0000}"/>
    <cellStyle name="Comma [0] 501" xfId="3013" hidden="1" xr:uid="{00000000-0005-0000-0000-0000E60B0000}"/>
    <cellStyle name="Comma [0] 5010" xfId="12089" hidden="1" xr:uid="{00000000-0005-0000-0000-00005A2F0000}"/>
    <cellStyle name="Comma [0] 5011" xfId="12058" hidden="1" xr:uid="{00000000-0005-0000-0000-00003B2F0000}"/>
    <cellStyle name="Comma [0] 5012" xfId="12139" hidden="1" xr:uid="{00000000-0005-0000-0000-00008C2F0000}"/>
    <cellStyle name="Comma [0] 5013" xfId="12141" hidden="1" xr:uid="{00000000-0005-0000-0000-00008E2F0000}"/>
    <cellStyle name="Comma [0] 5014" xfId="12127" hidden="1" xr:uid="{00000000-0005-0000-0000-0000802F0000}"/>
    <cellStyle name="Comma [0] 5015" xfId="12114" hidden="1" xr:uid="{00000000-0005-0000-0000-0000732F0000}"/>
    <cellStyle name="Comma [0] 5016" xfId="12138" hidden="1" xr:uid="{00000000-0005-0000-0000-00008B2F0000}"/>
    <cellStyle name="Comma [0] 5017" xfId="12104" hidden="1" xr:uid="{00000000-0005-0000-0000-0000692F0000}"/>
    <cellStyle name="Comma [0] 5018" xfId="12076" hidden="1" xr:uid="{00000000-0005-0000-0000-00004D2F0000}"/>
    <cellStyle name="Comma [0] 5019" xfId="12143" hidden="1" xr:uid="{00000000-0005-0000-0000-0000902F0000}"/>
    <cellStyle name="Comma [0] 502" xfId="3026" hidden="1" xr:uid="{00000000-0005-0000-0000-0000F30B0000}"/>
    <cellStyle name="Comma [0] 5020" xfId="12100" hidden="1" xr:uid="{00000000-0005-0000-0000-0000652F0000}"/>
    <cellStyle name="Comma [0] 5021" xfId="12134" hidden="1" xr:uid="{00000000-0005-0000-0000-0000872F0000}"/>
    <cellStyle name="Comma [0] 5022" xfId="12147" hidden="1" xr:uid="{00000000-0005-0000-0000-0000942F0000}"/>
    <cellStyle name="Comma [0] 5023" xfId="12149" hidden="1" xr:uid="{00000000-0005-0000-0000-0000962F0000}"/>
    <cellStyle name="Comma [0] 5024" xfId="12017" hidden="1" xr:uid="{00000000-0005-0000-0000-0000122F0000}"/>
    <cellStyle name="Comma [0] 5025" xfId="12137" hidden="1" xr:uid="{00000000-0005-0000-0000-00008A2F0000}"/>
    <cellStyle name="Comma [0] 5026" xfId="12077" hidden="1" xr:uid="{00000000-0005-0000-0000-00004E2F0000}"/>
    <cellStyle name="Comma [0] 5027" xfId="12111" hidden="1" xr:uid="{00000000-0005-0000-0000-0000702F0000}"/>
    <cellStyle name="Comma [0] 5028" xfId="12124" hidden="1" xr:uid="{00000000-0005-0000-0000-00007D2F0000}"/>
    <cellStyle name="Comma [0] 5029" xfId="12152" hidden="1" xr:uid="{00000000-0005-0000-0000-0000992F0000}"/>
    <cellStyle name="Comma [0] 503" xfId="3054" hidden="1" xr:uid="{00000000-0005-0000-0000-00000F0C0000}"/>
    <cellStyle name="Comma [0] 5030" xfId="12115" hidden="1" xr:uid="{00000000-0005-0000-0000-0000742F0000}"/>
    <cellStyle name="Comma [0] 5031" xfId="12075" hidden="1" xr:uid="{00000000-0005-0000-0000-00004C2F0000}"/>
    <cellStyle name="Comma [0] 5032" xfId="12154" hidden="1" xr:uid="{00000000-0005-0000-0000-00009B2F0000}"/>
    <cellStyle name="Comma [0] 5033" xfId="12156" hidden="1" xr:uid="{00000000-0005-0000-0000-00009D2F0000}"/>
    <cellStyle name="Comma [0] 5034" xfId="11509" hidden="1" xr:uid="{00000000-0005-0000-0000-0000162D0000}"/>
    <cellStyle name="Comma [0] 5035" xfId="11465" hidden="1" xr:uid="{00000000-0005-0000-0000-0000EA2C0000}"/>
    <cellStyle name="Comma [0] 5036" xfId="12162" hidden="1" xr:uid="{00000000-0005-0000-0000-0000A32F0000}"/>
    <cellStyle name="Comma [0] 5037" xfId="12168" hidden="1" xr:uid="{00000000-0005-0000-0000-0000A92F0000}"/>
    <cellStyle name="Comma [0] 5038" xfId="12170" hidden="1" xr:uid="{00000000-0005-0000-0000-0000AB2F0000}"/>
    <cellStyle name="Comma [0] 5039" xfId="12161" hidden="1" xr:uid="{00000000-0005-0000-0000-0000A22F0000}"/>
    <cellStyle name="Comma [0] 504" xfId="3017" hidden="1" xr:uid="{00000000-0005-0000-0000-0000EA0B0000}"/>
    <cellStyle name="Comma [0] 5040" xfId="12166" hidden="1" xr:uid="{00000000-0005-0000-0000-0000A72F0000}"/>
    <cellStyle name="Comma [0] 5041" xfId="12172" hidden="1" xr:uid="{00000000-0005-0000-0000-0000AD2F0000}"/>
    <cellStyle name="Comma [0] 5042" xfId="12174" hidden="1" xr:uid="{00000000-0005-0000-0000-0000AF2F0000}"/>
    <cellStyle name="Comma [0] 5043" xfId="11466" hidden="1" xr:uid="{00000000-0005-0000-0000-0000EB2C0000}"/>
    <cellStyle name="Comma [0] 5044" xfId="11444" hidden="1" xr:uid="{00000000-0005-0000-0000-0000D52C0000}"/>
    <cellStyle name="Comma [0] 5045" xfId="12185" hidden="1" xr:uid="{00000000-0005-0000-0000-0000BA2F0000}"/>
    <cellStyle name="Comma [0] 5046" xfId="12194" hidden="1" xr:uid="{00000000-0005-0000-0000-0000C32F0000}"/>
    <cellStyle name="Comma [0] 5047" xfId="12205" hidden="1" xr:uid="{00000000-0005-0000-0000-0000CE2F0000}"/>
    <cellStyle name="Comma [0] 5048" xfId="12211" hidden="1" xr:uid="{00000000-0005-0000-0000-0000D42F0000}"/>
    <cellStyle name="Comma [0] 5049" xfId="12193" hidden="1" xr:uid="{00000000-0005-0000-0000-0000C22F0000}"/>
    <cellStyle name="Comma [0] 505" xfId="2977" hidden="1" xr:uid="{00000000-0005-0000-0000-0000C20B0000}"/>
    <cellStyle name="Comma [0] 5050" xfId="12203" hidden="1" xr:uid="{00000000-0005-0000-0000-0000CC2F0000}"/>
    <cellStyle name="Comma [0] 5051" xfId="12223" hidden="1" xr:uid="{00000000-0005-0000-0000-0000E02F0000}"/>
    <cellStyle name="Comma [0] 5052" xfId="12225" hidden="1" xr:uid="{00000000-0005-0000-0000-0000E22F0000}"/>
    <cellStyle name="Comma [0] 5053" xfId="12176" hidden="1" xr:uid="{00000000-0005-0000-0000-0000B12F0000}"/>
    <cellStyle name="Comma [0] 5054" xfId="11432" hidden="1" xr:uid="{00000000-0005-0000-0000-0000C92C0000}"/>
    <cellStyle name="Comma [0] 5055" xfId="12179" hidden="1" xr:uid="{00000000-0005-0000-0000-0000B42F0000}"/>
    <cellStyle name="Comma [0] 5056" xfId="11443" hidden="1" xr:uid="{00000000-0005-0000-0000-0000D42C0000}"/>
    <cellStyle name="Comma [0] 5057" xfId="11442" hidden="1" xr:uid="{00000000-0005-0000-0000-0000D32C0000}"/>
    <cellStyle name="Comma [0] 5058" xfId="12230" hidden="1" xr:uid="{00000000-0005-0000-0000-0000E72F0000}"/>
    <cellStyle name="Comma [0] 5059" xfId="11518" hidden="1" xr:uid="{00000000-0005-0000-0000-00001F2D0000}"/>
    <cellStyle name="Comma [0] 506" xfId="3056" hidden="1" xr:uid="{00000000-0005-0000-0000-0000110C0000}"/>
    <cellStyle name="Comma [0] 5060" xfId="11719" hidden="1" xr:uid="{00000000-0005-0000-0000-0000E82D0000}"/>
    <cellStyle name="Comma [0] 5061" xfId="12242" hidden="1" xr:uid="{00000000-0005-0000-0000-0000F32F0000}"/>
    <cellStyle name="Comma [0] 5062" xfId="12244" hidden="1" xr:uid="{00000000-0005-0000-0000-0000F52F0000}"/>
    <cellStyle name="Comma [0] 5063" xfId="12233" hidden="1" xr:uid="{00000000-0005-0000-0000-0000EA2F0000}"/>
    <cellStyle name="Comma [0] 5064" xfId="12241" hidden="1" xr:uid="{00000000-0005-0000-0000-0000F22F0000}"/>
    <cellStyle name="Comma [0] 5065" xfId="11728" hidden="1" xr:uid="{00000000-0005-0000-0000-0000F12D0000}"/>
    <cellStyle name="Comma [0] 5066" xfId="12227" hidden="1" xr:uid="{00000000-0005-0000-0000-0000E42F0000}"/>
    <cellStyle name="Comma [0] 5067" xfId="12260" hidden="1" xr:uid="{00000000-0005-0000-0000-000005300000}"/>
    <cellStyle name="Comma [0] 5068" xfId="12268" hidden="1" xr:uid="{00000000-0005-0000-0000-00000D300000}"/>
    <cellStyle name="Comma [0] 5069" xfId="12177" hidden="1" xr:uid="{00000000-0005-0000-0000-0000B22F0000}"/>
    <cellStyle name="Comma [0] 507" xfId="3058" hidden="1" xr:uid="{00000000-0005-0000-0000-0000130C0000}"/>
    <cellStyle name="Comma [0] 5070" xfId="12256" hidden="1" xr:uid="{00000000-0005-0000-0000-000001300000}"/>
    <cellStyle name="Comma [0] 5071" xfId="12277" hidden="1" xr:uid="{00000000-0005-0000-0000-000016300000}"/>
    <cellStyle name="Comma [0] 5072" xfId="12279" hidden="1" xr:uid="{00000000-0005-0000-0000-000018300000}"/>
    <cellStyle name="Comma [0] 5073" xfId="12238" hidden="1" xr:uid="{00000000-0005-0000-0000-0000EF2F0000}"/>
    <cellStyle name="Comma [0] 5074" xfId="12183" hidden="1" xr:uid="{00000000-0005-0000-0000-0000B82F0000}"/>
    <cellStyle name="Comma [0] 5075" xfId="12236" hidden="1" xr:uid="{00000000-0005-0000-0000-0000ED2F0000}"/>
    <cellStyle name="Comma [0] 5076" xfId="12220" hidden="1" xr:uid="{00000000-0005-0000-0000-0000DD2F0000}"/>
    <cellStyle name="Comma [0] 5077" xfId="12216" hidden="1" xr:uid="{00000000-0005-0000-0000-0000D92F0000}"/>
    <cellStyle name="Comma [0] 5078" xfId="12287" hidden="1" xr:uid="{00000000-0005-0000-0000-000020300000}"/>
    <cellStyle name="Comma [0] 5079" xfId="12159" hidden="1" xr:uid="{00000000-0005-0000-0000-0000A02F0000}"/>
    <cellStyle name="Comma [0] 508" xfId="3115" hidden="1" xr:uid="{00000000-0005-0000-0000-00004C0C0000}"/>
    <cellStyle name="Comma [0] 5080" xfId="11467" hidden="1" xr:uid="{00000000-0005-0000-0000-0000EC2C0000}"/>
    <cellStyle name="Comma [0] 5081" xfId="12295" hidden="1" xr:uid="{00000000-0005-0000-0000-000028300000}"/>
    <cellStyle name="Comma [0] 5082" xfId="12297" hidden="1" xr:uid="{00000000-0005-0000-0000-00002A300000}"/>
    <cellStyle name="Comma [0] 5083" xfId="12246" hidden="1" xr:uid="{00000000-0005-0000-0000-0000F72F0000}"/>
    <cellStyle name="Comma [0] 5084" xfId="12222" hidden="1" xr:uid="{00000000-0005-0000-0000-0000DF2F0000}"/>
    <cellStyle name="Comma [0] 5085" xfId="12257" hidden="1" xr:uid="{00000000-0005-0000-0000-000002300000}"/>
    <cellStyle name="Comma [0] 5086" xfId="12189" hidden="1" xr:uid="{00000000-0005-0000-0000-0000BE2F0000}"/>
    <cellStyle name="Comma [0] 5087" xfId="12259" hidden="1" xr:uid="{00000000-0005-0000-0000-000004300000}"/>
    <cellStyle name="Comma [0] 5088" xfId="12304" hidden="1" xr:uid="{00000000-0005-0000-0000-000031300000}"/>
    <cellStyle name="Comma [0] 5089" xfId="12247" hidden="1" xr:uid="{00000000-0005-0000-0000-0000F82F0000}"/>
    <cellStyle name="Comma [0] 509" xfId="3134" hidden="1" xr:uid="{00000000-0005-0000-0000-00005F0C0000}"/>
    <cellStyle name="Comma [0] 5090" xfId="12204" hidden="1" xr:uid="{00000000-0005-0000-0000-0000CD2F0000}"/>
    <cellStyle name="Comma [0] 5091" xfId="12310" hidden="1" xr:uid="{00000000-0005-0000-0000-000037300000}"/>
    <cellStyle name="Comma [0] 5092" xfId="12312" hidden="1" xr:uid="{00000000-0005-0000-0000-000039300000}"/>
    <cellStyle name="Comma [0] 5093" xfId="12265" hidden="1" xr:uid="{00000000-0005-0000-0000-00000A300000}"/>
    <cellStyle name="Comma [0] 5094" xfId="12271" hidden="1" xr:uid="{00000000-0005-0000-0000-000010300000}"/>
    <cellStyle name="Comma [0] 5095" xfId="12158" hidden="1" xr:uid="{00000000-0005-0000-0000-00009F2F0000}"/>
    <cellStyle name="Comma [0] 5096" xfId="12221" hidden="1" xr:uid="{00000000-0005-0000-0000-0000DE2F0000}"/>
    <cellStyle name="Comma [0] 5097" xfId="12229" hidden="1" xr:uid="{00000000-0005-0000-0000-0000E62F0000}"/>
    <cellStyle name="Comma [0] 5098" xfId="12318" hidden="1" xr:uid="{00000000-0005-0000-0000-00003F300000}"/>
    <cellStyle name="Comma [0] 5099" xfId="12232" hidden="1" xr:uid="{00000000-0005-0000-0000-0000E92F0000}"/>
    <cellStyle name="Comma [0] 51" xfId="2217" hidden="1" xr:uid="{00000000-0005-0000-0000-0000CA080000}"/>
    <cellStyle name="Comma [0] 510" xfId="3141" hidden="1" xr:uid="{00000000-0005-0000-0000-0000660C0000}"/>
    <cellStyle name="Comma [0] 5100" xfId="12192" hidden="1" xr:uid="{00000000-0005-0000-0000-0000C12F0000}"/>
    <cellStyle name="Comma [0] 5101" xfId="12323" hidden="1" xr:uid="{00000000-0005-0000-0000-000044300000}"/>
    <cellStyle name="Comma [0] 5102" xfId="12325" hidden="1" xr:uid="{00000000-0005-0000-0000-000046300000}"/>
    <cellStyle name="Comma [0] 5103" xfId="12284" hidden="1" xr:uid="{00000000-0005-0000-0000-00001D300000}"/>
    <cellStyle name="Comma [0] 5104" xfId="12290" hidden="1" xr:uid="{00000000-0005-0000-0000-000023300000}"/>
    <cellStyle name="Comma [0] 5105" xfId="12191" hidden="1" xr:uid="{00000000-0005-0000-0000-0000C02F0000}"/>
    <cellStyle name="Comma [0] 5106" xfId="12272" hidden="1" xr:uid="{00000000-0005-0000-0000-000011300000}"/>
    <cellStyle name="Comma [0] 5107" xfId="12251" hidden="1" xr:uid="{00000000-0005-0000-0000-0000FC2F0000}"/>
    <cellStyle name="Comma [0] 5108" xfId="12329" hidden="1" xr:uid="{00000000-0005-0000-0000-00004A300000}"/>
    <cellStyle name="Comma [0] 5109" xfId="12270" hidden="1" xr:uid="{00000000-0005-0000-0000-00000F300000}"/>
    <cellStyle name="Comma [0] 511" xfId="3148" hidden="1" xr:uid="{00000000-0005-0000-0000-00006D0C0000}"/>
    <cellStyle name="Comma [0] 5110" xfId="12208" hidden="1" xr:uid="{00000000-0005-0000-0000-0000D12F0000}"/>
    <cellStyle name="Comma [0] 5111" xfId="12336" hidden="1" xr:uid="{00000000-0005-0000-0000-000051300000}"/>
    <cellStyle name="Comma [0] 5112" xfId="12338" hidden="1" xr:uid="{00000000-0005-0000-0000-000053300000}"/>
    <cellStyle name="Comma [0] 5113" xfId="12302" hidden="1" xr:uid="{00000000-0005-0000-0000-00002F300000}"/>
    <cellStyle name="Comma [0] 5114" xfId="12307" hidden="1" xr:uid="{00000000-0005-0000-0000-000034300000}"/>
    <cellStyle name="Comma [0] 5115" xfId="11737" hidden="1" xr:uid="{00000000-0005-0000-0000-0000FA2D0000}"/>
    <cellStyle name="Comma [0] 5116" xfId="12291" hidden="1" xr:uid="{00000000-0005-0000-0000-000024300000}"/>
    <cellStyle name="Comma [0] 5117" xfId="12196" hidden="1" xr:uid="{00000000-0005-0000-0000-0000C52F0000}"/>
    <cellStyle name="Comma [0] 5118" xfId="12342" hidden="1" xr:uid="{00000000-0005-0000-0000-000057300000}"/>
    <cellStyle name="Comma [0] 5119" xfId="12289" hidden="1" xr:uid="{00000000-0005-0000-0000-000022300000}"/>
    <cellStyle name="Comma [0] 512" xfId="3153" hidden="1" xr:uid="{00000000-0005-0000-0000-0000720C0000}"/>
    <cellStyle name="Comma [0] 5120" xfId="12228" hidden="1" xr:uid="{00000000-0005-0000-0000-0000E52F0000}"/>
    <cellStyle name="Comma [0] 5121" xfId="12346" hidden="1" xr:uid="{00000000-0005-0000-0000-00005B300000}"/>
    <cellStyle name="Comma [0] 5122" xfId="12348" hidden="1" xr:uid="{00000000-0005-0000-0000-00005D300000}"/>
    <cellStyle name="Comma [0] 5123" xfId="12316" hidden="1" xr:uid="{00000000-0005-0000-0000-00003D300000}"/>
    <cellStyle name="Comma [0] 5124" xfId="12320" hidden="1" xr:uid="{00000000-0005-0000-0000-000041300000}"/>
    <cellStyle name="Comma [0] 5125" xfId="12210" hidden="1" xr:uid="{00000000-0005-0000-0000-0000D32F0000}"/>
    <cellStyle name="Comma [0] 5126" xfId="12308" hidden="1" xr:uid="{00000000-0005-0000-0000-000035300000}"/>
    <cellStyle name="Comma [0] 5127" xfId="12200" hidden="1" xr:uid="{00000000-0005-0000-0000-0000C92F0000}"/>
    <cellStyle name="Comma [0] 5128" xfId="12352" hidden="1" xr:uid="{00000000-0005-0000-0000-000061300000}"/>
    <cellStyle name="Comma [0] 5129" xfId="12306" hidden="1" xr:uid="{00000000-0005-0000-0000-000033300000}"/>
    <cellStyle name="Comma [0] 513" xfId="3140" hidden="1" xr:uid="{00000000-0005-0000-0000-0000650C0000}"/>
    <cellStyle name="Comma [0] 5130" xfId="12275" hidden="1" xr:uid="{00000000-0005-0000-0000-000014300000}"/>
    <cellStyle name="Comma [0] 5131" xfId="12356" hidden="1" xr:uid="{00000000-0005-0000-0000-000065300000}"/>
    <cellStyle name="Comma [0] 5132" xfId="12358" hidden="1" xr:uid="{00000000-0005-0000-0000-000067300000}"/>
    <cellStyle name="Comma [0] 5133" xfId="12344" hidden="1" xr:uid="{00000000-0005-0000-0000-000059300000}"/>
    <cellStyle name="Comma [0] 5134" xfId="12331" hidden="1" xr:uid="{00000000-0005-0000-0000-00004C300000}"/>
    <cellStyle name="Comma [0] 5135" xfId="12355" hidden="1" xr:uid="{00000000-0005-0000-0000-000064300000}"/>
    <cellStyle name="Comma [0] 5136" xfId="12321" hidden="1" xr:uid="{00000000-0005-0000-0000-000042300000}"/>
    <cellStyle name="Comma [0] 5137" xfId="12293" hidden="1" xr:uid="{00000000-0005-0000-0000-000026300000}"/>
    <cellStyle name="Comma [0] 5138" xfId="12360" hidden="1" xr:uid="{00000000-0005-0000-0000-000069300000}"/>
    <cellStyle name="Comma [0] 5139" xfId="12317" hidden="1" xr:uid="{00000000-0005-0000-0000-00003E300000}"/>
    <cellStyle name="Comma [0] 514" xfId="3145" hidden="1" xr:uid="{00000000-0005-0000-0000-00006A0C0000}"/>
    <cellStyle name="Comma [0] 5140" xfId="12351" hidden="1" xr:uid="{00000000-0005-0000-0000-000060300000}"/>
    <cellStyle name="Comma [0] 5141" xfId="12364" hidden="1" xr:uid="{00000000-0005-0000-0000-00006D300000}"/>
    <cellStyle name="Comma [0] 5142" xfId="12366" hidden="1" xr:uid="{00000000-0005-0000-0000-00006F300000}"/>
    <cellStyle name="Comma [0] 5143" xfId="12234" hidden="1" xr:uid="{00000000-0005-0000-0000-0000EB2F0000}"/>
    <cellStyle name="Comma [0] 5144" xfId="12354" hidden="1" xr:uid="{00000000-0005-0000-0000-000063300000}"/>
    <cellStyle name="Comma [0] 5145" xfId="12294" hidden="1" xr:uid="{00000000-0005-0000-0000-000027300000}"/>
    <cellStyle name="Comma [0] 5146" xfId="12328" hidden="1" xr:uid="{00000000-0005-0000-0000-000049300000}"/>
    <cellStyle name="Comma [0] 5147" xfId="12341" hidden="1" xr:uid="{00000000-0005-0000-0000-000056300000}"/>
    <cellStyle name="Comma [0] 5148" xfId="12369" hidden="1" xr:uid="{00000000-0005-0000-0000-000072300000}"/>
    <cellStyle name="Comma [0] 5149" xfId="12332" hidden="1" xr:uid="{00000000-0005-0000-0000-00004D300000}"/>
    <cellStyle name="Comma [0] 515" xfId="3157" hidden="1" xr:uid="{00000000-0005-0000-0000-0000760C0000}"/>
    <cellStyle name="Comma [0] 5150" xfId="12292" hidden="1" xr:uid="{00000000-0005-0000-0000-000025300000}"/>
    <cellStyle name="Comma [0] 5151" xfId="12371" hidden="1" xr:uid="{00000000-0005-0000-0000-000074300000}"/>
    <cellStyle name="Comma [0] 5152" xfId="12373" hidden="1" xr:uid="{00000000-0005-0000-0000-000076300000}"/>
    <cellStyle name="Comma [0] 5153" xfId="11154" hidden="1" xr:uid="{00000000-0005-0000-0000-0000B32B0000}"/>
    <cellStyle name="Comma [0] 5154" xfId="11141" hidden="1" xr:uid="{00000000-0005-0000-0000-0000A62B0000}"/>
    <cellStyle name="Comma [0] 5155" xfId="11135" hidden="1" xr:uid="{00000000-0005-0000-0000-0000A02B0000}"/>
    <cellStyle name="Comma [0] 5156" xfId="12378" hidden="1" xr:uid="{00000000-0005-0000-0000-00007B300000}"/>
    <cellStyle name="Comma [0] 5157" xfId="12381" hidden="1" xr:uid="{00000000-0005-0000-0000-00007E300000}"/>
    <cellStyle name="Comma [0] 5158" xfId="11136" hidden="1" xr:uid="{00000000-0005-0000-0000-0000A12B0000}"/>
    <cellStyle name="Comma [0] 5159" xfId="12376" hidden="1" xr:uid="{00000000-0005-0000-0000-000079300000}"/>
    <cellStyle name="Comma [0] 516" xfId="3159" hidden="1" xr:uid="{00000000-0005-0000-0000-0000780C0000}"/>
    <cellStyle name="Comma [0] 5160" xfId="12383" hidden="1" xr:uid="{00000000-0005-0000-0000-000080300000}"/>
    <cellStyle name="Comma [0] 5161" xfId="12385" hidden="1" xr:uid="{00000000-0005-0000-0000-000082300000}"/>
    <cellStyle name="Comma [0] 5162" xfId="11144" hidden="1" xr:uid="{00000000-0005-0000-0000-0000A92B0000}"/>
    <cellStyle name="Comma [0] 5163" xfId="11420" hidden="1" xr:uid="{00000000-0005-0000-0000-0000BD2C0000}"/>
    <cellStyle name="Comma [0] 5164" xfId="12396" hidden="1" xr:uid="{00000000-0005-0000-0000-00008D300000}"/>
    <cellStyle name="Comma [0] 5165" xfId="12405" hidden="1" xr:uid="{00000000-0005-0000-0000-000096300000}"/>
    <cellStyle name="Comma [0] 5166" xfId="12416" hidden="1" xr:uid="{00000000-0005-0000-0000-0000A1300000}"/>
    <cellStyle name="Comma [0] 5167" xfId="12422" hidden="1" xr:uid="{00000000-0005-0000-0000-0000A7300000}"/>
    <cellStyle name="Comma [0] 5168" xfId="12404" hidden="1" xr:uid="{00000000-0005-0000-0000-000095300000}"/>
    <cellStyle name="Comma [0] 5169" xfId="12414" hidden="1" xr:uid="{00000000-0005-0000-0000-00009F300000}"/>
    <cellStyle name="Comma [0] 517" xfId="3130" hidden="1" xr:uid="{00000000-0005-0000-0000-00005B0C0000}"/>
    <cellStyle name="Comma [0] 5170" xfId="12434" hidden="1" xr:uid="{00000000-0005-0000-0000-0000B3300000}"/>
    <cellStyle name="Comma [0] 5171" xfId="12436" hidden="1" xr:uid="{00000000-0005-0000-0000-0000B5300000}"/>
    <cellStyle name="Comma [0] 5172" xfId="12387" hidden="1" xr:uid="{00000000-0005-0000-0000-000084300000}"/>
    <cellStyle name="Comma [0] 5173" xfId="11170" hidden="1" xr:uid="{00000000-0005-0000-0000-0000C32B0000}"/>
    <cellStyle name="Comma [0] 5174" xfId="12390" hidden="1" xr:uid="{00000000-0005-0000-0000-000087300000}"/>
    <cellStyle name="Comma [0] 5175" xfId="11147" hidden="1" xr:uid="{00000000-0005-0000-0000-0000AC2B0000}"/>
    <cellStyle name="Comma [0] 5176" xfId="11145" hidden="1" xr:uid="{00000000-0005-0000-0000-0000AA2B0000}"/>
    <cellStyle name="Comma [0] 5177" xfId="12441" hidden="1" xr:uid="{00000000-0005-0000-0000-0000BA300000}"/>
    <cellStyle name="Comma [0] 5178" xfId="11422" hidden="1" xr:uid="{00000000-0005-0000-0000-0000BF2C0000}"/>
    <cellStyle name="Comma [0] 5179" xfId="11149" hidden="1" xr:uid="{00000000-0005-0000-0000-0000AE2B0000}"/>
    <cellStyle name="Comma [0] 518" xfId="3119" hidden="1" xr:uid="{00000000-0005-0000-0000-0000500C0000}"/>
    <cellStyle name="Comma [0] 5180" xfId="12453" hidden="1" xr:uid="{00000000-0005-0000-0000-0000C6300000}"/>
    <cellStyle name="Comma [0] 5181" xfId="12455" hidden="1" xr:uid="{00000000-0005-0000-0000-0000C8300000}"/>
    <cellStyle name="Comma [0] 5182" xfId="12444" hidden="1" xr:uid="{00000000-0005-0000-0000-0000BD300000}"/>
    <cellStyle name="Comma [0] 5183" xfId="12452" hidden="1" xr:uid="{00000000-0005-0000-0000-0000C5300000}"/>
    <cellStyle name="Comma [0] 5184" xfId="11150" hidden="1" xr:uid="{00000000-0005-0000-0000-0000AF2B0000}"/>
    <cellStyle name="Comma [0] 5185" xfId="12438" hidden="1" xr:uid="{00000000-0005-0000-0000-0000B7300000}"/>
    <cellStyle name="Comma [0] 5186" xfId="12471" hidden="1" xr:uid="{00000000-0005-0000-0000-0000D8300000}"/>
    <cellStyle name="Comma [0] 5187" xfId="12479" hidden="1" xr:uid="{00000000-0005-0000-0000-0000E0300000}"/>
    <cellStyle name="Comma [0] 5188" xfId="12388" hidden="1" xr:uid="{00000000-0005-0000-0000-000085300000}"/>
    <cellStyle name="Comma [0] 5189" xfId="12467" hidden="1" xr:uid="{00000000-0005-0000-0000-0000D4300000}"/>
    <cellStyle name="Comma [0] 519" xfId="3170" hidden="1" xr:uid="{00000000-0005-0000-0000-0000830C0000}"/>
    <cellStyle name="Comma [0] 5190" xfId="12488" hidden="1" xr:uid="{00000000-0005-0000-0000-0000E9300000}"/>
    <cellStyle name="Comma [0] 5191" xfId="12490" hidden="1" xr:uid="{00000000-0005-0000-0000-0000EB300000}"/>
    <cellStyle name="Comma [0] 5192" xfId="12449" hidden="1" xr:uid="{00000000-0005-0000-0000-0000C2300000}"/>
    <cellStyle name="Comma [0] 5193" xfId="12394" hidden="1" xr:uid="{00000000-0005-0000-0000-00008B300000}"/>
    <cellStyle name="Comma [0] 5194" xfId="12447" hidden="1" xr:uid="{00000000-0005-0000-0000-0000C0300000}"/>
    <cellStyle name="Comma [0] 5195" xfId="12431" hidden="1" xr:uid="{00000000-0005-0000-0000-0000B0300000}"/>
    <cellStyle name="Comma [0] 5196" xfId="12427" hidden="1" xr:uid="{00000000-0005-0000-0000-0000AC300000}"/>
    <cellStyle name="Comma [0] 5197" xfId="12498" hidden="1" xr:uid="{00000000-0005-0000-0000-0000F3300000}"/>
    <cellStyle name="Comma [0] 5198" xfId="11138" hidden="1" xr:uid="{00000000-0005-0000-0000-0000A32B0000}"/>
    <cellStyle name="Comma [0] 5199" xfId="11143" hidden="1" xr:uid="{00000000-0005-0000-0000-0000A82B0000}"/>
    <cellStyle name="Comma [0] 52" xfId="2039" hidden="1" xr:uid="{00000000-0005-0000-0000-000018080000}"/>
    <cellStyle name="Comma [0] 520" xfId="3179" hidden="1" xr:uid="{00000000-0005-0000-0000-00008C0C0000}"/>
    <cellStyle name="Comma [0] 5200" xfId="12506" hidden="1" xr:uid="{00000000-0005-0000-0000-0000FB300000}"/>
    <cellStyle name="Comma [0] 5201" xfId="12508" hidden="1" xr:uid="{00000000-0005-0000-0000-0000FD300000}"/>
    <cellStyle name="Comma [0] 5202" xfId="12457" hidden="1" xr:uid="{00000000-0005-0000-0000-0000CA300000}"/>
    <cellStyle name="Comma [0] 5203" xfId="12433" hidden="1" xr:uid="{00000000-0005-0000-0000-0000B2300000}"/>
    <cellStyle name="Comma [0] 5204" xfId="12468" hidden="1" xr:uid="{00000000-0005-0000-0000-0000D5300000}"/>
    <cellStyle name="Comma [0] 5205" xfId="12400" hidden="1" xr:uid="{00000000-0005-0000-0000-000091300000}"/>
    <cellStyle name="Comma [0] 5206" xfId="12470" hidden="1" xr:uid="{00000000-0005-0000-0000-0000D7300000}"/>
    <cellStyle name="Comma [0] 5207" xfId="12515" hidden="1" xr:uid="{00000000-0005-0000-0000-000004310000}"/>
    <cellStyle name="Comma [0] 5208" xfId="12458" hidden="1" xr:uid="{00000000-0005-0000-0000-0000CB300000}"/>
    <cellStyle name="Comma [0] 5209" xfId="12415" hidden="1" xr:uid="{00000000-0005-0000-0000-0000A0300000}"/>
    <cellStyle name="Comma [0] 521" xfId="3190" hidden="1" xr:uid="{00000000-0005-0000-0000-0000970C0000}"/>
    <cellStyle name="Comma [0] 5210" xfId="12521" hidden="1" xr:uid="{00000000-0005-0000-0000-00000A310000}"/>
    <cellStyle name="Comma [0] 5211" xfId="12523" hidden="1" xr:uid="{00000000-0005-0000-0000-00000C310000}"/>
    <cellStyle name="Comma [0] 5212" xfId="12476" hidden="1" xr:uid="{00000000-0005-0000-0000-0000DD300000}"/>
    <cellStyle name="Comma [0] 5213" xfId="12482" hidden="1" xr:uid="{00000000-0005-0000-0000-0000E3300000}"/>
    <cellStyle name="Comma [0] 5214" xfId="11139" hidden="1" xr:uid="{00000000-0005-0000-0000-0000A42B0000}"/>
    <cellStyle name="Comma [0] 5215" xfId="12432" hidden="1" xr:uid="{00000000-0005-0000-0000-0000B1300000}"/>
    <cellStyle name="Comma [0] 5216" xfId="12440" hidden="1" xr:uid="{00000000-0005-0000-0000-0000B9300000}"/>
    <cellStyle name="Comma [0] 5217" xfId="12529" hidden="1" xr:uid="{00000000-0005-0000-0000-000012310000}"/>
    <cellStyle name="Comma [0] 5218" xfId="12443" hidden="1" xr:uid="{00000000-0005-0000-0000-0000BC300000}"/>
    <cellStyle name="Comma [0] 5219" xfId="12403" hidden="1" xr:uid="{00000000-0005-0000-0000-000094300000}"/>
    <cellStyle name="Comma [0] 522" xfId="3196" hidden="1" xr:uid="{00000000-0005-0000-0000-00009D0C0000}"/>
    <cellStyle name="Comma [0] 5220" xfId="12534" hidden="1" xr:uid="{00000000-0005-0000-0000-000017310000}"/>
    <cellStyle name="Comma [0] 5221" xfId="12536" hidden="1" xr:uid="{00000000-0005-0000-0000-000019310000}"/>
    <cellStyle name="Comma [0] 5222" xfId="12495" hidden="1" xr:uid="{00000000-0005-0000-0000-0000F0300000}"/>
    <cellStyle name="Comma [0] 5223" xfId="12501" hidden="1" xr:uid="{00000000-0005-0000-0000-0000F6300000}"/>
    <cellStyle name="Comma [0] 5224" xfId="12402" hidden="1" xr:uid="{00000000-0005-0000-0000-000093300000}"/>
    <cellStyle name="Comma [0] 5225" xfId="12483" hidden="1" xr:uid="{00000000-0005-0000-0000-0000E4300000}"/>
    <cellStyle name="Comma [0] 5226" xfId="12462" hidden="1" xr:uid="{00000000-0005-0000-0000-0000CF300000}"/>
    <cellStyle name="Comma [0] 5227" xfId="12540" hidden="1" xr:uid="{00000000-0005-0000-0000-00001D310000}"/>
    <cellStyle name="Comma [0] 5228" xfId="12481" hidden="1" xr:uid="{00000000-0005-0000-0000-0000E2300000}"/>
    <cellStyle name="Comma [0] 5229" xfId="12419" hidden="1" xr:uid="{00000000-0005-0000-0000-0000A4300000}"/>
    <cellStyle name="Comma [0] 523" xfId="3178" hidden="1" xr:uid="{00000000-0005-0000-0000-00008B0C0000}"/>
    <cellStyle name="Comma [0] 5230" xfId="12547" hidden="1" xr:uid="{00000000-0005-0000-0000-000024310000}"/>
    <cellStyle name="Comma [0] 5231" xfId="12549" hidden="1" xr:uid="{00000000-0005-0000-0000-000026310000}"/>
    <cellStyle name="Comma [0] 5232" xfId="12513" hidden="1" xr:uid="{00000000-0005-0000-0000-000002310000}"/>
    <cellStyle name="Comma [0] 5233" xfId="12518" hidden="1" xr:uid="{00000000-0005-0000-0000-000007310000}"/>
    <cellStyle name="Comma [0] 5234" xfId="11152" hidden="1" xr:uid="{00000000-0005-0000-0000-0000B12B0000}"/>
    <cellStyle name="Comma [0] 5235" xfId="12502" hidden="1" xr:uid="{00000000-0005-0000-0000-0000F7300000}"/>
    <cellStyle name="Comma [0] 5236" xfId="12407" hidden="1" xr:uid="{00000000-0005-0000-0000-000098300000}"/>
    <cellStyle name="Comma [0] 5237" xfId="12553" hidden="1" xr:uid="{00000000-0005-0000-0000-00002A310000}"/>
    <cellStyle name="Comma [0] 5238" xfId="12500" hidden="1" xr:uid="{00000000-0005-0000-0000-0000F5300000}"/>
    <cellStyle name="Comma [0] 5239" xfId="12439" hidden="1" xr:uid="{00000000-0005-0000-0000-0000B8300000}"/>
    <cellStyle name="Comma [0] 524" xfId="3188" hidden="1" xr:uid="{00000000-0005-0000-0000-0000950C0000}"/>
    <cellStyle name="Comma [0] 5240" xfId="12557" hidden="1" xr:uid="{00000000-0005-0000-0000-00002E310000}"/>
    <cellStyle name="Comma [0] 5241" xfId="12559" hidden="1" xr:uid="{00000000-0005-0000-0000-000030310000}"/>
    <cellStyle name="Comma [0] 5242" xfId="12527" hidden="1" xr:uid="{00000000-0005-0000-0000-000010310000}"/>
    <cellStyle name="Comma [0] 5243" xfId="12531" hidden="1" xr:uid="{00000000-0005-0000-0000-000014310000}"/>
    <cellStyle name="Comma [0] 5244" xfId="12421" hidden="1" xr:uid="{00000000-0005-0000-0000-0000A6300000}"/>
    <cellStyle name="Comma [0] 5245" xfId="12519" hidden="1" xr:uid="{00000000-0005-0000-0000-000008310000}"/>
    <cellStyle name="Comma [0] 5246" xfId="12411" hidden="1" xr:uid="{00000000-0005-0000-0000-00009C300000}"/>
    <cellStyle name="Comma [0] 5247" xfId="12563" hidden="1" xr:uid="{00000000-0005-0000-0000-000034310000}"/>
    <cellStyle name="Comma [0] 5248" xfId="12517" hidden="1" xr:uid="{00000000-0005-0000-0000-000006310000}"/>
    <cellStyle name="Comma [0] 5249" xfId="12486" hidden="1" xr:uid="{00000000-0005-0000-0000-0000E7300000}"/>
    <cellStyle name="Comma [0] 525" xfId="3208" hidden="1" xr:uid="{00000000-0005-0000-0000-0000A90C0000}"/>
    <cellStyle name="Comma [0] 5250" xfId="12567" hidden="1" xr:uid="{00000000-0005-0000-0000-000038310000}"/>
    <cellStyle name="Comma [0] 5251" xfId="12569" hidden="1" xr:uid="{00000000-0005-0000-0000-00003A310000}"/>
    <cellStyle name="Comma [0] 5252" xfId="12555" hidden="1" xr:uid="{00000000-0005-0000-0000-00002C310000}"/>
    <cellStyle name="Comma [0] 5253" xfId="12542" hidden="1" xr:uid="{00000000-0005-0000-0000-00001F310000}"/>
    <cellStyle name="Comma [0] 5254" xfId="12566" hidden="1" xr:uid="{00000000-0005-0000-0000-000037310000}"/>
    <cellStyle name="Comma [0] 5255" xfId="12532" hidden="1" xr:uid="{00000000-0005-0000-0000-000015310000}"/>
    <cellStyle name="Comma [0] 5256" xfId="12504" hidden="1" xr:uid="{00000000-0005-0000-0000-0000F9300000}"/>
    <cellStyle name="Comma [0] 5257" xfId="12571" hidden="1" xr:uid="{00000000-0005-0000-0000-00003C310000}"/>
    <cellStyle name="Comma [0] 5258" xfId="12528" hidden="1" xr:uid="{00000000-0005-0000-0000-000011310000}"/>
    <cellStyle name="Comma [0] 5259" xfId="12562" hidden="1" xr:uid="{00000000-0005-0000-0000-000033310000}"/>
    <cellStyle name="Comma [0] 526" xfId="3210" hidden="1" xr:uid="{00000000-0005-0000-0000-0000AB0C0000}"/>
    <cellStyle name="Comma [0] 5260" xfId="12575" hidden="1" xr:uid="{00000000-0005-0000-0000-000040310000}"/>
    <cellStyle name="Comma [0] 5261" xfId="12577" hidden="1" xr:uid="{00000000-0005-0000-0000-000042310000}"/>
    <cellStyle name="Comma [0] 5262" xfId="12445" hidden="1" xr:uid="{00000000-0005-0000-0000-0000BE300000}"/>
    <cellStyle name="Comma [0] 5263" xfId="12565" hidden="1" xr:uid="{00000000-0005-0000-0000-000036310000}"/>
    <cellStyle name="Comma [0] 5264" xfId="12505" hidden="1" xr:uid="{00000000-0005-0000-0000-0000FA300000}"/>
    <cellStyle name="Comma [0] 5265" xfId="12539" hidden="1" xr:uid="{00000000-0005-0000-0000-00001C310000}"/>
    <cellStyle name="Comma [0] 5266" xfId="12552" hidden="1" xr:uid="{00000000-0005-0000-0000-000029310000}"/>
    <cellStyle name="Comma [0] 5267" xfId="12580" hidden="1" xr:uid="{00000000-0005-0000-0000-000045310000}"/>
    <cellStyle name="Comma [0] 5268" xfId="12543" hidden="1" xr:uid="{00000000-0005-0000-0000-000020310000}"/>
    <cellStyle name="Comma [0] 5269" xfId="12503" hidden="1" xr:uid="{00000000-0005-0000-0000-0000F8300000}"/>
    <cellStyle name="Comma [0] 527" xfId="3161" hidden="1" xr:uid="{00000000-0005-0000-0000-00007A0C0000}"/>
    <cellStyle name="Comma [0] 5270" xfId="12582" hidden="1" xr:uid="{00000000-0005-0000-0000-000047310000}"/>
    <cellStyle name="Comma [0] 5271" xfId="12584" hidden="1" xr:uid="{00000000-0005-0000-0000-000049310000}"/>
    <cellStyle name="Comma [0] 5272" xfId="12643" hidden="1" xr:uid="{00000000-0005-0000-0000-000084310000}"/>
    <cellStyle name="Comma [0] 5273" xfId="12662" hidden="1" xr:uid="{00000000-0005-0000-0000-000097310000}"/>
    <cellStyle name="Comma [0] 5274" xfId="12669" hidden="1" xr:uid="{00000000-0005-0000-0000-00009E310000}"/>
    <cellStyle name="Comma [0] 5275" xfId="12676" hidden="1" xr:uid="{00000000-0005-0000-0000-0000A5310000}"/>
    <cellStyle name="Comma [0] 5276" xfId="12681" hidden="1" xr:uid="{00000000-0005-0000-0000-0000AA310000}"/>
    <cellStyle name="Comma [0] 5277" xfId="12668" hidden="1" xr:uid="{00000000-0005-0000-0000-00009D310000}"/>
    <cellStyle name="Comma [0] 5278" xfId="12673" hidden="1" xr:uid="{00000000-0005-0000-0000-0000A2310000}"/>
    <cellStyle name="Comma [0] 5279" xfId="12685" hidden="1" xr:uid="{00000000-0005-0000-0000-0000AE310000}"/>
    <cellStyle name="Comma [0] 528" xfId="3122" hidden="1" xr:uid="{00000000-0005-0000-0000-0000530C0000}"/>
    <cellStyle name="Comma [0] 5280" xfId="12687" hidden="1" xr:uid="{00000000-0005-0000-0000-0000B0310000}"/>
    <cellStyle name="Comma [0] 5281" xfId="12658" hidden="1" xr:uid="{00000000-0005-0000-0000-000093310000}"/>
    <cellStyle name="Comma [0] 5282" xfId="12647" hidden="1" xr:uid="{00000000-0005-0000-0000-000088310000}"/>
    <cellStyle name="Comma [0] 5283" xfId="12698" hidden="1" xr:uid="{00000000-0005-0000-0000-0000BB310000}"/>
    <cellStyle name="Comma [0] 5284" xfId="12707" hidden="1" xr:uid="{00000000-0005-0000-0000-0000C4310000}"/>
    <cellStyle name="Comma [0] 5285" xfId="12718" hidden="1" xr:uid="{00000000-0005-0000-0000-0000CF310000}"/>
    <cellStyle name="Comma [0] 5286" xfId="12724" hidden="1" xr:uid="{00000000-0005-0000-0000-0000D5310000}"/>
    <cellStyle name="Comma [0] 5287" xfId="12706" hidden="1" xr:uid="{00000000-0005-0000-0000-0000C3310000}"/>
    <cellStyle name="Comma [0] 5288" xfId="12716" hidden="1" xr:uid="{00000000-0005-0000-0000-0000CD310000}"/>
    <cellStyle name="Comma [0] 5289" xfId="12736" hidden="1" xr:uid="{00000000-0005-0000-0000-0000E1310000}"/>
    <cellStyle name="Comma [0] 529" xfId="3164" hidden="1" xr:uid="{00000000-0005-0000-0000-00007D0C0000}"/>
    <cellStyle name="Comma [0] 5290" xfId="12738" hidden="1" xr:uid="{00000000-0005-0000-0000-0000E3310000}"/>
    <cellStyle name="Comma [0] 5291" xfId="12689" hidden="1" xr:uid="{00000000-0005-0000-0000-0000B2310000}"/>
    <cellStyle name="Comma [0] 5292" xfId="12650" hidden="1" xr:uid="{00000000-0005-0000-0000-00008B310000}"/>
    <cellStyle name="Comma [0] 5293" xfId="12692" hidden="1" xr:uid="{00000000-0005-0000-0000-0000B5310000}"/>
    <cellStyle name="Comma [0] 5294" xfId="12655" hidden="1" xr:uid="{00000000-0005-0000-0000-000090310000}"/>
    <cellStyle name="Comma [0] 5295" xfId="12657" hidden="1" xr:uid="{00000000-0005-0000-0000-000092310000}"/>
    <cellStyle name="Comma [0] 5296" xfId="12743" hidden="1" xr:uid="{00000000-0005-0000-0000-0000E8310000}"/>
    <cellStyle name="Comma [0] 5297" xfId="12646" hidden="1" xr:uid="{00000000-0005-0000-0000-000087310000}"/>
    <cellStyle name="Comma [0] 5298" xfId="12654" hidden="1" xr:uid="{00000000-0005-0000-0000-00008F310000}"/>
    <cellStyle name="Comma [0] 5299" xfId="12755" hidden="1" xr:uid="{00000000-0005-0000-0000-0000F4310000}"/>
    <cellStyle name="Comma [0] 53" xfId="2220" hidden="1" xr:uid="{00000000-0005-0000-0000-0000CD080000}"/>
    <cellStyle name="Comma [0] 530" xfId="3127" hidden="1" xr:uid="{00000000-0005-0000-0000-0000580C0000}"/>
    <cellStyle name="Comma [0] 5300" xfId="12757" hidden="1" xr:uid="{00000000-0005-0000-0000-0000F6310000}"/>
    <cellStyle name="Comma [0] 5301" xfId="12746" hidden="1" xr:uid="{00000000-0005-0000-0000-0000EB310000}"/>
    <cellStyle name="Comma [0] 5302" xfId="12754" hidden="1" xr:uid="{00000000-0005-0000-0000-0000F3310000}"/>
    <cellStyle name="Comma [0] 5303" xfId="12652" hidden="1" xr:uid="{00000000-0005-0000-0000-00008D310000}"/>
    <cellStyle name="Comma [0] 5304" xfId="12740" hidden="1" xr:uid="{00000000-0005-0000-0000-0000E5310000}"/>
    <cellStyle name="Comma [0] 5305" xfId="12773" hidden="1" xr:uid="{00000000-0005-0000-0000-000006320000}"/>
    <cellStyle name="Comma [0] 5306" xfId="12781" hidden="1" xr:uid="{00000000-0005-0000-0000-00000E320000}"/>
    <cellStyle name="Comma [0] 5307" xfId="12690" hidden="1" xr:uid="{00000000-0005-0000-0000-0000B3310000}"/>
    <cellStyle name="Comma [0] 5308" xfId="12769" hidden="1" xr:uid="{00000000-0005-0000-0000-000002320000}"/>
    <cellStyle name="Comma [0] 5309" xfId="12790" hidden="1" xr:uid="{00000000-0005-0000-0000-000017320000}"/>
    <cellStyle name="Comma [0] 531" xfId="3129" hidden="1" xr:uid="{00000000-0005-0000-0000-00005A0C0000}"/>
    <cellStyle name="Comma [0] 5310" xfId="12792" hidden="1" xr:uid="{00000000-0005-0000-0000-000019320000}"/>
    <cellStyle name="Comma [0] 5311" xfId="12751" hidden="1" xr:uid="{00000000-0005-0000-0000-0000F0310000}"/>
    <cellStyle name="Comma [0] 5312" xfId="12696" hidden="1" xr:uid="{00000000-0005-0000-0000-0000B9310000}"/>
    <cellStyle name="Comma [0] 5313" xfId="12749" hidden="1" xr:uid="{00000000-0005-0000-0000-0000EE310000}"/>
    <cellStyle name="Comma [0] 5314" xfId="12733" hidden="1" xr:uid="{00000000-0005-0000-0000-0000DE310000}"/>
    <cellStyle name="Comma [0] 5315" xfId="12729" hidden="1" xr:uid="{00000000-0005-0000-0000-0000DA310000}"/>
    <cellStyle name="Comma [0] 5316" xfId="12800" hidden="1" xr:uid="{00000000-0005-0000-0000-000021320000}"/>
    <cellStyle name="Comma [0] 5317" xfId="12666" hidden="1" xr:uid="{00000000-0005-0000-0000-00009B310000}"/>
    <cellStyle name="Comma [0] 5318" xfId="12659" hidden="1" xr:uid="{00000000-0005-0000-0000-000094310000}"/>
    <cellStyle name="Comma [0] 5319" xfId="12808" hidden="1" xr:uid="{00000000-0005-0000-0000-000029320000}"/>
    <cellStyle name="Comma [0] 532" xfId="3215" hidden="1" xr:uid="{00000000-0005-0000-0000-0000B00C0000}"/>
    <cellStyle name="Comma [0] 5320" xfId="12810" hidden="1" xr:uid="{00000000-0005-0000-0000-00002B320000}"/>
    <cellStyle name="Comma [0] 5321" xfId="12759" hidden="1" xr:uid="{00000000-0005-0000-0000-0000F8310000}"/>
    <cellStyle name="Comma [0] 5322" xfId="12735" hidden="1" xr:uid="{00000000-0005-0000-0000-0000E0310000}"/>
    <cellStyle name="Comma [0] 5323" xfId="12770" hidden="1" xr:uid="{00000000-0005-0000-0000-000003320000}"/>
    <cellStyle name="Comma [0] 5324" xfId="12702" hidden="1" xr:uid="{00000000-0005-0000-0000-0000BF310000}"/>
    <cellStyle name="Comma [0] 5325" xfId="12772" hidden="1" xr:uid="{00000000-0005-0000-0000-000005320000}"/>
    <cellStyle name="Comma [0] 5326" xfId="12817" hidden="1" xr:uid="{00000000-0005-0000-0000-000032320000}"/>
    <cellStyle name="Comma [0] 5327" xfId="12760" hidden="1" xr:uid="{00000000-0005-0000-0000-0000F9310000}"/>
    <cellStyle name="Comma [0] 5328" xfId="12717" hidden="1" xr:uid="{00000000-0005-0000-0000-0000CE310000}"/>
    <cellStyle name="Comma [0] 5329" xfId="12823" hidden="1" xr:uid="{00000000-0005-0000-0000-000038320000}"/>
    <cellStyle name="Comma [0] 533" xfId="3118" hidden="1" xr:uid="{00000000-0005-0000-0000-00004F0C0000}"/>
    <cellStyle name="Comma [0] 5330" xfId="12825" hidden="1" xr:uid="{00000000-0005-0000-0000-00003A320000}"/>
    <cellStyle name="Comma [0] 5331" xfId="12778" hidden="1" xr:uid="{00000000-0005-0000-0000-00000B320000}"/>
    <cellStyle name="Comma [0] 5332" xfId="12784" hidden="1" xr:uid="{00000000-0005-0000-0000-000011320000}"/>
    <cellStyle name="Comma [0] 5333" xfId="12665" hidden="1" xr:uid="{00000000-0005-0000-0000-00009A310000}"/>
    <cellStyle name="Comma [0] 5334" xfId="12734" hidden="1" xr:uid="{00000000-0005-0000-0000-0000DF310000}"/>
    <cellStyle name="Comma [0] 5335" xfId="12742" hidden="1" xr:uid="{00000000-0005-0000-0000-0000E7310000}"/>
    <cellStyle name="Comma [0] 5336" xfId="12831" hidden="1" xr:uid="{00000000-0005-0000-0000-000040320000}"/>
    <cellStyle name="Comma [0] 5337" xfId="12745" hidden="1" xr:uid="{00000000-0005-0000-0000-0000EA310000}"/>
    <cellStyle name="Comma [0] 5338" xfId="12705" hidden="1" xr:uid="{00000000-0005-0000-0000-0000C2310000}"/>
    <cellStyle name="Comma [0] 5339" xfId="12836" hidden="1" xr:uid="{00000000-0005-0000-0000-000045320000}"/>
    <cellStyle name="Comma [0] 534" xfId="3126" hidden="1" xr:uid="{00000000-0005-0000-0000-0000570C0000}"/>
    <cellStyle name="Comma [0] 5340" xfId="12838" hidden="1" xr:uid="{00000000-0005-0000-0000-000047320000}"/>
    <cellStyle name="Comma [0] 5341" xfId="12797" hidden="1" xr:uid="{00000000-0005-0000-0000-00001E320000}"/>
    <cellStyle name="Comma [0] 5342" xfId="12803" hidden="1" xr:uid="{00000000-0005-0000-0000-000024320000}"/>
    <cellStyle name="Comma [0] 5343" xfId="12704" hidden="1" xr:uid="{00000000-0005-0000-0000-0000C1310000}"/>
    <cellStyle name="Comma [0] 5344" xfId="12785" hidden="1" xr:uid="{00000000-0005-0000-0000-000012320000}"/>
    <cellStyle name="Comma [0] 5345" xfId="12764" hidden="1" xr:uid="{00000000-0005-0000-0000-0000FD310000}"/>
    <cellStyle name="Comma [0] 5346" xfId="12842" hidden="1" xr:uid="{00000000-0005-0000-0000-00004B320000}"/>
    <cellStyle name="Comma [0] 5347" xfId="12783" hidden="1" xr:uid="{00000000-0005-0000-0000-000010320000}"/>
    <cellStyle name="Comma [0] 5348" xfId="12721" hidden="1" xr:uid="{00000000-0005-0000-0000-0000D2310000}"/>
    <cellStyle name="Comma [0] 5349" xfId="12849" hidden="1" xr:uid="{00000000-0005-0000-0000-000052320000}"/>
    <cellStyle name="Comma [0] 535" xfId="3227" hidden="1" xr:uid="{00000000-0005-0000-0000-0000BC0C0000}"/>
    <cellStyle name="Comma [0] 5350" xfId="12851" hidden="1" xr:uid="{00000000-0005-0000-0000-000054320000}"/>
    <cellStyle name="Comma [0] 5351" xfId="12815" hidden="1" xr:uid="{00000000-0005-0000-0000-000030320000}"/>
    <cellStyle name="Comma [0] 5352" xfId="12820" hidden="1" xr:uid="{00000000-0005-0000-0000-000035320000}"/>
    <cellStyle name="Comma [0] 5353" xfId="12649" hidden="1" xr:uid="{00000000-0005-0000-0000-00008A310000}"/>
    <cellStyle name="Comma [0] 5354" xfId="12804" hidden="1" xr:uid="{00000000-0005-0000-0000-000025320000}"/>
    <cellStyle name="Comma [0] 5355" xfId="12709" hidden="1" xr:uid="{00000000-0005-0000-0000-0000C6310000}"/>
    <cellStyle name="Comma [0] 5356" xfId="12855" hidden="1" xr:uid="{00000000-0005-0000-0000-000058320000}"/>
    <cellStyle name="Comma [0] 5357" xfId="12802" hidden="1" xr:uid="{00000000-0005-0000-0000-000023320000}"/>
    <cellStyle name="Comma [0] 5358" xfId="12741" hidden="1" xr:uid="{00000000-0005-0000-0000-0000E6310000}"/>
    <cellStyle name="Comma [0] 5359" xfId="12859" hidden="1" xr:uid="{00000000-0005-0000-0000-00005C320000}"/>
    <cellStyle name="Comma [0] 536" xfId="3229" hidden="1" xr:uid="{00000000-0005-0000-0000-0000BE0C0000}"/>
    <cellStyle name="Comma [0] 5360" xfId="12861" hidden="1" xr:uid="{00000000-0005-0000-0000-00005E320000}"/>
    <cellStyle name="Comma [0] 5361" xfId="12829" hidden="1" xr:uid="{00000000-0005-0000-0000-00003E320000}"/>
    <cellStyle name="Comma [0] 5362" xfId="12833" hidden="1" xr:uid="{00000000-0005-0000-0000-000042320000}"/>
    <cellStyle name="Comma [0] 5363" xfId="12723" hidden="1" xr:uid="{00000000-0005-0000-0000-0000D4310000}"/>
    <cellStyle name="Comma [0] 5364" xfId="12821" hidden="1" xr:uid="{00000000-0005-0000-0000-000036320000}"/>
    <cellStyle name="Comma [0] 5365" xfId="12713" hidden="1" xr:uid="{00000000-0005-0000-0000-0000CA310000}"/>
    <cellStyle name="Comma [0] 5366" xfId="12865" hidden="1" xr:uid="{00000000-0005-0000-0000-000062320000}"/>
    <cellStyle name="Comma [0] 5367" xfId="12819" hidden="1" xr:uid="{00000000-0005-0000-0000-000034320000}"/>
    <cellStyle name="Comma [0] 5368" xfId="12788" hidden="1" xr:uid="{00000000-0005-0000-0000-000015320000}"/>
    <cellStyle name="Comma [0] 5369" xfId="12869" hidden="1" xr:uid="{00000000-0005-0000-0000-000066320000}"/>
    <cellStyle name="Comma [0] 537" xfId="3218" hidden="1" xr:uid="{00000000-0005-0000-0000-0000B30C0000}"/>
    <cellStyle name="Comma [0] 5370" xfId="12871" hidden="1" xr:uid="{00000000-0005-0000-0000-000068320000}"/>
    <cellStyle name="Comma [0] 5371" xfId="12857" hidden="1" xr:uid="{00000000-0005-0000-0000-00005A320000}"/>
    <cellStyle name="Comma [0] 5372" xfId="12844" hidden="1" xr:uid="{00000000-0005-0000-0000-00004D320000}"/>
    <cellStyle name="Comma [0] 5373" xfId="12868" hidden="1" xr:uid="{00000000-0005-0000-0000-000065320000}"/>
    <cellStyle name="Comma [0] 5374" xfId="12834" hidden="1" xr:uid="{00000000-0005-0000-0000-000043320000}"/>
    <cellStyle name="Comma [0] 5375" xfId="12806" hidden="1" xr:uid="{00000000-0005-0000-0000-000027320000}"/>
    <cellStyle name="Comma [0] 5376" xfId="12873" hidden="1" xr:uid="{00000000-0005-0000-0000-00006A320000}"/>
    <cellStyle name="Comma [0] 5377" xfId="12830" hidden="1" xr:uid="{00000000-0005-0000-0000-00003F320000}"/>
    <cellStyle name="Comma [0] 5378" xfId="12864" hidden="1" xr:uid="{00000000-0005-0000-0000-000061320000}"/>
    <cellStyle name="Comma [0] 5379" xfId="12877" hidden="1" xr:uid="{00000000-0005-0000-0000-00006E320000}"/>
    <cellStyle name="Comma [0] 538" xfId="3226" hidden="1" xr:uid="{00000000-0005-0000-0000-0000BB0C0000}"/>
    <cellStyle name="Comma [0] 5380" xfId="12879" hidden="1" xr:uid="{00000000-0005-0000-0000-000070320000}"/>
    <cellStyle name="Comma [0] 5381" xfId="12747" hidden="1" xr:uid="{00000000-0005-0000-0000-0000EC310000}"/>
    <cellStyle name="Comma [0] 5382" xfId="12867" hidden="1" xr:uid="{00000000-0005-0000-0000-000064320000}"/>
    <cellStyle name="Comma [0] 5383" xfId="12807" hidden="1" xr:uid="{00000000-0005-0000-0000-000028320000}"/>
    <cellStyle name="Comma [0] 5384" xfId="12841" hidden="1" xr:uid="{00000000-0005-0000-0000-00004A320000}"/>
    <cellStyle name="Comma [0] 5385" xfId="12854" hidden="1" xr:uid="{00000000-0005-0000-0000-000057320000}"/>
    <cellStyle name="Comma [0] 5386" xfId="12882" hidden="1" xr:uid="{00000000-0005-0000-0000-000073320000}"/>
    <cellStyle name="Comma [0] 5387" xfId="12845" hidden="1" xr:uid="{00000000-0005-0000-0000-00004E320000}"/>
    <cellStyle name="Comma [0] 5388" xfId="12805" hidden="1" xr:uid="{00000000-0005-0000-0000-000026320000}"/>
    <cellStyle name="Comma [0] 5389" xfId="12885" hidden="1" xr:uid="{00000000-0005-0000-0000-000076320000}"/>
    <cellStyle name="Comma [0] 539" xfId="3124" hidden="1" xr:uid="{00000000-0005-0000-0000-0000550C0000}"/>
    <cellStyle name="Comma [0] 5390" xfId="12887" hidden="1" xr:uid="{00000000-0005-0000-0000-000078320000}"/>
    <cellStyle name="Comma [0] 5391" xfId="12606" hidden="1" xr:uid="{00000000-0005-0000-0000-00005F310000}"/>
    <cellStyle name="Comma [0] 5392" xfId="12588" hidden="1" xr:uid="{00000000-0005-0000-0000-00004D310000}"/>
    <cellStyle name="Comma [0] 5393" xfId="12891" hidden="1" xr:uid="{00000000-0005-0000-0000-00007C320000}"/>
    <cellStyle name="Comma [0] 5394" xfId="12898" hidden="1" xr:uid="{00000000-0005-0000-0000-000083320000}"/>
    <cellStyle name="Comma [0] 5395" xfId="12900" hidden="1" xr:uid="{00000000-0005-0000-0000-000085320000}"/>
    <cellStyle name="Comma [0] 5396" xfId="12890" hidden="1" xr:uid="{00000000-0005-0000-0000-00007B320000}"/>
    <cellStyle name="Comma [0] 5397" xfId="12896" hidden="1" xr:uid="{00000000-0005-0000-0000-000081320000}"/>
    <cellStyle name="Comma [0] 5398" xfId="12903" hidden="1" xr:uid="{00000000-0005-0000-0000-000088320000}"/>
    <cellStyle name="Comma [0] 5399" xfId="12905" hidden="1" xr:uid="{00000000-0005-0000-0000-00008A320000}"/>
    <cellStyle name="Comma [0] 54" xfId="2072" hidden="1" xr:uid="{00000000-0005-0000-0000-000039080000}"/>
    <cellStyle name="Comma [0] 540" xfId="3212" hidden="1" xr:uid="{00000000-0005-0000-0000-0000AD0C0000}"/>
    <cellStyle name="Comma [0] 5400" xfId="12680" hidden="1" xr:uid="{00000000-0005-0000-0000-0000A9310000}"/>
    <cellStyle name="Comma [0] 5401" xfId="12636" hidden="1" xr:uid="{00000000-0005-0000-0000-00007D310000}"/>
    <cellStyle name="Comma [0] 5402" xfId="12916" hidden="1" xr:uid="{00000000-0005-0000-0000-000095320000}"/>
    <cellStyle name="Comma [0] 5403" xfId="12925" hidden="1" xr:uid="{00000000-0005-0000-0000-00009E320000}"/>
    <cellStyle name="Comma [0] 5404" xfId="12936" hidden="1" xr:uid="{00000000-0005-0000-0000-0000A9320000}"/>
    <cellStyle name="Comma [0] 5405" xfId="12942" hidden="1" xr:uid="{00000000-0005-0000-0000-0000AF320000}"/>
    <cellStyle name="Comma [0] 5406" xfId="12924" hidden="1" xr:uid="{00000000-0005-0000-0000-00009D320000}"/>
    <cellStyle name="Comma [0] 5407" xfId="12934" hidden="1" xr:uid="{00000000-0005-0000-0000-0000A7320000}"/>
    <cellStyle name="Comma [0] 5408" xfId="12954" hidden="1" xr:uid="{00000000-0005-0000-0000-0000BB320000}"/>
    <cellStyle name="Comma [0] 5409" xfId="12956" hidden="1" xr:uid="{00000000-0005-0000-0000-0000BD320000}"/>
    <cellStyle name="Comma [0] 541" xfId="3245" hidden="1" xr:uid="{00000000-0005-0000-0000-0000CE0C0000}"/>
    <cellStyle name="Comma [0] 5410" xfId="12907" hidden="1" xr:uid="{00000000-0005-0000-0000-00008C320000}"/>
    <cellStyle name="Comma [0] 5411" xfId="12601" hidden="1" xr:uid="{00000000-0005-0000-0000-00005A310000}"/>
    <cellStyle name="Comma [0] 5412" xfId="12910" hidden="1" xr:uid="{00000000-0005-0000-0000-00008F320000}"/>
    <cellStyle name="Comma [0] 5413" xfId="12635" hidden="1" xr:uid="{00000000-0005-0000-0000-00007C310000}"/>
    <cellStyle name="Comma [0] 5414" xfId="12634" hidden="1" xr:uid="{00000000-0005-0000-0000-00007B310000}"/>
    <cellStyle name="Comma [0] 5415" xfId="12961" hidden="1" xr:uid="{00000000-0005-0000-0000-0000C2320000}"/>
    <cellStyle name="Comma [0] 5416" xfId="12603" hidden="1" xr:uid="{00000000-0005-0000-0000-00005C310000}"/>
    <cellStyle name="Comma [0] 5417" xfId="12637" hidden="1" xr:uid="{00000000-0005-0000-0000-00007E310000}"/>
    <cellStyle name="Comma [0] 5418" xfId="12973" hidden="1" xr:uid="{00000000-0005-0000-0000-0000CE320000}"/>
    <cellStyle name="Comma [0] 5419" xfId="12975" hidden="1" xr:uid="{00000000-0005-0000-0000-0000D0320000}"/>
    <cellStyle name="Comma [0] 542" xfId="3253" hidden="1" xr:uid="{00000000-0005-0000-0000-0000D60C0000}"/>
    <cellStyle name="Comma [0] 5420" xfId="12964" hidden="1" xr:uid="{00000000-0005-0000-0000-0000C5320000}"/>
    <cellStyle name="Comma [0] 5421" xfId="12972" hidden="1" xr:uid="{00000000-0005-0000-0000-0000CD320000}"/>
    <cellStyle name="Comma [0] 5422" xfId="12599" hidden="1" xr:uid="{00000000-0005-0000-0000-000058310000}"/>
    <cellStyle name="Comma [0] 5423" xfId="12958" hidden="1" xr:uid="{00000000-0005-0000-0000-0000BF320000}"/>
    <cellStyle name="Comma [0] 5424" xfId="12991" hidden="1" xr:uid="{00000000-0005-0000-0000-0000E0320000}"/>
    <cellStyle name="Comma [0] 5425" xfId="12999" hidden="1" xr:uid="{00000000-0005-0000-0000-0000E8320000}"/>
    <cellStyle name="Comma [0] 5426" xfId="12908" hidden="1" xr:uid="{00000000-0005-0000-0000-00008D320000}"/>
    <cellStyle name="Comma [0] 5427" xfId="12987" hidden="1" xr:uid="{00000000-0005-0000-0000-0000DC320000}"/>
    <cellStyle name="Comma [0] 5428" xfId="13008" hidden="1" xr:uid="{00000000-0005-0000-0000-0000F1320000}"/>
    <cellStyle name="Comma [0] 5429" xfId="13010" hidden="1" xr:uid="{00000000-0005-0000-0000-0000F3320000}"/>
    <cellStyle name="Comma [0] 543" xfId="3162" hidden="1" xr:uid="{00000000-0005-0000-0000-00007B0C0000}"/>
    <cellStyle name="Comma [0] 5430" xfId="12969" hidden="1" xr:uid="{00000000-0005-0000-0000-0000CA320000}"/>
    <cellStyle name="Comma [0] 5431" xfId="12914" hidden="1" xr:uid="{00000000-0005-0000-0000-000093320000}"/>
    <cellStyle name="Comma [0] 5432" xfId="12967" hidden="1" xr:uid="{00000000-0005-0000-0000-0000C8320000}"/>
    <cellStyle name="Comma [0] 5433" xfId="12951" hidden="1" xr:uid="{00000000-0005-0000-0000-0000B8320000}"/>
    <cellStyle name="Comma [0] 5434" xfId="12947" hidden="1" xr:uid="{00000000-0005-0000-0000-0000B4320000}"/>
    <cellStyle name="Comma [0] 5435" xfId="13018" hidden="1" xr:uid="{00000000-0005-0000-0000-0000FB320000}"/>
    <cellStyle name="Comma [0] 5436" xfId="12591" hidden="1" xr:uid="{00000000-0005-0000-0000-000050310000}"/>
    <cellStyle name="Comma [0] 5437" xfId="12679" hidden="1" xr:uid="{00000000-0005-0000-0000-0000A8310000}"/>
    <cellStyle name="Comma [0] 5438" xfId="13026" hidden="1" xr:uid="{00000000-0005-0000-0000-000003330000}"/>
    <cellStyle name="Comma [0] 5439" xfId="13028" hidden="1" xr:uid="{00000000-0005-0000-0000-000005330000}"/>
    <cellStyle name="Comma [0] 544" xfId="3241" hidden="1" xr:uid="{00000000-0005-0000-0000-0000CA0C0000}"/>
    <cellStyle name="Comma [0] 5440" xfId="12977" hidden="1" xr:uid="{00000000-0005-0000-0000-0000D2320000}"/>
    <cellStyle name="Comma [0] 5441" xfId="12953" hidden="1" xr:uid="{00000000-0005-0000-0000-0000BA320000}"/>
    <cellStyle name="Comma [0] 5442" xfId="12988" hidden="1" xr:uid="{00000000-0005-0000-0000-0000DD320000}"/>
    <cellStyle name="Comma [0] 5443" xfId="12920" hidden="1" xr:uid="{00000000-0005-0000-0000-000099320000}"/>
    <cellStyle name="Comma [0] 5444" xfId="12990" hidden="1" xr:uid="{00000000-0005-0000-0000-0000DF320000}"/>
    <cellStyle name="Comma [0] 5445" xfId="13035" hidden="1" xr:uid="{00000000-0005-0000-0000-00000C330000}"/>
    <cellStyle name="Comma [0] 5446" xfId="12978" hidden="1" xr:uid="{00000000-0005-0000-0000-0000D3320000}"/>
    <cellStyle name="Comma [0] 5447" xfId="12935" hidden="1" xr:uid="{00000000-0005-0000-0000-0000A8320000}"/>
    <cellStyle name="Comma [0] 5448" xfId="13041" hidden="1" xr:uid="{00000000-0005-0000-0000-000012330000}"/>
    <cellStyle name="Comma [0] 5449" xfId="13043" hidden="1" xr:uid="{00000000-0005-0000-0000-000014330000}"/>
    <cellStyle name="Comma [0] 545" xfId="3262" hidden="1" xr:uid="{00000000-0005-0000-0000-0000DF0C0000}"/>
    <cellStyle name="Comma [0] 5450" xfId="12996" hidden="1" xr:uid="{00000000-0005-0000-0000-0000E5320000}"/>
    <cellStyle name="Comma [0] 5451" xfId="13002" hidden="1" xr:uid="{00000000-0005-0000-0000-0000EB320000}"/>
    <cellStyle name="Comma [0] 5452" xfId="12628" hidden="1" xr:uid="{00000000-0005-0000-0000-000075310000}"/>
    <cellStyle name="Comma [0] 5453" xfId="12952" hidden="1" xr:uid="{00000000-0005-0000-0000-0000B9320000}"/>
    <cellStyle name="Comma [0] 5454" xfId="12960" hidden="1" xr:uid="{00000000-0005-0000-0000-0000C1320000}"/>
    <cellStyle name="Comma [0] 5455" xfId="13049" hidden="1" xr:uid="{00000000-0005-0000-0000-00001A330000}"/>
    <cellStyle name="Comma [0] 5456" xfId="12963" hidden="1" xr:uid="{00000000-0005-0000-0000-0000C4320000}"/>
    <cellStyle name="Comma [0] 5457" xfId="12923" hidden="1" xr:uid="{00000000-0005-0000-0000-00009C320000}"/>
    <cellStyle name="Comma [0] 5458" xfId="13054" hidden="1" xr:uid="{00000000-0005-0000-0000-00001F330000}"/>
    <cellStyle name="Comma [0] 5459" xfId="13056" hidden="1" xr:uid="{00000000-0005-0000-0000-000021330000}"/>
    <cellStyle name="Comma [0] 546" xfId="3264" hidden="1" xr:uid="{00000000-0005-0000-0000-0000E10C0000}"/>
    <cellStyle name="Comma [0] 5460" xfId="13015" hidden="1" xr:uid="{00000000-0005-0000-0000-0000F8320000}"/>
    <cellStyle name="Comma [0] 5461" xfId="13021" hidden="1" xr:uid="{00000000-0005-0000-0000-0000FE320000}"/>
    <cellStyle name="Comma [0] 5462" xfId="12922" hidden="1" xr:uid="{00000000-0005-0000-0000-00009B320000}"/>
    <cellStyle name="Comma [0] 5463" xfId="13003" hidden="1" xr:uid="{00000000-0005-0000-0000-0000EC320000}"/>
    <cellStyle name="Comma [0] 5464" xfId="12982" hidden="1" xr:uid="{00000000-0005-0000-0000-0000D7320000}"/>
    <cellStyle name="Comma [0] 5465" xfId="13060" hidden="1" xr:uid="{00000000-0005-0000-0000-000025330000}"/>
    <cellStyle name="Comma [0] 5466" xfId="13001" hidden="1" xr:uid="{00000000-0005-0000-0000-0000EA320000}"/>
    <cellStyle name="Comma [0] 5467" xfId="12939" hidden="1" xr:uid="{00000000-0005-0000-0000-0000AC320000}"/>
    <cellStyle name="Comma [0] 5468" xfId="13067" hidden="1" xr:uid="{00000000-0005-0000-0000-00002C330000}"/>
    <cellStyle name="Comma [0] 5469" xfId="13069" hidden="1" xr:uid="{00000000-0005-0000-0000-00002E330000}"/>
    <cellStyle name="Comma [0] 547" xfId="3223" hidden="1" xr:uid="{00000000-0005-0000-0000-0000B80C0000}"/>
    <cellStyle name="Comma [0] 5470" xfId="13033" hidden="1" xr:uid="{00000000-0005-0000-0000-00000A330000}"/>
    <cellStyle name="Comma [0] 5471" xfId="13038" hidden="1" xr:uid="{00000000-0005-0000-0000-00000F330000}"/>
    <cellStyle name="Comma [0] 5472" xfId="12602" hidden="1" xr:uid="{00000000-0005-0000-0000-00005B310000}"/>
    <cellStyle name="Comma [0] 5473" xfId="13022" hidden="1" xr:uid="{00000000-0005-0000-0000-0000FF320000}"/>
    <cellStyle name="Comma [0] 5474" xfId="12927" hidden="1" xr:uid="{00000000-0005-0000-0000-0000A0320000}"/>
    <cellStyle name="Comma [0] 5475" xfId="13073" hidden="1" xr:uid="{00000000-0005-0000-0000-000032330000}"/>
    <cellStyle name="Comma [0] 5476" xfId="13020" hidden="1" xr:uid="{00000000-0005-0000-0000-0000FD320000}"/>
    <cellStyle name="Comma [0] 5477" xfId="12959" hidden="1" xr:uid="{00000000-0005-0000-0000-0000C0320000}"/>
    <cellStyle name="Comma [0] 5478" xfId="13077" hidden="1" xr:uid="{00000000-0005-0000-0000-000036330000}"/>
    <cellStyle name="Comma [0] 5479" xfId="13079" hidden="1" xr:uid="{00000000-0005-0000-0000-000038330000}"/>
    <cellStyle name="Comma [0] 548" xfId="3168" hidden="1" xr:uid="{00000000-0005-0000-0000-0000810C0000}"/>
    <cellStyle name="Comma [0] 5480" xfId="13047" hidden="1" xr:uid="{00000000-0005-0000-0000-000018330000}"/>
    <cellStyle name="Comma [0] 5481" xfId="13051" hidden="1" xr:uid="{00000000-0005-0000-0000-00001C330000}"/>
    <cellStyle name="Comma [0] 5482" xfId="12941" hidden="1" xr:uid="{00000000-0005-0000-0000-0000AE320000}"/>
    <cellStyle name="Comma [0] 5483" xfId="13039" hidden="1" xr:uid="{00000000-0005-0000-0000-000010330000}"/>
    <cellStyle name="Comma [0] 5484" xfId="12931" hidden="1" xr:uid="{00000000-0005-0000-0000-0000A4320000}"/>
    <cellStyle name="Comma [0] 5485" xfId="13083" hidden="1" xr:uid="{00000000-0005-0000-0000-00003C330000}"/>
    <cellStyle name="Comma [0] 5486" xfId="13037" hidden="1" xr:uid="{00000000-0005-0000-0000-00000E330000}"/>
    <cellStyle name="Comma [0] 5487" xfId="13006" hidden="1" xr:uid="{00000000-0005-0000-0000-0000EF320000}"/>
    <cellStyle name="Comma [0] 5488" xfId="13087" hidden="1" xr:uid="{00000000-0005-0000-0000-000040330000}"/>
    <cellStyle name="Comma [0] 5489" xfId="13089" hidden="1" xr:uid="{00000000-0005-0000-0000-000042330000}"/>
    <cellStyle name="Comma [0] 549" xfId="3221" hidden="1" xr:uid="{00000000-0005-0000-0000-0000B60C0000}"/>
    <cellStyle name="Comma [0] 5490" xfId="13075" hidden="1" xr:uid="{00000000-0005-0000-0000-000034330000}"/>
    <cellStyle name="Comma [0] 5491" xfId="13062" hidden="1" xr:uid="{00000000-0005-0000-0000-000027330000}"/>
    <cellStyle name="Comma [0] 5492" xfId="13086" hidden="1" xr:uid="{00000000-0005-0000-0000-00003F330000}"/>
    <cellStyle name="Comma [0] 5493" xfId="13052" hidden="1" xr:uid="{00000000-0005-0000-0000-00001D330000}"/>
    <cellStyle name="Comma [0] 5494" xfId="13024" hidden="1" xr:uid="{00000000-0005-0000-0000-000001330000}"/>
    <cellStyle name="Comma [0] 5495" xfId="13091" hidden="1" xr:uid="{00000000-0005-0000-0000-000044330000}"/>
    <cellStyle name="Comma [0] 5496" xfId="13048" hidden="1" xr:uid="{00000000-0005-0000-0000-000019330000}"/>
    <cellStyle name="Comma [0] 5497" xfId="13082" hidden="1" xr:uid="{00000000-0005-0000-0000-00003B330000}"/>
    <cellStyle name="Comma [0] 5498" xfId="13095" hidden="1" xr:uid="{00000000-0005-0000-0000-000048330000}"/>
    <cellStyle name="Comma [0] 5499" xfId="13097" hidden="1" xr:uid="{00000000-0005-0000-0000-00004A330000}"/>
    <cellStyle name="Comma [0] 55" xfId="2071" hidden="1" xr:uid="{00000000-0005-0000-0000-000038080000}"/>
    <cellStyle name="Comma [0] 550" xfId="3205" hidden="1" xr:uid="{00000000-0005-0000-0000-0000A60C0000}"/>
    <cellStyle name="Comma [0] 5500" xfId="12965" hidden="1" xr:uid="{00000000-0005-0000-0000-0000C6320000}"/>
    <cellStyle name="Comma [0] 5501" xfId="13085" hidden="1" xr:uid="{00000000-0005-0000-0000-00003E330000}"/>
    <cellStyle name="Comma [0] 5502" xfId="13025" hidden="1" xr:uid="{00000000-0005-0000-0000-000002330000}"/>
    <cellStyle name="Comma [0] 5503" xfId="13059" hidden="1" xr:uid="{00000000-0005-0000-0000-000024330000}"/>
    <cellStyle name="Comma [0] 5504" xfId="13072" hidden="1" xr:uid="{00000000-0005-0000-0000-000031330000}"/>
    <cellStyle name="Comma [0] 5505" xfId="13100" hidden="1" xr:uid="{00000000-0005-0000-0000-00004D330000}"/>
    <cellStyle name="Comma [0] 5506" xfId="13063" hidden="1" xr:uid="{00000000-0005-0000-0000-000028330000}"/>
    <cellStyle name="Comma [0] 5507" xfId="13023" hidden="1" xr:uid="{00000000-0005-0000-0000-000000330000}"/>
    <cellStyle name="Comma [0] 5508" xfId="13102" hidden="1" xr:uid="{00000000-0005-0000-0000-00004F330000}"/>
    <cellStyle name="Comma [0] 5509" xfId="13104" hidden="1" xr:uid="{00000000-0005-0000-0000-000051330000}"/>
    <cellStyle name="Comma [0] 551" xfId="3201" hidden="1" xr:uid="{00000000-0005-0000-0000-0000A20C0000}"/>
    <cellStyle name="Comma [0] 5510" xfId="12616" hidden="1" xr:uid="{00000000-0005-0000-0000-000069310000}"/>
    <cellStyle name="Comma [0] 5511" xfId="12613" hidden="1" xr:uid="{00000000-0005-0000-0000-000066310000}"/>
    <cellStyle name="Comma [0] 5512" xfId="13110" hidden="1" xr:uid="{00000000-0005-0000-0000-000057330000}"/>
    <cellStyle name="Comma [0] 5513" xfId="13116" hidden="1" xr:uid="{00000000-0005-0000-0000-00005D330000}"/>
    <cellStyle name="Comma [0] 5514" xfId="13118" hidden="1" xr:uid="{00000000-0005-0000-0000-00005F330000}"/>
    <cellStyle name="Comma [0] 5515" xfId="13109" hidden="1" xr:uid="{00000000-0005-0000-0000-000056330000}"/>
    <cellStyle name="Comma [0] 5516" xfId="13114" hidden="1" xr:uid="{00000000-0005-0000-0000-00005B330000}"/>
    <cellStyle name="Comma [0] 5517" xfId="13120" hidden="1" xr:uid="{00000000-0005-0000-0000-000061330000}"/>
    <cellStyle name="Comma [0] 5518" xfId="13122" hidden="1" xr:uid="{00000000-0005-0000-0000-000063330000}"/>
    <cellStyle name="Comma [0] 5519" xfId="12639" hidden="1" xr:uid="{00000000-0005-0000-0000-000080310000}"/>
    <cellStyle name="Comma [0] 552" xfId="3272" hidden="1" xr:uid="{00000000-0005-0000-0000-0000E90C0000}"/>
    <cellStyle name="Comma [0] 5520" xfId="12641" hidden="1" xr:uid="{00000000-0005-0000-0000-000082310000}"/>
    <cellStyle name="Comma [0] 5521" xfId="13133" hidden="1" xr:uid="{00000000-0005-0000-0000-00006E330000}"/>
    <cellStyle name="Comma [0] 5522" xfId="13142" hidden="1" xr:uid="{00000000-0005-0000-0000-000077330000}"/>
    <cellStyle name="Comma [0] 5523" xfId="13153" hidden="1" xr:uid="{00000000-0005-0000-0000-000082330000}"/>
    <cellStyle name="Comma [0] 5524" xfId="13159" hidden="1" xr:uid="{00000000-0005-0000-0000-000088330000}"/>
    <cellStyle name="Comma [0] 5525" xfId="13141" hidden="1" xr:uid="{00000000-0005-0000-0000-000076330000}"/>
    <cellStyle name="Comma [0] 5526" xfId="13151" hidden="1" xr:uid="{00000000-0005-0000-0000-000080330000}"/>
    <cellStyle name="Comma [0] 5527" xfId="13171" hidden="1" xr:uid="{00000000-0005-0000-0000-000094330000}"/>
    <cellStyle name="Comma [0] 5528" xfId="13173" hidden="1" xr:uid="{00000000-0005-0000-0000-000096330000}"/>
    <cellStyle name="Comma [0] 5529" xfId="13124" hidden="1" xr:uid="{00000000-0005-0000-0000-000065330000}"/>
    <cellStyle name="Comma [0] 553" xfId="3138" hidden="1" xr:uid="{00000000-0005-0000-0000-0000630C0000}"/>
    <cellStyle name="Comma [0] 5530" xfId="12621" hidden="1" xr:uid="{00000000-0005-0000-0000-00006E310000}"/>
    <cellStyle name="Comma [0] 5531" xfId="13127" hidden="1" xr:uid="{00000000-0005-0000-0000-000068330000}"/>
    <cellStyle name="Comma [0] 5532" xfId="12626" hidden="1" xr:uid="{00000000-0005-0000-0000-000073310000}"/>
    <cellStyle name="Comma [0] 5533" xfId="12610" hidden="1" xr:uid="{00000000-0005-0000-0000-000063310000}"/>
    <cellStyle name="Comma [0] 5534" xfId="13178" hidden="1" xr:uid="{00000000-0005-0000-0000-00009B330000}"/>
    <cellStyle name="Comma [0] 5535" xfId="12619" hidden="1" xr:uid="{00000000-0005-0000-0000-00006C310000}"/>
    <cellStyle name="Comma [0] 5536" xfId="12640" hidden="1" xr:uid="{00000000-0005-0000-0000-000081310000}"/>
    <cellStyle name="Comma [0] 5537" xfId="13190" hidden="1" xr:uid="{00000000-0005-0000-0000-0000A7330000}"/>
    <cellStyle name="Comma [0] 5538" xfId="13192" hidden="1" xr:uid="{00000000-0005-0000-0000-0000A9330000}"/>
    <cellStyle name="Comma [0] 5539" xfId="13181" hidden="1" xr:uid="{00000000-0005-0000-0000-00009E330000}"/>
    <cellStyle name="Comma [0] 554" xfId="3131" hidden="1" xr:uid="{00000000-0005-0000-0000-00005C0C0000}"/>
    <cellStyle name="Comma [0] 5540" xfId="13189" hidden="1" xr:uid="{00000000-0005-0000-0000-0000A6330000}"/>
    <cellStyle name="Comma [0] 5541" xfId="12623" hidden="1" xr:uid="{00000000-0005-0000-0000-000070310000}"/>
    <cellStyle name="Comma [0] 5542" xfId="13175" hidden="1" xr:uid="{00000000-0005-0000-0000-000098330000}"/>
    <cellStyle name="Comma [0] 5543" xfId="13208" hidden="1" xr:uid="{00000000-0005-0000-0000-0000B9330000}"/>
    <cellStyle name="Comma [0] 5544" xfId="13216" hidden="1" xr:uid="{00000000-0005-0000-0000-0000C1330000}"/>
    <cellStyle name="Comma [0] 5545" xfId="13125" hidden="1" xr:uid="{00000000-0005-0000-0000-000066330000}"/>
    <cellStyle name="Comma [0] 5546" xfId="13204" hidden="1" xr:uid="{00000000-0005-0000-0000-0000B5330000}"/>
    <cellStyle name="Comma [0] 5547" xfId="13225" hidden="1" xr:uid="{00000000-0005-0000-0000-0000CA330000}"/>
    <cellStyle name="Comma [0] 5548" xfId="13227" hidden="1" xr:uid="{00000000-0005-0000-0000-0000CC330000}"/>
    <cellStyle name="Comma [0] 5549" xfId="13186" hidden="1" xr:uid="{00000000-0005-0000-0000-0000A3330000}"/>
    <cellStyle name="Comma [0] 555" xfId="3280" hidden="1" xr:uid="{00000000-0005-0000-0000-0000F10C0000}"/>
    <cellStyle name="Comma [0] 5550" xfId="13131" hidden="1" xr:uid="{00000000-0005-0000-0000-00006C330000}"/>
    <cellStyle name="Comma [0] 5551" xfId="13184" hidden="1" xr:uid="{00000000-0005-0000-0000-0000A1330000}"/>
    <cellStyle name="Comma [0] 5552" xfId="13168" hidden="1" xr:uid="{00000000-0005-0000-0000-000091330000}"/>
    <cellStyle name="Comma [0] 5553" xfId="13164" hidden="1" xr:uid="{00000000-0005-0000-0000-00008D330000}"/>
    <cellStyle name="Comma [0] 5554" xfId="13235" hidden="1" xr:uid="{00000000-0005-0000-0000-0000D4330000}"/>
    <cellStyle name="Comma [0] 5555" xfId="13107" hidden="1" xr:uid="{00000000-0005-0000-0000-000054330000}"/>
    <cellStyle name="Comma [0] 5556" xfId="12589" hidden="1" xr:uid="{00000000-0005-0000-0000-00004E310000}"/>
    <cellStyle name="Comma [0] 5557" xfId="13243" hidden="1" xr:uid="{00000000-0005-0000-0000-0000DC330000}"/>
    <cellStyle name="Comma [0] 5558" xfId="13245" hidden="1" xr:uid="{00000000-0005-0000-0000-0000DE330000}"/>
    <cellStyle name="Comma [0] 5559" xfId="13194" hidden="1" xr:uid="{00000000-0005-0000-0000-0000AB330000}"/>
    <cellStyle name="Comma [0] 556" xfId="3282" hidden="1" xr:uid="{00000000-0005-0000-0000-0000F30C0000}"/>
    <cellStyle name="Comma [0] 5560" xfId="13170" hidden="1" xr:uid="{00000000-0005-0000-0000-000093330000}"/>
    <cellStyle name="Comma [0] 5561" xfId="13205" hidden="1" xr:uid="{00000000-0005-0000-0000-0000B6330000}"/>
    <cellStyle name="Comma [0] 5562" xfId="13137" hidden="1" xr:uid="{00000000-0005-0000-0000-000072330000}"/>
    <cellStyle name="Comma [0] 5563" xfId="13207" hidden="1" xr:uid="{00000000-0005-0000-0000-0000B8330000}"/>
    <cellStyle name="Comma [0] 5564" xfId="13252" hidden="1" xr:uid="{00000000-0005-0000-0000-0000E5330000}"/>
    <cellStyle name="Comma [0] 5565" xfId="13195" hidden="1" xr:uid="{00000000-0005-0000-0000-0000AC330000}"/>
    <cellStyle name="Comma [0] 5566" xfId="13152" hidden="1" xr:uid="{00000000-0005-0000-0000-000081330000}"/>
    <cellStyle name="Comma [0] 5567" xfId="13258" hidden="1" xr:uid="{00000000-0005-0000-0000-0000EB330000}"/>
    <cellStyle name="Comma [0] 5568" xfId="13260" hidden="1" xr:uid="{00000000-0005-0000-0000-0000ED330000}"/>
    <cellStyle name="Comma [0] 5569" xfId="13213" hidden="1" xr:uid="{00000000-0005-0000-0000-0000BE330000}"/>
    <cellStyle name="Comma [0] 557" xfId="3231" hidden="1" xr:uid="{00000000-0005-0000-0000-0000C00C0000}"/>
    <cellStyle name="Comma [0] 5570" xfId="13219" hidden="1" xr:uid="{00000000-0005-0000-0000-0000C4330000}"/>
    <cellStyle name="Comma [0] 5571" xfId="13106" hidden="1" xr:uid="{00000000-0005-0000-0000-000053330000}"/>
    <cellStyle name="Comma [0] 5572" xfId="13169" hidden="1" xr:uid="{00000000-0005-0000-0000-000092330000}"/>
    <cellStyle name="Comma [0] 5573" xfId="13177" hidden="1" xr:uid="{00000000-0005-0000-0000-00009A330000}"/>
    <cellStyle name="Comma [0] 5574" xfId="13266" hidden="1" xr:uid="{00000000-0005-0000-0000-0000F3330000}"/>
    <cellStyle name="Comma [0] 5575" xfId="13180" hidden="1" xr:uid="{00000000-0005-0000-0000-00009D330000}"/>
    <cellStyle name="Comma [0] 5576" xfId="13140" hidden="1" xr:uid="{00000000-0005-0000-0000-000075330000}"/>
    <cellStyle name="Comma [0] 5577" xfId="13271" hidden="1" xr:uid="{00000000-0005-0000-0000-0000F8330000}"/>
    <cellStyle name="Comma [0] 5578" xfId="13273" hidden="1" xr:uid="{00000000-0005-0000-0000-0000FA330000}"/>
    <cellStyle name="Comma [0] 5579" xfId="13232" hidden="1" xr:uid="{00000000-0005-0000-0000-0000D1330000}"/>
    <cellStyle name="Comma [0] 558" xfId="3207" hidden="1" xr:uid="{00000000-0005-0000-0000-0000A80C0000}"/>
    <cellStyle name="Comma [0] 5580" xfId="13238" hidden="1" xr:uid="{00000000-0005-0000-0000-0000D7330000}"/>
    <cellStyle name="Comma [0] 5581" xfId="13139" hidden="1" xr:uid="{00000000-0005-0000-0000-000074330000}"/>
    <cellStyle name="Comma [0] 5582" xfId="13220" hidden="1" xr:uid="{00000000-0005-0000-0000-0000C5330000}"/>
    <cellStyle name="Comma [0] 5583" xfId="13199" hidden="1" xr:uid="{00000000-0005-0000-0000-0000B0330000}"/>
    <cellStyle name="Comma [0] 5584" xfId="13277" hidden="1" xr:uid="{00000000-0005-0000-0000-0000FE330000}"/>
    <cellStyle name="Comma [0] 5585" xfId="13218" hidden="1" xr:uid="{00000000-0005-0000-0000-0000C3330000}"/>
    <cellStyle name="Comma [0] 5586" xfId="13156" hidden="1" xr:uid="{00000000-0005-0000-0000-000085330000}"/>
    <cellStyle name="Comma [0] 5587" xfId="13284" hidden="1" xr:uid="{00000000-0005-0000-0000-000005340000}"/>
    <cellStyle name="Comma [0] 5588" xfId="13286" hidden="1" xr:uid="{00000000-0005-0000-0000-000007340000}"/>
    <cellStyle name="Comma [0] 5589" xfId="13250" hidden="1" xr:uid="{00000000-0005-0000-0000-0000E3330000}"/>
    <cellStyle name="Comma [0] 559" xfId="3242" hidden="1" xr:uid="{00000000-0005-0000-0000-0000CB0C0000}"/>
    <cellStyle name="Comma [0] 5590" xfId="13255" hidden="1" xr:uid="{00000000-0005-0000-0000-0000E8330000}"/>
    <cellStyle name="Comma [0] 5591" xfId="12620" hidden="1" xr:uid="{00000000-0005-0000-0000-00006D310000}"/>
    <cellStyle name="Comma [0] 5592" xfId="13239" hidden="1" xr:uid="{00000000-0005-0000-0000-0000D8330000}"/>
    <cellStyle name="Comma [0] 5593" xfId="13144" hidden="1" xr:uid="{00000000-0005-0000-0000-000079330000}"/>
    <cellStyle name="Comma [0] 5594" xfId="13290" hidden="1" xr:uid="{00000000-0005-0000-0000-00000B340000}"/>
    <cellStyle name="Comma [0] 5595" xfId="13237" hidden="1" xr:uid="{00000000-0005-0000-0000-0000D6330000}"/>
    <cellStyle name="Comma [0] 5596" xfId="13176" hidden="1" xr:uid="{00000000-0005-0000-0000-000099330000}"/>
    <cellStyle name="Comma [0] 5597" xfId="13294" hidden="1" xr:uid="{00000000-0005-0000-0000-00000F340000}"/>
    <cellStyle name="Comma [0] 5598" xfId="13296" hidden="1" xr:uid="{00000000-0005-0000-0000-000011340000}"/>
    <cellStyle name="Comma [0] 5599" xfId="13264" hidden="1" xr:uid="{00000000-0005-0000-0000-0000F1330000}"/>
    <cellStyle name="Comma [0] 56" xfId="2271" hidden="1" xr:uid="{00000000-0005-0000-0000-000000090000}"/>
    <cellStyle name="Comma [0] 560" xfId="3174" hidden="1" xr:uid="{00000000-0005-0000-0000-0000870C0000}"/>
    <cellStyle name="Comma [0] 5600" xfId="13268" hidden="1" xr:uid="{00000000-0005-0000-0000-0000F5330000}"/>
    <cellStyle name="Comma [0] 5601" xfId="13158" hidden="1" xr:uid="{00000000-0005-0000-0000-000087330000}"/>
    <cellStyle name="Comma [0] 5602" xfId="13256" hidden="1" xr:uid="{00000000-0005-0000-0000-0000E9330000}"/>
    <cellStyle name="Comma [0] 5603" xfId="13148" hidden="1" xr:uid="{00000000-0005-0000-0000-00007D330000}"/>
    <cellStyle name="Comma [0] 5604" xfId="13300" hidden="1" xr:uid="{00000000-0005-0000-0000-000015340000}"/>
    <cellStyle name="Comma [0] 5605" xfId="13254" hidden="1" xr:uid="{00000000-0005-0000-0000-0000E7330000}"/>
    <cellStyle name="Comma [0] 5606" xfId="13223" hidden="1" xr:uid="{00000000-0005-0000-0000-0000C8330000}"/>
    <cellStyle name="Comma [0] 5607" xfId="13304" hidden="1" xr:uid="{00000000-0005-0000-0000-000019340000}"/>
    <cellStyle name="Comma [0] 5608" xfId="13306" hidden="1" xr:uid="{00000000-0005-0000-0000-00001B340000}"/>
    <cellStyle name="Comma [0] 5609" xfId="13292" hidden="1" xr:uid="{00000000-0005-0000-0000-00000D340000}"/>
    <cellStyle name="Comma [0] 561" xfId="3244" hidden="1" xr:uid="{00000000-0005-0000-0000-0000CD0C0000}"/>
    <cellStyle name="Comma [0] 5610" xfId="13279" hidden="1" xr:uid="{00000000-0005-0000-0000-000000340000}"/>
    <cellStyle name="Comma [0] 5611" xfId="13303" hidden="1" xr:uid="{00000000-0005-0000-0000-000018340000}"/>
    <cellStyle name="Comma [0] 5612" xfId="13269" hidden="1" xr:uid="{00000000-0005-0000-0000-0000F6330000}"/>
    <cellStyle name="Comma [0] 5613" xfId="13241" hidden="1" xr:uid="{00000000-0005-0000-0000-0000DA330000}"/>
    <cellStyle name="Comma [0] 5614" xfId="13308" hidden="1" xr:uid="{00000000-0005-0000-0000-00001D340000}"/>
    <cellStyle name="Comma [0] 5615" xfId="13265" hidden="1" xr:uid="{00000000-0005-0000-0000-0000F2330000}"/>
    <cellStyle name="Comma [0] 5616" xfId="13299" hidden="1" xr:uid="{00000000-0005-0000-0000-000014340000}"/>
    <cellStyle name="Comma [0] 5617" xfId="13312" hidden="1" xr:uid="{00000000-0005-0000-0000-000021340000}"/>
    <cellStyle name="Comma [0] 5618" xfId="13314" hidden="1" xr:uid="{00000000-0005-0000-0000-000023340000}"/>
    <cellStyle name="Comma [0] 5619" xfId="13182" hidden="1" xr:uid="{00000000-0005-0000-0000-00009F330000}"/>
    <cellStyle name="Comma [0] 562" xfId="3289" hidden="1" xr:uid="{00000000-0005-0000-0000-0000FA0C0000}"/>
    <cellStyle name="Comma [0] 5620" xfId="13302" hidden="1" xr:uid="{00000000-0005-0000-0000-000017340000}"/>
    <cellStyle name="Comma [0] 5621" xfId="13242" hidden="1" xr:uid="{00000000-0005-0000-0000-0000DB330000}"/>
    <cellStyle name="Comma [0] 5622" xfId="13276" hidden="1" xr:uid="{00000000-0005-0000-0000-0000FD330000}"/>
    <cellStyle name="Comma [0] 5623" xfId="13289" hidden="1" xr:uid="{00000000-0005-0000-0000-00000A340000}"/>
    <cellStyle name="Comma [0] 5624" xfId="13317" hidden="1" xr:uid="{00000000-0005-0000-0000-000026340000}"/>
    <cellStyle name="Comma [0] 5625" xfId="13280" hidden="1" xr:uid="{00000000-0005-0000-0000-000001340000}"/>
    <cellStyle name="Comma [0] 5626" xfId="13240" hidden="1" xr:uid="{00000000-0005-0000-0000-0000D9330000}"/>
    <cellStyle name="Comma [0] 5627" xfId="13319" hidden="1" xr:uid="{00000000-0005-0000-0000-000028340000}"/>
    <cellStyle name="Comma [0] 5628" xfId="13321" hidden="1" xr:uid="{00000000-0005-0000-0000-00002A340000}"/>
    <cellStyle name="Comma [0] 5629" xfId="12674" hidden="1" xr:uid="{00000000-0005-0000-0000-0000A3310000}"/>
    <cellStyle name="Comma [0] 563" xfId="3232" hidden="1" xr:uid="{00000000-0005-0000-0000-0000C10C0000}"/>
    <cellStyle name="Comma [0] 5630" xfId="12630" hidden="1" xr:uid="{00000000-0005-0000-0000-000077310000}"/>
    <cellStyle name="Comma [0] 5631" xfId="13327" hidden="1" xr:uid="{00000000-0005-0000-0000-000030340000}"/>
    <cellStyle name="Comma [0] 5632" xfId="13333" hidden="1" xr:uid="{00000000-0005-0000-0000-000036340000}"/>
    <cellStyle name="Comma [0] 5633" xfId="13335" hidden="1" xr:uid="{00000000-0005-0000-0000-000038340000}"/>
    <cellStyle name="Comma [0] 5634" xfId="13326" hidden="1" xr:uid="{00000000-0005-0000-0000-00002F340000}"/>
    <cellStyle name="Comma [0] 5635" xfId="13331" hidden="1" xr:uid="{00000000-0005-0000-0000-000034340000}"/>
    <cellStyle name="Comma [0] 5636" xfId="13337" hidden="1" xr:uid="{00000000-0005-0000-0000-00003A340000}"/>
    <cellStyle name="Comma [0] 5637" xfId="13339" hidden="1" xr:uid="{00000000-0005-0000-0000-00003C340000}"/>
    <cellStyle name="Comma [0] 5638" xfId="12631" hidden="1" xr:uid="{00000000-0005-0000-0000-000078310000}"/>
    <cellStyle name="Comma [0] 5639" xfId="12609" hidden="1" xr:uid="{00000000-0005-0000-0000-000062310000}"/>
    <cellStyle name="Comma [0] 564" xfId="3189" hidden="1" xr:uid="{00000000-0005-0000-0000-0000960C0000}"/>
    <cellStyle name="Comma [0] 5640" xfId="13350" hidden="1" xr:uid="{00000000-0005-0000-0000-000047340000}"/>
    <cellStyle name="Comma [0] 5641" xfId="13359" hidden="1" xr:uid="{00000000-0005-0000-0000-000050340000}"/>
    <cellStyle name="Comma [0] 5642" xfId="13370" hidden="1" xr:uid="{00000000-0005-0000-0000-00005B340000}"/>
    <cellStyle name="Comma [0] 5643" xfId="13376" hidden="1" xr:uid="{00000000-0005-0000-0000-000061340000}"/>
    <cellStyle name="Comma [0] 5644" xfId="13358" hidden="1" xr:uid="{00000000-0005-0000-0000-00004F340000}"/>
    <cellStyle name="Comma [0] 5645" xfId="13368" hidden="1" xr:uid="{00000000-0005-0000-0000-000059340000}"/>
    <cellStyle name="Comma [0] 5646" xfId="13388" hidden="1" xr:uid="{00000000-0005-0000-0000-00006D340000}"/>
    <cellStyle name="Comma [0] 5647" xfId="13390" hidden="1" xr:uid="{00000000-0005-0000-0000-00006F340000}"/>
    <cellStyle name="Comma [0] 5648" xfId="13341" hidden="1" xr:uid="{00000000-0005-0000-0000-00003E340000}"/>
    <cellStyle name="Comma [0] 5649" xfId="12597" hidden="1" xr:uid="{00000000-0005-0000-0000-000056310000}"/>
    <cellStyle name="Comma [0] 565" xfId="3295" hidden="1" xr:uid="{00000000-0005-0000-0000-0000000D0000}"/>
    <cellStyle name="Comma [0] 5650" xfId="13344" hidden="1" xr:uid="{00000000-0005-0000-0000-000041340000}"/>
    <cellStyle name="Comma [0] 5651" xfId="12608" hidden="1" xr:uid="{00000000-0005-0000-0000-000061310000}"/>
    <cellStyle name="Comma [0] 5652" xfId="12607" hidden="1" xr:uid="{00000000-0005-0000-0000-000060310000}"/>
    <cellStyle name="Comma [0] 5653" xfId="13395" hidden="1" xr:uid="{00000000-0005-0000-0000-000074340000}"/>
    <cellStyle name="Comma [0] 5654" xfId="12683" hidden="1" xr:uid="{00000000-0005-0000-0000-0000AC310000}"/>
    <cellStyle name="Comma [0] 5655" xfId="12884" hidden="1" xr:uid="{00000000-0005-0000-0000-000075320000}"/>
    <cellStyle name="Comma [0] 5656" xfId="13407" hidden="1" xr:uid="{00000000-0005-0000-0000-000080340000}"/>
    <cellStyle name="Comma [0] 5657" xfId="13409" hidden="1" xr:uid="{00000000-0005-0000-0000-000082340000}"/>
    <cellStyle name="Comma [0] 5658" xfId="13398" hidden="1" xr:uid="{00000000-0005-0000-0000-000077340000}"/>
    <cellStyle name="Comma [0] 5659" xfId="13406" hidden="1" xr:uid="{00000000-0005-0000-0000-00007F340000}"/>
    <cellStyle name="Comma [0] 566" xfId="3297" hidden="1" xr:uid="{00000000-0005-0000-0000-0000020D0000}"/>
    <cellStyle name="Comma [0] 5660" xfId="12893" hidden="1" xr:uid="{00000000-0005-0000-0000-00007E320000}"/>
    <cellStyle name="Comma [0] 5661" xfId="13392" hidden="1" xr:uid="{00000000-0005-0000-0000-000071340000}"/>
    <cellStyle name="Comma [0] 5662" xfId="13425" hidden="1" xr:uid="{00000000-0005-0000-0000-000092340000}"/>
    <cellStyle name="Comma [0] 5663" xfId="13433" hidden="1" xr:uid="{00000000-0005-0000-0000-00009A340000}"/>
    <cellStyle name="Comma [0] 5664" xfId="13342" hidden="1" xr:uid="{00000000-0005-0000-0000-00003F340000}"/>
    <cellStyle name="Comma [0] 5665" xfId="13421" hidden="1" xr:uid="{00000000-0005-0000-0000-00008E340000}"/>
    <cellStyle name="Comma [0] 5666" xfId="13442" hidden="1" xr:uid="{00000000-0005-0000-0000-0000A3340000}"/>
    <cellStyle name="Comma [0] 5667" xfId="13444" hidden="1" xr:uid="{00000000-0005-0000-0000-0000A5340000}"/>
    <cellStyle name="Comma [0] 5668" xfId="13403" hidden="1" xr:uid="{00000000-0005-0000-0000-00007C340000}"/>
    <cellStyle name="Comma [0] 5669" xfId="13348" hidden="1" xr:uid="{00000000-0005-0000-0000-000045340000}"/>
    <cellStyle name="Comma [0] 567" xfId="3250" hidden="1" xr:uid="{00000000-0005-0000-0000-0000D30C0000}"/>
    <cellStyle name="Comma [0] 5670" xfId="13401" hidden="1" xr:uid="{00000000-0005-0000-0000-00007A340000}"/>
    <cellStyle name="Comma [0] 5671" xfId="13385" hidden="1" xr:uid="{00000000-0005-0000-0000-00006A340000}"/>
    <cellStyle name="Comma [0] 5672" xfId="13381" hidden="1" xr:uid="{00000000-0005-0000-0000-000066340000}"/>
    <cellStyle name="Comma [0] 5673" xfId="13452" hidden="1" xr:uid="{00000000-0005-0000-0000-0000AD340000}"/>
    <cellStyle name="Comma [0] 5674" xfId="13324" hidden="1" xr:uid="{00000000-0005-0000-0000-00002D340000}"/>
    <cellStyle name="Comma [0] 5675" xfId="12632" hidden="1" xr:uid="{00000000-0005-0000-0000-000079310000}"/>
    <cellStyle name="Comma [0] 5676" xfId="13460" hidden="1" xr:uid="{00000000-0005-0000-0000-0000B5340000}"/>
    <cellStyle name="Comma [0] 5677" xfId="13462" hidden="1" xr:uid="{00000000-0005-0000-0000-0000B7340000}"/>
    <cellStyle name="Comma [0] 5678" xfId="13411" hidden="1" xr:uid="{00000000-0005-0000-0000-000084340000}"/>
    <cellStyle name="Comma [0] 5679" xfId="13387" hidden="1" xr:uid="{00000000-0005-0000-0000-00006C340000}"/>
    <cellStyle name="Comma [0] 568" xfId="3256" hidden="1" xr:uid="{00000000-0005-0000-0000-0000D90C0000}"/>
    <cellStyle name="Comma [0] 5680" xfId="13422" hidden="1" xr:uid="{00000000-0005-0000-0000-00008F340000}"/>
    <cellStyle name="Comma [0] 5681" xfId="13354" hidden="1" xr:uid="{00000000-0005-0000-0000-00004B340000}"/>
    <cellStyle name="Comma [0] 5682" xfId="13424" hidden="1" xr:uid="{00000000-0005-0000-0000-000091340000}"/>
    <cellStyle name="Comma [0] 5683" xfId="13469" hidden="1" xr:uid="{00000000-0005-0000-0000-0000BE340000}"/>
    <cellStyle name="Comma [0] 5684" xfId="13412" hidden="1" xr:uid="{00000000-0005-0000-0000-000085340000}"/>
    <cellStyle name="Comma [0] 5685" xfId="13369" hidden="1" xr:uid="{00000000-0005-0000-0000-00005A340000}"/>
    <cellStyle name="Comma [0] 5686" xfId="13475" hidden="1" xr:uid="{00000000-0005-0000-0000-0000C4340000}"/>
    <cellStyle name="Comma [0] 5687" xfId="13477" hidden="1" xr:uid="{00000000-0005-0000-0000-0000C6340000}"/>
    <cellStyle name="Comma [0] 5688" xfId="13430" hidden="1" xr:uid="{00000000-0005-0000-0000-000097340000}"/>
    <cellStyle name="Comma [0] 5689" xfId="13436" hidden="1" xr:uid="{00000000-0005-0000-0000-00009D340000}"/>
    <cellStyle name="Comma [0] 569" xfId="3137" hidden="1" xr:uid="{00000000-0005-0000-0000-0000620C0000}"/>
    <cellStyle name="Comma [0] 5690" xfId="13323" hidden="1" xr:uid="{00000000-0005-0000-0000-00002C340000}"/>
    <cellStyle name="Comma [0] 5691" xfId="13386" hidden="1" xr:uid="{00000000-0005-0000-0000-00006B340000}"/>
    <cellStyle name="Comma [0] 5692" xfId="13394" hidden="1" xr:uid="{00000000-0005-0000-0000-000073340000}"/>
    <cellStyle name="Comma [0] 5693" xfId="13483" hidden="1" xr:uid="{00000000-0005-0000-0000-0000CC340000}"/>
    <cellStyle name="Comma [0] 5694" xfId="13397" hidden="1" xr:uid="{00000000-0005-0000-0000-000076340000}"/>
    <cellStyle name="Comma [0] 5695" xfId="13357" hidden="1" xr:uid="{00000000-0005-0000-0000-00004E340000}"/>
    <cellStyle name="Comma [0] 5696" xfId="13488" hidden="1" xr:uid="{00000000-0005-0000-0000-0000D1340000}"/>
    <cellStyle name="Comma [0] 5697" xfId="13490" hidden="1" xr:uid="{00000000-0005-0000-0000-0000D3340000}"/>
    <cellStyle name="Comma [0] 5698" xfId="13449" hidden="1" xr:uid="{00000000-0005-0000-0000-0000AA340000}"/>
    <cellStyle name="Comma [0] 5699" xfId="13455" hidden="1" xr:uid="{00000000-0005-0000-0000-0000B0340000}"/>
    <cellStyle name="Comma [0] 57" xfId="2041" hidden="1" xr:uid="{00000000-0005-0000-0000-00001A080000}"/>
    <cellStyle name="Comma [0] 570" xfId="3206" hidden="1" xr:uid="{00000000-0005-0000-0000-0000A70C0000}"/>
    <cellStyle name="Comma [0] 5700" xfId="13356" hidden="1" xr:uid="{00000000-0005-0000-0000-00004D340000}"/>
    <cellStyle name="Comma [0] 5701" xfId="13437" hidden="1" xr:uid="{00000000-0005-0000-0000-00009E340000}"/>
    <cellStyle name="Comma [0] 5702" xfId="13416" hidden="1" xr:uid="{00000000-0005-0000-0000-000089340000}"/>
    <cellStyle name="Comma [0] 5703" xfId="13494" hidden="1" xr:uid="{00000000-0005-0000-0000-0000D7340000}"/>
    <cellStyle name="Comma [0] 5704" xfId="13435" hidden="1" xr:uid="{00000000-0005-0000-0000-00009C340000}"/>
    <cellStyle name="Comma [0] 5705" xfId="13373" hidden="1" xr:uid="{00000000-0005-0000-0000-00005E340000}"/>
    <cellStyle name="Comma [0] 5706" xfId="13501" hidden="1" xr:uid="{00000000-0005-0000-0000-0000DE340000}"/>
    <cellStyle name="Comma [0] 5707" xfId="13503" hidden="1" xr:uid="{00000000-0005-0000-0000-0000E0340000}"/>
    <cellStyle name="Comma [0] 5708" xfId="13467" hidden="1" xr:uid="{00000000-0005-0000-0000-0000BC340000}"/>
    <cellStyle name="Comma [0] 5709" xfId="13472" hidden="1" xr:uid="{00000000-0005-0000-0000-0000C1340000}"/>
    <cellStyle name="Comma [0] 571" xfId="3214" hidden="1" xr:uid="{00000000-0005-0000-0000-0000AF0C0000}"/>
    <cellStyle name="Comma [0] 5710" xfId="12902" hidden="1" xr:uid="{00000000-0005-0000-0000-000087320000}"/>
    <cellStyle name="Comma [0] 5711" xfId="13456" hidden="1" xr:uid="{00000000-0005-0000-0000-0000B1340000}"/>
    <cellStyle name="Comma [0] 5712" xfId="13361" hidden="1" xr:uid="{00000000-0005-0000-0000-000052340000}"/>
    <cellStyle name="Comma [0] 5713" xfId="13507" hidden="1" xr:uid="{00000000-0005-0000-0000-0000E4340000}"/>
    <cellStyle name="Comma [0] 5714" xfId="13454" hidden="1" xr:uid="{00000000-0005-0000-0000-0000AF340000}"/>
    <cellStyle name="Comma [0] 5715" xfId="13393" hidden="1" xr:uid="{00000000-0005-0000-0000-000072340000}"/>
    <cellStyle name="Comma [0] 5716" xfId="13511" hidden="1" xr:uid="{00000000-0005-0000-0000-0000E8340000}"/>
    <cellStyle name="Comma [0] 5717" xfId="13513" hidden="1" xr:uid="{00000000-0005-0000-0000-0000EA340000}"/>
    <cellStyle name="Comma [0] 5718" xfId="13481" hidden="1" xr:uid="{00000000-0005-0000-0000-0000CA340000}"/>
    <cellStyle name="Comma [0] 5719" xfId="13485" hidden="1" xr:uid="{00000000-0005-0000-0000-0000CE340000}"/>
    <cellStyle name="Comma [0] 572" xfId="3303" hidden="1" xr:uid="{00000000-0005-0000-0000-0000080D0000}"/>
    <cellStyle name="Comma [0] 5720" xfId="13375" hidden="1" xr:uid="{00000000-0005-0000-0000-000060340000}"/>
    <cellStyle name="Comma [0] 5721" xfId="13473" hidden="1" xr:uid="{00000000-0005-0000-0000-0000C2340000}"/>
    <cellStyle name="Comma [0] 5722" xfId="13365" hidden="1" xr:uid="{00000000-0005-0000-0000-000056340000}"/>
    <cellStyle name="Comma [0] 5723" xfId="13517" hidden="1" xr:uid="{00000000-0005-0000-0000-0000EE340000}"/>
    <cellStyle name="Comma [0] 5724" xfId="13471" hidden="1" xr:uid="{00000000-0005-0000-0000-0000C0340000}"/>
    <cellStyle name="Comma [0] 5725" xfId="13440" hidden="1" xr:uid="{00000000-0005-0000-0000-0000A1340000}"/>
    <cellStyle name="Comma [0] 5726" xfId="13521" hidden="1" xr:uid="{00000000-0005-0000-0000-0000F2340000}"/>
    <cellStyle name="Comma [0] 5727" xfId="13523" hidden="1" xr:uid="{00000000-0005-0000-0000-0000F4340000}"/>
    <cellStyle name="Comma [0] 5728" xfId="13509" hidden="1" xr:uid="{00000000-0005-0000-0000-0000E6340000}"/>
    <cellStyle name="Comma [0] 5729" xfId="13496" hidden="1" xr:uid="{00000000-0005-0000-0000-0000D9340000}"/>
    <cellStyle name="Comma [0] 573" xfId="3217" hidden="1" xr:uid="{00000000-0005-0000-0000-0000B20C0000}"/>
    <cellStyle name="Comma [0] 5730" xfId="13520" hidden="1" xr:uid="{00000000-0005-0000-0000-0000F1340000}"/>
    <cellStyle name="Comma [0] 5731" xfId="13486" hidden="1" xr:uid="{00000000-0005-0000-0000-0000CF340000}"/>
    <cellStyle name="Comma [0] 5732" xfId="13458" hidden="1" xr:uid="{00000000-0005-0000-0000-0000B3340000}"/>
    <cellStyle name="Comma [0] 5733" xfId="13525" hidden="1" xr:uid="{00000000-0005-0000-0000-0000F6340000}"/>
    <cellStyle name="Comma [0] 5734" xfId="13482" hidden="1" xr:uid="{00000000-0005-0000-0000-0000CB340000}"/>
    <cellStyle name="Comma [0] 5735" xfId="13516" hidden="1" xr:uid="{00000000-0005-0000-0000-0000ED340000}"/>
    <cellStyle name="Comma [0] 5736" xfId="13529" hidden="1" xr:uid="{00000000-0005-0000-0000-0000FA340000}"/>
    <cellStyle name="Comma [0] 5737" xfId="13531" hidden="1" xr:uid="{00000000-0005-0000-0000-0000FC340000}"/>
    <cellStyle name="Comma [0] 5738" xfId="13399" hidden="1" xr:uid="{00000000-0005-0000-0000-000078340000}"/>
    <cellStyle name="Comma [0] 5739" xfId="13519" hidden="1" xr:uid="{00000000-0005-0000-0000-0000F0340000}"/>
    <cellStyle name="Comma [0] 574" xfId="3177" hidden="1" xr:uid="{00000000-0005-0000-0000-00008A0C0000}"/>
    <cellStyle name="Comma [0] 5740" xfId="13459" hidden="1" xr:uid="{00000000-0005-0000-0000-0000B4340000}"/>
    <cellStyle name="Comma [0] 5741" xfId="13493" hidden="1" xr:uid="{00000000-0005-0000-0000-0000D6340000}"/>
    <cellStyle name="Comma [0] 5742" xfId="13506" hidden="1" xr:uid="{00000000-0005-0000-0000-0000E3340000}"/>
    <cellStyle name="Comma [0] 5743" xfId="13534" hidden="1" xr:uid="{00000000-0005-0000-0000-0000FF340000}"/>
    <cellStyle name="Comma [0] 5744" xfId="13497" hidden="1" xr:uid="{00000000-0005-0000-0000-0000DA340000}"/>
    <cellStyle name="Comma [0] 5745" xfId="13457" hidden="1" xr:uid="{00000000-0005-0000-0000-0000B2340000}"/>
    <cellStyle name="Comma [0] 5746" xfId="13536" hidden="1" xr:uid="{00000000-0005-0000-0000-000001350000}"/>
    <cellStyle name="Comma [0] 5747" xfId="13538" hidden="1" xr:uid="{00000000-0005-0000-0000-000003350000}"/>
    <cellStyle name="Comma [0] 5748" xfId="11156" hidden="1" xr:uid="{00000000-0005-0000-0000-0000B52B0000}"/>
    <cellStyle name="Comma [0] 5749" xfId="11172" hidden="1" xr:uid="{00000000-0005-0000-0000-0000C52B0000}"/>
    <cellStyle name="Comma [0] 575" xfId="3308" hidden="1" xr:uid="{00000000-0005-0000-0000-00000D0D0000}"/>
    <cellStyle name="Comma [0] 5750" xfId="11176" hidden="1" xr:uid="{00000000-0005-0000-0000-0000C92B0000}"/>
    <cellStyle name="Comma [0] 5751" xfId="13543" hidden="1" xr:uid="{00000000-0005-0000-0000-000008350000}"/>
    <cellStyle name="Comma [0] 5752" xfId="13545" hidden="1" xr:uid="{00000000-0005-0000-0000-00000A350000}"/>
    <cellStyle name="Comma [0] 5753" xfId="11171" hidden="1" xr:uid="{00000000-0005-0000-0000-0000C42B0000}"/>
    <cellStyle name="Comma [0] 5754" xfId="13541" hidden="1" xr:uid="{00000000-0005-0000-0000-000006350000}"/>
    <cellStyle name="Comma [0] 5755" xfId="13547" hidden="1" xr:uid="{00000000-0005-0000-0000-00000C350000}"/>
    <cellStyle name="Comma [0] 5756" xfId="13549" hidden="1" xr:uid="{00000000-0005-0000-0000-00000E350000}"/>
    <cellStyle name="Comma [0] 5757" xfId="11164" hidden="1" xr:uid="{00000000-0005-0000-0000-0000BD2B0000}"/>
    <cellStyle name="Comma [0] 5758" xfId="12586" hidden="1" xr:uid="{00000000-0005-0000-0000-00004B310000}"/>
    <cellStyle name="Comma [0] 5759" xfId="13560" hidden="1" xr:uid="{00000000-0005-0000-0000-000019350000}"/>
    <cellStyle name="Comma [0] 576" xfId="3310" hidden="1" xr:uid="{00000000-0005-0000-0000-00000F0D0000}"/>
    <cellStyle name="Comma [0] 5760" xfId="13569" hidden="1" xr:uid="{00000000-0005-0000-0000-000022350000}"/>
    <cellStyle name="Comma [0] 5761" xfId="13580" hidden="1" xr:uid="{00000000-0005-0000-0000-00002D350000}"/>
    <cellStyle name="Comma [0] 5762" xfId="13586" hidden="1" xr:uid="{00000000-0005-0000-0000-000033350000}"/>
    <cellStyle name="Comma [0] 5763" xfId="13568" hidden="1" xr:uid="{00000000-0005-0000-0000-000021350000}"/>
    <cellStyle name="Comma [0] 5764" xfId="13578" hidden="1" xr:uid="{00000000-0005-0000-0000-00002B350000}"/>
    <cellStyle name="Comma [0] 5765" xfId="13598" hidden="1" xr:uid="{00000000-0005-0000-0000-00003F350000}"/>
    <cellStyle name="Comma [0] 5766" xfId="13600" hidden="1" xr:uid="{00000000-0005-0000-0000-000041350000}"/>
    <cellStyle name="Comma [0] 5767" xfId="13551" hidden="1" xr:uid="{00000000-0005-0000-0000-000010350000}"/>
    <cellStyle name="Comma [0] 5768" xfId="11207" hidden="1" xr:uid="{00000000-0005-0000-0000-0000E82B0000}"/>
    <cellStyle name="Comma [0] 5769" xfId="13554" hidden="1" xr:uid="{00000000-0005-0000-0000-000013350000}"/>
    <cellStyle name="Comma [0] 577" xfId="3269" hidden="1" xr:uid="{00000000-0005-0000-0000-0000E60C0000}"/>
    <cellStyle name="Comma [0] 5770" xfId="11161" hidden="1" xr:uid="{00000000-0005-0000-0000-0000BA2B0000}"/>
    <cellStyle name="Comma [0] 5771" xfId="11163" hidden="1" xr:uid="{00000000-0005-0000-0000-0000BC2B0000}"/>
    <cellStyle name="Comma [0] 5772" xfId="13605" hidden="1" xr:uid="{00000000-0005-0000-0000-000046350000}"/>
    <cellStyle name="Comma [0] 5773" xfId="12587" hidden="1" xr:uid="{00000000-0005-0000-0000-00004C310000}"/>
    <cellStyle name="Comma [0] 5774" xfId="11421" hidden="1" xr:uid="{00000000-0005-0000-0000-0000BE2C0000}"/>
    <cellStyle name="Comma [0] 5775" xfId="13617" hidden="1" xr:uid="{00000000-0005-0000-0000-000052350000}"/>
    <cellStyle name="Comma [0] 5776" xfId="13619" hidden="1" xr:uid="{00000000-0005-0000-0000-000054350000}"/>
    <cellStyle name="Comma [0] 5777" xfId="13608" hidden="1" xr:uid="{00000000-0005-0000-0000-000049350000}"/>
    <cellStyle name="Comma [0] 5778" xfId="13616" hidden="1" xr:uid="{00000000-0005-0000-0000-000051350000}"/>
    <cellStyle name="Comma [0] 5779" xfId="11160" hidden="1" xr:uid="{00000000-0005-0000-0000-0000B92B0000}"/>
    <cellStyle name="Comma [0] 578" xfId="3275" hidden="1" xr:uid="{00000000-0005-0000-0000-0000EC0C0000}"/>
    <cellStyle name="Comma [0] 5780" xfId="13602" hidden="1" xr:uid="{00000000-0005-0000-0000-000043350000}"/>
    <cellStyle name="Comma [0] 5781" xfId="13635" hidden="1" xr:uid="{00000000-0005-0000-0000-000064350000}"/>
    <cellStyle name="Comma [0] 5782" xfId="13643" hidden="1" xr:uid="{00000000-0005-0000-0000-00006C350000}"/>
    <cellStyle name="Comma [0] 5783" xfId="13552" hidden="1" xr:uid="{00000000-0005-0000-0000-000011350000}"/>
    <cellStyle name="Comma [0] 5784" xfId="13631" hidden="1" xr:uid="{00000000-0005-0000-0000-000060350000}"/>
    <cellStyle name="Comma [0] 5785" xfId="13652" hidden="1" xr:uid="{00000000-0005-0000-0000-000075350000}"/>
    <cellStyle name="Comma [0] 5786" xfId="13654" hidden="1" xr:uid="{00000000-0005-0000-0000-000077350000}"/>
    <cellStyle name="Comma [0] 5787" xfId="13613" hidden="1" xr:uid="{00000000-0005-0000-0000-00004E350000}"/>
    <cellStyle name="Comma [0] 5788" xfId="13558" hidden="1" xr:uid="{00000000-0005-0000-0000-000017350000}"/>
    <cellStyle name="Comma [0] 5789" xfId="13611" hidden="1" xr:uid="{00000000-0005-0000-0000-00004C350000}"/>
    <cellStyle name="Comma [0] 579" xfId="3176" hidden="1" xr:uid="{00000000-0005-0000-0000-0000890C0000}"/>
    <cellStyle name="Comma [0] 5790" xfId="13595" hidden="1" xr:uid="{00000000-0005-0000-0000-00003C350000}"/>
    <cellStyle name="Comma [0] 5791" xfId="13591" hidden="1" xr:uid="{00000000-0005-0000-0000-000038350000}"/>
    <cellStyle name="Comma [0] 5792" xfId="13662" hidden="1" xr:uid="{00000000-0005-0000-0000-00007F350000}"/>
    <cellStyle name="Comma [0] 5793" xfId="11168" hidden="1" xr:uid="{00000000-0005-0000-0000-0000C12B0000}"/>
    <cellStyle name="Comma [0] 5794" xfId="11174" hidden="1" xr:uid="{00000000-0005-0000-0000-0000C72B0000}"/>
    <cellStyle name="Comma [0] 5795" xfId="13670" hidden="1" xr:uid="{00000000-0005-0000-0000-000087350000}"/>
    <cellStyle name="Comma [0] 5796" xfId="13672" hidden="1" xr:uid="{00000000-0005-0000-0000-000089350000}"/>
    <cellStyle name="Comma [0] 5797" xfId="13621" hidden="1" xr:uid="{00000000-0005-0000-0000-000056350000}"/>
    <cellStyle name="Comma [0] 5798" xfId="13597" hidden="1" xr:uid="{00000000-0005-0000-0000-00003E350000}"/>
    <cellStyle name="Comma [0] 5799" xfId="13632" hidden="1" xr:uid="{00000000-0005-0000-0000-000061350000}"/>
    <cellStyle name="Comma [0] 58" xfId="2074" hidden="1" xr:uid="{00000000-0005-0000-0000-00003B080000}"/>
    <cellStyle name="Comma [0] 580" xfId="3257" hidden="1" xr:uid="{00000000-0005-0000-0000-0000DA0C0000}"/>
    <cellStyle name="Comma [0] 5800" xfId="13564" hidden="1" xr:uid="{00000000-0005-0000-0000-00001D350000}"/>
    <cellStyle name="Comma [0] 5801" xfId="13634" hidden="1" xr:uid="{00000000-0005-0000-0000-000063350000}"/>
    <cellStyle name="Comma [0] 5802" xfId="13679" hidden="1" xr:uid="{00000000-0005-0000-0000-000090350000}"/>
    <cellStyle name="Comma [0] 5803" xfId="13622" hidden="1" xr:uid="{00000000-0005-0000-0000-000057350000}"/>
    <cellStyle name="Comma [0] 5804" xfId="13579" hidden="1" xr:uid="{00000000-0005-0000-0000-00002C350000}"/>
    <cellStyle name="Comma [0] 5805" xfId="13685" hidden="1" xr:uid="{00000000-0005-0000-0000-000096350000}"/>
    <cellStyle name="Comma [0] 5806" xfId="13687" hidden="1" xr:uid="{00000000-0005-0000-0000-000098350000}"/>
    <cellStyle name="Comma [0] 5807" xfId="13640" hidden="1" xr:uid="{00000000-0005-0000-0000-000069350000}"/>
    <cellStyle name="Comma [0] 5808" xfId="13646" hidden="1" xr:uid="{00000000-0005-0000-0000-00006F350000}"/>
    <cellStyle name="Comma [0] 5809" xfId="11166" hidden="1" xr:uid="{00000000-0005-0000-0000-0000BF2B0000}"/>
    <cellStyle name="Comma [0] 581" xfId="3236" hidden="1" xr:uid="{00000000-0005-0000-0000-0000C50C0000}"/>
    <cellStyle name="Comma [0] 5810" xfId="13596" hidden="1" xr:uid="{00000000-0005-0000-0000-00003D350000}"/>
    <cellStyle name="Comma [0] 5811" xfId="13604" hidden="1" xr:uid="{00000000-0005-0000-0000-000045350000}"/>
    <cellStyle name="Comma [0] 5812" xfId="13693" hidden="1" xr:uid="{00000000-0005-0000-0000-00009E350000}"/>
    <cellStyle name="Comma [0] 5813" xfId="13607" hidden="1" xr:uid="{00000000-0005-0000-0000-000048350000}"/>
    <cellStyle name="Comma [0] 5814" xfId="13567" hidden="1" xr:uid="{00000000-0005-0000-0000-000020350000}"/>
    <cellStyle name="Comma [0] 5815" xfId="13698" hidden="1" xr:uid="{00000000-0005-0000-0000-0000A3350000}"/>
    <cellStyle name="Comma [0] 5816" xfId="13700" hidden="1" xr:uid="{00000000-0005-0000-0000-0000A5350000}"/>
    <cellStyle name="Comma [0] 5817" xfId="13659" hidden="1" xr:uid="{00000000-0005-0000-0000-00007C350000}"/>
    <cellStyle name="Comma [0] 5818" xfId="13665" hidden="1" xr:uid="{00000000-0005-0000-0000-000082350000}"/>
    <cellStyle name="Comma [0] 5819" xfId="13566" hidden="1" xr:uid="{00000000-0005-0000-0000-00001F350000}"/>
    <cellStyle name="Comma [0] 582" xfId="3314" hidden="1" xr:uid="{00000000-0005-0000-0000-0000130D0000}"/>
    <cellStyle name="Comma [0] 5820" xfId="13647" hidden="1" xr:uid="{00000000-0005-0000-0000-000070350000}"/>
    <cellStyle name="Comma [0] 5821" xfId="13626" hidden="1" xr:uid="{00000000-0005-0000-0000-00005B350000}"/>
    <cellStyle name="Comma [0] 5822" xfId="13704" hidden="1" xr:uid="{00000000-0005-0000-0000-0000A9350000}"/>
    <cellStyle name="Comma [0] 5823" xfId="13645" hidden="1" xr:uid="{00000000-0005-0000-0000-00006E350000}"/>
    <cellStyle name="Comma [0] 5824" xfId="13583" hidden="1" xr:uid="{00000000-0005-0000-0000-000030350000}"/>
    <cellStyle name="Comma [0] 5825" xfId="13711" hidden="1" xr:uid="{00000000-0005-0000-0000-0000B0350000}"/>
    <cellStyle name="Comma [0] 5826" xfId="13713" hidden="1" xr:uid="{00000000-0005-0000-0000-0000B2350000}"/>
    <cellStyle name="Comma [0] 5827" xfId="13677" hidden="1" xr:uid="{00000000-0005-0000-0000-00008E350000}"/>
    <cellStyle name="Comma [0] 5828" xfId="13682" hidden="1" xr:uid="{00000000-0005-0000-0000-000093350000}"/>
    <cellStyle name="Comma [0] 5829" xfId="11158" hidden="1" xr:uid="{00000000-0005-0000-0000-0000B72B0000}"/>
    <cellStyle name="Comma [0] 583" xfId="3255" hidden="1" xr:uid="{00000000-0005-0000-0000-0000D80C0000}"/>
    <cellStyle name="Comma [0] 5830" xfId="13666" hidden="1" xr:uid="{00000000-0005-0000-0000-000083350000}"/>
    <cellStyle name="Comma [0] 5831" xfId="13571" hidden="1" xr:uid="{00000000-0005-0000-0000-000024350000}"/>
    <cellStyle name="Comma [0] 5832" xfId="13717" hidden="1" xr:uid="{00000000-0005-0000-0000-0000B6350000}"/>
    <cellStyle name="Comma [0] 5833" xfId="13664" hidden="1" xr:uid="{00000000-0005-0000-0000-000081350000}"/>
    <cellStyle name="Comma [0] 5834" xfId="13603" hidden="1" xr:uid="{00000000-0005-0000-0000-000044350000}"/>
    <cellStyle name="Comma [0] 5835" xfId="13721" hidden="1" xr:uid="{00000000-0005-0000-0000-0000BA350000}"/>
    <cellStyle name="Comma [0] 5836" xfId="13723" hidden="1" xr:uid="{00000000-0005-0000-0000-0000BC350000}"/>
    <cellStyle name="Comma [0] 5837" xfId="13691" hidden="1" xr:uid="{00000000-0005-0000-0000-00009C350000}"/>
    <cellStyle name="Comma [0] 5838" xfId="13695" hidden="1" xr:uid="{00000000-0005-0000-0000-0000A0350000}"/>
    <cellStyle name="Comma [0] 5839" xfId="13585" hidden="1" xr:uid="{00000000-0005-0000-0000-000032350000}"/>
    <cellStyle name="Comma [0] 584" xfId="3193" hidden="1" xr:uid="{00000000-0005-0000-0000-00009A0C0000}"/>
    <cellStyle name="Comma [0] 5840" xfId="13683" hidden="1" xr:uid="{00000000-0005-0000-0000-000094350000}"/>
    <cellStyle name="Comma [0] 5841" xfId="13575" hidden="1" xr:uid="{00000000-0005-0000-0000-000028350000}"/>
    <cellStyle name="Comma [0] 5842" xfId="13727" hidden="1" xr:uid="{00000000-0005-0000-0000-0000C0350000}"/>
    <cellStyle name="Comma [0] 5843" xfId="13681" hidden="1" xr:uid="{00000000-0005-0000-0000-000092350000}"/>
    <cellStyle name="Comma [0] 5844" xfId="13650" hidden="1" xr:uid="{00000000-0005-0000-0000-000073350000}"/>
    <cellStyle name="Comma [0] 5845" xfId="13731" hidden="1" xr:uid="{00000000-0005-0000-0000-0000C4350000}"/>
    <cellStyle name="Comma [0] 5846" xfId="13733" hidden="1" xr:uid="{00000000-0005-0000-0000-0000C6350000}"/>
    <cellStyle name="Comma [0] 5847" xfId="13719" hidden="1" xr:uid="{00000000-0005-0000-0000-0000B8350000}"/>
    <cellStyle name="Comma [0] 5848" xfId="13706" hidden="1" xr:uid="{00000000-0005-0000-0000-0000AB350000}"/>
    <cellStyle name="Comma [0] 5849" xfId="13730" hidden="1" xr:uid="{00000000-0005-0000-0000-0000C3350000}"/>
    <cellStyle name="Comma [0] 585" xfId="3321" hidden="1" xr:uid="{00000000-0005-0000-0000-00001A0D0000}"/>
    <cellStyle name="Comma [0] 5850" xfId="13696" hidden="1" xr:uid="{00000000-0005-0000-0000-0000A1350000}"/>
    <cellStyle name="Comma [0] 5851" xfId="13668" hidden="1" xr:uid="{00000000-0005-0000-0000-000085350000}"/>
    <cellStyle name="Comma [0] 5852" xfId="13735" hidden="1" xr:uid="{00000000-0005-0000-0000-0000C8350000}"/>
    <cellStyle name="Comma [0] 5853" xfId="13692" hidden="1" xr:uid="{00000000-0005-0000-0000-00009D350000}"/>
    <cellStyle name="Comma [0] 5854" xfId="13726" hidden="1" xr:uid="{00000000-0005-0000-0000-0000BF350000}"/>
    <cellStyle name="Comma [0] 5855" xfId="13739" hidden="1" xr:uid="{00000000-0005-0000-0000-0000CC350000}"/>
    <cellStyle name="Comma [0] 5856" xfId="13741" hidden="1" xr:uid="{00000000-0005-0000-0000-0000CE350000}"/>
    <cellStyle name="Comma [0] 5857" xfId="13609" hidden="1" xr:uid="{00000000-0005-0000-0000-00004A350000}"/>
    <cellStyle name="Comma [0] 5858" xfId="13729" hidden="1" xr:uid="{00000000-0005-0000-0000-0000C2350000}"/>
    <cellStyle name="Comma [0] 5859" xfId="13669" hidden="1" xr:uid="{00000000-0005-0000-0000-000086350000}"/>
    <cellStyle name="Comma [0] 586" xfId="3323" hidden="1" xr:uid="{00000000-0005-0000-0000-00001C0D0000}"/>
    <cellStyle name="Comma [0] 5860" xfId="13703" hidden="1" xr:uid="{00000000-0005-0000-0000-0000A8350000}"/>
    <cellStyle name="Comma [0] 5861" xfId="13716" hidden="1" xr:uid="{00000000-0005-0000-0000-0000B5350000}"/>
    <cellStyle name="Comma [0] 5862" xfId="13744" hidden="1" xr:uid="{00000000-0005-0000-0000-0000D1350000}"/>
    <cellStyle name="Comma [0] 5863" xfId="13707" hidden="1" xr:uid="{00000000-0005-0000-0000-0000AC350000}"/>
    <cellStyle name="Comma [0] 5864" xfId="13667" hidden="1" xr:uid="{00000000-0005-0000-0000-000084350000}"/>
    <cellStyle name="Comma [0] 5865" xfId="13746" hidden="1" xr:uid="{00000000-0005-0000-0000-0000D3350000}"/>
    <cellStyle name="Comma [0] 5866" xfId="13748" hidden="1" xr:uid="{00000000-0005-0000-0000-0000D5350000}"/>
    <cellStyle name="Comma [0] 5867" xfId="13805" hidden="1" xr:uid="{00000000-0005-0000-0000-00000E360000}"/>
    <cellStyle name="Comma [0] 5868" xfId="13824" hidden="1" xr:uid="{00000000-0005-0000-0000-000021360000}"/>
    <cellStyle name="Comma [0] 5869" xfId="13831" hidden="1" xr:uid="{00000000-0005-0000-0000-000028360000}"/>
    <cellStyle name="Comma [0] 587" xfId="3287" hidden="1" xr:uid="{00000000-0005-0000-0000-0000F80C0000}"/>
    <cellStyle name="Comma [0] 5870" xfId="13838" hidden="1" xr:uid="{00000000-0005-0000-0000-00002F360000}"/>
    <cellStyle name="Comma [0] 5871" xfId="13843" hidden="1" xr:uid="{00000000-0005-0000-0000-000034360000}"/>
    <cellStyle name="Comma [0] 5872" xfId="13830" hidden="1" xr:uid="{00000000-0005-0000-0000-000027360000}"/>
    <cellStyle name="Comma [0] 5873" xfId="13835" hidden="1" xr:uid="{00000000-0005-0000-0000-00002C360000}"/>
    <cellStyle name="Comma [0] 5874" xfId="13847" hidden="1" xr:uid="{00000000-0005-0000-0000-000038360000}"/>
    <cellStyle name="Comma [0] 5875" xfId="13849" hidden="1" xr:uid="{00000000-0005-0000-0000-00003A360000}"/>
    <cellStyle name="Comma [0] 5876" xfId="13820" hidden="1" xr:uid="{00000000-0005-0000-0000-00001D360000}"/>
    <cellStyle name="Comma [0] 5877" xfId="13809" hidden="1" xr:uid="{00000000-0005-0000-0000-000012360000}"/>
    <cellStyle name="Comma [0] 5878" xfId="13860" hidden="1" xr:uid="{00000000-0005-0000-0000-000045360000}"/>
    <cellStyle name="Comma [0] 5879" xfId="13869" hidden="1" xr:uid="{00000000-0005-0000-0000-00004E360000}"/>
    <cellStyle name="Comma [0] 588" xfId="3292" hidden="1" xr:uid="{00000000-0005-0000-0000-0000FD0C0000}"/>
    <cellStyle name="Comma [0] 5880" xfId="13880" hidden="1" xr:uid="{00000000-0005-0000-0000-000059360000}"/>
    <cellStyle name="Comma [0] 5881" xfId="13886" hidden="1" xr:uid="{00000000-0005-0000-0000-00005F360000}"/>
    <cellStyle name="Comma [0] 5882" xfId="13868" hidden="1" xr:uid="{00000000-0005-0000-0000-00004D360000}"/>
    <cellStyle name="Comma [0] 5883" xfId="13878" hidden="1" xr:uid="{00000000-0005-0000-0000-000057360000}"/>
    <cellStyle name="Comma [0] 5884" xfId="13898" hidden="1" xr:uid="{00000000-0005-0000-0000-00006B360000}"/>
    <cellStyle name="Comma [0] 5885" xfId="13900" hidden="1" xr:uid="{00000000-0005-0000-0000-00006D360000}"/>
    <cellStyle name="Comma [0] 5886" xfId="13851" hidden="1" xr:uid="{00000000-0005-0000-0000-00003C360000}"/>
    <cellStyle name="Comma [0] 5887" xfId="13812" hidden="1" xr:uid="{00000000-0005-0000-0000-000015360000}"/>
    <cellStyle name="Comma [0] 5888" xfId="13854" hidden="1" xr:uid="{00000000-0005-0000-0000-00003F360000}"/>
    <cellStyle name="Comma [0] 5889" xfId="13817" hidden="1" xr:uid="{00000000-0005-0000-0000-00001A360000}"/>
    <cellStyle name="Comma [0] 589" xfId="3121" hidden="1" xr:uid="{00000000-0005-0000-0000-0000520C0000}"/>
    <cellStyle name="Comma [0] 5890" xfId="13819" hidden="1" xr:uid="{00000000-0005-0000-0000-00001C360000}"/>
    <cellStyle name="Comma [0] 5891" xfId="13905" hidden="1" xr:uid="{00000000-0005-0000-0000-000072360000}"/>
    <cellStyle name="Comma [0] 5892" xfId="13808" hidden="1" xr:uid="{00000000-0005-0000-0000-000011360000}"/>
    <cellStyle name="Comma [0] 5893" xfId="13816" hidden="1" xr:uid="{00000000-0005-0000-0000-000019360000}"/>
    <cellStyle name="Comma [0] 5894" xfId="13917" hidden="1" xr:uid="{00000000-0005-0000-0000-00007E360000}"/>
    <cellStyle name="Comma [0] 5895" xfId="13919" hidden="1" xr:uid="{00000000-0005-0000-0000-000080360000}"/>
    <cellStyle name="Comma [0] 5896" xfId="13908" hidden="1" xr:uid="{00000000-0005-0000-0000-000075360000}"/>
    <cellStyle name="Comma [0] 5897" xfId="13916" hidden="1" xr:uid="{00000000-0005-0000-0000-00007D360000}"/>
    <cellStyle name="Comma [0] 5898" xfId="13814" hidden="1" xr:uid="{00000000-0005-0000-0000-000017360000}"/>
    <cellStyle name="Comma [0] 5899" xfId="13902" hidden="1" xr:uid="{00000000-0005-0000-0000-00006F360000}"/>
    <cellStyle name="Comma [0] 59" xfId="2283" hidden="1" xr:uid="{00000000-0005-0000-0000-00000C090000}"/>
    <cellStyle name="Comma [0] 590" xfId="3276" hidden="1" xr:uid="{00000000-0005-0000-0000-0000ED0C0000}"/>
    <cellStyle name="Comma [0] 5900" xfId="13935" hidden="1" xr:uid="{00000000-0005-0000-0000-000090360000}"/>
    <cellStyle name="Comma [0] 5901" xfId="13943" hidden="1" xr:uid="{00000000-0005-0000-0000-000098360000}"/>
    <cellStyle name="Comma [0] 5902" xfId="13852" hidden="1" xr:uid="{00000000-0005-0000-0000-00003D360000}"/>
    <cellStyle name="Comma [0] 5903" xfId="13931" hidden="1" xr:uid="{00000000-0005-0000-0000-00008C360000}"/>
    <cellStyle name="Comma [0] 5904" xfId="13952" hidden="1" xr:uid="{00000000-0005-0000-0000-0000A1360000}"/>
    <cellStyle name="Comma [0] 5905" xfId="13954" hidden="1" xr:uid="{00000000-0005-0000-0000-0000A3360000}"/>
    <cellStyle name="Comma [0] 5906" xfId="13913" hidden="1" xr:uid="{00000000-0005-0000-0000-00007A360000}"/>
    <cellStyle name="Comma [0] 5907" xfId="13858" hidden="1" xr:uid="{00000000-0005-0000-0000-000043360000}"/>
    <cellStyle name="Comma [0] 5908" xfId="13911" hidden="1" xr:uid="{00000000-0005-0000-0000-000078360000}"/>
    <cellStyle name="Comma [0] 5909" xfId="13895" hidden="1" xr:uid="{00000000-0005-0000-0000-000068360000}"/>
    <cellStyle name="Comma [0] 591" xfId="3181" hidden="1" xr:uid="{00000000-0005-0000-0000-00008E0C0000}"/>
    <cellStyle name="Comma [0] 5910" xfId="13891" hidden="1" xr:uid="{00000000-0005-0000-0000-000064360000}"/>
    <cellStyle name="Comma [0] 5911" xfId="13962" hidden="1" xr:uid="{00000000-0005-0000-0000-0000AB360000}"/>
    <cellStyle name="Comma [0] 5912" xfId="13828" hidden="1" xr:uid="{00000000-0005-0000-0000-000025360000}"/>
    <cellStyle name="Comma [0] 5913" xfId="13821" hidden="1" xr:uid="{00000000-0005-0000-0000-00001E360000}"/>
    <cellStyle name="Comma [0] 5914" xfId="13970" hidden="1" xr:uid="{00000000-0005-0000-0000-0000B3360000}"/>
    <cellStyle name="Comma [0] 5915" xfId="13972" hidden="1" xr:uid="{00000000-0005-0000-0000-0000B5360000}"/>
    <cellStyle name="Comma [0] 5916" xfId="13921" hidden="1" xr:uid="{00000000-0005-0000-0000-000082360000}"/>
    <cellStyle name="Comma [0] 5917" xfId="13897" hidden="1" xr:uid="{00000000-0005-0000-0000-00006A360000}"/>
    <cellStyle name="Comma [0] 5918" xfId="13932" hidden="1" xr:uid="{00000000-0005-0000-0000-00008D360000}"/>
    <cellStyle name="Comma [0] 5919" xfId="13864" hidden="1" xr:uid="{00000000-0005-0000-0000-000049360000}"/>
    <cellStyle name="Comma [0] 592" xfId="3327" hidden="1" xr:uid="{00000000-0005-0000-0000-0000200D0000}"/>
    <cellStyle name="Comma [0] 5920" xfId="13934" hidden="1" xr:uid="{00000000-0005-0000-0000-00008F360000}"/>
    <cellStyle name="Comma [0] 5921" xfId="13979" hidden="1" xr:uid="{00000000-0005-0000-0000-0000BC360000}"/>
    <cellStyle name="Comma [0] 5922" xfId="13922" hidden="1" xr:uid="{00000000-0005-0000-0000-000083360000}"/>
    <cellStyle name="Comma [0] 5923" xfId="13879" hidden="1" xr:uid="{00000000-0005-0000-0000-000058360000}"/>
    <cellStyle name="Comma [0] 5924" xfId="13985" hidden="1" xr:uid="{00000000-0005-0000-0000-0000C2360000}"/>
    <cellStyle name="Comma [0] 5925" xfId="13987" hidden="1" xr:uid="{00000000-0005-0000-0000-0000C4360000}"/>
    <cellStyle name="Comma [0] 5926" xfId="13940" hidden="1" xr:uid="{00000000-0005-0000-0000-000095360000}"/>
    <cellStyle name="Comma [0] 5927" xfId="13946" hidden="1" xr:uid="{00000000-0005-0000-0000-00009B360000}"/>
    <cellStyle name="Comma [0] 5928" xfId="13827" hidden="1" xr:uid="{00000000-0005-0000-0000-000024360000}"/>
    <cellStyle name="Comma [0] 5929" xfId="13896" hidden="1" xr:uid="{00000000-0005-0000-0000-000069360000}"/>
    <cellStyle name="Comma [0] 593" xfId="3274" hidden="1" xr:uid="{00000000-0005-0000-0000-0000EB0C0000}"/>
    <cellStyle name="Comma [0] 5930" xfId="13904" hidden="1" xr:uid="{00000000-0005-0000-0000-000071360000}"/>
    <cellStyle name="Comma [0] 5931" xfId="13993" hidden="1" xr:uid="{00000000-0005-0000-0000-0000CA360000}"/>
    <cellStyle name="Comma [0] 5932" xfId="13907" hidden="1" xr:uid="{00000000-0005-0000-0000-000074360000}"/>
    <cellStyle name="Comma [0] 5933" xfId="13867" hidden="1" xr:uid="{00000000-0005-0000-0000-00004C360000}"/>
    <cellStyle name="Comma [0] 5934" xfId="13998" hidden="1" xr:uid="{00000000-0005-0000-0000-0000CF360000}"/>
    <cellStyle name="Comma [0] 5935" xfId="14000" hidden="1" xr:uid="{00000000-0005-0000-0000-0000D1360000}"/>
    <cellStyle name="Comma [0] 5936" xfId="13959" hidden="1" xr:uid="{00000000-0005-0000-0000-0000A8360000}"/>
    <cellStyle name="Comma [0] 5937" xfId="13965" hidden="1" xr:uid="{00000000-0005-0000-0000-0000AE360000}"/>
    <cellStyle name="Comma [0] 5938" xfId="13866" hidden="1" xr:uid="{00000000-0005-0000-0000-00004B360000}"/>
    <cellStyle name="Comma [0] 5939" xfId="13947" hidden="1" xr:uid="{00000000-0005-0000-0000-00009C360000}"/>
    <cellStyle name="Comma [0] 594" xfId="3213" hidden="1" xr:uid="{00000000-0005-0000-0000-0000AE0C0000}"/>
    <cellStyle name="Comma [0] 5940" xfId="13926" hidden="1" xr:uid="{00000000-0005-0000-0000-000087360000}"/>
    <cellStyle name="Comma [0] 5941" xfId="14004" hidden="1" xr:uid="{00000000-0005-0000-0000-0000D5360000}"/>
    <cellStyle name="Comma [0] 5942" xfId="13945" hidden="1" xr:uid="{00000000-0005-0000-0000-00009A360000}"/>
    <cellStyle name="Comma [0] 5943" xfId="13883" hidden="1" xr:uid="{00000000-0005-0000-0000-00005C360000}"/>
    <cellStyle name="Comma [0] 5944" xfId="14011" hidden="1" xr:uid="{00000000-0005-0000-0000-0000DC360000}"/>
    <cellStyle name="Comma [0] 5945" xfId="14013" hidden="1" xr:uid="{00000000-0005-0000-0000-0000DE360000}"/>
    <cellStyle name="Comma [0] 5946" xfId="13977" hidden="1" xr:uid="{00000000-0005-0000-0000-0000BA360000}"/>
    <cellStyle name="Comma [0] 5947" xfId="13982" hidden="1" xr:uid="{00000000-0005-0000-0000-0000BF360000}"/>
    <cellStyle name="Comma [0] 5948" xfId="13811" hidden="1" xr:uid="{00000000-0005-0000-0000-000014360000}"/>
    <cellStyle name="Comma [0] 5949" xfId="13966" hidden="1" xr:uid="{00000000-0005-0000-0000-0000AF360000}"/>
    <cellStyle name="Comma [0] 595" xfId="3331" hidden="1" xr:uid="{00000000-0005-0000-0000-0000240D0000}"/>
    <cellStyle name="Comma [0] 5950" xfId="13871" hidden="1" xr:uid="{00000000-0005-0000-0000-000050360000}"/>
    <cellStyle name="Comma [0] 5951" xfId="14017" hidden="1" xr:uid="{00000000-0005-0000-0000-0000E2360000}"/>
    <cellStyle name="Comma [0] 5952" xfId="13964" hidden="1" xr:uid="{00000000-0005-0000-0000-0000AD360000}"/>
    <cellStyle name="Comma [0] 5953" xfId="13903" hidden="1" xr:uid="{00000000-0005-0000-0000-000070360000}"/>
    <cellStyle name="Comma [0] 5954" xfId="14021" hidden="1" xr:uid="{00000000-0005-0000-0000-0000E6360000}"/>
    <cellStyle name="Comma [0] 5955" xfId="14023" hidden="1" xr:uid="{00000000-0005-0000-0000-0000E8360000}"/>
    <cellStyle name="Comma [0] 5956" xfId="13991" hidden="1" xr:uid="{00000000-0005-0000-0000-0000C8360000}"/>
    <cellStyle name="Comma [0] 5957" xfId="13995" hidden="1" xr:uid="{00000000-0005-0000-0000-0000CC360000}"/>
    <cellStyle name="Comma [0] 5958" xfId="13885" hidden="1" xr:uid="{00000000-0005-0000-0000-00005E360000}"/>
    <cellStyle name="Comma [0] 5959" xfId="13983" hidden="1" xr:uid="{00000000-0005-0000-0000-0000C0360000}"/>
    <cellStyle name="Comma [0] 596" xfId="3333" hidden="1" xr:uid="{00000000-0005-0000-0000-0000260D0000}"/>
    <cellStyle name="Comma [0] 5960" xfId="13875" hidden="1" xr:uid="{00000000-0005-0000-0000-000054360000}"/>
    <cellStyle name="Comma [0] 5961" xfId="14027" hidden="1" xr:uid="{00000000-0005-0000-0000-0000EC360000}"/>
    <cellStyle name="Comma [0] 5962" xfId="13981" hidden="1" xr:uid="{00000000-0005-0000-0000-0000BE360000}"/>
    <cellStyle name="Comma [0] 5963" xfId="13950" hidden="1" xr:uid="{00000000-0005-0000-0000-00009F360000}"/>
    <cellStyle name="Comma [0] 5964" xfId="14031" hidden="1" xr:uid="{00000000-0005-0000-0000-0000F0360000}"/>
    <cellStyle name="Comma [0] 5965" xfId="14033" hidden="1" xr:uid="{00000000-0005-0000-0000-0000F2360000}"/>
    <cellStyle name="Comma [0] 5966" xfId="14019" hidden="1" xr:uid="{00000000-0005-0000-0000-0000E4360000}"/>
    <cellStyle name="Comma [0] 5967" xfId="14006" hidden="1" xr:uid="{00000000-0005-0000-0000-0000D7360000}"/>
    <cellStyle name="Comma [0] 5968" xfId="14030" hidden="1" xr:uid="{00000000-0005-0000-0000-0000EF360000}"/>
    <cellStyle name="Comma [0] 5969" xfId="13996" hidden="1" xr:uid="{00000000-0005-0000-0000-0000CD360000}"/>
    <cellStyle name="Comma [0] 597" xfId="3301" hidden="1" xr:uid="{00000000-0005-0000-0000-0000060D0000}"/>
    <cellStyle name="Comma [0] 5970" xfId="13968" hidden="1" xr:uid="{00000000-0005-0000-0000-0000B1360000}"/>
    <cellStyle name="Comma [0] 5971" xfId="14035" hidden="1" xr:uid="{00000000-0005-0000-0000-0000F4360000}"/>
    <cellStyle name="Comma [0] 5972" xfId="13992" hidden="1" xr:uid="{00000000-0005-0000-0000-0000C9360000}"/>
    <cellStyle name="Comma [0] 5973" xfId="14026" hidden="1" xr:uid="{00000000-0005-0000-0000-0000EB360000}"/>
    <cellStyle name="Comma [0] 5974" xfId="14039" hidden="1" xr:uid="{00000000-0005-0000-0000-0000F8360000}"/>
    <cellStyle name="Comma [0] 5975" xfId="14041" hidden="1" xr:uid="{00000000-0005-0000-0000-0000FA360000}"/>
    <cellStyle name="Comma [0] 5976" xfId="13909" hidden="1" xr:uid="{00000000-0005-0000-0000-000076360000}"/>
    <cellStyle name="Comma [0] 5977" xfId="14029" hidden="1" xr:uid="{00000000-0005-0000-0000-0000EE360000}"/>
    <cellStyle name="Comma [0] 5978" xfId="13969" hidden="1" xr:uid="{00000000-0005-0000-0000-0000B2360000}"/>
    <cellStyle name="Comma [0] 5979" xfId="14003" hidden="1" xr:uid="{00000000-0005-0000-0000-0000D4360000}"/>
    <cellStyle name="Comma [0] 598" xfId="3305" hidden="1" xr:uid="{00000000-0005-0000-0000-00000A0D0000}"/>
    <cellStyle name="Comma [0] 5980" xfId="14016" hidden="1" xr:uid="{00000000-0005-0000-0000-0000E1360000}"/>
    <cellStyle name="Comma [0] 5981" xfId="14044" hidden="1" xr:uid="{00000000-0005-0000-0000-0000FD360000}"/>
    <cellStyle name="Comma [0] 5982" xfId="14007" hidden="1" xr:uid="{00000000-0005-0000-0000-0000D8360000}"/>
    <cellStyle name="Comma [0] 5983" xfId="13967" hidden="1" xr:uid="{00000000-0005-0000-0000-0000B0360000}"/>
    <cellStyle name="Comma [0] 5984" xfId="14047" hidden="1" xr:uid="{00000000-0005-0000-0000-000000370000}"/>
    <cellStyle name="Comma [0] 5985" xfId="14049" hidden="1" xr:uid="{00000000-0005-0000-0000-000002370000}"/>
    <cellStyle name="Comma [0] 5986" xfId="13768" hidden="1" xr:uid="{00000000-0005-0000-0000-0000E9350000}"/>
    <cellStyle name="Comma [0] 5987" xfId="13750" hidden="1" xr:uid="{00000000-0005-0000-0000-0000D7350000}"/>
    <cellStyle name="Comma [0] 5988" xfId="14053" hidden="1" xr:uid="{00000000-0005-0000-0000-000006370000}"/>
    <cellStyle name="Comma [0] 5989" xfId="14060" hidden="1" xr:uid="{00000000-0005-0000-0000-00000D370000}"/>
    <cellStyle name="Comma [0] 599" xfId="3195" hidden="1" xr:uid="{00000000-0005-0000-0000-00009C0C0000}"/>
    <cellStyle name="Comma [0] 5990" xfId="14062" hidden="1" xr:uid="{00000000-0005-0000-0000-00000F370000}"/>
    <cellStyle name="Comma [0] 5991" xfId="14052" hidden="1" xr:uid="{00000000-0005-0000-0000-000005370000}"/>
    <cellStyle name="Comma [0] 5992" xfId="14058" hidden="1" xr:uid="{00000000-0005-0000-0000-00000B370000}"/>
    <cellStyle name="Comma [0] 5993" xfId="14065" hidden="1" xr:uid="{00000000-0005-0000-0000-000012370000}"/>
    <cellStyle name="Comma [0] 5994" xfId="14067" hidden="1" xr:uid="{00000000-0005-0000-0000-000014370000}"/>
    <cellStyle name="Comma [0] 5995" xfId="13842" hidden="1" xr:uid="{00000000-0005-0000-0000-000033360000}"/>
    <cellStyle name="Comma [0] 5996" xfId="13798" hidden="1" xr:uid="{00000000-0005-0000-0000-000007360000}"/>
    <cellStyle name="Comma [0] 5997" xfId="14078" hidden="1" xr:uid="{00000000-0005-0000-0000-00001F370000}"/>
    <cellStyle name="Comma [0] 5998" xfId="14087" hidden="1" xr:uid="{00000000-0005-0000-0000-000028370000}"/>
    <cellStyle name="Comma [0] 5999" xfId="14098" hidden="1" xr:uid="{00000000-0005-0000-0000-000033370000}"/>
    <cellStyle name="Comma [0] 6" xfId="66" hidden="1" xr:uid="{00000000-0005-0000-0000-000062000000}"/>
    <cellStyle name="Comma [0] 60" xfId="2285" hidden="1" xr:uid="{00000000-0005-0000-0000-00000E090000}"/>
    <cellStyle name="Comma [0] 600" xfId="3293" hidden="1" xr:uid="{00000000-0005-0000-0000-0000FE0C0000}"/>
    <cellStyle name="Comma [0] 6000" xfId="14104" hidden="1" xr:uid="{00000000-0005-0000-0000-000039370000}"/>
    <cellStyle name="Comma [0] 6001" xfId="14086" hidden="1" xr:uid="{00000000-0005-0000-0000-000027370000}"/>
    <cellStyle name="Comma [0] 6002" xfId="14096" hidden="1" xr:uid="{00000000-0005-0000-0000-000031370000}"/>
    <cellStyle name="Comma [0] 6003" xfId="14116" hidden="1" xr:uid="{00000000-0005-0000-0000-000045370000}"/>
    <cellStyle name="Comma [0] 6004" xfId="14118" hidden="1" xr:uid="{00000000-0005-0000-0000-000047370000}"/>
    <cellStyle name="Comma [0] 6005" xfId="14069" hidden="1" xr:uid="{00000000-0005-0000-0000-000016370000}"/>
    <cellStyle name="Comma [0] 6006" xfId="13763" hidden="1" xr:uid="{00000000-0005-0000-0000-0000E4350000}"/>
    <cellStyle name="Comma [0] 6007" xfId="14072" hidden="1" xr:uid="{00000000-0005-0000-0000-000019370000}"/>
    <cellStyle name="Comma [0] 6008" xfId="13797" hidden="1" xr:uid="{00000000-0005-0000-0000-000006360000}"/>
    <cellStyle name="Comma [0] 6009" xfId="13796" hidden="1" xr:uid="{00000000-0005-0000-0000-000005360000}"/>
    <cellStyle name="Comma [0] 601" xfId="3185" hidden="1" xr:uid="{00000000-0005-0000-0000-0000920C0000}"/>
    <cellStyle name="Comma [0] 6010" xfId="14123" hidden="1" xr:uid="{00000000-0005-0000-0000-00004C370000}"/>
    <cellStyle name="Comma [0] 6011" xfId="13765" hidden="1" xr:uid="{00000000-0005-0000-0000-0000E6350000}"/>
    <cellStyle name="Comma [0] 6012" xfId="13799" hidden="1" xr:uid="{00000000-0005-0000-0000-000008360000}"/>
    <cellStyle name="Comma [0] 6013" xfId="14135" hidden="1" xr:uid="{00000000-0005-0000-0000-000058370000}"/>
    <cellStyle name="Comma [0] 6014" xfId="14137" hidden="1" xr:uid="{00000000-0005-0000-0000-00005A370000}"/>
    <cellStyle name="Comma [0] 6015" xfId="14126" hidden="1" xr:uid="{00000000-0005-0000-0000-00004F370000}"/>
    <cellStyle name="Comma [0] 6016" xfId="14134" hidden="1" xr:uid="{00000000-0005-0000-0000-000057370000}"/>
    <cellStyle name="Comma [0] 6017" xfId="13761" hidden="1" xr:uid="{00000000-0005-0000-0000-0000E2350000}"/>
    <cellStyle name="Comma [0] 6018" xfId="14120" hidden="1" xr:uid="{00000000-0005-0000-0000-000049370000}"/>
    <cellStyle name="Comma [0] 6019" xfId="14153" hidden="1" xr:uid="{00000000-0005-0000-0000-00006A370000}"/>
    <cellStyle name="Comma [0] 602" xfId="3337" hidden="1" xr:uid="{00000000-0005-0000-0000-00002A0D0000}"/>
    <cellStyle name="Comma [0] 6020" xfId="14161" hidden="1" xr:uid="{00000000-0005-0000-0000-000072370000}"/>
    <cellStyle name="Comma [0] 6021" xfId="14070" hidden="1" xr:uid="{00000000-0005-0000-0000-000017370000}"/>
    <cellStyle name="Comma [0] 6022" xfId="14149" hidden="1" xr:uid="{00000000-0005-0000-0000-000066370000}"/>
    <cellStyle name="Comma [0] 6023" xfId="14170" hidden="1" xr:uid="{00000000-0005-0000-0000-00007B370000}"/>
    <cellStyle name="Comma [0] 6024" xfId="14172" hidden="1" xr:uid="{00000000-0005-0000-0000-00007D370000}"/>
    <cellStyle name="Comma [0] 6025" xfId="14131" hidden="1" xr:uid="{00000000-0005-0000-0000-000054370000}"/>
    <cellStyle name="Comma [0] 6026" xfId="14076" hidden="1" xr:uid="{00000000-0005-0000-0000-00001D370000}"/>
    <cellStyle name="Comma [0] 6027" xfId="14129" hidden="1" xr:uid="{00000000-0005-0000-0000-000052370000}"/>
    <cellStyle name="Comma [0] 6028" xfId="14113" hidden="1" xr:uid="{00000000-0005-0000-0000-000042370000}"/>
    <cellStyle name="Comma [0] 6029" xfId="14109" hidden="1" xr:uid="{00000000-0005-0000-0000-00003E370000}"/>
    <cellStyle name="Comma [0] 603" xfId="3291" hidden="1" xr:uid="{00000000-0005-0000-0000-0000FC0C0000}"/>
    <cellStyle name="Comma [0] 6030" xfId="14180" hidden="1" xr:uid="{00000000-0005-0000-0000-000085370000}"/>
    <cellStyle name="Comma [0] 6031" xfId="13753" hidden="1" xr:uid="{00000000-0005-0000-0000-0000DA350000}"/>
    <cellStyle name="Comma [0] 6032" xfId="13841" hidden="1" xr:uid="{00000000-0005-0000-0000-000032360000}"/>
    <cellStyle name="Comma [0] 6033" xfId="14188" hidden="1" xr:uid="{00000000-0005-0000-0000-00008D370000}"/>
    <cellStyle name="Comma [0] 6034" xfId="14190" hidden="1" xr:uid="{00000000-0005-0000-0000-00008F370000}"/>
    <cellStyle name="Comma [0] 6035" xfId="14139" hidden="1" xr:uid="{00000000-0005-0000-0000-00005C370000}"/>
    <cellStyle name="Comma [0] 6036" xfId="14115" hidden="1" xr:uid="{00000000-0005-0000-0000-000044370000}"/>
    <cellStyle name="Comma [0] 6037" xfId="14150" hidden="1" xr:uid="{00000000-0005-0000-0000-000067370000}"/>
    <cellStyle name="Comma [0] 6038" xfId="14082" hidden="1" xr:uid="{00000000-0005-0000-0000-000023370000}"/>
    <cellStyle name="Comma [0] 6039" xfId="14152" hidden="1" xr:uid="{00000000-0005-0000-0000-000069370000}"/>
    <cellStyle name="Comma [0] 604" xfId="3260" hidden="1" xr:uid="{00000000-0005-0000-0000-0000DD0C0000}"/>
    <cellStyle name="Comma [0] 6040" xfId="14197" hidden="1" xr:uid="{00000000-0005-0000-0000-000096370000}"/>
    <cellStyle name="Comma [0] 6041" xfId="14140" hidden="1" xr:uid="{00000000-0005-0000-0000-00005D370000}"/>
    <cellStyle name="Comma [0] 6042" xfId="14097" hidden="1" xr:uid="{00000000-0005-0000-0000-000032370000}"/>
    <cellStyle name="Comma [0] 6043" xfId="14203" hidden="1" xr:uid="{00000000-0005-0000-0000-00009C370000}"/>
    <cellStyle name="Comma [0] 6044" xfId="14205" hidden="1" xr:uid="{00000000-0005-0000-0000-00009E370000}"/>
    <cellStyle name="Comma [0] 6045" xfId="14158" hidden="1" xr:uid="{00000000-0005-0000-0000-00006F370000}"/>
    <cellStyle name="Comma [0] 6046" xfId="14164" hidden="1" xr:uid="{00000000-0005-0000-0000-000075370000}"/>
    <cellStyle name="Comma [0] 6047" xfId="13790" hidden="1" xr:uid="{00000000-0005-0000-0000-0000FF350000}"/>
    <cellStyle name="Comma [0] 6048" xfId="14114" hidden="1" xr:uid="{00000000-0005-0000-0000-000043370000}"/>
    <cellStyle name="Comma [0] 6049" xfId="14122" hidden="1" xr:uid="{00000000-0005-0000-0000-00004B370000}"/>
    <cellStyle name="Comma [0] 605" xfId="3341" hidden="1" xr:uid="{00000000-0005-0000-0000-00002E0D0000}"/>
    <cellStyle name="Comma [0] 6050" xfId="14211" hidden="1" xr:uid="{00000000-0005-0000-0000-0000A4370000}"/>
    <cellStyle name="Comma [0] 6051" xfId="14125" hidden="1" xr:uid="{00000000-0005-0000-0000-00004E370000}"/>
    <cellStyle name="Comma [0] 6052" xfId="14085" hidden="1" xr:uid="{00000000-0005-0000-0000-000026370000}"/>
    <cellStyle name="Comma [0] 6053" xfId="14216" hidden="1" xr:uid="{00000000-0005-0000-0000-0000A9370000}"/>
    <cellStyle name="Comma [0] 6054" xfId="14218" hidden="1" xr:uid="{00000000-0005-0000-0000-0000AB370000}"/>
    <cellStyle name="Comma [0] 6055" xfId="14177" hidden="1" xr:uid="{00000000-0005-0000-0000-000082370000}"/>
    <cellStyle name="Comma [0] 6056" xfId="14183" hidden="1" xr:uid="{00000000-0005-0000-0000-000088370000}"/>
    <cellStyle name="Comma [0] 6057" xfId="14084" hidden="1" xr:uid="{00000000-0005-0000-0000-000025370000}"/>
    <cellStyle name="Comma [0] 6058" xfId="14165" hidden="1" xr:uid="{00000000-0005-0000-0000-000076370000}"/>
    <cellStyle name="Comma [0] 6059" xfId="14144" hidden="1" xr:uid="{00000000-0005-0000-0000-000061370000}"/>
    <cellStyle name="Comma [0] 606" xfId="3343" hidden="1" xr:uid="{00000000-0005-0000-0000-0000300D0000}"/>
    <cellStyle name="Comma [0] 6060" xfId="14222" hidden="1" xr:uid="{00000000-0005-0000-0000-0000AF370000}"/>
    <cellStyle name="Comma [0] 6061" xfId="14163" hidden="1" xr:uid="{00000000-0005-0000-0000-000074370000}"/>
    <cellStyle name="Comma [0] 6062" xfId="14101" hidden="1" xr:uid="{00000000-0005-0000-0000-000036370000}"/>
    <cellStyle name="Comma [0] 6063" xfId="14229" hidden="1" xr:uid="{00000000-0005-0000-0000-0000B6370000}"/>
    <cellStyle name="Comma [0] 6064" xfId="14231" hidden="1" xr:uid="{00000000-0005-0000-0000-0000B8370000}"/>
    <cellStyle name="Comma [0] 6065" xfId="14195" hidden="1" xr:uid="{00000000-0005-0000-0000-000094370000}"/>
    <cellStyle name="Comma [0] 6066" xfId="14200" hidden="1" xr:uid="{00000000-0005-0000-0000-000099370000}"/>
    <cellStyle name="Comma [0] 6067" xfId="13764" hidden="1" xr:uid="{00000000-0005-0000-0000-0000E5350000}"/>
    <cellStyle name="Comma [0] 6068" xfId="14184" hidden="1" xr:uid="{00000000-0005-0000-0000-000089370000}"/>
    <cellStyle name="Comma [0] 6069" xfId="14089" hidden="1" xr:uid="{00000000-0005-0000-0000-00002A370000}"/>
    <cellStyle name="Comma [0] 607" xfId="3329" hidden="1" xr:uid="{00000000-0005-0000-0000-0000220D0000}"/>
    <cellStyle name="Comma [0] 6070" xfId="14235" hidden="1" xr:uid="{00000000-0005-0000-0000-0000BC370000}"/>
    <cellStyle name="Comma [0] 6071" xfId="14182" hidden="1" xr:uid="{00000000-0005-0000-0000-000087370000}"/>
    <cellStyle name="Comma [0] 6072" xfId="14121" hidden="1" xr:uid="{00000000-0005-0000-0000-00004A370000}"/>
    <cellStyle name="Comma [0] 6073" xfId="14239" hidden="1" xr:uid="{00000000-0005-0000-0000-0000C0370000}"/>
    <cellStyle name="Comma [0] 6074" xfId="14241" hidden="1" xr:uid="{00000000-0005-0000-0000-0000C2370000}"/>
    <cellStyle name="Comma [0] 6075" xfId="14209" hidden="1" xr:uid="{00000000-0005-0000-0000-0000A2370000}"/>
    <cellStyle name="Comma [0] 6076" xfId="14213" hidden="1" xr:uid="{00000000-0005-0000-0000-0000A6370000}"/>
    <cellStyle name="Comma [0] 6077" xfId="14103" hidden="1" xr:uid="{00000000-0005-0000-0000-000038370000}"/>
    <cellStyle name="Comma [0] 6078" xfId="14201" hidden="1" xr:uid="{00000000-0005-0000-0000-00009A370000}"/>
    <cellStyle name="Comma [0] 6079" xfId="14093" hidden="1" xr:uid="{00000000-0005-0000-0000-00002E370000}"/>
    <cellStyle name="Comma [0] 608" xfId="3316" hidden="1" xr:uid="{00000000-0005-0000-0000-0000150D0000}"/>
    <cellStyle name="Comma [0] 6080" xfId="14245" hidden="1" xr:uid="{00000000-0005-0000-0000-0000C6370000}"/>
    <cellStyle name="Comma [0] 6081" xfId="14199" hidden="1" xr:uid="{00000000-0005-0000-0000-000098370000}"/>
    <cellStyle name="Comma [0] 6082" xfId="14168" hidden="1" xr:uid="{00000000-0005-0000-0000-000079370000}"/>
    <cellStyle name="Comma [0] 6083" xfId="14249" hidden="1" xr:uid="{00000000-0005-0000-0000-0000CA370000}"/>
    <cellStyle name="Comma [0] 6084" xfId="14251" hidden="1" xr:uid="{00000000-0005-0000-0000-0000CC370000}"/>
    <cellStyle name="Comma [0] 6085" xfId="14237" hidden="1" xr:uid="{00000000-0005-0000-0000-0000BE370000}"/>
    <cellStyle name="Comma [0] 6086" xfId="14224" hidden="1" xr:uid="{00000000-0005-0000-0000-0000B1370000}"/>
    <cellStyle name="Comma [0] 6087" xfId="14248" hidden="1" xr:uid="{00000000-0005-0000-0000-0000C9370000}"/>
    <cellStyle name="Comma [0] 6088" xfId="14214" hidden="1" xr:uid="{00000000-0005-0000-0000-0000A7370000}"/>
    <cellStyle name="Comma [0] 6089" xfId="14186" hidden="1" xr:uid="{00000000-0005-0000-0000-00008B370000}"/>
    <cellStyle name="Comma [0] 609" xfId="3340" hidden="1" xr:uid="{00000000-0005-0000-0000-00002D0D0000}"/>
    <cellStyle name="Comma [0] 6090" xfId="14253" hidden="1" xr:uid="{00000000-0005-0000-0000-0000CE370000}"/>
    <cellStyle name="Comma [0] 6091" xfId="14210" hidden="1" xr:uid="{00000000-0005-0000-0000-0000A3370000}"/>
    <cellStyle name="Comma [0] 6092" xfId="14244" hidden="1" xr:uid="{00000000-0005-0000-0000-0000C5370000}"/>
    <cellStyle name="Comma [0] 6093" xfId="14257" hidden="1" xr:uid="{00000000-0005-0000-0000-0000D2370000}"/>
    <cellStyle name="Comma [0] 6094" xfId="14259" hidden="1" xr:uid="{00000000-0005-0000-0000-0000D4370000}"/>
    <cellStyle name="Comma [0] 6095" xfId="14127" hidden="1" xr:uid="{00000000-0005-0000-0000-000050370000}"/>
    <cellStyle name="Comma [0] 6096" xfId="14247" hidden="1" xr:uid="{00000000-0005-0000-0000-0000C8370000}"/>
    <cellStyle name="Comma [0] 6097" xfId="14187" hidden="1" xr:uid="{00000000-0005-0000-0000-00008C370000}"/>
    <cellStyle name="Comma [0] 6098" xfId="14221" hidden="1" xr:uid="{00000000-0005-0000-0000-0000AE370000}"/>
    <cellStyle name="Comma [0] 6099" xfId="14234" hidden="1" xr:uid="{00000000-0005-0000-0000-0000BB370000}"/>
    <cellStyle name="Comma [0] 61" xfId="2274" hidden="1" xr:uid="{00000000-0005-0000-0000-000003090000}"/>
    <cellStyle name="Comma [0] 610" xfId="3306" hidden="1" xr:uid="{00000000-0005-0000-0000-00000B0D0000}"/>
    <cellStyle name="Comma [0] 6100" xfId="14262" hidden="1" xr:uid="{00000000-0005-0000-0000-0000D7370000}"/>
    <cellStyle name="Comma [0] 6101" xfId="14225" hidden="1" xr:uid="{00000000-0005-0000-0000-0000B2370000}"/>
    <cellStyle name="Comma [0] 6102" xfId="14185" hidden="1" xr:uid="{00000000-0005-0000-0000-00008A370000}"/>
    <cellStyle name="Comma [0] 6103" xfId="14264" hidden="1" xr:uid="{00000000-0005-0000-0000-0000D9370000}"/>
    <cellStyle name="Comma [0] 6104" xfId="14266" hidden="1" xr:uid="{00000000-0005-0000-0000-0000DB370000}"/>
    <cellStyle name="Comma [0] 6105" xfId="13778" hidden="1" xr:uid="{00000000-0005-0000-0000-0000F3350000}"/>
    <cellStyle name="Comma [0] 6106" xfId="13775" hidden="1" xr:uid="{00000000-0005-0000-0000-0000F0350000}"/>
    <cellStyle name="Comma [0] 6107" xfId="14272" hidden="1" xr:uid="{00000000-0005-0000-0000-0000E1370000}"/>
    <cellStyle name="Comma [0] 6108" xfId="14278" hidden="1" xr:uid="{00000000-0005-0000-0000-0000E7370000}"/>
    <cellStyle name="Comma [0] 6109" xfId="14280" hidden="1" xr:uid="{00000000-0005-0000-0000-0000E9370000}"/>
    <cellStyle name="Comma [0] 611" xfId="3278" hidden="1" xr:uid="{00000000-0005-0000-0000-0000EF0C0000}"/>
    <cellStyle name="Comma [0] 6110" xfId="14271" hidden="1" xr:uid="{00000000-0005-0000-0000-0000E0370000}"/>
    <cellStyle name="Comma [0] 6111" xfId="14276" hidden="1" xr:uid="{00000000-0005-0000-0000-0000E5370000}"/>
    <cellStyle name="Comma [0] 6112" xfId="14282" hidden="1" xr:uid="{00000000-0005-0000-0000-0000EB370000}"/>
    <cellStyle name="Comma [0] 6113" xfId="14284" hidden="1" xr:uid="{00000000-0005-0000-0000-0000ED370000}"/>
    <cellStyle name="Comma [0] 6114" xfId="13801" hidden="1" xr:uid="{00000000-0005-0000-0000-00000A360000}"/>
    <cellStyle name="Comma [0] 6115" xfId="13803" hidden="1" xr:uid="{00000000-0005-0000-0000-00000C360000}"/>
    <cellStyle name="Comma [0] 6116" xfId="14295" hidden="1" xr:uid="{00000000-0005-0000-0000-0000F8370000}"/>
    <cellStyle name="Comma [0] 6117" xfId="14304" hidden="1" xr:uid="{00000000-0005-0000-0000-000001380000}"/>
    <cellStyle name="Comma [0] 6118" xfId="14315" hidden="1" xr:uid="{00000000-0005-0000-0000-00000C380000}"/>
    <cellStyle name="Comma [0] 6119" xfId="14321" hidden="1" xr:uid="{00000000-0005-0000-0000-000012380000}"/>
    <cellStyle name="Comma [0] 612" xfId="3345" hidden="1" xr:uid="{00000000-0005-0000-0000-0000320D0000}"/>
    <cellStyle name="Comma [0] 6120" xfId="14303" hidden="1" xr:uid="{00000000-0005-0000-0000-000000380000}"/>
    <cellStyle name="Comma [0] 6121" xfId="14313" hidden="1" xr:uid="{00000000-0005-0000-0000-00000A380000}"/>
    <cellStyle name="Comma [0] 6122" xfId="14333" hidden="1" xr:uid="{00000000-0005-0000-0000-00001E380000}"/>
    <cellStyle name="Comma [0] 6123" xfId="14335" hidden="1" xr:uid="{00000000-0005-0000-0000-000020380000}"/>
    <cellStyle name="Comma [0] 6124" xfId="14286" hidden="1" xr:uid="{00000000-0005-0000-0000-0000EF370000}"/>
    <cellStyle name="Comma [0] 6125" xfId="13783" hidden="1" xr:uid="{00000000-0005-0000-0000-0000F8350000}"/>
    <cellStyle name="Comma [0] 6126" xfId="14289" hidden="1" xr:uid="{00000000-0005-0000-0000-0000F2370000}"/>
    <cellStyle name="Comma [0] 6127" xfId="13788" hidden="1" xr:uid="{00000000-0005-0000-0000-0000FD350000}"/>
    <cellStyle name="Comma [0] 6128" xfId="13772" hidden="1" xr:uid="{00000000-0005-0000-0000-0000ED350000}"/>
    <cellStyle name="Comma [0] 6129" xfId="14340" hidden="1" xr:uid="{00000000-0005-0000-0000-000025380000}"/>
    <cellStyle name="Comma [0] 613" xfId="3302" hidden="1" xr:uid="{00000000-0005-0000-0000-0000070D0000}"/>
    <cellStyle name="Comma [0] 6130" xfId="13781" hidden="1" xr:uid="{00000000-0005-0000-0000-0000F6350000}"/>
    <cellStyle name="Comma [0] 6131" xfId="13802" hidden="1" xr:uid="{00000000-0005-0000-0000-00000B360000}"/>
    <cellStyle name="Comma [0] 6132" xfId="14352" hidden="1" xr:uid="{00000000-0005-0000-0000-000031380000}"/>
    <cellStyle name="Comma [0] 6133" xfId="14354" hidden="1" xr:uid="{00000000-0005-0000-0000-000033380000}"/>
    <cellStyle name="Comma [0] 6134" xfId="14343" hidden="1" xr:uid="{00000000-0005-0000-0000-000028380000}"/>
    <cellStyle name="Comma [0] 6135" xfId="14351" hidden="1" xr:uid="{00000000-0005-0000-0000-000030380000}"/>
    <cellStyle name="Comma [0] 6136" xfId="13785" hidden="1" xr:uid="{00000000-0005-0000-0000-0000FA350000}"/>
    <cellStyle name="Comma [0] 6137" xfId="14337" hidden="1" xr:uid="{00000000-0005-0000-0000-000022380000}"/>
    <cellStyle name="Comma [0] 6138" xfId="14370" hidden="1" xr:uid="{00000000-0005-0000-0000-000043380000}"/>
    <cellStyle name="Comma [0] 6139" xfId="14378" hidden="1" xr:uid="{00000000-0005-0000-0000-00004B380000}"/>
    <cellStyle name="Comma [0] 614" xfId="3336" hidden="1" xr:uid="{00000000-0005-0000-0000-0000290D0000}"/>
    <cellStyle name="Comma [0] 6140" xfId="14287" hidden="1" xr:uid="{00000000-0005-0000-0000-0000F0370000}"/>
    <cellStyle name="Comma [0] 6141" xfId="14366" hidden="1" xr:uid="{00000000-0005-0000-0000-00003F380000}"/>
    <cellStyle name="Comma [0] 6142" xfId="14387" hidden="1" xr:uid="{00000000-0005-0000-0000-000054380000}"/>
    <cellStyle name="Comma [0] 6143" xfId="14389" hidden="1" xr:uid="{00000000-0005-0000-0000-000056380000}"/>
    <cellStyle name="Comma [0] 6144" xfId="14348" hidden="1" xr:uid="{00000000-0005-0000-0000-00002D380000}"/>
    <cellStyle name="Comma [0] 6145" xfId="14293" hidden="1" xr:uid="{00000000-0005-0000-0000-0000F6370000}"/>
    <cellStyle name="Comma [0] 6146" xfId="14346" hidden="1" xr:uid="{00000000-0005-0000-0000-00002B380000}"/>
    <cellStyle name="Comma [0] 6147" xfId="14330" hidden="1" xr:uid="{00000000-0005-0000-0000-00001B380000}"/>
    <cellStyle name="Comma [0] 6148" xfId="14326" hidden="1" xr:uid="{00000000-0005-0000-0000-000017380000}"/>
    <cellStyle name="Comma [0] 6149" xfId="14397" hidden="1" xr:uid="{00000000-0005-0000-0000-00005E380000}"/>
    <cellStyle name="Comma [0] 615" xfId="3349" hidden="1" xr:uid="{00000000-0005-0000-0000-0000360D0000}"/>
    <cellStyle name="Comma [0] 6150" xfId="14269" hidden="1" xr:uid="{00000000-0005-0000-0000-0000DE370000}"/>
    <cellStyle name="Comma [0] 6151" xfId="13751" hidden="1" xr:uid="{00000000-0005-0000-0000-0000D8350000}"/>
    <cellStyle name="Comma [0] 6152" xfId="14405" hidden="1" xr:uid="{00000000-0005-0000-0000-000066380000}"/>
    <cellStyle name="Comma [0] 6153" xfId="14407" hidden="1" xr:uid="{00000000-0005-0000-0000-000068380000}"/>
    <cellStyle name="Comma [0] 6154" xfId="14356" hidden="1" xr:uid="{00000000-0005-0000-0000-000035380000}"/>
    <cellStyle name="Comma [0] 6155" xfId="14332" hidden="1" xr:uid="{00000000-0005-0000-0000-00001D380000}"/>
    <cellStyle name="Comma [0] 6156" xfId="14367" hidden="1" xr:uid="{00000000-0005-0000-0000-000040380000}"/>
    <cellStyle name="Comma [0] 6157" xfId="14299" hidden="1" xr:uid="{00000000-0005-0000-0000-0000FC370000}"/>
    <cellStyle name="Comma [0] 6158" xfId="14369" hidden="1" xr:uid="{00000000-0005-0000-0000-000042380000}"/>
    <cellStyle name="Comma [0] 6159" xfId="14414" hidden="1" xr:uid="{00000000-0005-0000-0000-00006F380000}"/>
    <cellStyle name="Comma [0] 616" xfId="3351" hidden="1" xr:uid="{00000000-0005-0000-0000-0000380D0000}"/>
    <cellStyle name="Comma [0] 6160" xfId="14357" hidden="1" xr:uid="{00000000-0005-0000-0000-000036380000}"/>
    <cellStyle name="Comma [0] 6161" xfId="14314" hidden="1" xr:uid="{00000000-0005-0000-0000-00000B380000}"/>
    <cellStyle name="Comma [0] 6162" xfId="14420" hidden="1" xr:uid="{00000000-0005-0000-0000-000075380000}"/>
    <cellStyle name="Comma [0] 6163" xfId="14422" hidden="1" xr:uid="{00000000-0005-0000-0000-000077380000}"/>
    <cellStyle name="Comma [0] 6164" xfId="14375" hidden="1" xr:uid="{00000000-0005-0000-0000-000048380000}"/>
    <cellStyle name="Comma [0] 6165" xfId="14381" hidden="1" xr:uid="{00000000-0005-0000-0000-00004E380000}"/>
    <cellStyle name="Comma [0] 6166" xfId="14268" hidden="1" xr:uid="{00000000-0005-0000-0000-0000DD370000}"/>
    <cellStyle name="Comma [0] 6167" xfId="14331" hidden="1" xr:uid="{00000000-0005-0000-0000-00001C380000}"/>
    <cellStyle name="Comma [0] 6168" xfId="14339" hidden="1" xr:uid="{00000000-0005-0000-0000-000024380000}"/>
    <cellStyle name="Comma [0] 6169" xfId="14428" hidden="1" xr:uid="{00000000-0005-0000-0000-00007D380000}"/>
    <cellStyle name="Comma [0] 617" xfId="3219" hidden="1" xr:uid="{00000000-0005-0000-0000-0000B40C0000}"/>
    <cellStyle name="Comma [0] 6170" xfId="14342" hidden="1" xr:uid="{00000000-0005-0000-0000-000027380000}"/>
    <cellStyle name="Comma [0] 6171" xfId="14302" hidden="1" xr:uid="{00000000-0005-0000-0000-0000FF370000}"/>
    <cellStyle name="Comma [0] 6172" xfId="14433" hidden="1" xr:uid="{00000000-0005-0000-0000-000082380000}"/>
    <cellStyle name="Comma [0] 6173" xfId="14435" hidden="1" xr:uid="{00000000-0005-0000-0000-000084380000}"/>
    <cellStyle name="Comma [0] 6174" xfId="14394" hidden="1" xr:uid="{00000000-0005-0000-0000-00005B380000}"/>
    <cellStyle name="Comma [0] 6175" xfId="14400" hidden="1" xr:uid="{00000000-0005-0000-0000-000061380000}"/>
    <cellStyle name="Comma [0] 6176" xfId="14301" hidden="1" xr:uid="{00000000-0005-0000-0000-0000FE370000}"/>
    <cellStyle name="Comma [0] 6177" xfId="14382" hidden="1" xr:uid="{00000000-0005-0000-0000-00004F380000}"/>
    <cellStyle name="Comma [0] 6178" xfId="14361" hidden="1" xr:uid="{00000000-0005-0000-0000-00003A380000}"/>
    <cellStyle name="Comma [0] 6179" xfId="14439" hidden="1" xr:uid="{00000000-0005-0000-0000-000088380000}"/>
    <cellStyle name="Comma [0] 618" xfId="3339" hidden="1" xr:uid="{00000000-0005-0000-0000-00002C0D0000}"/>
    <cellStyle name="Comma [0] 6180" xfId="14380" hidden="1" xr:uid="{00000000-0005-0000-0000-00004D380000}"/>
    <cellStyle name="Comma [0] 6181" xfId="14318" hidden="1" xr:uid="{00000000-0005-0000-0000-00000F380000}"/>
    <cellStyle name="Comma [0] 6182" xfId="14446" hidden="1" xr:uid="{00000000-0005-0000-0000-00008F380000}"/>
    <cellStyle name="Comma [0] 6183" xfId="14448" hidden="1" xr:uid="{00000000-0005-0000-0000-000091380000}"/>
    <cellStyle name="Comma [0] 6184" xfId="14412" hidden="1" xr:uid="{00000000-0005-0000-0000-00006D380000}"/>
    <cellStyle name="Comma [0] 6185" xfId="14417" hidden="1" xr:uid="{00000000-0005-0000-0000-000072380000}"/>
    <cellStyle name="Comma [0] 6186" xfId="13782" hidden="1" xr:uid="{00000000-0005-0000-0000-0000F7350000}"/>
    <cellStyle name="Comma [0] 6187" xfId="14401" hidden="1" xr:uid="{00000000-0005-0000-0000-000062380000}"/>
    <cellStyle name="Comma [0] 6188" xfId="14306" hidden="1" xr:uid="{00000000-0005-0000-0000-000003380000}"/>
    <cellStyle name="Comma [0] 6189" xfId="14452" hidden="1" xr:uid="{00000000-0005-0000-0000-000095380000}"/>
    <cellStyle name="Comma [0] 619" xfId="3279" hidden="1" xr:uid="{00000000-0005-0000-0000-0000F00C0000}"/>
    <cellStyle name="Comma [0] 6190" xfId="14399" hidden="1" xr:uid="{00000000-0005-0000-0000-000060380000}"/>
    <cellStyle name="Comma [0] 6191" xfId="14338" hidden="1" xr:uid="{00000000-0005-0000-0000-000023380000}"/>
    <cellStyle name="Comma [0] 6192" xfId="14456" hidden="1" xr:uid="{00000000-0005-0000-0000-000099380000}"/>
    <cellStyle name="Comma [0] 6193" xfId="14458" hidden="1" xr:uid="{00000000-0005-0000-0000-00009B380000}"/>
    <cellStyle name="Comma [0] 6194" xfId="14426" hidden="1" xr:uid="{00000000-0005-0000-0000-00007B380000}"/>
    <cellStyle name="Comma [0] 6195" xfId="14430" hidden="1" xr:uid="{00000000-0005-0000-0000-00007F380000}"/>
    <cellStyle name="Comma [0] 6196" xfId="14320" hidden="1" xr:uid="{00000000-0005-0000-0000-000011380000}"/>
    <cellStyle name="Comma [0] 6197" xfId="14418" hidden="1" xr:uid="{00000000-0005-0000-0000-000073380000}"/>
    <cellStyle name="Comma [0] 6198" xfId="14310" hidden="1" xr:uid="{00000000-0005-0000-0000-000007380000}"/>
    <cellStyle name="Comma [0] 6199" xfId="14462" hidden="1" xr:uid="{00000000-0005-0000-0000-00009F380000}"/>
    <cellStyle name="Comma [0] 62" xfId="2282" hidden="1" xr:uid="{00000000-0005-0000-0000-00000B090000}"/>
    <cellStyle name="Comma [0] 620" xfId="3313" hidden="1" xr:uid="{00000000-0005-0000-0000-0000120D0000}"/>
    <cellStyle name="Comma [0] 6200" xfId="14416" hidden="1" xr:uid="{00000000-0005-0000-0000-000071380000}"/>
    <cellStyle name="Comma [0] 6201" xfId="14385" hidden="1" xr:uid="{00000000-0005-0000-0000-000052380000}"/>
    <cellStyle name="Comma [0] 6202" xfId="14466" hidden="1" xr:uid="{00000000-0005-0000-0000-0000A3380000}"/>
    <cellStyle name="Comma [0] 6203" xfId="14468" hidden="1" xr:uid="{00000000-0005-0000-0000-0000A5380000}"/>
    <cellStyle name="Comma [0] 6204" xfId="14454" hidden="1" xr:uid="{00000000-0005-0000-0000-000097380000}"/>
    <cellStyle name="Comma [0] 6205" xfId="14441" hidden="1" xr:uid="{00000000-0005-0000-0000-00008A380000}"/>
    <cellStyle name="Comma [0] 6206" xfId="14465" hidden="1" xr:uid="{00000000-0005-0000-0000-0000A2380000}"/>
    <cellStyle name="Comma [0] 6207" xfId="14431" hidden="1" xr:uid="{00000000-0005-0000-0000-000080380000}"/>
    <cellStyle name="Comma [0] 6208" xfId="14403" hidden="1" xr:uid="{00000000-0005-0000-0000-000064380000}"/>
    <cellStyle name="Comma [0] 6209" xfId="14470" hidden="1" xr:uid="{00000000-0005-0000-0000-0000A7380000}"/>
    <cellStyle name="Comma [0] 621" xfId="3326" hidden="1" xr:uid="{00000000-0005-0000-0000-00001F0D0000}"/>
    <cellStyle name="Comma [0] 6210" xfId="14427" hidden="1" xr:uid="{00000000-0005-0000-0000-00007C380000}"/>
    <cellStyle name="Comma [0] 6211" xfId="14461" hidden="1" xr:uid="{00000000-0005-0000-0000-00009E380000}"/>
    <cellStyle name="Comma [0] 6212" xfId="14474" hidden="1" xr:uid="{00000000-0005-0000-0000-0000AB380000}"/>
    <cellStyle name="Comma [0] 6213" xfId="14476" hidden="1" xr:uid="{00000000-0005-0000-0000-0000AD380000}"/>
    <cellStyle name="Comma [0] 6214" xfId="14344" hidden="1" xr:uid="{00000000-0005-0000-0000-000029380000}"/>
    <cellStyle name="Comma [0] 6215" xfId="14464" hidden="1" xr:uid="{00000000-0005-0000-0000-0000A1380000}"/>
    <cellStyle name="Comma [0] 6216" xfId="14404" hidden="1" xr:uid="{00000000-0005-0000-0000-000065380000}"/>
    <cellStyle name="Comma [0] 6217" xfId="14438" hidden="1" xr:uid="{00000000-0005-0000-0000-000087380000}"/>
    <cellStyle name="Comma [0] 6218" xfId="14451" hidden="1" xr:uid="{00000000-0005-0000-0000-000094380000}"/>
    <cellStyle name="Comma [0] 6219" xfId="14479" hidden="1" xr:uid="{00000000-0005-0000-0000-0000B0380000}"/>
    <cellStyle name="Comma [0] 622" xfId="3354" hidden="1" xr:uid="{00000000-0005-0000-0000-00003B0D0000}"/>
    <cellStyle name="Comma [0] 6220" xfId="14442" hidden="1" xr:uid="{00000000-0005-0000-0000-00008B380000}"/>
    <cellStyle name="Comma [0] 6221" xfId="14402" hidden="1" xr:uid="{00000000-0005-0000-0000-000063380000}"/>
    <cellStyle name="Comma [0] 6222" xfId="14481" hidden="1" xr:uid="{00000000-0005-0000-0000-0000B2380000}"/>
    <cellStyle name="Comma [0] 6223" xfId="14483" hidden="1" xr:uid="{00000000-0005-0000-0000-0000B4380000}"/>
    <cellStyle name="Comma [0] 6224" xfId="13836" hidden="1" xr:uid="{00000000-0005-0000-0000-00002D360000}"/>
    <cellStyle name="Comma [0] 6225" xfId="13792" hidden="1" xr:uid="{00000000-0005-0000-0000-000001360000}"/>
    <cellStyle name="Comma [0] 6226" xfId="14489" hidden="1" xr:uid="{00000000-0005-0000-0000-0000BA380000}"/>
    <cellStyle name="Comma [0] 6227" xfId="14495" hidden="1" xr:uid="{00000000-0005-0000-0000-0000C0380000}"/>
    <cellStyle name="Comma [0] 6228" xfId="14497" hidden="1" xr:uid="{00000000-0005-0000-0000-0000C2380000}"/>
    <cellStyle name="Comma [0] 6229" xfId="14488" hidden="1" xr:uid="{00000000-0005-0000-0000-0000B9380000}"/>
    <cellStyle name="Comma [0] 623" xfId="3317" hidden="1" xr:uid="{00000000-0005-0000-0000-0000160D0000}"/>
    <cellStyle name="Comma [0] 6230" xfId="14493" hidden="1" xr:uid="{00000000-0005-0000-0000-0000BE380000}"/>
    <cellStyle name="Comma [0] 6231" xfId="14499" hidden="1" xr:uid="{00000000-0005-0000-0000-0000C4380000}"/>
    <cellStyle name="Comma [0] 6232" xfId="14501" hidden="1" xr:uid="{00000000-0005-0000-0000-0000C6380000}"/>
    <cellStyle name="Comma [0] 6233" xfId="13793" hidden="1" xr:uid="{00000000-0005-0000-0000-000002360000}"/>
    <cellStyle name="Comma [0] 6234" xfId="13771" hidden="1" xr:uid="{00000000-0005-0000-0000-0000EC350000}"/>
    <cellStyle name="Comma [0] 6235" xfId="14512" hidden="1" xr:uid="{00000000-0005-0000-0000-0000D1380000}"/>
    <cellStyle name="Comma [0] 6236" xfId="14521" hidden="1" xr:uid="{00000000-0005-0000-0000-0000DA380000}"/>
    <cellStyle name="Comma [0] 6237" xfId="14532" hidden="1" xr:uid="{00000000-0005-0000-0000-0000E5380000}"/>
    <cellStyle name="Comma [0] 6238" xfId="14538" hidden="1" xr:uid="{00000000-0005-0000-0000-0000EB380000}"/>
    <cellStyle name="Comma [0] 6239" xfId="14520" hidden="1" xr:uid="{00000000-0005-0000-0000-0000D9380000}"/>
    <cellStyle name="Comma [0] 624" xfId="3277" hidden="1" xr:uid="{00000000-0005-0000-0000-0000EE0C0000}"/>
    <cellStyle name="Comma [0] 6240" xfId="14530" hidden="1" xr:uid="{00000000-0005-0000-0000-0000E3380000}"/>
    <cellStyle name="Comma [0] 6241" xfId="14550" hidden="1" xr:uid="{00000000-0005-0000-0000-0000F7380000}"/>
    <cellStyle name="Comma [0] 6242" xfId="14552" hidden="1" xr:uid="{00000000-0005-0000-0000-0000F9380000}"/>
    <cellStyle name="Comma [0] 6243" xfId="14503" hidden="1" xr:uid="{00000000-0005-0000-0000-0000C8380000}"/>
    <cellStyle name="Comma [0] 6244" xfId="13759" hidden="1" xr:uid="{00000000-0005-0000-0000-0000E0350000}"/>
    <cellStyle name="Comma [0] 6245" xfId="14506" hidden="1" xr:uid="{00000000-0005-0000-0000-0000CB380000}"/>
    <cellStyle name="Comma [0] 6246" xfId="13770" hidden="1" xr:uid="{00000000-0005-0000-0000-0000EB350000}"/>
    <cellStyle name="Comma [0] 6247" xfId="13769" hidden="1" xr:uid="{00000000-0005-0000-0000-0000EA350000}"/>
    <cellStyle name="Comma [0] 6248" xfId="14557" hidden="1" xr:uid="{00000000-0005-0000-0000-0000FE380000}"/>
    <cellStyle name="Comma [0] 6249" xfId="13845" hidden="1" xr:uid="{00000000-0005-0000-0000-000036360000}"/>
    <cellStyle name="Comma [0] 625" xfId="3357" hidden="1" xr:uid="{00000000-0005-0000-0000-00003E0D0000}"/>
    <cellStyle name="Comma [0] 6250" xfId="14046" hidden="1" xr:uid="{00000000-0005-0000-0000-0000FF360000}"/>
    <cellStyle name="Comma [0] 6251" xfId="14569" hidden="1" xr:uid="{00000000-0005-0000-0000-00000A390000}"/>
    <cellStyle name="Comma [0] 6252" xfId="14571" hidden="1" xr:uid="{00000000-0005-0000-0000-00000C390000}"/>
    <cellStyle name="Comma [0] 6253" xfId="14560" hidden="1" xr:uid="{00000000-0005-0000-0000-000001390000}"/>
    <cellStyle name="Comma [0] 6254" xfId="14568" hidden="1" xr:uid="{00000000-0005-0000-0000-000009390000}"/>
    <cellStyle name="Comma [0] 6255" xfId="14055" hidden="1" xr:uid="{00000000-0005-0000-0000-000008370000}"/>
    <cellStyle name="Comma [0] 6256" xfId="14554" hidden="1" xr:uid="{00000000-0005-0000-0000-0000FB380000}"/>
    <cellStyle name="Comma [0] 6257" xfId="14587" hidden="1" xr:uid="{00000000-0005-0000-0000-00001C390000}"/>
    <cellStyle name="Comma [0] 6258" xfId="14595" hidden="1" xr:uid="{00000000-0005-0000-0000-000024390000}"/>
    <cellStyle name="Comma [0] 6259" xfId="14504" hidden="1" xr:uid="{00000000-0005-0000-0000-0000C9380000}"/>
    <cellStyle name="Comma [0] 626" xfId="3359" hidden="1" xr:uid="{00000000-0005-0000-0000-0000400D0000}"/>
    <cellStyle name="Comma [0] 6260" xfId="14583" hidden="1" xr:uid="{00000000-0005-0000-0000-000018390000}"/>
    <cellStyle name="Comma [0] 6261" xfId="14604" hidden="1" xr:uid="{00000000-0005-0000-0000-00002D390000}"/>
    <cellStyle name="Comma [0] 6262" xfId="14606" hidden="1" xr:uid="{00000000-0005-0000-0000-00002F390000}"/>
    <cellStyle name="Comma [0] 6263" xfId="14565" hidden="1" xr:uid="{00000000-0005-0000-0000-000006390000}"/>
    <cellStyle name="Comma [0] 6264" xfId="14510" hidden="1" xr:uid="{00000000-0005-0000-0000-0000CF380000}"/>
    <cellStyle name="Comma [0] 6265" xfId="14563" hidden="1" xr:uid="{00000000-0005-0000-0000-000004390000}"/>
    <cellStyle name="Comma [0] 6266" xfId="14547" hidden="1" xr:uid="{00000000-0005-0000-0000-0000F4380000}"/>
    <cellStyle name="Comma [0] 6267" xfId="14543" hidden="1" xr:uid="{00000000-0005-0000-0000-0000F0380000}"/>
    <cellStyle name="Comma [0] 6268" xfId="14614" hidden="1" xr:uid="{00000000-0005-0000-0000-000037390000}"/>
    <cellStyle name="Comma [0] 6269" xfId="14486" hidden="1" xr:uid="{00000000-0005-0000-0000-0000B7380000}"/>
    <cellStyle name="Comma [0] 627" xfId="3078" hidden="1" xr:uid="{00000000-0005-0000-0000-0000270C0000}"/>
    <cellStyle name="Comma [0] 6270" xfId="13794" hidden="1" xr:uid="{00000000-0005-0000-0000-000003360000}"/>
    <cellStyle name="Comma [0] 6271" xfId="14622" hidden="1" xr:uid="{00000000-0005-0000-0000-00003F390000}"/>
    <cellStyle name="Comma [0] 6272" xfId="14624" hidden="1" xr:uid="{00000000-0005-0000-0000-000041390000}"/>
    <cellStyle name="Comma [0] 6273" xfId="14573" hidden="1" xr:uid="{00000000-0005-0000-0000-00000E390000}"/>
    <cellStyle name="Comma [0] 6274" xfId="14549" hidden="1" xr:uid="{00000000-0005-0000-0000-0000F6380000}"/>
    <cellStyle name="Comma [0] 6275" xfId="14584" hidden="1" xr:uid="{00000000-0005-0000-0000-000019390000}"/>
    <cellStyle name="Comma [0] 6276" xfId="14516" hidden="1" xr:uid="{00000000-0005-0000-0000-0000D5380000}"/>
    <cellStyle name="Comma [0] 6277" xfId="14586" hidden="1" xr:uid="{00000000-0005-0000-0000-00001B390000}"/>
    <cellStyle name="Comma [0] 6278" xfId="14631" hidden="1" xr:uid="{00000000-0005-0000-0000-000048390000}"/>
    <cellStyle name="Comma [0] 6279" xfId="14574" hidden="1" xr:uid="{00000000-0005-0000-0000-00000F390000}"/>
    <cellStyle name="Comma [0] 628" xfId="3060" hidden="1" xr:uid="{00000000-0005-0000-0000-0000150C0000}"/>
    <cellStyle name="Comma [0] 6280" xfId="14531" hidden="1" xr:uid="{00000000-0005-0000-0000-0000E4380000}"/>
    <cellStyle name="Comma [0] 6281" xfId="14637" hidden="1" xr:uid="{00000000-0005-0000-0000-00004E390000}"/>
    <cellStyle name="Comma [0] 6282" xfId="14639" hidden="1" xr:uid="{00000000-0005-0000-0000-000050390000}"/>
    <cellStyle name="Comma [0] 6283" xfId="14592" hidden="1" xr:uid="{00000000-0005-0000-0000-000021390000}"/>
    <cellStyle name="Comma [0] 6284" xfId="14598" hidden="1" xr:uid="{00000000-0005-0000-0000-000027390000}"/>
    <cellStyle name="Comma [0] 6285" xfId="14485" hidden="1" xr:uid="{00000000-0005-0000-0000-0000B6380000}"/>
    <cellStyle name="Comma [0] 6286" xfId="14548" hidden="1" xr:uid="{00000000-0005-0000-0000-0000F5380000}"/>
    <cellStyle name="Comma [0] 6287" xfId="14556" hidden="1" xr:uid="{00000000-0005-0000-0000-0000FD380000}"/>
    <cellStyle name="Comma [0] 6288" xfId="14645" hidden="1" xr:uid="{00000000-0005-0000-0000-000056390000}"/>
    <cellStyle name="Comma [0] 6289" xfId="14559" hidden="1" xr:uid="{00000000-0005-0000-0000-000000390000}"/>
    <cellStyle name="Comma [0] 629" xfId="3363" hidden="1" xr:uid="{00000000-0005-0000-0000-0000440D0000}"/>
    <cellStyle name="Comma [0] 6290" xfId="14519" hidden="1" xr:uid="{00000000-0005-0000-0000-0000D8380000}"/>
    <cellStyle name="Comma [0] 6291" xfId="14650" hidden="1" xr:uid="{00000000-0005-0000-0000-00005B390000}"/>
    <cellStyle name="Comma [0] 6292" xfId="14652" hidden="1" xr:uid="{00000000-0005-0000-0000-00005D390000}"/>
    <cellStyle name="Comma [0] 6293" xfId="14611" hidden="1" xr:uid="{00000000-0005-0000-0000-000034390000}"/>
    <cellStyle name="Comma [0] 6294" xfId="14617" hidden="1" xr:uid="{00000000-0005-0000-0000-00003A390000}"/>
    <cellStyle name="Comma [0] 6295" xfId="14518" hidden="1" xr:uid="{00000000-0005-0000-0000-0000D7380000}"/>
    <cellStyle name="Comma [0] 6296" xfId="14599" hidden="1" xr:uid="{00000000-0005-0000-0000-000028390000}"/>
    <cellStyle name="Comma [0] 6297" xfId="14578" hidden="1" xr:uid="{00000000-0005-0000-0000-000013390000}"/>
    <cellStyle name="Comma [0] 6298" xfId="14656" hidden="1" xr:uid="{00000000-0005-0000-0000-000061390000}"/>
    <cellStyle name="Comma [0] 6299" xfId="14597" hidden="1" xr:uid="{00000000-0005-0000-0000-000026390000}"/>
    <cellStyle name="Comma [0] 63" xfId="2037" hidden="1" xr:uid="{00000000-0005-0000-0000-000016080000}"/>
    <cellStyle name="Comma [0] 630" xfId="3370" hidden="1" xr:uid="{00000000-0005-0000-0000-00004B0D0000}"/>
    <cellStyle name="Comma [0] 6300" xfId="14535" hidden="1" xr:uid="{00000000-0005-0000-0000-0000E8380000}"/>
    <cellStyle name="Comma [0] 6301" xfId="14663" hidden="1" xr:uid="{00000000-0005-0000-0000-000068390000}"/>
    <cellStyle name="Comma [0] 6302" xfId="14665" hidden="1" xr:uid="{00000000-0005-0000-0000-00006A390000}"/>
    <cellStyle name="Comma [0] 6303" xfId="14629" hidden="1" xr:uid="{00000000-0005-0000-0000-000046390000}"/>
    <cellStyle name="Comma [0] 6304" xfId="14634" hidden="1" xr:uid="{00000000-0005-0000-0000-00004B390000}"/>
    <cellStyle name="Comma [0] 6305" xfId="14064" hidden="1" xr:uid="{00000000-0005-0000-0000-000011370000}"/>
    <cellStyle name="Comma [0] 6306" xfId="14618" hidden="1" xr:uid="{00000000-0005-0000-0000-00003B390000}"/>
    <cellStyle name="Comma [0] 6307" xfId="14523" hidden="1" xr:uid="{00000000-0005-0000-0000-0000DC380000}"/>
    <cellStyle name="Comma [0] 6308" xfId="14669" hidden="1" xr:uid="{00000000-0005-0000-0000-00006E390000}"/>
    <cellStyle name="Comma [0] 6309" xfId="14616" hidden="1" xr:uid="{00000000-0005-0000-0000-000039390000}"/>
    <cellStyle name="Comma [0] 631" xfId="3372" hidden="1" xr:uid="{00000000-0005-0000-0000-00004D0D0000}"/>
    <cellStyle name="Comma [0] 6310" xfId="14555" hidden="1" xr:uid="{00000000-0005-0000-0000-0000FC380000}"/>
    <cellStyle name="Comma [0] 6311" xfId="14673" hidden="1" xr:uid="{00000000-0005-0000-0000-000072390000}"/>
    <cellStyle name="Comma [0] 6312" xfId="14675" hidden="1" xr:uid="{00000000-0005-0000-0000-000074390000}"/>
    <cellStyle name="Comma [0] 6313" xfId="14643" hidden="1" xr:uid="{00000000-0005-0000-0000-000054390000}"/>
    <cellStyle name="Comma [0] 6314" xfId="14647" hidden="1" xr:uid="{00000000-0005-0000-0000-000058390000}"/>
    <cellStyle name="Comma [0] 6315" xfId="14537" hidden="1" xr:uid="{00000000-0005-0000-0000-0000EA380000}"/>
    <cellStyle name="Comma [0] 6316" xfId="14635" hidden="1" xr:uid="{00000000-0005-0000-0000-00004C390000}"/>
    <cellStyle name="Comma [0] 6317" xfId="14527" hidden="1" xr:uid="{00000000-0005-0000-0000-0000E0380000}"/>
    <cellStyle name="Comma [0] 6318" xfId="14679" hidden="1" xr:uid="{00000000-0005-0000-0000-000078390000}"/>
    <cellStyle name="Comma [0] 6319" xfId="14633" hidden="1" xr:uid="{00000000-0005-0000-0000-00004A390000}"/>
    <cellStyle name="Comma [0] 632" xfId="3362" hidden="1" xr:uid="{00000000-0005-0000-0000-0000430D0000}"/>
    <cellStyle name="Comma [0] 6320" xfId="14602" hidden="1" xr:uid="{00000000-0005-0000-0000-00002B390000}"/>
    <cellStyle name="Comma [0] 6321" xfId="14683" hidden="1" xr:uid="{00000000-0005-0000-0000-00007C390000}"/>
    <cellStyle name="Comma [0] 6322" xfId="14685" hidden="1" xr:uid="{00000000-0005-0000-0000-00007E390000}"/>
    <cellStyle name="Comma [0] 6323" xfId="14671" hidden="1" xr:uid="{00000000-0005-0000-0000-000070390000}"/>
    <cellStyle name="Comma [0] 6324" xfId="14658" hidden="1" xr:uid="{00000000-0005-0000-0000-000063390000}"/>
    <cellStyle name="Comma [0] 6325" xfId="14682" hidden="1" xr:uid="{00000000-0005-0000-0000-00007B390000}"/>
    <cellStyle name="Comma [0] 6326" xfId="14648" hidden="1" xr:uid="{00000000-0005-0000-0000-000059390000}"/>
    <cellStyle name="Comma [0] 6327" xfId="14620" hidden="1" xr:uid="{00000000-0005-0000-0000-00003D390000}"/>
    <cellStyle name="Comma [0] 6328" xfId="14687" hidden="1" xr:uid="{00000000-0005-0000-0000-000080390000}"/>
    <cellStyle name="Comma [0] 6329" xfId="14644" hidden="1" xr:uid="{00000000-0005-0000-0000-000055390000}"/>
    <cellStyle name="Comma [0] 633" xfId="3368" hidden="1" xr:uid="{00000000-0005-0000-0000-0000490D0000}"/>
    <cellStyle name="Comma [0] 6330" xfId="14678" hidden="1" xr:uid="{00000000-0005-0000-0000-000077390000}"/>
    <cellStyle name="Comma [0] 6331" xfId="14691" hidden="1" xr:uid="{00000000-0005-0000-0000-000084390000}"/>
    <cellStyle name="Comma [0] 6332" xfId="14693" hidden="1" xr:uid="{00000000-0005-0000-0000-000086390000}"/>
    <cellStyle name="Comma [0] 6333" xfId="14561" hidden="1" xr:uid="{00000000-0005-0000-0000-000002390000}"/>
    <cellStyle name="Comma [0] 6334" xfId="14681" hidden="1" xr:uid="{00000000-0005-0000-0000-00007A390000}"/>
    <cellStyle name="Comma [0] 6335" xfId="14621" hidden="1" xr:uid="{00000000-0005-0000-0000-00003E390000}"/>
    <cellStyle name="Comma [0] 6336" xfId="14655" hidden="1" xr:uid="{00000000-0005-0000-0000-000060390000}"/>
    <cellStyle name="Comma [0] 6337" xfId="14668" hidden="1" xr:uid="{00000000-0005-0000-0000-00006D390000}"/>
    <cellStyle name="Comma [0] 6338" xfId="14696" hidden="1" xr:uid="{00000000-0005-0000-0000-000089390000}"/>
    <cellStyle name="Comma [0] 6339" xfId="14659" hidden="1" xr:uid="{00000000-0005-0000-0000-000064390000}"/>
    <cellStyle name="Comma [0] 634" xfId="3375" hidden="1" xr:uid="{00000000-0005-0000-0000-0000500D0000}"/>
    <cellStyle name="Comma [0] 6340" xfId="14619" hidden="1" xr:uid="{00000000-0005-0000-0000-00003C390000}"/>
    <cellStyle name="Comma [0] 6341" xfId="14698" hidden="1" xr:uid="{00000000-0005-0000-0000-00008B390000}"/>
    <cellStyle name="Comma [0] 6342" xfId="14700" hidden="1" xr:uid="{00000000-0005-0000-0000-00008D390000}"/>
    <cellStyle name="Comma [0] 6343" xfId="98" hidden="1" xr:uid="{00000000-0005-0000-0000-000083000000}"/>
    <cellStyle name="Comma [0] 6344" xfId="14702" hidden="1" xr:uid="{00000000-0005-0000-0000-00008F390000}"/>
    <cellStyle name="Comma [0] 6345" xfId="14704" hidden="1" xr:uid="{00000000-0005-0000-0000-000091390000}"/>
    <cellStyle name="Comma [0] 6346" xfId="14706" hidden="1" xr:uid="{00000000-0005-0000-0000-000093390000}"/>
    <cellStyle name="Comma [0] 6347" xfId="14708" hidden="1" xr:uid="{00000000-0005-0000-0000-000095390000}"/>
    <cellStyle name="Comma [0] 6348" xfId="14710" hidden="1" xr:uid="{00000000-0005-0000-0000-000097390000}"/>
    <cellStyle name="Comma [0] 6349" xfId="16843" hidden="1" xr:uid="{00000000-0005-0000-0000-0000EC410000}"/>
    <cellStyle name="Comma [0] 635" xfId="3377" hidden="1" xr:uid="{00000000-0005-0000-0000-0000520D0000}"/>
    <cellStyle name="Comma [0] 6350" xfId="16846" hidden="1" xr:uid="{00000000-0005-0000-0000-0000EF410000}"/>
    <cellStyle name="Comma [0] 6351" xfId="16781" hidden="1" xr:uid="{00000000-0005-0000-0000-0000AE410000}"/>
    <cellStyle name="Comma [0] 6352" xfId="16837" hidden="1" xr:uid="{00000000-0005-0000-0000-0000E6410000}"/>
    <cellStyle name="Comma [0] 6353" xfId="16775" hidden="1" xr:uid="{00000000-0005-0000-0000-0000A8410000}"/>
    <cellStyle name="Comma [0] 6354" xfId="16870" hidden="1" xr:uid="{00000000-0005-0000-0000-000007420000}"/>
    <cellStyle name="Comma [0] 6355" xfId="16836" hidden="1" xr:uid="{00000000-0005-0000-0000-0000E5410000}"/>
    <cellStyle name="Comma [0] 6356" xfId="16816" hidden="1" xr:uid="{00000000-0005-0000-0000-0000D1410000}"/>
    <cellStyle name="Comma [0] 6357" xfId="16874" hidden="1" xr:uid="{00000000-0005-0000-0000-00000B420000}"/>
    <cellStyle name="Comma [0] 6358" xfId="16876" hidden="1" xr:uid="{00000000-0005-0000-0000-00000D420000}"/>
    <cellStyle name="Comma [0] 6359" xfId="16864" hidden="1" xr:uid="{00000000-0005-0000-0000-000001420000}"/>
    <cellStyle name="Comma [0] 636" xfId="3152" hidden="1" xr:uid="{00000000-0005-0000-0000-0000710C0000}"/>
    <cellStyle name="Comma [0] 6360" xfId="16854" hidden="1" xr:uid="{00000000-0005-0000-0000-0000F7410000}"/>
    <cellStyle name="Comma [0] 6361" xfId="16873" hidden="1" xr:uid="{00000000-0005-0000-0000-00000A420000}"/>
    <cellStyle name="Comma [0] 6362" xfId="16847" hidden="1" xr:uid="{00000000-0005-0000-0000-0000F0410000}"/>
    <cellStyle name="Comma [0] 6363" xfId="16827" hidden="1" xr:uid="{00000000-0005-0000-0000-0000DC410000}"/>
    <cellStyle name="Comma [0] 6364" xfId="16878" hidden="1" xr:uid="{00000000-0005-0000-0000-00000F420000}"/>
    <cellStyle name="Comma [0] 6365" xfId="16844" hidden="1" xr:uid="{00000000-0005-0000-0000-0000ED410000}"/>
    <cellStyle name="Comma [0] 6366" xfId="16869" hidden="1" xr:uid="{00000000-0005-0000-0000-000006420000}"/>
    <cellStyle name="Comma [0] 6367" xfId="16882" hidden="1" xr:uid="{00000000-0005-0000-0000-000013420000}"/>
    <cellStyle name="Comma [0] 6368" xfId="16884" hidden="1" xr:uid="{00000000-0005-0000-0000-000015420000}"/>
    <cellStyle name="Comma [0] 6369" xfId="16792" hidden="1" xr:uid="{00000000-0005-0000-0000-0000B9410000}"/>
    <cellStyle name="Comma [0] 637" xfId="3108" hidden="1" xr:uid="{00000000-0005-0000-0000-0000450C0000}"/>
    <cellStyle name="Comma [0] 6370" xfId="16872" hidden="1" xr:uid="{00000000-0005-0000-0000-000009420000}"/>
    <cellStyle name="Comma [0] 6371" xfId="16828" hidden="1" xr:uid="{00000000-0005-0000-0000-0000DD410000}"/>
    <cellStyle name="Comma [0] 6372" xfId="16852" hidden="1" xr:uid="{00000000-0005-0000-0000-0000F5410000}"/>
    <cellStyle name="Comma [0] 6373" xfId="16862" hidden="1" xr:uid="{00000000-0005-0000-0000-0000FF410000}"/>
    <cellStyle name="Comma [0] 6374" xfId="16887" hidden="1" xr:uid="{00000000-0005-0000-0000-000018420000}"/>
    <cellStyle name="Comma [0] 6375" xfId="16855" hidden="1" xr:uid="{00000000-0005-0000-0000-0000F8410000}"/>
    <cellStyle name="Comma [0] 6376" xfId="16826" hidden="1" xr:uid="{00000000-0005-0000-0000-0000DB410000}"/>
    <cellStyle name="Comma [0] 6377" xfId="16890" hidden="1" xr:uid="{00000000-0005-0000-0000-00001B420000}"/>
    <cellStyle name="Comma [0] 6378" xfId="16892" hidden="1" xr:uid="{00000000-0005-0000-0000-00001D420000}"/>
    <cellStyle name="Comma [0] 6379" xfId="16700" hidden="1" xr:uid="{00000000-0005-0000-0000-00005D410000}"/>
    <cellStyle name="Comma [0] 638" xfId="3388" hidden="1" xr:uid="{00000000-0005-0000-0000-00005D0D0000}"/>
    <cellStyle name="Comma [0] 6380" xfId="16682" hidden="1" xr:uid="{00000000-0005-0000-0000-00004B410000}"/>
    <cellStyle name="Comma [0] 6381" xfId="16896" hidden="1" xr:uid="{00000000-0005-0000-0000-000021420000}"/>
    <cellStyle name="Comma [0] 6382" xfId="16903" hidden="1" xr:uid="{00000000-0005-0000-0000-000028420000}"/>
    <cellStyle name="Comma [0] 6383" xfId="16905" hidden="1" xr:uid="{00000000-0005-0000-0000-00002A420000}"/>
    <cellStyle name="Comma [0] 6384" xfId="16895" hidden="1" xr:uid="{00000000-0005-0000-0000-000020420000}"/>
    <cellStyle name="Comma [0] 6385" xfId="16901" hidden="1" xr:uid="{00000000-0005-0000-0000-000026420000}"/>
    <cellStyle name="Comma [0] 6386" xfId="16908" hidden="1" xr:uid="{00000000-0005-0000-0000-00002D420000}"/>
    <cellStyle name="Comma [0] 6387" xfId="16910" hidden="1" xr:uid="{00000000-0005-0000-0000-00002F420000}"/>
    <cellStyle name="Comma [0] 6388" xfId="16756" hidden="1" xr:uid="{00000000-0005-0000-0000-000095410000}"/>
    <cellStyle name="Comma [0] 6389" xfId="16730" hidden="1" xr:uid="{00000000-0005-0000-0000-00007B410000}"/>
    <cellStyle name="Comma [0] 639" xfId="3397" hidden="1" xr:uid="{00000000-0005-0000-0000-0000660D0000}"/>
    <cellStyle name="Comma [0] 6390" xfId="16921" hidden="1" xr:uid="{00000000-0005-0000-0000-00003A420000}"/>
    <cellStyle name="Comma [0] 6391" xfId="16930" hidden="1" xr:uid="{00000000-0005-0000-0000-000043420000}"/>
    <cellStyle name="Comma [0] 6392" xfId="16941" hidden="1" xr:uid="{00000000-0005-0000-0000-00004E420000}"/>
    <cellStyle name="Comma [0] 6393" xfId="16947" hidden="1" xr:uid="{00000000-0005-0000-0000-000054420000}"/>
    <cellStyle name="Comma [0] 6394" xfId="16929" hidden="1" xr:uid="{00000000-0005-0000-0000-000042420000}"/>
    <cellStyle name="Comma [0] 6395" xfId="16939" hidden="1" xr:uid="{00000000-0005-0000-0000-00004C420000}"/>
    <cellStyle name="Comma [0] 6396" xfId="16959" hidden="1" xr:uid="{00000000-0005-0000-0000-000060420000}"/>
    <cellStyle name="Comma [0] 6397" xfId="16961" hidden="1" xr:uid="{00000000-0005-0000-0000-000062420000}"/>
    <cellStyle name="Comma [0] 6398" xfId="16912" hidden="1" xr:uid="{00000000-0005-0000-0000-000031420000}"/>
    <cellStyle name="Comma [0] 6399" xfId="16695" hidden="1" xr:uid="{00000000-0005-0000-0000-000058410000}"/>
    <cellStyle name="Comma [0] 64" xfId="2268" hidden="1" xr:uid="{00000000-0005-0000-0000-0000FD080000}"/>
    <cellStyle name="Comma [0] 640" xfId="3408" hidden="1" xr:uid="{00000000-0005-0000-0000-0000710D0000}"/>
    <cellStyle name="Comma [0] 6400" xfId="16915" hidden="1" xr:uid="{00000000-0005-0000-0000-000034420000}"/>
    <cellStyle name="Comma [0] 6401" xfId="16729" hidden="1" xr:uid="{00000000-0005-0000-0000-00007A410000}"/>
    <cellStyle name="Comma [0] 6402" xfId="16728" hidden="1" xr:uid="{00000000-0005-0000-0000-000079410000}"/>
    <cellStyle name="Comma [0] 6403" xfId="16966" hidden="1" xr:uid="{00000000-0005-0000-0000-000067420000}"/>
    <cellStyle name="Comma [0] 6404" xfId="16697" hidden="1" xr:uid="{00000000-0005-0000-0000-00005A410000}"/>
    <cellStyle name="Comma [0] 6405" xfId="16731" hidden="1" xr:uid="{00000000-0005-0000-0000-00007C410000}"/>
    <cellStyle name="Comma [0] 6406" xfId="16978" hidden="1" xr:uid="{00000000-0005-0000-0000-000073420000}"/>
    <cellStyle name="Comma [0] 6407" xfId="16980" hidden="1" xr:uid="{00000000-0005-0000-0000-000075420000}"/>
    <cellStyle name="Comma [0] 6408" xfId="16969" hidden="1" xr:uid="{00000000-0005-0000-0000-00006A420000}"/>
    <cellStyle name="Comma [0] 6409" xfId="16977" hidden="1" xr:uid="{00000000-0005-0000-0000-000072420000}"/>
    <cellStyle name="Comma [0] 641" xfId="3414" hidden="1" xr:uid="{00000000-0005-0000-0000-0000770D0000}"/>
    <cellStyle name="Comma [0] 6410" xfId="16693" hidden="1" xr:uid="{00000000-0005-0000-0000-000056410000}"/>
    <cellStyle name="Comma [0] 6411" xfId="16963" hidden="1" xr:uid="{00000000-0005-0000-0000-000064420000}"/>
    <cellStyle name="Comma [0] 6412" xfId="16996" hidden="1" xr:uid="{00000000-0005-0000-0000-000085420000}"/>
    <cellStyle name="Comma [0] 6413" xfId="17004" hidden="1" xr:uid="{00000000-0005-0000-0000-00008D420000}"/>
    <cellStyle name="Comma [0] 6414" xfId="16913" hidden="1" xr:uid="{00000000-0005-0000-0000-000032420000}"/>
    <cellStyle name="Comma [0] 6415" xfId="16992" hidden="1" xr:uid="{00000000-0005-0000-0000-000081420000}"/>
    <cellStyle name="Comma [0] 6416" xfId="17013" hidden="1" xr:uid="{00000000-0005-0000-0000-000096420000}"/>
    <cellStyle name="Comma [0] 6417" xfId="17015" hidden="1" xr:uid="{00000000-0005-0000-0000-000098420000}"/>
    <cellStyle name="Comma [0] 6418" xfId="16974" hidden="1" xr:uid="{00000000-0005-0000-0000-00006F420000}"/>
    <cellStyle name="Comma [0] 6419" xfId="16919" hidden="1" xr:uid="{00000000-0005-0000-0000-000038420000}"/>
    <cellStyle name="Comma [0] 642" xfId="3396" hidden="1" xr:uid="{00000000-0005-0000-0000-0000650D0000}"/>
    <cellStyle name="Comma [0] 6420" xfId="16972" hidden="1" xr:uid="{00000000-0005-0000-0000-00006D420000}"/>
    <cellStyle name="Comma [0] 6421" xfId="16956" hidden="1" xr:uid="{00000000-0005-0000-0000-00005D420000}"/>
    <cellStyle name="Comma [0] 6422" xfId="16952" hidden="1" xr:uid="{00000000-0005-0000-0000-000059420000}"/>
    <cellStyle name="Comma [0] 6423" xfId="17023" hidden="1" xr:uid="{00000000-0005-0000-0000-0000A0420000}"/>
    <cellStyle name="Comma [0] 6424" xfId="16685" hidden="1" xr:uid="{00000000-0005-0000-0000-00004E410000}"/>
    <cellStyle name="Comma [0] 6425" xfId="16755" hidden="1" xr:uid="{00000000-0005-0000-0000-000094410000}"/>
    <cellStyle name="Comma [0] 6426" xfId="17031" hidden="1" xr:uid="{00000000-0005-0000-0000-0000A8420000}"/>
    <cellStyle name="Comma [0] 6427" xfId="17033" hidden="1" xr:uid="{00000000-0005-0000-0000-0000AA420000}"/>
    <cellStyle name="Comma [0] 6428" xfId="16982" hidden="1" xr:uid="{00000000-0005-0000-0000-000077420000}"/>
    <cellStyle name="Comma [0] 6429" xfId="16958" hidden="1" xr:uid="{00000000-0005-0000-0000-00005F420000}"/>
    <cellStyle name="Comma [0] 643" xfId="3406" hidden="1" xr:uid="{00000000-0005-0000-0000-00006F0D0000}"/>
    <cellStyle name="Comma [0] 6430" xfId="16993" hidden="1" xr:uid="{00000000-0005-0000-0000-000082420000}"/>
    <cellStyle name="Comma [0] 6431" xfId="16925" hidden="1" xr:uid="{00000000-0005-0000-0000-00003E420000}"/>
    <cellStyle name="Comma [0] 6432" xfId="16995" hidden="1" xr:uid="{00000000-0005-0000-0000-000084420000}"/>
    <cellStyle name="Comma [0] 6433" xfId="17040" hidden="1" xr:uid="{00000000-0005-0000-0000-0000B1420000}"/>
    <cellStyle name="Comma [0] 6434" xfId="16983" hidden="1" xr:uid="{00000000-0005-0000-0000-000078420000}"/>
    <cellStyle name="Comma [0] 6435" xfId="16940" hidden="1" xr:uid="{00000000-0005-0000-0000-00004D420000}"/>
    <cellStyle name="Comma [0] 6436" xfId="17046" hidden="1" xr:uid="{00000000-0005-0000-0000-0000B7420000}"/>
    <cellStyle name="Comma [0] 6437" xfId="17048" hidden="1" xr:uid="{00000000-0005-0000-0000-0000B9420000}"/>
    <cellStyle name="Comma [0] 6438" xfId="17001" hidden="1" xr:uid="{00000000-0005-0000-0000-00008A420000}"/>
    <cellStyle name="Comma [0] 6439" xfId="17007" hidden="1" xr:uid="{00000000-0005-0000-0000-000090420000}"/>
    <cellStyle name="Comma [0] 644" xfId="3426" hidden="1" xr:uid="{00000000-0005-0000-0000-0000830D0000}"/>
    <cellStyle name="Comma [0] 6440" xfId="16722" hidden="1" xr:uid="{00000000-0005-0000-0000-000073410000}"/>
    <cellStyle name="Comma [0] 6441" xfId="16957" hidden="1" xr:uid="{00000000-0005-0000-0000-00005E420000}"/>
    <cellStyle name="Comma [0] 6442" xfId="16965" hidden="1" xr:uid="{00000000-0005-0000-0000-000066420000}"/>
    <cellStyle name="Comma [0] 6443" xfId="17054" hidden="1" xr:uid="{00000000-0005-0000-0000-0000BF420000}"/>
    <cellStyle name="Comma [0] 6444" xfId="16968" hidden="1" xr:uid="{00000000-0005-0000-0000-000069420000}"/>
    <cellStyle name="Comma [0] 6445" xfId="16928" hidden="1" xr:uid="{00000000-0005-0000-0000-000041420000}"/>
    <cellStyle name="Comma [0] 6446" xfId="17059" hidden="1" xr:uid="{00000000-0005-0000-0000-0000C4420000}"/>
    <cellStyle name="Comma [0] 6447" xfId="17061" hidden="1" xr:uid="{00000000-0005-0000-0000-0000C6420000}"/>
    <cellStyle name="Comma [0] 6448" xfId="17020" hidden="1" xr:uid="{00000000-0005-0000-0000-00009D420000}"/>
    <cellStyle name="Comma [0] 6449" xfId="17026" hidden="1" xr:uid="{00000000-0005-0000-0000-0000A3420000}"/>
    <cellStyle name="Comma [0] 645" xfId="3428" hidden="1" xr:uid="{00000000-0005-0000-0000-0000850D0000}"/>
    <cellStyle name="Comma [0] 6450" xfId="16927" hidden="1" xr:uid="{00000000-0005-0000-0000-000040420000}"/>
    <cellStyle name="Comma [0] 6451" xfId="17008" hidden="1" xr:uid="{00000000-0005-0000-0000-000091420000}"/>
    <cellStyle name="Comma [0] 6452" xfId="16987" hidden="1" xr:uid="{00000000-0005-0000-0000-00007C420000}"/>
    <cellStyle name="Comma [0] 6453" xfId="17065" hidden="1" xr:uid="{00000000-0005-0000-0000-0000CA420000}"/>
    <cellStyle name="Comma [0] 6454" xfId="17006" hidden="1" xr:uid="{00000000-0005-0000-0000-00008F420000}"/>
    <cellStyle name="Comma [0] 6455" xfId="16944" hidden="1" xr:uid="{00000000-0005-0000-0000-000051420000}"/>
    <cellStyle name="Comma [0] 6456" xfId="17072" hidden="1" xr:uid="{00000000-0005-0000-0000-0000D1420000}"/>
    <cellStyle name="Comma [0] 6457" xfId="17074" hidden="1" xr:uid="{00000000-0005-0000-0000-0000D3420000}"/>
    <cellStyle name="Comma [0] 6458" xfId="17038" hidden="1" xr:uid="{00000000-0005-0000-0000-0000AF420000}"/>
    <cellStyle name="Comma [0] 6459" xfId="17043" hidden="1" xr:uid="{00000000-0005-0000-0000-0000B4420000}"/>
    <cellStyle name="Comma [0] 646" xfId="3379" hidden="1" xr:uid="{00000000-0005-0000-0000-0000540D0000}"/>
    <cellStyle name="Comma [0] 6460" xfId="16696" hidden="1" xr:uid="{00000000-0005-0000-0000-000059410000}"/>
    <cellStyle name="Comma [0] 6461" xfId="17027" hidden="1" xr:uid="{00000000-0005-0000-0000-0000A4420000}"/>
    <cellStyle name="Comma [0] 6462" xfId="16932" hidden="1" xr:uid="{00000000-0005-0000-0000-000045420000}"/>
    <cellStyle name="Comma [0] 6463" xfId="17078" hidden="1" xr:uid="{00000000-0005-0000-0000-0000D7420000}"/>
    <cellStyle name="Comma [0] 6464" xfId="17025" hidden="1" xr:uid="{00000000-0005-0000-0000-0000A2420000}"/>
    <cellStyle name="Comma [0] 6465" xfId="16964" hidden="1" xr:uid="{00000000-0005-0000-0000-000065420000}"/>
    <cellStyle name="Comma [0] 6466" xfId="17082" hidden="1" xr:uid="{00000000-0005-0000-0000-0000DB420000}"/>
    <cellStyle name="Comma [0] 6467" xfId="17084" hidden="1" xr:uid="{00000000-0005-0000-0000-0000DD420000}"/>
    <cellStyle name="Comma [0] 6468" xfId="17052" hidden="1" xr:uid="{00000000-0005-0000-0000-0000BD420000}"/>
    <cellStyle name="Comma [0] 6469" xfId="17056" hidden="1" xr:uid="{00000000-0005-0000-0000-0000C1420000}"/>
    <cellStyle name="Comma [0] 647" xfId="3073" hidden="1" xr:uid="{00000000-0005-0000-0000-0000220C0000}"/>
    <cellStyle name="Comma [0] 6470" xfId="16946" hidden="1" xr:uid="{00000000-0005-0000-0000-000053420000}"/>
    <cellStyle name="Comma [0] 6471" xfId="17044" hidden="1" xr:uid="{00000000-0005-0000-0000-0000B5420000}"/>
    <cellStyle name="Comma [0] 6472" xfId="16936" hidden="1" xr:uid="{00000000-0005-0000-0000-000049420000}"/>
    <cellStyle name="Comma [0] 6473" xfId="17088" hidden="1" xr:uid="{00000000-0005-0000-0000-0000E1420000}"/>
    <cellStyle name="Comma [0] 6474" xfId="17042" hidden="1" xr:uid="{00000000-0005-0000-0000-0000B3420000}"/>
    <cellStyle name="Comma [0] 6475" xfId="17011" hidden="1" xr:uid="{00000000-0005-0000-0000-000094420000}"/>
    <cellStyle name="Comma [0] 6476" xfId="17092" hidden="1" xr:uid="{00000000-0005-0000-0000-0000E5420000}"/>
    <cellStyle name="Comma [0] 6477" xfId="17094" hidden="1" xr:uid="{00000000-0005-0000-0000-0000E7420000}"/>
    <cellStyle name="Comma [0] 6478" xfId="17080" hidden="1" xr:uid="{00000000-0005-0000-0000-0000D9420000}"/>
    <cellStyle name="Comma [0] 6479" xfId="17067" hidden="1" xr:uid="{00000000-0005-0000-0000-0000CC420000}"/>
    <cellStyle name="Comma [0] 648" xfId="3382" hidden="1" xr:uid="{00000000-0005-0000-0000-0000570D0000}"/>
    <cellStyle name="Comma [0] 6480" xfId="17091" hidden="1" xr:uid="{00000000-0005-0000-0000-0000E4420000}"/>
    <cellStyle name="Comma [0] 6481" xfId="17057" hidden="1" xr:uid="{00000000-0005-0000-0000-0000C2420000}"/>
    <cellStyle name="Comma [0] 6482" xfId="17029" hidden="1" xr:uid="{00000000-0005-0000-0000-0000A6420000}"/>
    <cellStyle name="Comma [0] 6483" xfId="17096" hidden="1" xr:uid="{00000000-0005-0000-0000-0000E9420000}"/>
    <cellStyle name="Comma [0] 6484" xfId="17053" hidden="1" xr:uid="{00000000-0005-0000-0000-0000BE420000}"/>
    <cellStyle name="Comma [0] 6485" xfId="17087" hidden="1" xr:uid="{00000000-0005-0000-0000-0000E0420000}"/>
    <cellStyle name="Comma [0] 6486" xfId="17100" hidden="1" xr:uid="{00000000-0005-0000-0000-0000ED420000}"/>
    <cellStyle name="Comma [0] 6487" xfId="17102" hidden="1" xr:uid="{00000000-0005-0000-0000-0000EF420000}"/>
    <cellStyle name="Comma [0] 6488" xfId="16970" hidden="1" xr:uid="{00000000-0005-0000-0000-00006B420000}"/>
    <cellStyle name="Comma [0] 6489" xfId="17090" hidden="1" xr:uid="{00000000-0005-0000-0000-0000E3420000}"/>
    <cellStyle name="Comma [0] 649" xfId="3107" hidden="1" xr:uid="{00000000-0005-0000-0000-0000440C0000}"/>
    <cellStyle name="Comma [0] 6490" xfId="17030" hidden="1" xr:uid="{00000000-0005-0000-0000-0000A7420000}"/>
    <cellStyle name="Comma [0] 6491" xfId="17064" hidden="1" xr:uid="{00000000-0005-0000-0000-0000C9420000}"/>
    <cellStyle name="Comma [0] 6492" xfId="17077" hidden="1" xr:uid="{00000000-0005-0000-0000-0000D6420000}"/>
    <cellStyle name="Comma [0] 6493" xfId="17105" hidden="1" xr:uid="{00000000-0005-0000-0000-0000F2420000}"/>
    <cellStyle name="Comma [0] 6494" xfId="17068" hidden="1" xr:uid="{00000000-0005-0000-0000-0000CD420000}"/>
    <cellStyle name="Comma [0] 6495" xfId="17028" hidden="1" xr:uid="{00000000-0005-0000-0000-0000A5420000}"/>
    <cellStyle name="Comma [0] 6496" xfId="17107" hidden="1" xr:uid="{00000000-0005-0000-0000-0000F4420000}"/>
    <cellStyle name="Comma [0] 6497" xfId="17109" hidden="1" xr:uid="{00000000-0005-0000-0000-0000F6420000}"/>
    <cellStyle name="Comma [0] 6498" xfId="16710" hidden="1" xr:uid="{00000000-0005-0000-0000-000067410000}"/>
    <cellStyle name="Comma [0] 6499" xfId="16707" hidden="1" xr:uid="{00000000-0005-0000-0000-000064410000}"/>
    <cellStyle name="Comma [0] 65" xfId="2301" hidden="1" xr:uid="{00000000-0005-0000-0000-00001E090000}"/>
    <cellStyle name="Comma [0] 650" xfId="3106" hidden="1" xr:uid="{00000000-0005-0000-0000-0000430C0000}"/>
    <cellStyle name="Comma [0] 6500" xfId="17115" hidden="1" xr:uid="{00000000-0005-0000-0000-0000FC420000}"/>
    <cellStyle name="Comma [0] 6501" xfId="17121" hidden="1" xr:uid="{00000000-0005-0000-0000-000002430000}"/>
    <cellStyle name="Comma [0] 6502" xfId="17123" hidden="1" xr:uid="{00000000-0005-0000-0000-000004430000}"/>
    <cellStyle name="Comma [0] 6503" xfId="17114" hidden="1" xr:uid="{00000000-0005-0000-0000-0000FB420000}"/>
    <cellStyle name="Comma [0] 6504" xfId="17119" hidden="1" xr:uid="{00000000-0005-0000-0000-000000430000}"/>
    <cellStyle name="Comma [0] 6505" xfId="17125" hidden="1" xr:uid="{00000000-0005-0000-0000-000006430000}"/>
    <cellStyle name="Comma [0] 6506" xfId="17127" hidden="1" xr:uid="{00000000-0005-0000-0000-000008430000}"/>
    <cellStyle name="Comma [0] 6507" xfId="16733" hidden="1" xr:uid="{00000000-0005-0000-0000-00007E410000}"/>
    <cellStyle name="Comma [0] 6508" xfId="16735" hidden="1" xr:uid="{00000000-0005-0000-0000-000080410000}"/>
    <cellStyle name="Comma [0] 6509" xfId="17138" hidden="1" xr:uid="{00000000-0005-0000-0000-000013430000}"/>
    <cellStyle name="Comma [0] 651" xfId="3433" hidden="1" xr:uid="{00000000-0005-0000-0000-00008A0D0000}"/>
    <cellStyle name="Comma [0] 6510" xfId="17147" hidden="1" xr:uid="{00000000-0005-0000-0000-00001C430000}"/>
    <cellStyle name="Comma [0] 6511" xfId="17158" hidden="1" xr:uid="{00000000-0005-0000-0000-000027430000}"/>
    <cellStyle name="Comma [0] 6512" xfId="17164" hidden="1" xr:uid="{00000000-0005-0000-0000-00002D430000}"/>
    <cellStyle name="Comma [0] 6513" xfId="17146" hidden="1" xr:uid="{00000000-0005-0000-0000-00001B430000}"/>
    <cellStyle name="Comma [0] 6514" xfId="17156" hidden="1" xr:uid="{00000000-0005-0000-0000-000025430000}"/>
    <cellStyle name="Comma [0] 6515" xfId="17176" hidden="1" xr:uid="{00000000-0005-0000-0000-000039430000}"/>
    <cellStyle name="Comma [0] 6516" xfId="17178" hidden="1" xr:uid="{00000000-0005-0000-0000-00003B430000}"/>
    <cellStyle name="Comma [0] 6517" xfId="17129" hidden="1" xr:uid="{00000000-0005-0000-0000-00000A430000}"/>
    <cellStyle name="Comma [0] 6518" xfId="16715" hidden="1" xr:uid="{00000000-0005-0000-0000-00006C410000}"/>
    <cellStyle name="Comma [0] 6519" xfId="17132" hidden="1" xr:uid="{00000000-0005-0000-0000-00000D430000}"/>
    <cellStyle name="Comma [0] 652" xfId="3075" hidden="1" xr:uid="{00000000-0005-0000-0000-0000240C0000}"/>
    <cellStyle name="Comma [0] 6520" xfId="16720" hidden="1" xr:uid="{00000000-0005-0000-0000-000071410000}"/>
    <cellStyle name="Comma [0] 6521" xfId="16704" hidden="1" xr:uid="{00000000-0005-0000-0000-000061410000}"/>
    <cellStyle name="Comma [0] 6522" xfId="17183" hidden="1" xr:uid="{00000000-0005-0000-0000-000040430000}"/>
    <cellStyle name="Comma [0] 6523" xfId="16713" hidden="1" xr:uid="{00000000-0005-0000-0000-00006A410000}"/>
    <cellStyle name="Comma [0] 6524" xfId="16734" hidden="1" xr:uid="{00000000-0005-0000-0000-00007F410000}"/>
    <cellStyle name="Comma [0] 6525" xfId="17195" hidden="1" xr:uid="{00000000-0005-0000-0000-00004C430000}"/>
    <cellStyle name="Comma [0] 6526" xfId="17197" hidden="1" xr:uid="{00000000-0005-0000-0000-00004E430000}"/>
    <cellStyle name="Comma [0] 6527" xfId="17186" hidden="1" xr:uid="{00000000-0005-0000-0000-000043430000}"/>
    <cellStyle name="Comma [0] 6528" xfId="17194" hidden="1" xr:uid="{00000000-0005-0000-0000-00004B430000}"/>
    <cellStyle name="Comma [0] 6529" xfId="16717" hidden="1" xr:uid="{00000000-0005-0000-0000-00006E410000}"/>
    <cellStyle name="Comma [0] 653" xfId="3109" hidden="1" xr:uid="{00000000-0005-0000-0000-0000460C0000}"/>
    <cellStyle name="Comma [0] 6530" xfId="17180" hidden="1" xr:uid="{00000000-0005-0000-0000-00003D430000}"/>
    <cellStyle name="Comma [0] 6531" xfId="17213" hidden="1" xr:uid="{00000000-0005-0000-0000-00005E430000}"/>
    <cellStyle name="Comma [0] 6532" xfId="17221" hidden="1" xr:uid="{00000000-0005-0000-0000-000066430000}"/>
    <cellStyle name="Comma [0] 6533" xfId="17130" hidden="1" xr:uid="{00000000-0005-0000-0000-00000B430000}"/>
    <cellStyle name="Comma [0] 6534" xfId="17209" hidden="1" xr:uid="{00000000-0005-0000-0000-00005A430000}"/>
    <cellStyle name="Comma [0] 6535" xfId="17230" hidden="1" xr:uid="{00000000-0005-0000-0000-00006F430000}"/>
    <cellStyle name="Comma [0] 6536" xfId="17232" hidden="1" xr:uid="{00000000-0005-0000-0000-000071430000}"/>
    <cellStyle name="Comma [0] 6537" xfId="17191" hidden="1" xr:uid="{00000000-0005-0000-0000-000048430000}"/>
    <cellStyle name="Comma [0] 6538" xfId="17136" hidden="1" xr:uid="{00000000-0005-0000-0000-000011430000}"/>
    <cellStyle name="Comma [0] 6539" xfId="17189" hidden="1" xr:uid="{00000000-0005-0000-0000-000046430000}"/>
    <cellStyle name="Comma [0] 654" xfId="3445" hidden="1" xr:uid="{00000000-0005-0000-0000-0000960D0000}"/>
    <cellStyle name="Comma [0] 6540" xfId="17173" hidden="1" xr:uid="{00000000-0005-0000-0000-000036430000}"/>
    <cellStyle name="Comma [0] 6541" xfId="17169" hidden="1" xr:uid="{00000000-0005-0000-0000-000032430000}"/>
    <cellStyle name="Comma [0] 6542" xfId="17240" hidden="1" xr:uid="{00000000-0005-0000-0000-000079430000}"/>
    <cellStyle name="Comma [0] 6543" xfId="17112" hidden="1" xr:uid="{00000000-0005-0000-0000-0000F9420000}"/>
    <cellStyle name="Comma [0] 6544" xfId="16683" hidden="1" xr:uid="{00000000-0005-0000-0000-00004C410000}"/>
    <cellStyle name="Comma [0] 6545" xfId="17248" hidden="1" xr:uid="{00000000-0005-0000-0000-000081430000}"/>
    <cellStyle name="Comma [0] 6546" xfId="17250" hidden="1" xr:uid="{00000000-0005-0000-0000-000083430000}"/>
    <cellStyle name="Comma [0] 6547" xfId="17199" hidden="1" xr:uid="{00000000-0005-0000-0000-000050430000}"/>
    <cellStyle name="Comma [0] 6548" xfId="17175" hidden="1" xr:uid="{00000000-0005-0000-0000-000038430000}"/>
    <cellStyle name="Comma [0] 6549" xfId="17210" hidden="1" xr:uid="{00000000-0005-0000-0000-00005B430000}"/>
    <cellStyle name="Comma [0] 655" xfId="3447" hidden="1" xr:uid="{00000000-0005-0000-0000-0000980D0000}"/>
    <cellStyle name="Comma [0] 6550" xfId="17142" hidden="1" xr:uid="{00000000-0005-0000-0000-000017430000}"/>
    <cellStyle name="Comma [0] 6551" xfId="17212" hidden="1" xr:uid="{00000000-0005-0000-0000-00005D430000}"/>
    <cellStyle name="Comma [0] 6552" xfId="17257" hidden="1" xr:uid="{00000000-0005-0000-0000-00008A430000}"/>
    <cellStyle name="Comma [0] 6553" xfId="17200" hidden="1" xr:uid="{00000000-0005-0000-0000-000051430000}"/>
    <cellStyle name="Comma [0] 6554" xfId="17157" hidden="1" xr:uid="{00000000-0005-0000-0000-000026430000}"/>
    <cellStyle name="Comma [0] 6555" xfId="17263" hidden="1" xr:uid="{00000000-0005-0000-0000-000090430000}"/>
    <cellStyle name="Comma [0] 6556" xfId="17265" hidden="1" xr:uid="{00000000-0005-0000-0000-000092430000}"/>
    <cellStyle name="Comma [0] 6557" xfId="17218" hidden="1" xr:uid="{00000000-0005-0000-0000-000063430000}"/>
    <cellStyle name="Comma [0] 6558" xfId="17224" hidden="1" xr:uid="{00000000-0005-0000-0000-000069430000}"/>
    <cellStyle name="Comma [0] 6559" xfId="17111" hidden="1" xr:uid="{00000000-0005-0000-0000-0000F8420000}"/>
    <cellStyle name="Comma [0] 656" xfId="3436" hidden="1" xr:uid="{00000000-0005-0000-0000-00008D0D0000}"/>
    <cellStyle name="Comma [0] 6560" xfId="17174" hidden="1" xr:uid="{00000000-0005-0000-0000-000037430000}"/>
    <cellStyle name="Comma [0] 6561" xfId="17182" hidden="1" xr:uid="{00000000-0005-0000-0000-00003F430000}"/>
    <cellStyle name="Comma [0] 6562" xfId="17271" hidden="1" xr:uid="{00000000-0005-0000-0000-000098430000}"/>
    <cellStyle name="Comma [0] 6563" xfId="17185" hidden="1" xr:uid="{00000000-0005-0000-0000-000042430000}"/>
    <cellStyle name="Comma [0] 6564" xfId="17145" hidden="1" xr:uid="{00000000-0005-0000-0000-00001A430000}"/>
    <cellStyle name="Comma [0] 6565" xfId="17276" hidden="1" xr:uid="{00000000-0005-0000-0000-00009D430000}"/>
    <cellStyle name="Comma [0] 6566" xfId="17278" hidden="1" xr:uid="{00000000-0005-0000-0000-00009F430000}"/>
    <cellStyle name="Comma [0] 6567" xfId="17237" hidden="1" xr:uid="{00000000-0005-0000-0000-000076430000}"/>
    <cellStyle name="Comma [0] 6568" xfId="17243" hidden="1" xr:uid="{00000000-0005-0000-0000-00007C430000}"/>
    <cellStyle name="Comma [0] 6569" xfId="17144" hidden="1" xr:uid="{00000000-0005-0000-0000-000019430000}"/>
    <cellStyle name="Comma [0] 657" xfId="3444" hidden="1" xr:uid="{00000000-0005-0000-0000-0000950D0000}"/>
    <cellStyle name="Comma [0] 6570" xfId="17225" hidden="1" xr:uid="{00000000-0005-0000-0000-00006A430000}"/>
    <cellStyle name="Comma [0] 6571" xfId="17204" hidden="1" xr:uid="{00000000-0005-0000-0000-000055430000}"/>
    <cellStyle name="Comma [0] 6572" xfId="17282" hidden="1" xr:uid="{00000000-0005-0000-0000-0000A3430000}"/>
    <cellStyle name="Comma [0] 6573" xfId="17223" hidden="1" xr:uid="{00000000-0005-0000-0000-000068430000}"/>
    <cellStyle name="Comma [0] 6574" xfId="17161" hidden="1" xr:uid="{00000000-0005-0000-0000-00002A430000}"/>
    <cellStyle name="Comma [0] 6575" xfId="17289" hidden="1" xr:uid="{00000000-0005-0000-0000-0000AA430000}"/>
    <cellStyle name="Comma [0] 6576" xfId="17291" hidden="1" xr:uid="{00000000-0005-0000-0000-0000AC430000}"/>
    <cellStyle name="Comma [0] 6577" xfId="17255" hidden="1" xr:uid="{00000000-0005-0000-0000-000088430000}"/>
    <cellStyle name="Comma [0] 6578" xfId="17260" hidden="1" xr:uid="{00000000-0005-0000-0000-00008D430000}"/>
    <cellStyle name="Comma [0] 6579" xfId="16714" hidden="1" xr:uid="{00000000-0005-0000-0000-00006B410000}"/>
    <cellStyle name="Comma [0] 658" xfId="3071" hidden="1" xr:uid="{00000000-0005-0000-0000-0000200C0000}"/>
    <cellStyle name="Comma [0] 6580" xfId="17244" hidden="1" xr:uid="{00000000-0005-0000-0000-00007D430000}"/>
    <cellStyle name="Comma [0] 6581" xfId="17149" hidden="1" xr:uid="{00000000-0005-0000-0000-00001E430000}"/>
    <cellStyle name="Comma [0] 6582" xfId="17295" hidden="1" xr:uid="{00000000-0005-0000-0000-0000B0430000}"/>
    <cellStyle name="Comma [0] 6583" xfId="17242" hidden="1" xr:uid="{00000000-0005-0000-0000-00007B430000}"/>
    <cellStyle name="Comma [0] 6584" xfId="17181" hidden="1" xr:uid="{00000000-0005-0000-0000-00003E430000}"/>
    <cellStyle name="Comma [0] 6585" xfId="17299" hidden="1" xr:uid="{00000000-0005-0000-0000-0000B4430000}"/>
    <cellStyle name="Comma [0] 6586" xfId="17301" hidden="1" xr:uid="{00000000-0005-0000-0000-0000B6430000}"/>
    <cellStyle name="Comma [0] 6587" xfId="17269" hidden="1" xr:uid="{00000000-0005-0000-0000-000096430000}"/>
    <cellStyle name="Comma [0] 6588" xfId="17273" hidden="1" xr:uid="{00000000-0005-0000-0000-00009A430000}"/>
    <cellStyle name="Comma [0] 6589" xfId="17163" hidden="1" xr:uid="{00000000-0005-0000-0000-00002C430000}"/>
    <cellStyle name="Comma [0] 659" xfId="3430" hidden="1" xr:uid="{00000000-0005-0000-0000-0000870D0000}"/>
    <cellStyle name="Comma [0] 6590" xfId="17261" hidden="1" xr:uid="{00000000-0005-0000-0000-00008E430000}"/>
    <cellStyle name="Comma [0] 6591" xfId="17153" hidden="1" xr:uid="{00000000-0005-0000-0000-000022430000}"/>
    <cellStyle name="Comma [0] 6592" xfId="17305" hidden="1" xr:uid="{00000000-0005-0000-0000-0000BA430000}"/>
    <cellStyle name="Comma [0] 6593" xfId="17259" hidden="1" xr:uid="{00000000-0005-0000-0000-00008C430000}"/>
    <cellStyle name="Comma [0] 6594" xfId="17228" hidden="1" xr:uid="{00000000-0005-0000-0000-00006D430000}"/>
    <cellStyle name="Comma [0] 6595" xfId="17309" hidden="1" xr:uid="{00000000-0005-0000-0000-0000BE430000}"/>
    <cellStyle name="Comma [0] 6596" xfId="17311" hidden="1" xr:uid="{00000000-0005-0000-0000-0000C0430000}"/>
    <cellStyle name="Comma [0] 6597" xfId="17297" hidden="1" xr:uid="{00000000-0005-0000-0000-0000B2430000}"/>
    <cellStyle name="Comma [0] 6598" xfId="17284" hidden="1" xr:uid="{00000000-0005-0000-0000-0000A5430000}"/>
    <cellStyle name="Comma [0] 6599" xfId="17308" hidden="1" xr:uid="{00000000-0005-0000-0000-0000BD430000}"/>
    <cellStyle name="Comma [0] 66" xfId="2309" hidden="1" xr:uid="{00000000-0005-0000-0000-000026090000}"/>
    <cellStyle name="Comma [0] 660" xfId="3463" hidden="1" xr:uid="{00000000-0005-0000-0000-0000A80D0000}"/>
    <cellStyle name="Comma [0] 6600" xfId="17274" hidden="1" xr:uid="{00000000-0005-0000-0000-00009B430000}"/>
    <cellStyle name="Comma [0] 6601" xfId="17246" hidden="1" xr:uid="{00000000-0005-0000-0000-00007F430000}"/>
    <cellStyle name="Comma [0] 6602" xfId="17313" hidden="1" xr:uid="{00000000-0005-0000-0000-0000C2430000}"/>
    <cellStyle name="Comma [0] 6603" xfId="17270" hidden="1" xr:uid="{00000000-0005-0000-0000-000097430000}"/>
    <cellStyle name="Comma [0] 6604" xfId="17304" hidden="1" xr:uid="{00000000-0005-0000-0000-0000B9430000}"/>
    <cellStyle name="Comma [0] 6605" xfId="17317" hidden="1" xr:uid="{00000000-0005-0000-0000-0000C6430000}"/>
    <cellStyle name="Comma [0] 6606" xfId="17319" hidden="1" xr:uid="{00000000-0005-0000-0000-0000C8430000}"/>
    <cellStyle name="Comma [0] 6607" xfId="17187" hidden="1" xr:uid="{00000000-0005-0000-0000-000044430000}"/>
    <cellStyle name="Comma [0] 6608" xfId="17307" hidden="1" xr:uid="{00000000-0005-0000-0000-0000BC430000}"/>
    <cellStyle name="Comma [0] 6609" xfId="17247" hidden="1" xr:uid="{00000000-0005-0000-0000-000080430000}"/>
    <cellStyle name="Comma [0] 661" xfId="3471" hidden="1" xr:uid="{00000000-0005-0000-0000-0000B00D0000}"/>
    <cellStyle name="Comma [0] 6610" xfId="17281" hidden="1" xr:uid="{00000000-0005-0000-0000-0000A2430000}"/>
    <cellStyle name="Comma [0] 6611" xfId="17294" hidden="1" xr:uid="{00000000-0005-0000-0000-0000AF430000}"/>
    <cellStyle name="Comma [0] 6612" xfId="17322" hidden="1" xr:uid="{00000000-0005-0000-0000-0000CB430000}"/>
    <cellStyle name="Comma [0] 6613" xfId="17285" hidden="1" xr:uid="{00000000-0005-0000-0000-0000A6430000}"/>
    <cellStyle name="Comma [0] 6614" xfId="17245" hidden="1" xr:uid="{00000000-0005-0000-0000-00007E430000}"/>
    <cellStyle name="Comma [0] 6615" xfId="17324" hidden="1" xr:uid="{00000000-0005-0000-0000-0000CD430000}"/>
    <cellStyle name="Comma [0] 6616" xfId="17326" hidden="1" xr:uid="{00000000-0005-0000-0000-0000CF430000}"/>
    <cellStyle name="Comma [0] 6617" xfId="16751" hidden="1" xr:uid="{00000000-0005-0000-0000-000090410000}"/>
    <cellStyle name="Comma [0] 6618" xfId="16724" hidden="1" xr:uid="{00000000-0005-0000-0000-000075410000}"/>
    <cellStyle name="Comma [0] 6619" xfId="17332" hidden="1" xr:uid="{00000000-0005-0000-0000-0000D5430000}"/>
    <cellStyle name="Comma [0] 662" xfId="3380" hidden="1" xr:uid="{00000000-0005-0000-0000-0000550D0000}"/>
    <cellStyle name="Comma [0] 6620" xfId="17338" hidden="1" xr:uid="{00000000-0005-0000-0000-0000DB430000}"/>
    <cellStyle name="Comma [0] 6621" xfId="17340" hidden="1" xr:uid="{00000000-0005-0000-0000-0000DD430000}"/>
    <cellStyle name="Comma [0] 6622" xfId="17331" hidden="1" xr:uid="{00000000-0005-0000-0000-0000D4430000}"/>
    <cellStyle name="Comma [0] 6623" xfId="17336" hidden="1" xr:uid="{00000000-0005-0000-0000-0000D9430000}"/>
    <cellStyle name="Comma [0] 6624" xfId="17342" hidden="1" xr:uid="{00000000-0005-0000-0000-0000DF430000}"/>
    <cellStyle name="Comma [0] 6625" xfId="17344" hidden="1" xr:uid="{00000000-0005-0000-0000-0000E1430000}"/>
    <cellStyle name="Comma [0] 6626" xfId="16725" hidden="1" xr:uid="{00000000-0005-0000-0000-000076410000}"/>
    <cellStyle name="Comma [0] 6627" xfId="16703" hidden="1" xr:uid="{00000000-0005-0000-0000-000060410000}"/>
    <cellStyle name="Comma [0] 6628" xfId="17355" hidden="1" xr:uid="{00000000-0005-0000-0000-0000EC430000}"/>
    <cellStyle name="Comma [0] 6629" xfId="17364" hidden="1" xr:uid="{00000000-0005-0000-0000-0000F5430000}"/>
    <cellStyle name="Comma [0] 663" xfId="3459" hidden="1" xr:uid="{00000000-0005-0000-0000-0000A40D0000}"/>
    <cellStyle name="Comma [0] 6630" xfId="17375" hidden="1" xr:uid="{00000000-0005-0000-0000-000000440000}"/>
    <cellStyle name="Comma [0] 6631" xfId="17381" hidden="1" xr:uid="{00000000-0005-0000-0000-000006440000}"/>
    <cellStyle name="Comma [0] 6632" xfId="17363" hidden="1" xr:uid="{00000000-0005-0000-0000-0000F4430000}"/>
    <cellStyle name="Comma [0] 6633" xfId="17373" hidden="1" xr:uid="{00000000-0005-0000-0000-0000FE430000}"/>
    <cellStyle name="Comma [0] 6634" xfId="17393" hidden="1" xr:uid="{00000000-0005-0000-0000-000012440000}"/>
    <cellStyle name="Comma [0] 6635" xfId="17395" hidden="1" xr:uid="{00000000-0005-0000-0000-000014440000}"/>
    <cellStyle name="Comma [0] 6636" xfId="17346" hidden="1" xr:uid="{00000000-0005-0000-0000-0000E3430000}"/>
    <cellStyle name="Comma [0] 6637" xfId="16691" hidden="1" xr:uid="{00000000-0005-0000-0000-000054410000}"/>
    <cellStyle name="Comma [0] 6638" xfId="17349" hidden="1" xr:uid="{00000000-0005-0000-0000-0000E6430000}"/>
    <cellStyle name="Comma [0] 6639" xfId="16702" hidden="1" xr:uid="{00000000-0005-0000-0000-00005F410000}"/>
    <cellStyle name="Comma [0] 664" xfId="3480" hidden="1" xr:uid="{00000000-0005-0000-0000-0000B90D0000}"/>
    <cellStyle name="Comma [0] 6640" xfId="16701" hidden="1" xr:uid="{00000000-0005-0000-0000-00005E410000}"/>
    <cellStyle name="Comma [0] 6641" xfId="17400" hidden="1" xr:uid="{00000000-0005-0000-0000-000019440000}"/>
    <cellStyle name="Comma [0] 6642" xfId="16758" hidden="1" xr:uid="{00000000-0005-0000-0000-000097410000}"/>
    <cellStyle name="Comma [0] 6643" xfId="16889" hidden="1" xr:uid="{00000000-0005-0000-0000-00001A420000}"/>
    <cellStyle name="Comma [0] 6644" xfId="17412" hidden="1" xr:uid="{00000000-0005-0000-0000-000025440000}"/>
    <cellStyle name="Comma [0] 6645" xfId="17414" hidden="1" xr:uid="{00000000-0005-0000-0000-000027440000}"/>
    <cellStyle name="Comma [0] 6646" xfId="17403" hidden="1" xr:uid="{00000000-0005-0000-0000-00001C440000}"/>
    <cellStyle name="Comma [0] 6647" xfId="17411" hidden="1" xr:uid="{00000000-0005-0000-0000-000024440000}"/>
    <cellStyle name="Comma [0] 6648" xfId="16898" hidden="1" xr:uid="{00000000-0005-0000-0000-000023420000}"/>
    <cellStyle name="Comma [0] 6649" xfId="17397" hidden="1" xr:uid="{00000000-0005-0000-0000-000016440000}"/>
    <cellStyle name="Comma [0] 665" xfId="3482" hidden="1" xr:uid="{00000000-0005-0000-0000-0000BB0D0000}"/>
    <cellStyle name="Comma [0] 6650" xfId="17430" hidden="1" xr:uid="{00000000-0005-0000-0000-000037440000}"/>
    <cellStyle name="Comma [0] 6651" xfId="17438" hidden="1" xr:uid="{00000000-0005-0000-0000-00003F440000}"/>
    <cellStyle name="Comma [0] 6652" xfId="17347" hidden="1" xr:uid="{00000000-0005-0000-0000-0000E4430000}"/>
    <cellStyle name="Comma [0] 6653" xfId="17426" hidden="1" xr:uid="{00000000-0005-0000-0000-000033440000}"/>
    <cellStyle name="Comma [0] 6654" xfId="17447" hidden="1" xr:uid="{00000000-0005-0000-0000-000048440000}"/>
    <cellStyle name="Comma [0] 6655" xfId="17449" hidden="1" xr:uid="{00000000-0005-0000-0000-00004A440000}"/>
    <cellStyle name="Comma [0] 6656" xfId="17408" hidden="1" xr:uid="{00000000-0005-0000-0000-000021440000}"/>
    <cellStyle name="Comma [0] 6657" xfId="17353" hidden="1" xr:uid="{00000000-0005-0000-0000-0000EA430000}"/>
    <cellStyle name="Comma [0] 6658" xfId="17406" hidden="1" xr:uid="{00000000-0005-0000-0000-00001F440000}"/>
    <cellStyle name="Comma [0] 6659" xfId="17390" hidden="1" xr:uid="{00000000-0005-0000-0000-00000F440000}"/>
    <cellStyle name="Comma [0] 666" xfId="3441" hidden="1" xr:uid="{00000000-0005-0000-0000-0000920D0000}"/>
    <cellStyle name="Comma [0] 6660" xfId="17386" hidden="1" xr:uid="{00000000-0005-0000-0000-00000B440000}"/>
    <cellStyle name="Comma [0] 6661" xfId="17457" hidden="1" xr:uid="{00000000-0005-0000-0000-000052440000}"/>
    <cellStyle name="Comma [0] 6662" xfId="17329" hidden="1" xr:uid="{00000000-0005-0000-0000-0000D2430000}"/>
    <cellStyle name="Comma [0] 6663" xfId="16726" hidden="1" xr:uid="{00000000-0005-0000-0000-000077410000}"/>
    <cellStyle name="Comma [0] 6664" xfId="17465" hidden="1" xr:uid="{00000000-0005-0000-0000-00005A440000}"/>
    <cellStyle name="Comma [0] 6665" xfId="17467" hidden="1" xr:uid="{00000000-0005-0000-0000-00005C440000}"/>
    <cellStyle name="Comma [0] 6666" xfId="17416" hidden="1" xr:uid="{00000000-0005-0000-0000-000029440000}"/>
    <cellStyle name="Comma [0] 6667" xfId="17392" hidden="1" xr:uid="{00000000-0005-0000-0000-000011440000}"/>
    <cellStyle name="Comma [0] 6668" xfId="17427" hidden="1" xr:uid="{00000000-0005-0000-0000-000034440000}"/>
    <cellStyle name="Comma [0] 6669" xfId="17359" hidden="1" xr:uid="{00000000-0005-0000-0000-0000F0430000}"/>
    <cellStyle name="Comma [0] 667" xfId="3386" hidden="1" xr:uid="{00000000-0005-0000-0000-00005B0D0000}"/>
    <cellStyle name="Comma [0] 6670" xfId="17429" hidden="1" xr:uid="{00000000-0005-0000-0000-000036440000}"/>
    <cellStyle name="Comma [0] 6671" xfId="17474" hidden="1" xr:uid="{00000000-0005-0000-0000-000063440000}"/>
    <cellStyle name="Comma [0] 6672" xfId="17417" hidden="1" xr:uid="{00000000-0005-0000-0000-00002A440000}"/>
    <cellStyle name="Comma [0] 6673" xfId="17374" hidden="1" xr:uid="{00000000-0005-0000-0000-0000FF430000}"/>
    <cellStyle name="Comma [0] 6674" xfId="17480" hidden="1" xr:uid="{00000000-0005-0000-0000-000069440000}"/>
    <cellStyle name="Comma [0] 6675" xfId="17482" hidden="1" xr:uid="{00000000-0005-0000-0000-00006B440000}"/>
    <cellStyle name="Comma [0] 6676" xfId="17435" hidden="1" xr:uid="{00000000-0005-0000-0000-00003C440000}"/>
    <cellStyle name="Comma [0] 6677" xfId="17441" hidden="1" xr:uid="{00000000-0005-0000-0000-000042440000}"/>
    <cellStyle name="Comma [0] 6678" xfId="17328" hidden="1" xr:uid="{00000000-0005-0000-0000-0000D1430000}"/>
    <cellStyle name="Comma [0] 6679" xfId="17391" hidden="1" xr:uid="{00000000-0005-0000-0000-000010440000}"/>
    <cellStyle name="Comma [0] 668" xfId="3439" hidden="1" xr:uid="{00000000-0005-0000-0000-0000900D0000}"/>
    <cellStyle name="Comma [0] 6680" xfId="17399" hidden="1" xr:uid="{00000000-0005-0000-0000-000018440000}"/>
    <cellStyle name="Comma [0] 6681" xfId="17488" hidden="1" xr:uid="{00000000-0005-0000-0000-000071440000}"/>
    <cellStyle name="Comma [0] 6682" xfId="17402" hidden="1" xr:uid="{00000000-0005-0000-0000-00001B440000}"/>
    <cellStyle name="Comma [0] 6683" xfId="17362" hidden="1" xr:uid="{00000000-0005-0000-0000-0000F3430000}"/>
    <cellStyle name="Comma [0] 6684" xfId="17493" hidden="1" xr:uid="{00000000-0005-0000-0000-000076440000}"/>
    <cellStyle name="Comma [0] 6685" xfId="17495" hidden="1" xr:uid="{00000000-0005-0000-0000-000078440000}"/>
    <cellStyle name="Comma [0] 6686" xfId="17454" hidden="1" xr:uid="{00000000-0005-0000-0000-00004F440000}"/>
    <cellStyle name="Comma [0] 6687" xfId="17460" hidden="1" xr:uid="{00000000-0005-0000-0000-000055440000}"/>
    <cellStyle name="Comma [0] 6688" xfId="17361" hidden="1" xr:uid="{00000000-0005-0000-0000-0000F2430000}"/>
    <cellStyle name="Comma [0] 6689" xfId="17442" hidden="1" xr:uid="{00000000-0005-0000-0000-000043440000}"/>
    <cellStyle name="Comma [0] 669" xfId="3423" hidden="1" xr:uid="{00000000-0005-0000-0000-0000800D0000}"/>
    <cellStyle name="Comma [0] 6690" xfId="17421" hidden="1" xr:uid="{00000000-0005-0000-0000-00002E440000}"/>
    <cellStyle name="Comma [0] 6691" xfId="17499" hidden="1" xr:uid="{00000000-0005-0000-0000-00007C440000}"/>
    <cellStyle name="Comma [0] 6692" xfId="17440" hidden="1" xr:uid="{00000000-0005-0000-0000-000041440000}"/>
    <cellStyle name="Comma [0] 6693" xfId="17378" hidden="1" xr:uid="{00000000-0005-0000-0000-000003440000}"/>
    <cellStyle name="Comma [0] 6694" xfId="17506" hidden="1" xr:uid="{00000000-0005-0000-0000-000083440000}"/>
    <cellStyle name="Comma [0] 6695" xfId="17508" hidden="1" xr:uid="{00000000-0005-0000-0000-000085440000}"/>
    <cellStyle name="Comma [0] 6696" xfId="17472" hidden="1" xr:uid="{00000000-0005-0000-0000-000061440000}"/>
    <cellStyle name="Comma [0] 6697" xfId="17477" hidden="1" xr:uid="{00000000-0005-0000-0000-000066440000}"/>
    <cellStyle name="Comma [0] 6698" xfId="16907" hidden="1" xr:uid="{00000000-0005-0000-0000-00002C420000}"/>
    <cellStyle name="Comma [0] 6699" xfId="17461" hidden="1" xr:uid="{00000000-0005-0000-0000-000056440000}"/>
    <cellStyle name="Comma [0] 67" xfId="2218" hidden="1" xr:uid="{00000000-0005-0000-0000-0000CB080000}"/>
    <cellStyle name="Comma [0] 670" xfId="3419" hidden="1" xr:uid="{00000000-0005-0000-0000-00007C0D0000}"/>
    <cellStyle name="Comma [0] 6700" xfId="17366" hidden="1" xr:uid="{00000000-0005-0000-0000-0000F7430000}"/>
    <cellStyle name="Comma [0] 6701" xfId="17512" hidden="1" xr:uid="{00000000-0005-0000-0000-000089440000}"/>
    <cellStyle name="Comma [0] 6702" xfId="17459" hidden="1" xr:uid="{00000000-0005-0000-0000-000054440000}"/>
    <cellStyle name="Comma [0] 6703" xfId="17398" hidden="1" xr:uid="{00000000-0005-0000-0000-000017440000}"/>
    <cellStyle name="Comma [0] 6704" xfId="17516" hidden="1" xr:uid="{00000000-0005-0000-0000-00008D440000}"/>
    <cellStyle name="Comma [0] 6705" xfId="17518" hidden="1" xr:uid="{00000000-0005-0000-0000-00008F440000}"/>
    <cellStyle name="Comma [0] 6706" xfId="17486" hidden="1" xr:uid="{00000000-0005-0000-0000-00006F440000}"/>
    <cellStyle name="Comma [0] 6707" xfId="17490" hidden="1" xr:uid="{00000000-0005-0000-0000-000073440000}"/>
    <cellStyle name="Comma [0] 6708" xfId="17380" hidden="1" xr:uid="{00000000-0005-0000-0000-000005440000}"/>
    <cellStyle name="Comma [0] 6709" xfId="17478" hidden="1" xr:uid="{00000000-0005-0000-0000-000067440000}"/>
    <cellStyle name="Comma [0] 671" xfId="3490" hidden="1" xr:uid="{00000000-0005-0000-0000-0000C30D0000}"/>
    <cellStyle name="Comma [0] 6710" xfId="17370" hidden="1" xr:uid="{00000000-0005-0000-0000-0000FB430000}"/>
    <cellStyle name="Comma [0] 6711" xfId="17522" hidden="1" xr:uid="{00000000-0005-0000-0000-000093440000}"/>
    <cellStyle name="Comma [0] 6712" xfId="17476" hidden="1" xr:uid="{00000000-0005-0000-0000-000065440000}"/>
    <cellStyle name="Comma [0] 6713" xfId="17445" hidden="1" xr:uid="{00000000-0005-0000-0000-000046440000}"/>
    <cellStyle name="Comma [0] 6714" xfId="17526" hidden="1" xr:uid="{00000000-0005-0000-0000-000097440000}"/>
    <cellStyle name="Comma [0] 6715" xfId="17528" hidden="1" xr:uid="{00000000-0005-0000-0000-000099440000}"/>
    <cellStyle name="Comma [0] 6716" xfId="17514" hidden="1" xr:uid="{00000000-0005-0000-0000-00008B440000}"/>
    <cellStyle name="Comma [0] 6717" xfId="17501" hidden="1" xr:uid="{00000000-0005-0000-0000-00007E440000}"/>
    <cellStyle name="Comma [0] 6718" xfId="17525" hidden="1" xr:uid="{00000000-0005-0000-0000-000096440000}"/>
    <cellStyle name="Comma [0] 6719" xfId="17491" hidden="1" xr:uid="{00000000-0005-0000-0000-000074440000}"/>
    <cellStyle name="Comma [0] 672" xfId="3063" hidden="1" xr:uid="{00000000-0005-0000-0000-0000180C0000}"/>
    <cellStyle name="Comma [0] 6720" xfId="17463" hidden="1" xr:uid="{00000000-0005-0000-0000-000058440000}"/>
    <cellStyle name="Comma [0] 6721" xfId="17530" hidden="1" xr:uid="{00000000-0005-0000-0000-00009B440000}"/>
    <cellStyle name="Comma [0] 6722" xfId="17487" hidden="1" xr:uid="{00000000-0005-0000-0000-000070440000}"/>
    <cellStyle name="Comma [0] 6723" xfId="17521" hidden="1" xr:uid="{00000000-0005-0000-0000-000092440000}"/>
    <cellStyle name="Comma [0] 6724" xfId="17534" hidden="1" xr:uid="{00000000-0005-0000-0000-00009F440000}"/>
    <cellStyle name="Comma [0] 6725" xfId="17536" hidden="1" xr:uid="{00000000-0005-0000-0000-0000A1440000}"/>
    <cellStyle name="Comma [0] 6726" xfId="17404" hidden="1" xr:uid="{00000000-0005-0000-0000-00001D440000}"/>
    <cellStyle name="Comma [0] 6727" xfId="17524" hidden="1" xr:uid="{00000000-0005-0000-0000-000095440000}"/>
    <cellStyle name="Comma [0] 6728" xfId="17464" hidden="1" xr:uid="{00000000-0005-0000-0000-000059440000}"/>
    <cellStyle name="Comma [0] 6729" xfId="17498" hidden="1" xr:uid="{00000000-0005-0000-0000-00007B440000}"/>
    <cellStyle name="Comma [0] 673" xfId="3151" hidden="1" xr:uid="{00000000-0005-0000-0000-0000700C0000}"/>
    <cellStyle name="Comma [0] 6730" xfId="17511" hidden="1" xr:uid="{00000000-0005-0000-0000-000088440000}"/>
    <cellStyle name="Comma [0] 6731" xfId="17539" hidden="1" xr:uid="{00000000-0005-0000-0000-0000A4440000}"/>
    <cellStyle name="Comma [0] 6732" xfId="17502" hidden="1" xr:uid="{00000000-0005-0000-0000-00007F440000}"/>
    <cellStyle name="Comma [0] 6733" xfId="17462" hidden="1" xr:uid="{00000000-0005-0000-0000-000057440000}"/>
    <cellStyle name="Comma [0] 6734" xfId="17541" hidden="1" xr:uid="{00000000-0005-0000-0000-0000A6440000}"/>
    <cellStyle name="Comma [0] 6735" xfId="17543" hidden="1" xr:uid="{00000000-0005-0000-0000-0000A8440000}"/>
    <cellStyle name="Comma [0] 6736" xfId="15951" hidden="1" xr:uid="{00000000-0005-0000-0000-0000703E0000}"/>
    <cellStyle name="Comma [0] 6737" xfId="15966" hidden="1" xr:uid="{00000000-0005-0000-0000-00007F3E0000}"/>
    <cellStyle name="Comma [0] 6738" xfId="15970" hidden="1" xr:uid="{00000000-0005-0000-0000-0000833E0000}"/>
    <cellStyle name="Comma [0] 6739" xfId="17548" hidden="1" xr:uid="{00000000-0005-0000-0000-0000AD440000}"/>
    <cellStyle name="Comma [0] 674" xfId="3498" hidden="1" xr:uid="{00000000-0005-0000-0000-0000CB0D0000}"/>
    <cellStyle name="Comma [0] 6740" xfId="17550" hidden="1" xr:uid="{00000000-0005-0000-0000-0000AF440000}"/>
    <cellStyle name="Comma [0] 6741" xfId="15965" hidden="1" xr:uid="{00000000-0005-0000-0000-00007E3E0000}"/>
    <cellStyle name="Comma [0] 6742" xfId="17546" hidden="1" xr:uid="{00000000-0005-0000-0000-0000AB440000}"/>
    <cellStyle name="Comma [0] 6743" xfId="17552" hidden="1" xr:uid="{00000000-0005-0000-0000-0000B1440000}"/>
    <cellStyle name="Comma [0] 6744" xfId="17554" hidden="1" xr:uid="{00000000-0005-0000-0000-0000B3440000}"/>
    <cellStyle name="Comma [0] 6745" xfId="15959" hidden="1" xr:uid="{00000000-0005-0000-0000-0000783E0000}"/>
    <cellStyle name="Comma [0] 6746" xfId="16680" hidden="1" xr:uid="{00000000-0005-0000-0000-000049410000}"/>
    <cellStyle name="Comma [0] 6747" xfId="17565" hidden="1" xr:uid="{00000000-0005-0000-0000-0000BE440000}"/>
    <cellStyle name="Comma [0] 6748" xfId="17574" hidden="1" xr:uid="{00000000-0005-0000-0000-0000C7440000}"/>
    <cellStyle name="Comma [0] 6749" xfId="17585" hidden="1" xr:uid="{00000000-0005-0000-0000-0000D2440000}"/>
    <cellStyle name="Comma [0] 675" xfId="3500" hidden="1" xr:uid="{00000000-0005-0000-0000-0000CD0D0000}"/>
    <cellStyle name="Comma [0] 6750" xfId="17591" hidden="1" xr:uid="{00000000-0005-0000-0000-0000D8440000}"/>
    <cellStyle name="Comma [0] 6751" xfId="17573" hidden="1" xr:uid="{00000000-0005-0000-0000-0000C6440000}"/>
    <cellStyle name="Comma [0] 6752" xfId="17583" hidden="1" xr:uid="{00000000-0005-0000-0000-0000D0440000}"/>
    <cellStyle name="Comma [0] 6753" xfId="17603" hidden="1" xr:uid="{00000000-0005-0000-0000-0000E4440000}"/>
    <cellStyle name="Comma [0] 6754" xfId="17605" hidden="1" xr:uid="{00000000-0005-0000-0000-0000E6440000}"/>
    <cellStyle name="Comma [0] 6755" xfId="17556" hidden="1" xr:uid="{00000000-0005-0000-0000-0000B5440000}"/>
    <cellStyle name="Comma [0] 6756" xfId="15985" hidden="1" xr:uid="{00000000-0005-0000-0000-0000923E0000}"/>
    <cellStyle name="Comma [0] 6757" xfId="17559" hidden="1" xr:uid="{00000000-0005-0000-0000-0000B8440000}"/>
    <cellStyle name="Comma [0] 6758" xfId="15956" hidden="1" xr:uid="{00000000-0005-0000-0000-0000753E0000}"/>
    <cellStyle name="Comma [0] 6759" xfId="15958" hidden="1" xr:uid="{00000000-0005-0000-0000-0000773E0000}"/>
    <cellStyle name="Comma [0] 676" xfId="3449" hidden="1" xr:uid="{00000000-0005-0000-0000-00009A0D0000}"/>
    <cellStyle name="Comma [0] 6760" xfId="17610" hidden="1" xr:uid="{00000000-0005-0000-0000-0000EB440000}"/>
    <cellStyle name="Comma [0] 6761" xfId="16681" hidden="1" xr:uid="{00000000-0005-0000-0000-00004A410000}"/>
    <cellStyle name="Comma [0] 6762" xfId="16095" hidden="1" xr:uid="{00000000-0005-0000-0000-0000003F0000}"/>
    <cellStyle name="Comma [0] 6763" xfId="17622" hidden="1" xr:uid="{00000000-0005-0000-0000-0000F7440000}"/>
    <cellStyle name="Comma [0] 6764" xfId="17624" hidden="1" xr:uid="{00000000-0005-0000-0000-0000F9440000}"/>
    <cellStyle name="Comma [0] 6765" xfId="17613" hidden="1" xr:uid="{00000000-0005-0000-0000-0000EE440000}"/>
    <cellStyle name="Comma [0] 6766" xfId="17621" hidden="1" xr:uid="{00000000-0005-0000-0000-0000F6440000}"/>
    <cellStyle name="Comma [0] 6767" xfId="15955" hidden="1" xr:uid="{00000000-0005-0000-0000-0000743E0000}"/>
    <cellStyle name="Comma [0] 6768" xfId="17607" hidden="1" xr:uid="{00000000-0005-0000-0000-0000E8440000}"/>
    <cellStyle name="Comma [0] 6769" xfId="17640" hidden="1" xr:uid="{00000000-0005-0000-0000-000009450000}"/>
    <cellStyle name="Comma [0] 677" xfId="3425" hidden="1" xr:uid="{00000000-0005-0000-0000-0000820D0000}"/>
    <cellStyle name="Comma [0] 6770" xfId="17648" hidden="1" xr:uid="{00000000-0005-0000-0000-000011450000}"/>
    <cellStyle name="Comma [0] 6771" xfId="17557" hidden="1" xr:uid="{00000000-0005-0000-0000-0000B6440000}"/>
    <cellStyle name="Comma [0] 6772" xfId="17636" hidden="1" xr:uid="{00000000-0005-0000-0000-000005450000}"/>
    <cellStyle name="Comma [0] 6773" xfId="17657" hidden="1" xr:uid="{00000000-0005-0000-0000-00001A450000}"/>
    <cellStyle name="Comma [0] 6774" xfId="17659" hidden="1" xr:uid="{00000000-0005-0000-0000-00001C450000}"/>
    <cellStyle name="Comma [0] 6775" xfId="17618" hidden="1" xr:uid="{00000000-0005-0000-0000-0000F3440000}"/>
    <cellStyle name="Comma [0] 6776" xfId="17563" hidden="1" xr:uid="{00000000-0005-0000-0000-0000BC440000}"/>
    <cellStyle name="Comma [0] 6777" xfId="17616" hidden="1" xr:uid="{00000000-0005-0000-0000-0000F1440000}"/>
    <cellStyle name="Comma [0] 6778" xfId="17600" hidden="1" xr:uid="{00000000-0005-0000-0000-0000E1440000}"/>
    <cellStyle name="Comma [0] 6779" xfId="17596" hidden="1" xr:uid="{00000000-0005-0000-0000-0000DD440000}"/>
    <cellStyle name="Comma [0] 678" xfId="3460" hidden="1" xr:uid="{00000000-0005-0000-0000-0000A50D0000}"/>
    <cellStyle name="Comma [0] 6780" xfId="17667" hidden="1" xr:uid="{00000000-0005-0000-0000-000024450000}"/>
    <cellStyle name="Comma [0] 6781" xfId="15963" hidden="1" xr:uid="{00000000-0005-0000-0000-00007C3E0000}"/>
    <cellStyle name="Comma [0] 6782" xfId="15968" hidden="1" xr:uid="{00000000-0005-0000-0000-0000813E0000}"/>
    <cellStyle name="Comma [0] 6783" xfId="17675" hidden="1" xr:uid="{00000000-0005-0000-0000-00002C450000}"/>
    <cellStyle name="Comma [0] 6784" xfId="17677" hidden="1" xr:uid="{00000000-0005-0000-0000-00002E450000}"/>
    <cellStyle name="Comma [0] 6785" xfId="17626" hidden="1" xr:uid="{00000000-0005-0000-0000-0000FB440000}"/>
    <cellStyle name="Comma [0] 6786" xfId="17602" hidden="1" xr:uid="{00000000-0005-0000-0000-0000E3440000}"/>
    <cellStyle name="Comma [0] 6787" xfId="17637" hidden="1" xr:uid="{00000000-0005-0000-0000-000006450000}"/>
    <cellStyle name="Comma [0] 6788" xfId="17569" hidden="1" xr:uid="{00000000-0005-0000-0000-0000C2440000}"/>
    <cellStyle name="Comma [0] 6789" xfId="17639" hidden="1" xr:uid="{00000000-0005-0000-0000-000008450000}"/>
    <cellStyle name="Comma [0] 679" xfId="3392" hidden="1" xr:uid="{00000000-0005-0000-0000-0000610D0000}"/>
    <cellStyle name="Comma [0] 6790" xfId="17684" hidden="1" xr:uid="{00000000-0005-0000-0000-000035450000}"/>
    <cellStyle name="Comma [0] 6791" xfId="17627" hidden="1" xr:uid="{00000000-0005-0000-0000-0000FC440000}"/>
    <cellStyle name="Comma [0] 6792" xfId="17584" hidden="1" xr:uid="{00000000-0005-0000-0000-0000D1440000}"/>
    <cellStyle name="Comma [0] 6793" xfId="17690" hidden="1" xr:uid="{00000000-0005-0000-0000-00003B450000}"/>
    <cellStyle name="Comma [0] 6794" xfId="17692" hidden="1" xr:uid="{00000000-0005-0000-0000-00003D450000}"/>
    <cellStyle name="Comma [0] 6795" xfId="17645" hidden="1" xr:uid="{00000000-0005-0000-0000-00000E450000}"/>
    <cellStyle name="Comma [0] 6796" xfId="17651" hidden="1" xr:uid="{00000000-0005-0000-0000-000014450000}"/>
    <cellStyle name="Comma [0] 6797" xfId="15961" hidden="1" xr:uid="{00000000-0005-0000-0000-00007A3E0000}"/>
    <cellStyle name="Comma [0] 6798" xfId="17601" hidden="1" xr:uid="{00000000-0005-0000-0000-0000E2440000}"/>
    <cellStyle name="Comma [0] 6799" xfId="17609" hidden="1" xr:uid="{00000000-0005-0000-0000-0000EA440000}"/>
    <cellStyle name="Comma [0] 68" xfId="2297" hidden="1" xr:uid="{00000000-0005-0000-0000-00001A090000}"/>
    <cellStyle name="Comma [0] 680" xfId="3462" hidden="1" xr:uid="{00000000-0005-0000-0000-0000A70D0000}"/>
    <cellStyle name="Comma [0] 6800" xfId="17698" hidden="1" xr:uid="{00000000-0005-0000-0000-000043450000}"/>
    <cellStyle name="Comma [0] 6801" xfId="17612" hidden="1" xr:uid="{00000000-0005-0000-0000-0000ED440000}"/>
    <cellStyle name="Comma [0] 6802" xfId="17572" hidden="1" xr:uid="{00000000-0005-0000-0000-0000C5440000}"/>
    <cellStyle name="Comma [0] 6803" xfId="17703" hidden="1" xr:uid="{00000000-0005-0000-0000-000048450000}"/>
    <cellStyle name="Comma [0] 6804" xfId="17705" hidden="1" xr:uid="{00000000-0005-0000-0000-00004A450000}"/>
    <cellStyle name="Comma [0] 6805" xfId="17664" hidden="1" xr:uid="{00000000-0005-0000-0000-000021450000}"/>
    <cellStyle name="Comma [0] 6806" xfId="17670" hidden="1" xr:uid="{00000000-0005-0000-0000-000027450000}"/>
    <cellStyle name="Comma [0] 6807" xfId="17571" hidden="1" xr:uid="{00000000-0005-0000-0000-0000C4440000}"/>
    <cellStyle name="Comma [0] 6808" xfId="17652" hidden="1" xr:uid="{00000000-0005-0000-0000-000015450000}"/>
    <cellStyle name="Comma [0] 6809" xfId="17631" hidden="1" xr:uid="{00000000-0005-0000-0000-000000450000}"/>
    <cellStyle name="Comma [0] 681" xfId="3507" hidden="1" xr:uid="{00000000-0005-0000-0000-0000D40D0000}"/>
    <cellStyle name="Comma [0] 6810" xfId="17709" hidden="1" xr:uid="{00000000-0005-0000-0000-00004E450000}"/>
    <cellStyle name="Comma [0] 6811" xfId="17650" hidden="1" xr:uid="{00000000-0005-0000-0000-000013450000}"/>
    <cellStyle name="Comma [0] 6812" xfId="17588" hidden="1" xr:uid="{00000000-0005-0000-0000-0000D5440000}"/>
    <cellStyle name="Comma [0] 6813" xfId="17716" hidden="1" xr:uid="{00000000-0005-0000-0000-000055450000}"/>
    <cellStyle name="Comma [0] 6814" xfId="17718" hidden="1" xr:uid="{00000000-0005-0000-0000-000057450000}"/>
    <cellStyle name="Comma [0] 6815" xfId="17682" hidden="1" xr:uid="{00000000-0005-0000-0000-000033450000}"/>
    <cellStyle name="Comma [0] 6816" xfId="17687" hidden="1" xr:uid="{00000000-0005-0000-0000-000038450000}"/>
    <cellStyle name="Comma [0] 6817" xfId="15953" hidden="1" xr:uid="{00000000-0005-0000-0000-0000723E0000}"/>
    <cellStyle name="Comma [0] 6818" xfId="17671" hidden="1" xr:uid="{00000000-0005-0000-0000-000028450000}"/>
    <cellStyle name="Comma [0] 6819" xfId="17576" hidden="1" xr:uid="{00000000-0005-0000-0000-0000C9440000}"/>
    <cellStyle name="Comma [0] 682" xfId="3450" hidden="1" xr:uid="{00000000-0005-0000-0000-00009B0D0000}"/>
    <cellStyle name="Comma [0] 6820" xfId="17722" hidden="1" xr:uid="{00000000-0005-0000-0000-00005B450000}"/>
    <cellStyle name="Comma [0] 6821" xfId="17669" hidden="1" xr:uid="{00000000-0005-0000-0000-000026450000}"/>
    <cellStyle name="Comma [0] 6822" xfId="17608" hidden="1" xr:uid="{00000000-0005-0000-0000-0000E9440000}"/>
    <cellStyle name="Comma [0] 6823" xfId="17726" hidden="1" xr:uid="{00000000-0005-0000-0000-00005F450000}"/>
    <cellStyle name="Comma [0] 6824" xfId="17728" hidden="1" xr:uid="{00000000-0005-0000-0000-000061450000}"/>
    <cellStyle name="Comma [0] 6825" xfId="17696" hidden="1" xr:uid="{00000000-0005-0000-0000-000041450000}"/>
    <cellStyle name="Comma [0] 6826" xfId="17700" hidden="1" xr:uid="{00000000-0005-0000-0000-000045450000}"/>
    <cellStyle name="Comma [0] 6827" xfId="17590" hidden="1" xr:uid="{00000000-0005-0000-0000-0000D7440000}"/>
    <cellStyle name="Comma [0] 6828" xfId="17688" hidden="1" xr:uid="{00000000-0005-0000-0000-000039450000}"/>
    <cellStyle name="Comma [0] 6829" xfId="17580" hidden="1" xr:uid="{00000000-0005-0000-0000-0000CD440000}"/>
    <cellStyle name="Comma [0] 683" xfId="3407" hidden="1" xr:uid="{00000000-0005-0000-0000-0000700D0000}"/>
    <cellStyle name="Comma [0] 6830" xfId="17732" hidden="1" xr:uid="{00000000-0005-0000-0000-000065450000}"/>
    <cellStyle name="Comma [0] 6831" xfId="17686" hidden="1" xr:uid="{00000000-0005-0000-0000-000037450000}"/>
    <cellStyle name="Comma [0] 6832" xfId="17655" hidden="1" xr:uid="{00000000-0005-0000-0000-000018450000}"/>
    <cellStyle name="Comma [0] 6833" xfId="17736" hidden="1" xr:uid="{00000000-0005-0000-0000-000069450000}"/>
    <cellStyle name="Comma [0] 6834" xfId="17738" hidden="1" xr:uid="{00000000-0005-0000-0000-00006B450000}"/>
    <cellStyle name="Comma [0] 6835" xfId="17724" hidden="1" xr:uid="{00000000-0005-0000-0000-00005D450000}"/>
    <cellStyle name="Comma [0] 6836" xfId="17711" hidden="1" xr:uid="{00000000-0005-0000-0000-000050450000}"/>
    <cellStyle name="Comma [0] 6837" xfId="17735" hidden="1" xr:uid="{00000000-0005-0000-0000-000068450000}"/>
    <cellStyle name="Comma [0] 6838" xfId="17701" hidden="1" xr:uid="{00000000-0005-0000-0000-000046450000}"/>
    <cellStyle name="Comma [0] 6839" xfId="17673" hidden="1" xr:uid="{00000000-0005-0000-0000-00002A450000}"/>
    <cellStyle name="Comma [0] 684" xfId="3513" hidden="1" xr:uid="{00000000-0005-0000-0000-0000DA0D0000}"/>
    <cellStyle name="Comma [0] 6840" xfId="17740" hidden="1" xr:uid="{00000000-0005-0000-0000-00006D450000}"/>
    <cellStyle name="Comma [0] 6841" xfId="17697" hidden="1" xr:uid="{00000000-0005-0000-0000-000042450000}"/>
    <cellStyle name="Comma [0] 6842" xfId="17731" hidden="1" xr:uid="{00000000-0005-0000-0000-000064450000}"/>
    <cellStyle name="Comma [0] 6843" xfId="17744" hidden="1" xr:uid="{00000000-0005-0000-0000-000071450000}"/>
    <cellStyle name="Comma [0] 6844" xfId="17746" hidden="1" xr:uid="{00000000-0005-0000-0000-000073450000}"/>
    <cellStyle name="Comma [0] 6845" xfId="17614" hidden="1" xr:uid="{00000000-0005-0000-0000-0000EF440000}"/>
    <cellStyle name="Comma [0] 6846" xfId="17734" hidden="1" xr:uid="{00000000-0005-0000-0000-000067450000}"/>
    <cellStyle name="Comma [0] 6847" xfId="17674" hidden="1" xr:uid="{00000000-0005-0000-0000-00002B450000}"/>
    <cellStyle name="Comma [0] 6848" xfId="17708" hidden="1" xr:uid="{00000000-0005-0000-0000-00004D450000}"/>
    <cellStyle name="Comma [0] 6849" xfId="17721" hidden="1" xr:uid="{00000000-0005-0000-0000-00005A450000}"/>
    <cellStyle name="Comma [0] 685" xfId="3515" hidden="1" xr:uid="{00000000-0005-0000-0000-0000DC0D0000}"/>
    <cellStyle name="Comma [0] 6850" xfId="17749" hidden="1" xr:uid="{00000000-0005-0000-0000-000076450000}"/>
    <cellStyle name="Comma [0] 6851" xfId="17712" hidden="1" xr:uid="{00000000-0005-0000-0000-000051450000}"/>
    <cellStyle name="Comma [0] 6852" xfId="17672" hidden="1" xr:uid="{00000000-0005-0000-0000-000029450000}"/>
    <cellStyle name="Comma [0] 6853" xfId="17751" hidden="1" xr:uid="{00000000-0005-0000-0000-000078450000}"/>
    <cellStyle name="Comma [0] 6854" xfId="17753" hidden="1" xr:uid="{00000000-0005-0000-0000-00007A450000}"/>
    <cellStyle name="Comma [0] 6855" xfId="17810" hidden="1" xr:uid="{00000000-0005-0000-0000-0000B3450000}"/>
    <cellStyle name="Comma [0] 6856" xfId="17829" hidden="1" xr:uid="{00000000-0005-0000-0000-0000C6450000}"/>
    <cellStyle name="Comma [0] 6857" xfId="17836" hidden="1" xr:uid="{00000000-0005-0000-0000-0000CD450000}"/>
    <cellStyle name="Comma [0] 6858" xfId="17843" hidden="1" xr:uid="{00000000-0005-0000-0000-0000D4450000}"/>
    <cellStyle name="Comma [0] 6859" xfId="17848" hidden="1" xr:uid="{00000000-0005-0000-0000-0000D9450000}"/>
    <cellStyle name="Comma [0] 686" xfId="3468" hidden="1" xr:uid="{00000000-0005-0000-0000-0000AD0D0000}"/>
    <cellStyle name="Comma [0] 6860" xfId="17835" hidden="1" xr:uid="{00000000-0005-0000-0000-0000CC450000}"/>
    <cellStyle name="Comma [0] 6861" xfId="17840" hidden="1" xr:uid="{00000000-0005-0000-0000-0000D1450000}"/>
    <cellStyle name="Comma [0] 6862" xfId="17852" hidden="1" xr:uid="{00000000-0005-0000-0000-0000DD450000}"/>
    <cellStyle name="Comma [0] 6863" xfId="17854" hidden="1" xr:uid="{00000000-0005-0000-0000-0000DF450000}"/>
    <cellStyle name="Comma [0] 6864" xfId="17825" hidden="1" xr:uid="{00000000-0005-0000-0000-0000C2450000}"/>
    <cellStyle name="Comma [0] 6865" xfId="17814" hidden="1" xr:uid="{00000000-0005-0000-0000-0000B7450000}"/>
    <cellStyle name="Comma [0] 6866" xfId="17865" hidden="1" xr:uid="{00000000-0005-0000-0000-0000EA450000}"/>
    <cellStyle name="Comma [0] 6867" xfId="17874" hidden="1" xr:uid="{00000000-0005-0000-0000-0000F3450000}"/>
    <cellStyle name="Comma [0] 6868" xfId="17885" hidden="1" xr:uid="{00000000-0005-0000-0000-0000FE450000}"/>
    <cellStyle name="Comma [0] 6869" xfId="17891" hidden="1" xr:uid="{00000000-0005-0000-0000-000004460000}"/>
    <cellStyle name="Comma [0] 687" xfId="3474" hidden="1" xr:uid="{00000000-0005-0000-0000-0000B30D0000}"/>
    <cellStyle name="Comma [0] 6870" xfId="17873" hidden="1" xr:uid="{00000000-0005-0000-0000-0000F2450000}"/>
    <cellStyle name="Comma [0] 6871" xfId="17883" hidden="1" xr:uid="{00000000-0005-0000-0000-0000FC450000}"/>
    <cellStyle name="Comma [0] 6872" xfId="17903" hidden="1" xr:uid="{00000000-0005-0000-0000-000010460000}"/>
    <cellStyle name="Comma [0] 6873" xfId="17905" hidden="1" xr:uid="{00000000-0005-0000-0000-000012460000}"/>
    <cellStyle name="Comma [0] 6874" xfId="17856" hidden="1" xr:uid="{00000000-0005-0000-0000-0000E1450000}"/>
    <cellStyle name="Comma [0] 6875" xfId="17817" hidden="1" xr:uid="{00000000-0005-0000-0000-0000BA450000}"/>
    <cellStyle name="Comma [0] 6876" xfId="17859" hidden="1" xr:uid="{00000000-0005-0000-0000-0000E4450000}"/>
    <cellStyle name="Comma [0] 6877" xfId="17822" hidden="1" xr:uid="{00000000-0005-0000-0000-0000BF450000}"/>
    <cellStyle name="Comma [0] 6878" xfId="17824" hidden="1" xr:uid="{00000000-0005-0000-0000-0000C1450000}"/>
    <cellStyle name="Comma [0] 6879" xfId="17910" hidden="1" xr:uid="{00000000-0005-0000-0000-000017460000}"/>
    <cellStyle name="Comma [0] 688" xfId="3100" hidden="1" xr:uid="{00000000-0005-0000-0000-00003D0C0000}"/>
    <cellStyle name="Comma [0] 6880" xfId="17813" hidden="1" xr:uid="{00000000-0005-0000-0000-0000B6450000}"/>
    <cellStyle name="Comma [0] 6881" xfId="17821" hidden="1" xr:uid="{00000000-0005-0000-0000-0000BE450000}"/>
    <cellStyle name="Comma [0] 6882" xfId="17922" hidden="1" xr:uid="{00000000-0005-0000-0000-000023460000}"/>
    <cellStyle name="Comma [0] 6883" xfId="17924" hidden="1" xr:uid="{00000000-0005-0000-0000-000025460000}"/>
    <cellStyle name="Comma [0] 6884" xfId="17913" hidden="1" xr:uid="{00000000-0005-0000-0000-00001A460000}"/>
    <cellStyle name="Comma [0] 6885" xfId="17921" hidden="1" xr:uid="{00000000-0005-0000-0000-000022460000}"/>
    <cellStyle name="Comma [0] 6886" xfId="17819" hidden="1" xr:uid="{00000000-0005-0000-0000-0000BC450000}"/>
    <cellStyle name="Comma [0] 6887" xfId="17907" hidden="1" xr:uid="{00000000-0005-0000-0000-000014460000}"/>
    <cellStyle name="Comma [0] 6888" xfId="17940" hidden="1" xr:uid="{00000000-0005-0000-0000-000035460000}"/>
    <cellStyle name="Comma [0] 6889" xfId="17948" hidden="1" xr:uid="{00000000-0005-0000-0000-00003D460000}"/>
    <cellStyle name="Comma [0] 689" xfId="3424" hidden="1" xr:uid="{00000000-0005-0000-0000-0000810D0000}"/>
    <cellStyle name="Comma [0] 6890" xfId="17857" hidden="1" xr:uid="{00000000-0005-0000-0000-0000E2450000}"/>
    <cellStyle name="Comma [0] 6891" xfId="17936" hidden="1" xr:uid="{00000000-0005-0000-0000-000031460000}"/>
    <cellStyle name="Comma [0] 6892" xfId="17957" hidden="1" xr:uid="{00000000-0005-0000-0000-000046460000}"/>
    <cellStyle name="Comma [0] 6893" xfId="17959" hidden="1" xr:uid="{00000000-0005-0000-0000-000048460000}"/>
    <cellStyle name="Comma [0] 6894" xfId="17918" hidden="1" xr:uid="{00000000-0005-0000-0000-00001F460000}"/>
    <cellStyle name="Comma [0] 6895" xfId="17863" hidden="1" xr:uid="{00000000-0005-0000-0000-0000E8450000}"/>
    <cellStyle name="Comma [0] 6896" xfId="17916" hidden="1" xr:uid="{00000000-0005-0000-0000-00001D460000}"/>
    <cellStyle name="Comma [0] 6897" xfId="17900" hidden="1" xr:uid="{00000000-0005-0000-0000-00000D460000}"/>
    <cellStyle name="Comma [0] 6898" xfId="17896" hidden="1" xr:uid="{00000000-0005-0000-0000-000009460000}"/>
    <cellStyle name="Comma [0] 6899" xfId="17967" hidden="1" xr:uid="{00000000-0005-0000-0000-000050460000}"/>
    <cellStyle name="Comma [0] 69" xfId="2318" hidden="1" xr:uid="{00000000-0005-0000-0000-00002F090000}"/>
    <cellStyle name="Comma [0] 690" xfId="3432" hidden="1" xr:uid="{00000000-0005-0000-0000-0000890D0000}"/>
    <cellStyle name="Comma [0] 6900" xfId="17833" hidden="1" xr:uid="{00000000-0005-0000-0000-0000CA450000}"/>
    <cellStyle name="Comma [0] 6901" xfId="17826" hidden="1" xr:uid="{00000000-0005-0000-0000-0000C3450000}"/>
    <cellStyle name="Comma [0] 6902" xfId="17975" hidden="1" xr:uid="{00000000-0005-0000-0000-000058460000}"/>
    <cellStyle name="Comma [0] 6903" xfId="17977" hidden="1" xr:uid="{00000000-0005-0000-0000-00005A460000}"/>
    <cellStyle name="Comma [0] 6904" xfId="17926" hidden="1" xr:uid="{00000000-0005-0000-0000-000027460000}"/>
    <cellStyle name="Comma [0] 6905" xfId="17902" hidden="1" xr:uid="{00000000-0005-0000-0000-00000F460000}"/>
    <cellStyle name="Comma [0] 6906" xfId="17937" hidden="1" xr:uid="{00000000-0005-0000-0000-000032460000}"/>
    <cellStyle name="Comma [0] 6907" xfId="17869" hidden="1" xr:uid="{00000000-0005-0000-0000-0000EE450000}"/>
    <cellStyle name="Comma [0] 6908" xfId="17939" hidden="1" xr:uid="{00000000-0005-0000-0000-000034460000}"/>
    <cellStyle name="Comma [0] 6909" xfId="17984" hidden="1" xr:uid="{00000000-0005-0000-0000-000061460000}"/>
    <cellStyle name="Comma [0] 691" xfId="3521" hidden="1" xr:uid="{00000000-0005-0000-0000-0000E20D0000}"/>
    <cellStyle name="Comma [0] 6910" xfId="17927" hidden="1" xr:uid="{00000000-0005-0000-0000-000028460000}"/>
    <cellStyle name="Comma [0] 6911" xfId="17884" hidden="1" xr:uid="{00000000-0005-0000-0000-0000FD450000}"/>
    <cellStyle name="Comma [0] 6912" xfId="17990" hidden="1" xr:uid="{00000000-0005-0000-0000-000067460000}"/>
    <cellStyle name="Comma [0] 6913" xfId="17992" hidden="1" xr:uid="{00000000-0005-0000-0000-000069460000}"/>
    <cellStyle name="Comma [0] 6914" xfId="17945" hidden="1" xr:uid="{00000000-0005-0000-0000-00003A460000}"/>
    <cellStyle name="Comma [0] 6915" xfId="17951" hidden="1" xr:uid="{00000000-0005-0000-0000-000040460000}"/>
    <cellStyle name="Comma [0] 6916" xfId="17832" hidden="1" xr:uid="{00000000-0005-0000-0000-0000C9450000}"/>
    <cellStyle name="Comma [0] 6917" xfId="17901" hidden="1" xr:uid="{00000000-0005-0000-0000-00000E460000}"/>
    <cellStyle name="Comma [0] 6918" xfId="17909" hidden="1" xr:uid="{00000000-0005-0000-0000-000016460000}"/>
    <cellStyle name="Comma [0] 6919" xfId="17998" hidden="1" xr:uid="{00000000-0005-0000-0000-00006F460000}"/>
    <cellStyle name="Comma [0] 692" xfId="3435" hidden="1" xr:uid="{00000000-0005-0000-0000-00008C0D0000}"/>
    <cellStyle name="Comma [0] 6920" xfId="17912" hidden="1" xr:uid="{00000000-0005-0000-0000-000019460000}"/>
    <cellStyle name="Comma [0] 6921" xfId="17872" hidden="1" xr:uid="{00000000-0005-0000-0000-0000F1450000}"/>
    <cellStyle name="Comma [0] 6922" xfId="18003" hidden="1" xr:uid="{00000000-0005-0000-0000-000074460000}"/>
    <cellStyle name="Comma [0] 6923" xfId="18005" hidden="1" xr:uid="{00000000-0005-0000-0000-000076460000}"/>
    <cellStyle name="Comma [0] 6924" xfId="17964" hidden="1" xr:uid="{00000000-0005-0000-0000-00004D460000}"/>
    <cellStyle name="Comma [0] 6925" xfId="17970" hidden="1" xr:uid="{00000000-0005-0000-0000-000053460000}"/>
    <cellStyle name="Comma [0] 6926" xfId="17871" hidden="1" xr:uid="{00000000-0005-0000-0000-0000F0450000}"/>
    <cellStyle name="Comma [0] 6927" xfId="17952" hidden="1" xr:uid="{00000000-0005-0000-0000-000041460000}"/>
    <cellStyle name="Comma [0] 6928" xfId="17931" hidden="1" xr:uid="{00000000-0005-0000-0000-00002C460000}"/>
    <cellStyle name="Comma [0] 6929" xfId="18009" hidden="1" xr:uid="{00000000-0005-0000-0000-00007A460000}"/>
    <cellStyle name="Comma [0] 693" xfId="3395" hidden="1" xr:uid="{00000000-0005-0000-0000-0000640D0000}"/>
    <cellStyle name="Comma [0] 6930" xfId="17950" hidden="1" xr:uid="{00000000-0005-0000-0000-00003F460000}"/>
    <cellStyle name="Comma [0] 6931" xfId="17888" hidden="1" xr:uid="{00000000-0005-0000-0000-000001460000}"/>
    <cellStyle name="Comma [0] 6932" xfId="18016" hidden="1" xr:uid="{00000000-0005-0000-0000-000081460000}"/>
    <cellStyle name="Comma [0] 6933" xfId="18018" hidden="1" xr:uid="{00000000-0005-0000-0000-000083460000}"/>
    <cellStyle name="Comma [0] 6934" xfId="17982" hidden="1" xr:uid="{00000000-0005-0000-0000-00005F460000}"/>
    <cellStyle name="Comma [0] 6935" xfId="17987" hidden="1" xr:uid="{00000000-0005-0000-0000-000064460000}"/>
    <cellStyle name="Comma [0] 6936" xfId="17816" hidden="1" xr:uid="{00000000-0005-0000-0000-0000B9450000}"/>
    <cellStyle name="Comma [0] 6937" xfId="17971" hidden="1" xr:uid="{00000000-0005-0000-0000-000054460000}"/>
    <cellStyle name="Comma [0] 6938" xfId="17876" hidden="1" xr:uid="{00000000-0005-0000-0000-0000F5450000}"/>
    <cellStyle name="Comma [0] 6939" xfId="18022" hidden="1" xr:uid="{00000000-0005-0000-0000-000087460000}"/>
    <cellStyle name="Comma [0] 694" xfId="3526" hidden="1" xr:uid="{00000000-0005-0000-0000-0000E70D0000}"/>
    <cellStyle name="Comma [0] 6940" xfId="17969" hidden="1" xr:uid="{00000000-0005-0000-0000-000052460000}"/>
    <cellStyle name="Comma [0] 6941" xfId="17908" hidden="1" xr:uid="{00000000-0005-0000-0000-000015460000}"/>
    <cellStyle name="Comma [0] 6942" xfId="18026" hidden="1" xr:uid="{00000000-0005-0000-0000-00008B460000}"/>
    <cellStyle name="Comma [0] 6943" xfId="18028" hidden="1" xr:uid="{00000000-0005-0000-0000-00008D460000}"/>
    <cellStyle name="Comma [0] 6944" xfId="17996" hidden="1" xr:uid="{00000000-0005-0000-0000-00006D460000}"/>
    <cellStyle name="Comma [0] 6945" xfId="18000" hidden="1" xr:uid="{00000000-0005-0000-0000-000071460000}"/>
    <cellStyle name="Comma [0] 6946" xfId="17890" hidden="1" xr:uid="{00000000-0005-0000-0000-000003460000}"/>
    <cellStyle name="Comma [0] 6947" xfId="17988" hidden="1" xr:uid="{00000000-0005-0000-0000-000065460000}"/>
    <cellStyle name="Comma [0] 6948" xfId="17880" hidden="1" xr:uid="{00000000-0005-0000-0000-0000F9450000}"/>
    <cellStyle name="Comma [0] 6949" xfId="18032" hidden="1" xr:uid="{00000000-0005-0000-0000-000091460000}"/>
    <cellStyle name="Comma [0] 695" xfId="3528" hidden="1" xr:uid="{00000000-0005-0000-0000-0000E90D0000}"/>
    <cellStyle name="Comma [0] 6950" xfId="17986" hidden="1" xr:uid="{00000000-0005-0000-0000-000063460000}"/>
    <cellStyle name="Comma [0] 6951" xfId="17955" hidden="1" xr:uid="{00000000-0005-0000-0000-000044460000}"/>
    <cellStyle name="Comma [0] 6952" xfId="18036" hidden="1" xr:uid="{00000000-0005-0000-0000-000095460000}"/>
    <cellStyle name="Comma [0] 6953" xfId="18038" hidden="1" xr:uid="{00000000-0005-0000-0000-000097460000}"/>
    <cellStyle name="Comma [0] 6954" xfId="18024" hidden="1" xr:uid="{00000000-0005-0000-0000-000089460000}"/>
    <cellStyle name="Comma [0] 6955" xfId="18011" hidden="1" xr:uid="{00000000-0005-0000-0000-00007C460000}"/>
    <cellStyle name="Comma [0] 6956" xfId="18035" hidden="1" xr:uid="{00000000-0005-0000-0000-000094460000}"/>
    <cellStyle name="Comma [0] 6957" xfId="18001" hidden="1" xr:uid="{00000000-0005-0000-0000-000072460000}"/>
    <cellStyle name="Comma [0] 6958" xfId="17973" hidden="1" xr:uid="{00000000-0005-0000-0000-000056460000}"/>
    <cellStyle name="Comma [0] 6959" xfId="18040" hidden="1" xr:uid="{00000000-0005-0000-0000-000099460000}"/>
    <cellStyle name="Comma [0] 696" xfId="3487" hidden="1" xr:uid="{00000000-0005-0000-0000-0000C00D0000}"/>
    <cellStyle name="Comma [0] 6960" xfId="17997" hidden="1" xr:uid="{00000000-0005-0000-0000-00006E460000}"/>
    <cellStyle name="Comma [0] 6961" xfId="18031" hidden="1" xr:uid="{00000000-0005-0000-0000-000090460000}"/>
    <cellStyle name="Comma [0] 6962" xfId="18044" hidden="1" xr:uid="{00000000-0005-0000-0000-00009D460000}"/>
    <cellStyle name="Comma [0] 6963" xfId="18046" hidden="1" xr:uid="{00000000-0005-0000-0000-00009F460000}"/>
    <cellStyle name="Comma [0] 6964" xfId="17914" hidden="1" xr:uid="{00000000-0005-0000-0000-00001B460000}"/>
    <cellStyle name="Comma [0] 6965" xfId="18034" hidden="1" xr:uid="{00000000-0005-0000-0000-000093460000}"/>
    <cellStyle name="Comma [0] 6966" xfId="17974" hidden="1" xr:uid="{00000000-0005-0000-0000-000057460000}"/>
    <cellStyle name="Comma [0] 6967" xfId="18008" hidden="1" xr:uid="{00000000-0005-0000-0000-000079460000}"/>
    <cellStyle name="Comma [0] 6968" xfId="18021" hidden="1" xr:uid="{00000000-0005-0000-0000-000086460000}"/>
    <cellStyle name="Comma [0] 6969" xfId="18049" hidden="1" xr:uid="{00000000-0005-0000-0000-0000A2460000}"/>
    <cellStyle name="Comma [0] 697" xfId="3493" hidden="1" xr:uid="{00000000-0005-0000-0000-0000C60D0000}"/>
    <cellStyle name="Comma [0] 6970" xfId="18012" hidden="1" xr:uid="{00000000-0005-0000-0000-00007D460000}"/>
    <cellStyle name="Comma [0] 6971" xfId="17972" hidden="1" xr:uid="{00000000-0005-0000-0000-000055460000}"/>
    <cellStyle name="Comma [0] 6972" xfId="18052" hidden="1" xr:uid="{00000000-0005-0000-0000-0000A5460000}"/>
    <cellStyle name="Comma [0] 6973" xfId="18054" hidden="1" xr:uid="{00000000-0005-0000-0000-0000A7460000}"/>
    <cellStyle name="Comma [0] 6974" xfId="17773" hidden="1" xr:uid="{00000000-0005-0000-0000-00008E450000}"/>
    <cellStyle name="Comma [0] 6975" xfId="17755" hidden="1" xr:uid="{00000000-0005-0000-0000-00007C450000}"/>
    <cellStyle name="Comma [0] 6976" xfId="18058" hidden="1" xr:uid="{00000000-0005-0000-0000-0000AB460000}"/>
    <cellStyle name="Comma [0] 6977" xfId="18065" hidden="1" xr:uid="{00000000-0005-0000-0000-0000B2460000}"/>
    <cellStyle name="Comma [0] 6978" xfId="18067" hidden="1" xr:uid="{00000000-0005-0000-0000-0000B4460000}"/>
    <cellStyle name="Comma [0] 6979" xfId="18057" hidden="1" xr:uid="{00000000-0005-0000-0000-0000AA460000}"/>
    <cellStyle name="Comma [0] 698" xfId="3394" hidden="1" xr:uid="{00000000-0005-0000-0000-0000630D0000}"/>
    <cellStyle name="Comma [0] 6980" xfId="18063" hidden="1" xr:uid="{00000000-0005-0000-0000-0000B0460000}"/>
    <cellStyle name="Comma [0] 6981" xfId="18070" hidden="1" xr:uid="{00000000-0005-0000-0000-0000B7460000}"/>
    <cellStyle name="Comma [0] 6982" xfId="18072" hidden="1" xr:uid="{00000000-0005-0000-0000-0000B9460000}"/>
    <cellStyle name="Comma [0] 6983" xfId="17847" hidden="1" xr:uid="{00000000-0005-0000-0000-0000D8450000}"/>
    <cellStyle name="Comma [0] 6984" xfId="17803" hidden="1" xr:uid="{00000000-0005-0000-0000-0000AC450000}"/>
    <cellStyle name="Comma [0] 6985" xfId="18083" hidden="1" xr:uid="{00000000-0005-0000-0000-0000C4460000}"/>
    <cellStyle name="Comma [0] 6986" xfId="18092" hidden="1" xr:uid="{00000000-0005-0000-0000-0000CD460000}"/>
    <cellStyle name="Comma [0] 6987" xfId="18103" hidden="1" xr:uid="{00000000-0005-0000-0000-0000D8460000}"/>
    <cellStyle name="Comma [0] 6988" xfId="18109" hidden="1" xr:uid="{00000000-0005-0000-0000-0000DE460000}"/>
    <cellStyle name="Comma [0] 6989" xfId="18091" hidden="1" xr:uid="{00000000-0005-0000-0000-0000CC460000}"/>
    <cellStyle name="Comma [0] 699" xfId="3475" hidden="1" xr:uid="{00000000-0005-0000-0000-0000B40D0000}"/>
    <cellStyle name="Comma [0] 6990" xfId="18101" hidden="1" xr:uid="{00000000-0005-0000-0000-0000D6460000}"/>
    <cellStyle name="Comma [0] 6991" xfId="18121" hidden="1" xr:uid="{00000000-0005-0000-0000-0000EA460000}"/>
    <cellStyle name="Comma [0] 6992" xfId="18123" hidden="1" xr:uid="{00000000-0005-0000-0000-0000EC460000}"/>
    <cellStyle name="Comma [0] 6993" xfId="18074" hidden="1" xr:uid="{00000000-0005-0000-0000-0000BB460000}"/>
    <cellStyle name="Comma [0] 6994" xfId="17768" hidden="1" xr:uid="{00000000-0005-0000-0000-000089450000}"/>
    <cellStyle name="Comma [0] 6995" xfId="18077" hidden="1" xr:uid="{00000000-0005-0000-0000-0000BE460000}"/>
    <cellStyle name="Comma [0] 6996" xfId="17802" hidden="1" xr:uid="{00000000-0005-0000-0000-0000AB450000}"/>
    <cellStyle name="Comma [0] 6997" xfId="17801" hidden="1" xr:uid="{00000000-0005-0000-0000-0000AA450000}"/>
    <cellStyle name="Comma [0] 6998" xfId="18128" hidden="1" xr:uid="{00000000-0005-0000-0000-0000F1460000}"/>
    <cellStyle name="Comma [0] 6999" xfId="17770" hidden="1" xr:uid="{00000000-0005-0000-0000-00008B450000}"/>
    <cellStyle name="Comma [0] 7" xfId="64" hidden="1" xr:uid="{00000000-0005-0000-0000-000060000000}"/>
    <cellStyle name="Comma [0] 70" xfId="2320" hidden="1" xr:uid="{00000000-0005-0000-0000-000031090000}"/>
    <cellStyle name="Comma [0] 700" xfId="3454" hidden="1" xr:uid="{00000000-0005-0000-0000-00009F0D0000}"/>
    <cellStyle name="Comma [0] 7000" xfId="17804" hidden="1" xr:uid="{00000000-0005-0000-0000-0000AD450000}"/>
    <cellStyle name="Comma [0] 7001" xfId="18140" hidden="1" xr:uid="{00000000-0005-0000-0000-0000FD460000}"/>
    <cellStyle name="Comma [0] 7002" xfId="18142" hidden="1" xr:uid="{00000000-0005-0000-0000-0000FF460000}"/>
    <cellStyle name="Comma [0] 7003" xfId="18131" hidden="1" xr:uid="{00000000-0005-0000-0000-0000F4460000}"/>
    <cellStyle name="Comma [0] 7004" xfId="18139" hidden="1" xr:uid="{00000000-0005-0000-0000-0000FC460000}"/>
    <cellStyle name="Comma [0] 7005" xfId="17766" hidden="1" xr:uid="{00000000-0005-0000-0000-000087450000}"/>
    <cellStyle name="Comma [0] 7006" xfId="18125" hidden="1" xr:uid="{00000000-0005-0000-0000-0000EE460000}"/>
    <cellStyle name="Comma [0] 7007" xfId="18158" hidden="1" xr:uid="{00000000-0005-0000-0000-00000F470000}"/>
    <cellStyle name="Comma [0] 7008" xfId="18166" hidden="1" xr:uid="{00000000-0005-0000-0000-000017470000}"/>
    <cellStyle name="Comma [0] 7009" xfId="18075" hidden="1" xr:uid="{00000000-0005-0000-0000-0000BC460000}"/>
    <cellStyle name="Comma [0] 701" xfId="3532" hidden="1" xr:uid="{00000000-0005-0000-0000-0000ED0D0000}"/>
    <cellStyle name="Comma [0] 7010" xfId="18154" hidden="1" xr:uid="{00000000-0005-0000-0000-00000B470000}"/>
    <cellStyle name="Comma [0] 7011" xfId="18175" hidden="1" xr:uid="{00000000-0005-0000-0000-000020470000}"/>
    <cellStyle name="Comma [0] 7012" xfId="18177" hidden="1" xr:uid="{00000000-0005-0000-0000-000022470000}"/>
    <cellStyle name="Comma [0] 7013" xfId="18136" hidden="1" xr:uid="{00000000-0005-0000-0000-0000F9460000}"/>
    <cellStyle name="Comma [0] 7014" xfId="18081" hidden="1" xr:uid="{00000000-0005-0000-0000-0000C2460000}"/>
    <cellStyle name="Comma [0] 7015" xfId="18134" hidden="1" xr:uid="{00000000-0005-0000-0000-0000F7460000}"/>
    <cellStyle name="Comma [0] 7016" xfId="18118" hidden="1" xr:uid="{00000000-0005-0000-0000-0000E7460000}"/>
    <cellStyle name="Comma [0] 7017" xfId="18114" hidden="1" xr:uid="{00000000-0005-0000-0000-0000E3460000}"/>
    <cellStyle name="Comma [0] 7018" xfId="18185" hidden="1" xr:uid="{00000000-0005-0000-0000-00002A470000}"/>
    <cellStyle name="Comma [0] 7019" xfId="17758" hidden="1" xr:uid="{00000000-0005-0000-0000-00007F450000}"/>
    <cellStyle name="Comma [0] 702" xfId="3473" hidden="1" xr:uid="{00000000-0005-0000-0000-0000B20D0000}"/>
    <cellStyle name="Comma [0] 7020" xfId="17846" hidden="1" xr:uid="{00000000-0005-0000-0000-0000D7450000}"/>
    <cellStyle name="Comma [0] 7021" xfId="18193" hidden="1" xr:uid="{00000000-0005-0000-0000-000032470000}"/>
    <cellStyle name="Comma [0] 7022" xfId="18195" hidden="1" xr:uid="{00000000-0005-0000-0000-000034470000}"/>
    <cellStyle name="Comma [0] 7023" xfId="18144" hidden="1" xr:uid="{00000000-0005-0000-0000-000001470000}"/>
    <cellStyle name="Comma [0] 7024" xfId="18120" hidden="1" xr:uid="{00000000-0005-0000-0000-0000E9460000}"/>
    <cellStyle name="Comma [0] 7025" xfId="18155" hidden="1" xr:uid="{00000000-0005-0000-0000-00000C470000}"/>
    <cellStyle name="Comma [0] 7026" xfId="18087" hidden="1" xr:uid="{00000000-0005-0000-0000-0000C8460000}"/>
    <cellStyle name="Comma [0] 7027" xfId="18157" hidden="1" xr:uid="{00000000-0005-0000-0000-00000E470000}"/>
    <cellStyle name="Comma [0] 7028" xfId="18202" hidden="1" xr:uid="{00000000-0005-0000-0000-00003B470000}"/>
    <cellStyle name="Comma [0] 7029" xfId="18145" hidden="1" xr:uid="{00000000-0005-0000-0000-000002470000}"/>
    <cellStyle name="Comma [0] 703" xfId="3411" hidden="1" xr:uid="{00000000-0005-0000-0000-0000740D0000}"/>
    <cellStyle name="Comma [0] 7030" xfId="18102" hidden="1" xr:uid="{00000000-0005-0000-0000-0000D7460000}"/>
    <cellStyle name="Comma [0] 7031" xfId="18208" hidden="1" xr:uid="{00000000-0005-0000-0000-000041470000}"/>
    <cellStyle name="Comma [0] 7032" xfId="18210" hidden="1" xr:uid="{00000000-0005-0000-0000-000043470000}"/>
    <cellStyle name="Comma [0] 7033" xfId="18163" hidden="1" xr:uid="{00000000-0005-0000-0000-000014470000}"/>
    <cellStyle name="Comma [0] 7034" xfId="18169" hidden="1" xr:uid="{00000000-0005-0000-0000-00001A470000}"/>
    <cellStyle name="Comma [0] 7035" xfId="17795" hidden="1" xr:uid="{00000000-0005-0000-0000-0000A4450000}"/>
    <cellStyle name="Comma [0] 7036" xfId="18119" hidden="1" xr:uid="{00000000-0005-0000-0000-0000E8460000}"/>
    <cellStyle name="Comma [0] 7037" xfId="18127" hidden="1" xr:uid="{00000000-0005-0000-0000-0000F0460000}"/>
    <cellStyle name="Comma [0] 7038" xfId="18216" hidden="1" xr:uid="{00000000-0005-0000-0000-000049470000}"/>
    <cellStyle name="Comma [0] 7039" xfId="18130" hidden="1" xr:uid="{00000000-0005-0000-0000-0000F3460000}"/>
    <cellStyle name="Comma [0] 704" xfId="3539" hidden="1" xr:uid="{00000000-0005-0000-0000-0000F40D0000}"/>
    <cellStyle name="Comma [0] 7040" xfId="18090" hidden="1" xr:uid="{00000000-0005-0000-0000-0000CB460000}"/>
    <cellStyle name="Comma [0] 7041" xfId="18221" hidden="1" xr:uid="{00000000-0005-0000-0000-00004E470000}"/>
    <cellStyle name="Comma [0] 7042" xfId="18223" hidden="1" xr:uid="{00000000-0005-0000-0000-000050470000}"/>
    <cellStyle name="Comma [0] 7043" xfId="18182" hidden="1" xr:uid="{00000000-0005-0000-0000-000027470000}"/>
    <cellStyle name="Comma [0] 7044" xfId="18188" hidden="1" xr:uid="{00000000-0005-0000-0000-00002D470000}"/>
    <cellStyle name="Comma [0] 7045" xfId="18089" hidden="1" xr:uid="{00000000-0005-0000-0000-0000CA460000}"/>
    <cellStyle name="Comma [0] 7046" xfId="18170" hidden="1" xr:uid="{00000000-0005-0000-0000-00001B470000}"/>
    <cellStyle name="Comma [0] 7047" xfId="18149" hidden="1" xr:uid="{00000000-0005-0000-0000-000006470000}"/>
    <cellStyle name="Comma [0] 7048" xfId="18227" hidden="1" xr:uid="{00000000-0005-0000-0000-000054470000}"/>
    <cellStyle name="Comma [0] 7049" xfId="18168" hidden="1" xr:uid="{00000000-0005-0000-0000-000019470000}"/>
    <cellStyle name="Comma [0] 705" xfId="3541" hidden="1" xr:uid="{00000000-0005-0000-0000-0000F60D0000}"/>
    <cellStyle name="Comma [0] 7050" xfId="18106" hidden="1" xr:uid="{00000000-0005-0000-0000-0000DB460000}"/>
    <cellStyle name="Comma [0] 7051" xfId="18234" hidden="1" xr:uid="{00000000-0005-0000-0000-00005B470000}"/>
    <cellStyle name="Comma [0] 7052" xfId="18236" hidden="1" xr:uid="{00000000-0005-0000-0000-00005D470000}"/>
    <cellStyle name="Comma [0] 7053" xfId="18200" hidden="1" xr:uid="{00000000-0005-0000-0000-000039470000}"/>
    <cellStyle name="Comma [0] 7054" xfId="18205" hidden="1" xr:uid="{00000000-0005-0000-0000-00003E470000}"/>
    <cellStyle name="Comma [0] 7055" xfId="17769" hidden="1" xr:uid="{00000000-0005-0000-0000-00008A450000}"/>
    <cellStyle name="Comma [0] 7056" xfId="18189" hidden="1" xr:uid="{00000000-0005-0000-0000-00002E470000}"/>
    <cellStyle name="Comma [0] 7057" xfId="18094" hidden="1" xr:uid="{00000000-0005-0000-0000-0000CF460000}"/>
    <cellStyle name="Comma [0] 7058" xfId="18240" hidden="1" xr:uid="{00000000-0005-0000-0000-000061470000}"/>
    <cellStyle name="Comma [0] 7059" xfId="18187" hidden="1" xr:uid="{00000000-0005-0000-0000-00002C470000}"/>
    <cellStyle name="Comma [0] 706" xfId="3505" hidden="1" xr:uid="{00000000-0005-0000-0000-0000D20D0000}"/>
    <cellStyle name="Comma [0] 7060" xfId="18126" hidden="1" xr:uid="{00000000-0005-0000-0000-0000EF460000}"/>
    <cellStyle name="Comma [0] 7061" xfId="18244" hidden="1" xr:uid="{00000000-0005-0000-0000-000065470000}"/>
    <cellStyle name="Comma [0] 7062" xfId="18246" hidden="1" xr:uid="{00000000-0005-0000-0000-000067470000}"/>
    <cellStyle name="Comma [0] 7063" xfId="18214" hidden="1" xr:uid="{00000000-0005-0000-0000-000047470000}"/>
    <cellStyle name="Comma [0] 7064" xfId="18218" hidden="1" xr:uid="{00000000-0005-0000-0000-00004B470000}"/>
    <cellStyle name="Comma [0] 7065" xfId="18108" hidden="1" xr:uid="{00000000-0005-0000-0000-0000DD460000}"/>
    <cellStyle name="Comma [0] 7066" xfId="18206" hidden="1" xr:uid="{00000000-0005-0000-0000-00003F470000}"/>
    <cellStyle name="Comma [0] 7067" xfId="18098" hidden="1" xr:uid="{00000000-0005-0000-0000-0000D3460000}"/>
    <cellStyle name="Comma [0] 7068" xfId="18250" hidden="1" xr:uid="{00000000-0005-0000-0000-00006B470000}"/>
    <cellStyle name="Comma [0] 7069" xfId="18204" hidden="1" xr:uid="{00000000-0005-0000-0000-00003D470000}"/>
    <cellStyle name="Comma [0] 707" xfId="3510" hidden="1" xr:uid="{00000000-0005-0000-0000-0000D70D0000}"/>
    <cellStyle name="Comma [0] 7070" xfId="18173" hidden="1" xr:uid="{00000000-0005-0000-0000-00001E470000}"/>
    <cellStyle name="Comma [0] 7071" xfId="18254" hidden="1" xr:uid="{00000000-0005-0000-0000-00006F470000}"/>
    <cellStyle name="Comma [0] 7072" xfId="18256" hidden="1" xr:uid="{00000000-0005-0000-0000-000071470000}"/>
    <cellStyle name="Comma [0] 7073" xfId="18242" hidden="1" xr:uid="{00000000-0005-0000-0000-000063470000}"/>
    <cellStyle name="Comma [0] 7074" xfId="18229" hidden="1" xr:uid="{00000000-0005-0000-0000-000056470000}"/>
    <cellStyle name="Comma [0] 7075" xfId="18253" hidden="1" xr:uid="{00000000-0005-0000-0000-00006E470000}"/>
    <cellStyle name="Comma [0] 7076" xfId="18219" hidden="1" xr:uid="{00000000-0005-0000-0000-00004C470000}"/>
    <cellStyle name="Comma [0] 7077" xfId="18191" hidden="1" xr:uid="{00000000-0005-0000-0000-000030470000}"/>
    <cellStyle name="Comma [0] 7078" xfId="18258" hidden="1" xr:uid="{00000000-0005-0000-0000-000073470000}"/>
    <cellStyle name="Comma [0] 7079" xfId="18215" hidden="1" xr:uid="{00000000-0005-0000-0000-000048470000}"/>
    <cellStyle name="Comma [0] 708" xfId="3074" hidden="1" xr:uid="{00000000-0005-0000-0000-0000230C0000}"/>
    <cellStyle name="Comma [0] 7080" xfId="18249" hidden="1" xr:uid="{00000000-0005-0000-0000-00006A470000}"/>
    <cellStyle name="Comma [0] 7081" xfId="18262" hidden="1" xr:uid="{00000000-0005-0000-0000-000077470000}"/>
    <cellStyle name="Comma [0] 7082" xfId="18264" hidden="1" xr:uid="{00000000-0005-0000-0000-000079470000}"/>
    <cellStyle name="Comma [0] 7083" xfId="18132" hidden="1" xr:uid="{00000000-0005-0000-0000-0000F5460000}"/>
    <cellStyle name="Comma [0] 7084" xfId="18252" hidden="1" xr:uid="{00000000-0005-0000-0000-00006D470000}"/>
    <cellStyle name="Comma [0] 7085" xfId="18192" hidden="1" xr:uid="{00000000-0005-0000-0000-000031470000}"/>
    <cellStyle name="Comma [0] 7086" xfId="18226" hidden="1" xr:uid="{00000000-0005-0000-0000-000053470000}"/>
    <cellStyle name="Comma [0] 7087" xfId="18239" hidden="1" xr:uid="{00000000-0005-0000-0000-000060470000}"/>
    <cellStyle name="Comma [0] 7088" xfId="18267" hidden="1" xr:uid="{00000000-0005-0000-0000-00007C470000}"/>
    <cellStyle name="Comma [0] 7089" xfId="18230" hidden="1" xr:uid="{00000000-0005-0000-0000-000057470000}"/>
    <cellStyle name="Comma [0] 709" xfId="3494" hidden="1" xr:uid="{00000000-0005-0000-0000-0000C70D0000}"/>
    <cellStyle name="Comma [0] 7090" xfId="18190" hidden="1" xr:uid="{00000000-0005-0000-0000-00002F470000}"/>
    <cellStyle name="Comma [0] 7091" xfId="18269" hidden="1" xr:uid="{00000000-0005-0000-0000-00007E470000}"/>
    <cellStyle name="Comma [0] 7092" xfId="18271" hidden="1" xr:uid="{00000000-0005-0000-0000-000080470000}"/>
    <cellStyle name="Comma [0] 7093" xfId="17783" hidden="1" xr:uid="{00000000-0005-0000-0000-000098450000}"/>
    <cellStyle name="Comma [0] 7094" xfId="17780" hidden="1" xr:uid="{00000000-0005-0000-0000-000095450000}"/>
    <cellStyle name="Comma [0] 7095" xfId="18277" hidden="1" xr:uid="{00000000-0005-0000-0000-000086470000}"/>
    <cellStyle name="Comma [0] 7096" xfId="18283" hidden="1" xr:uid="{00000000-0005-0000-0000-00008C470000}"/>
    <cellStyle name="Comma [0] 7097" xfId="18285" hidden="1" xr:uid="{00000000-0005-0000-0000-00008E470000}"/>
    <cellStyle name="Comma [0] 7098" xfId="18276" hidden="1" xr:uid="{00000000-0005-0000-0000-000085470000}"/>
    <cellStyle name="Comma [0] 7099" xfId="18281" hidden="1" xr:uid="{00000000-0005-0000-0000-00008A470000}"/>
    <cellStyle name="Comma [0] 71" xfId="2279" hidden="1" xr:uid="{00000000-0005-0000-0000-000008090000}"/>
    <cellStyle name="Comma [0] 710" xfId="3399" hidden="1" xr:uid="{00000000-0005-0000-0000-0000680D0000}"/>
    <cellStyle name="Comma [0] 7100" xfId="18287" hidden="1" xr:uid="{00000000-0005-0000-0000-000090470000}"/>
    <cellStyle name="Comma [0] 7101" xfId="18289" hidden="1" xr:uid="{00000000-0005-0000-0000-000092470000}"/>
    <cellStyle name="Comma [0] 7102" xfId="17806" hidden="1" xr:uid="{00000000-0005-0000-0000-0000AF450000}"/>
    <cellStyle name="Comma [0] 7103" xfId="17808" hidden="1" xr:uid="{00000000-0005-0000-0000-0000B1450000}"/>
    <cellStyle name="Comma [0] 7104" xfId="18300" hidden="1" xr:uid="{00000000-0005-0000-0000-00009D470000}"/>
    <cellStyle name="Comma [0] 7105" xfId="18309" hidden="1" xr:uid="{00000000-0005-0000-0000-0000A6470000}"/>
    <cellStyle name="Comma [0] 7106" xfId="18320" hidden="1" xr:uid="{00000000-0005-0000-0000-0000B1470000}"/>
    <cellStyle name="Comma [0] 7107" xfId="18326" hidden="1" xr:uid="{00000000-0005-0000-0000-0000B7470000}"/>
    <cellStyle name="Comma [0] 7108" xfId="18308" hidden="1" xr:uid="{00000000-0005-0000-0000-0000A5470000}"/>
    <cellStyle name="Comma [0] 7109" xfId="18318" hidden="1" xr:uid="{00000000-0005-0000-0000-0000AF470000}"/>
    <cellStyle name="Comma [0] 711" xfId="3545" hidden="1" xr:uid="{00000000-0005-0000-0000-0000FA0D0000}"/>
    <cellStyle name="Comma [0] 7110" xfId="18338" hidden="1" xr:uid="{00000000-0005-0000-0000-0000C3470000}"/>
    <cellStyle name="Comma [0] 7111" xfId="18340" hidden="1" xr:uid="{00000000-0005-0000-0000-0000C5470000}"/>
    <cellStyle name="Comma [0] 7112" xfId="18291" hidden="1" xr:uid="{00000000-0005-0000-0000-000094470000}"/>
    <cellStyle name="Comma [0] 7113" xfId="17788" hidden="1" xr:uid="{00000000-0005-0000-0000-00009D450000}"/>
    <cellStyle name="Comma [0] 7114" xfId="18294" hidden="1" xr:uid="{00000000-0005-0000-0000-000097470000}"/>
    <cellStyle name="Comma [0] 7115" xfId="17793" hidden="1" xr:uid="{00000000-0005-0000-0000-0000A2450000}"/>
    <cellStyle name="Comma [0] 7116" xfId="17777" hidden="1" xr:uid="{00000000-0005-0000-0000-000092450000}"/>
    <cellStyle name="Comma [0] 7117" xfId="18345" hidden="1" xr:uid="{00000000-0005-0000-0000-0000CA470000}"/>
    <cellStyle name="Comma [0] 7118" xfId="17786" hidden="1" xr:uid="{00000000-0005-0000-0000-00009B450000}"/>
    <cellStyle name="Comma [0] 7119" xfId="17807" hidden="1" xr:uid="{00000000-0005-0000-0000-0000B0450000}"/>
    <cellStyle name="Comma [0] 712" xfId="3492" hidden="1" xr:uid="{00000000-0005-0000-0000-0000C50D0000}"/>
    <cellStyle name="Comma [0] 7120" xfId="18357" hidden="1" xr:uid="{00000000-0005-0000-0000-0000D6470000}"/>
    <cellStyle name="Comma [0] 7121" xfId="18359" hidden="1" xr:uid="{00000000-0005-0000-0000-0000D8470000}"/>
    <cellStyle name="Comma [0] 7122" xfId="18348" hidden="1" xr:uid="{00000000-0005-0000-0000-0000CD470000}"/>
    <cellStyle name="Comma [0] 7123" xfId="18356" hidden="1" xr:uid="{00000000-0005-0000-0000-0000D5470000}"/>
    <cellStyle name="Comma [0] 7124" xfId="17790" hidden="1" xr:uid="{00000000-0005-0000-0000-00009F450000}"/>
    <cellStyle name="Comma [0] 7125" xfId="18342" hidden="1" xr:uid="{00000000-0005-0000-0000-0000C7470000}"/>
    <cellStyle name="Comma [0] 7126" xfId="18375" hidden="1" xr:uid="{00000000-0005-0000-0000-0000E8470000}"/>
    <cellStyle name="Comma [0] 7127" xfId="18383" hidden="1" xr:uid="{00000000-0005-0000-0000-0000F0470000}"/>
    <cellStyle name="Comma [0] 7128" xfId="18292" hidden="1" xr:uid="{00000000-0005-0000-0000-000095470000}"/>
    <cellStyle name="Comma [0] 7129" xfId="18371" hidden="1" xr:uid="{00000000-0005-0000-0000-0000E4470000}"/>
    <cellStyle name="Comma [0] 713" xfId="3431" hidden="1" xr:uid="{00000000-0005-0000-0000-0000880D0000}"/>
    <cellStyle name="Comma [0] 7130" xfId="18392" hidden="1" xr:uid="{00000000-0005-0000-0000-0000F9470000}"/>
    <cellStyle name="Comma [0] 7131" xfId="18394" hidden="1" xr:uid="{00000000-0005-0000-0000-0000FB470000}"/>
    <cellStyle name="Comma [0] 7132" xfId="18353" hidden="1" xr:uid="{00000000-0005-0000-0000-0000D2470000}"/>
    <cellStyle name="Comma [0] 7133" xfId="18298" hidden="1" xr:uid="{00000000-0005-0000-0000-00009B470000}"/>
    <cellStyle name="Comma [0] 7134" xfId="18351" hidden="1" xr:uid="{00000000-0005-0000-0000-0000D0470000}"/>
    <cellStyle name="Comma [0] 7135" xfId="18335" hidden="1" xr:uid="{00000000-0005-0000-0000-0000C0470000}"/>
    <cellStyle name="Comma [0] 7136" xfId="18331" hidden="1" xr:uid="{00000000-0005-0000-0000-0000BC470000}"/>
    <cellStyle name="Comma [0] 7137" xfId="18402" hidden="1" xr:uid="{00000000-0005-0000-0000-000003480000}"/>
    <cellStyle name="Comma [0] 7138" xfId="18274" hidden="1" xr:uid="{00000000-0005-0000-0000-000083470000}"/>
    <cellStyle name="Comma [0] 7139" xfId="17756" hidden="1" xr:uid="{00000000-0005-0000-0000-00007D450000}"/>
    <cellStyle name="Comma [0] 714" xfId="3549" hidden="1" xr:uid="{00000000-0005-0000-0000-0000FE0D0000}"/>
    <cellStyle name="Comma [0] 7140" xfId="18410" hidden="1" xr:uid="{00000000-0005-0000-0000-00000B480000}"/>
    <cellStyle name="Comma [0] 7141" xfId="18412" hidden="1" xr:uid="{00000000-0005-0000-0000-00000D480000}"/>
    <cellStyle name="Comma [0] 7142" xfId="18361" hidden="1" xr:uid="{00000000-0005-0000-0000-0000DA470000}"/>
    <cellStyle name="Comma [0] 7143" xfId="18337" hidden="1" xr:uid="{00000000-0005-0000-0000-0000C2470000}"/>
    <cellStyle name="Comma [0] 7144" xfId="18372" hidden="1" xr:uid="{00000000-0005-0000-0000-0000E5470000}"/>
    <cellStyle name="Comma [0] 7145" xfId="18304" hidden="1" xr:uid="{00000000-0005-0000-0000-0000A1470000}"/>
    <cellStyle name="Comma [0] 7146" xfId="18374" hidden="1" xr:uid="{00000000-0005-0000-0000-0000E7470000}"/>
    <cellStyle name="Comma [0] 7147" xfId="18419" hidden="1" xr:uid="{00000000-0005-0000-0000-000014480000}"/>
    <cellStyle name="Comma [0] 7148" xfId="18362" hidden="1" xr:uid="{00000000-0005-0000-0000-0000DB470000}"/>
    <cellStyle name="Comma [0] 7149" xfId="18319" hidden="1" xr:uid="{00000000-0005-0000-0000-0000B0470000}"/>
    <cellStyle name="Comma [0] 715" xfId="3551" hidden="1" xr:uid="{00000000-0005-0000-0000-0000000E0000}"/>
    <cellStyle name="Comma [0] 7150" xfId="18425" hidden="1" xr:uid="{00000000-0005-0000-0000-00001A480000}"/>
    <cellStyle name="Comma [0] 7151" xfId="18427" hidden="1" xr:uid="{00000000-0005-0000-0000-00001C480000}"/>
    <cellStyle name="Comma [0] 7152" xfId="18380" hidden="1" xr:uid="{00000000-0005-0000-0000-0000ED470000}"/>
    <cellStyle name="Comma [0] 7153" xfId="18386" hidden="1" xr:uid="{00000000-0005-0000-0000-0000F3470000}"/>
    <cellStyle name="Comma [0] 7154" xfId="18273" hidden="1" xr:uid="{00000000-0005-0000-0000-000082470000}"/>
    <cellStyle name="Comma [0] 7155" xfId="18336" hidden="1" xr:uid="{00000000-0005-0000-0000-0000C1470000}"/>
    <cellStyle name="Comma [0] 7156" xfId="18344" hidden="1" xr:uid="{00000000-0005-0000-0000-0000C9470000}"/>
    <cellStyle name="Comma [0] 7157" xfId="18433" hidden="1" xr:uid="{00000000-0005-0000-0000-000022480000}"/>
    <cellStyle name="Comma [0] 7158" xfId="18347" hidden="1" xr:uid="{00000000-0005-0000-0000-0000CC470000}"/>
    <cellStyle name="Comma [0] 7159" xfId="18307" hidden="1" xr:uid="{00000000-0005-0000-0000-0000A4470000}"/>
    <cellStyle name="Comma [0] 716" xfId="3519" hidden="1" xr:uid="{00000000-0005-0000-0000-0000E00D0000}"/>
    <cellStyle name="Comma [0] 7160" xfId="18438" hidden="1" xr:uid="{00000000-0005-0000-0000-000027480000}"/>
    <cellStyle name="Comma [0] 7161" xfId="18440" hidden="1" xr:uid="{00000000-0005-0000-0000-000029480000}"/>
    <cellStyle name="Comma [0] 7162" xfId="18399" hidden="1" xr:uid="{00000000-0005-0000-0000-000000480000}"/>
    <cellStyle name="Comma [0] 7163" xfId="18405" hidden="1" xr:uid="{00000000-0005-0000-0000-000006480000}"/>
    <cellStyle name="Comma [0] 7164" xfId="18306" hidden="1" xr:uid="{00000000-0005-0000-0000-0000A3470000}"/>
    <cellStyle name="Comma [0] 7165" xfId="18387" hidden="1" xr:uid="{00000000-0005-0000-0000-0000F4470000}"/>
    <cellStyle name="Comma [0] 7166" xfId="18366" hidden="1" xr:uid="{00000000-0005-0000-0000-0000DF470000}"/>
    <cellStyle name="Comma [0] 7167" xfId="18444" hidden="1" xr:uid="{00000000-0005-0000-0000-00002D480000}"/>
    <cellStyle name="Comma [0] 7168" xfId="18385" hidden="1" xr:uid="{00000000-0005-0000-0000-0000F2470000}"/>
    <cellStyle name="Comma [0] 7169" xfId="18323" hidden="1" xr:uid="{00000000-0005-0000-0000-0000B4470000}"/>
    <cellStyle name="Comma [0] 717" xfId="3523" hidden="1" xr:uid="{00000000-0005-0000-0000-0000E40D0000}"/>
    <cellStyle name="Comma [0] 7170" xfId="18451" hidden="1" xr:uid="{00000000-0005-0000-0000-000034480000}"/>
    <cellStyle name="Comma [0] 7171" xfId="18453" hidden="1" xr:uid="{00000000-0005-0000-0000-000036480000}"/>
    <cellStyle name="Comma [0] 7172" xfId="18417" hidden="1" xr:uid="{00000000-0005-0000-0000-000012480000}"/>
    <cellStyle name="Comma [0] 7173" xfId="18422" hidden="1" xr:uid="{00000000-0005-0000-0000-000017480000}"/>
    <cellStyle name="Comma [0] 7174" xfId="17787" hidden="1" xr:uid="{00000000-0005-0000-0000-00009C450000}"/>
    <cellStyle name="Comma [0] 7175" xfId="18406" hidden="1" xr:uid="{00000000-0005-0000-0000-000007480000}"/>
    <cellStyle name="Comma [0] 7176" xfId="18311" hidden="1" xr:uid="{00000000-0005-0000-0000-0000A8470000}"/>
    <cellStyle name="Comma [0] 7177" xfId="18457" hidden="1" xr:uid="{00000000-0005-0000-0000-00003A480000}"/>
    <cellStyle name="Comma [0] 7178" xfId="18404" hidden="1" xr:uid="{00000000-0005-0000-0000-000005480000}"/>
    <cellStyle name="Comma [0] 7179" xfId="18343" hidden="1" xr:uid="{00000000-0005-0000-0000-0000C8470000}"/>
    <cellStyle name="Comma [0] 718" xfId="3413" hidden="1" xr:uid="{00000000-0005-0000-0000-0000760D0000}"/>
    <cellStyle name="Comma [0] 7180" xfId="18461" hidden="1" xr:uid="{00000000-0005-0000-0000-00003E480000}"/>
    <cellStyle name="Comma [0] 7181" xfId="18463" hidden="1" xr:uid="{00000000-0005-0000-0000-000040480000}"/>
    <cellStyle name="Comma [0] 7182" xfId="18431" hidden="1" xr:uid="{00000000-0005-0000-0000-000020480000}"/>
    <cellStyle name="Comma [0] 7183" xfId="18435" hidden="1" xr:uid="{00000000-0005-0000-0000-000024480000}"/>
    <cellStyle name="Comma [0] 7184" xfId="18325" hidden="1" xr:uid="{00000000-0005-0000-0000-0000B6470000}"/>
    <cellStyle name="Comma [0] 7185" xfId="18423" hidden="1" xr:uid="{00000000-0005-0000-0000-000018480000}"/>
    <cellStyle name="Comma [0] 7186" xfId="18315" hidden="1" xr:uid="{00000000-0005-0000-0000-0000AC470000}"/>
    <cellStyle name="Comma [0] 7187" xfId="18467" hidden="1" xr:uid="{00000000-0005-0000-0000-000044480000}"/>
    <cellStyle name="Comma [0] 7188" xfId="18421" hidden="1" xr:uid="{00000000-0005-0000-0000-000016480000}"/>
    <cellStyle name="Comma [0] 7189" xfId="18390" hidden="1" xr:uid="{00000000-0005-0000-0000-0000F7470000}"/>
    <cellStyle name="Comma [0] 719" xfId="3511" hidden="1" xr:uid="{00000000-0005-0000-0000-0000D80D0000}"/>
    <cellStyle name="Comma [0] 7190" xfId="18471" hidden="1" xr:uid="{00000000-0005-0000-0000-000048480000}"/>
    <cellStyle name="Comma [0] 7191" xfId="18473" hidden="1" xr:uid="{00000000-0005-0000-0000-00004A480000}"/>
    <cellStyle name="Comma [0] 7192" xfId="18459" hidden="1" xr:uid="{00000000-0005-0000-0000-00003C480000}"/>
    <cellStyle name="Comma [0] 7193" xfId="18446" hidden="1" xr:uid="{00000000-0005-0000-0000-00002F480000}"/>
    <cellStyle name="Comma [0] 7194" xfId="18470" hidden="1" xr:uid="{00000000-0005-0000-0000-000047480000}"/>
    <cellStyle name="Comma [0] 7195" xfId="18436" hidden="1" xr:uid="{00000000-0005-0000-0000-000025480000}"/>
    <cellStyle name="Comma [0] 7196" xfId="18408" hidden="1" xr:uid="{00000000-0005-0000-0000-000009480000}"/>
    <cellStyle name="Comma [0] 7197" xfId="18475" hidden="1" xr:uid="{00000000-0005-0000-0000-00004C480000}"/>
    <cellStyle name="Comma [0] 7198" xfId="18432" hidden="1" xr:uid="{00000000-0005-0000-0000-000021480000}"/>
    <cellStyle name="Comma [0] 7199" xfId="18466" hidden="1" xr:uid="{00000000-0005-0000-0000-000043480000}"/>
    <cellStyle name="Comma [0] 72" xfId="2224" hidden="1" xr:uid="{00000000-0005-0000-0000-0000D1080000}"/>
    <cellStyle name="Comma [0] 720" xfId="3403" hidden="1" xr:uid="{00000000-0005-0000-0000-00006C0D0000}"/>
    <cellStyle name="Comma [0] 7200" xfId="18479" hidden="1" xr:uid="{00000000-0005-0000-0000-000050480000}"/>
    <cellStyle name="Comma [0] 7201" xfId="18481" hidden="1" xr:uid="{00000000-0005-0000-0000-000052480000}"/>
    <cellStyle name="Comma [0] 7202" xfId="18349" hidden="1" xr:uid="{00000000-0005-0000-0000-0000CE470000}"/>
    <cellStyle name="Comma [0] 7203" xfId="18469" hidden="1" xr:uid="{00000000-0005-0000-0000-000046480000}"/>
    <cellStyle name="Comma [0] 7204" xfId="18409" hidden="1" xr:uid="{00000000-0005-0000-0000-00000A480000}"/>
    <cellStyle name="Comma [0] 7205" xfId="18443" hidden="1" xr:uid="{00000000-0005-0000-0000-00002C480000}"/>
    <cellStyle name="Comma [0] 7206" xfId="18456" hidden="1" xr:uid="{00000000-0005-0000-0000-000039480000}"/>
    <cellStyle name="Comma [0] 7207" xfId="18484" hidden="1" xr:uid="{00000000-0005-0000-0000-000055480000}"/>
    <cellStyle name="Comma [0] 7208" xfId="18447" hidden="1" xr:uid="{00000000-0005-0000-0000-000030480000}"/>
    <cellStyle name="Comma [0] 7209" xfId="18407" hidden="1" xr:uid="{00000000-0005-0000-0000-000008480000}"/>
    <cellStyle name="Comma [0] 721" xfId="3555" hidden="1" xr:uid="{00000000-0005-0000-0000-0000040E0000}"/>
    <cellStyle name="Comma [0] 7210" xfId="18486" hidden="1" xr:uid="{00000000-0005-0000-0000-000057480000}"/>
    <cellStyle name="Comma [0] 7211" xfId="18488" hidden="1" xr:uid="{00000000-0005-0000-0000-000059480000}"/>
    <cellStyle name="Comma [0] 7212" xfId="17841" hidden="1" xr:uid="{00000000-0005-0000-0000-0000D2450000}"/>
    <cellStyle name="Comma [0] 7213" xfId="17797" hidden="1" xr:uid="{00000000-0005-0000-0000-0000A6450000}"/>
    <cellStyle name="Comma [0] 7214" xfId="18494" hidden="1" xr:uid="{00000000-0005-0000-0000-00005F480000}"/>
    <cellStyle name="Comma [0] 7215" xfId="18500" hidden="1" xr:uid="{00000000-0005-0000-0000-000065480000}"/>
    <cellStyle name="Comma [0] 7216" xfId="18502" hidden="1" xr:uid="{00000000-0005-0000-0000-000067480000}"/>
    <cellStyle name="Comma [0] 7217" xfId="18493" hidden="1" xr:uid="{00000000-0005-0000-0000-00005E480000}"/>
    <cellStyle name="Comma [0] 7218" xfId="18498" hidden="1" xr:uid="{00000000-0005-0000-0000-000063480000}"/>
    <cellStyle name="Comma [0] 7219" xfId="18504" hidden="1" xr:uid="{00000000-0005-0000-0000-000069480000}"/>
    <cellStyle name="Comma [0] 722" xfId="3509" hidden="1" xr:uid="{00000000-0005-0000-0000-0000D60D0000}"/>
    <cellStyle name="Comma [0] 7220" xfId="18506" hidden="1" xr:uid="{00000000-0005-0000-0000-00006B480000}"/>
    <cellStyle name="Comma [0] 7221" xfId="17798" hidden="1" xr:uid="{00000000-0005-0000-0000-0000A7450000}"/>
    <cellStyle name="Comma [0] 7222" xfId="17776" hidden="1" xr:uid="{00000000-0005-0000-0000-000091450000}"/>
    <cellStyle name="Comma [0] 7223" xfId="18517" hidden="1" xr:uid="{00000000-0005-0000-0000-000076480000}"/>
    <cellStyle name="Comma [0] 7224" xfId="18526" hidden="1" xr:uid="{00000000-0005-0000-0000-00007F480000}"/>
    <cellStyle name="Comma [0] 7225" xfId="18537" hidden="1" xr:uid="{00000000-0005-0000-0000-00008A480000}"/>
    <cellStyle name="Comma [0] 7226" xfId="18543" hidden="1" xr:uid="{00000000-0005-0000-0000-000090480000}"/>
    <cellStyle name="Comma [0] 7227" xfId="18525" hidden="1" xr:uid="{00000000-0005-0000-0000-00007E480000}"/>
    <cellStyle name="Comma [0] 7228" xfId="18535" hidden="1" xr:uid="{00000000-0005-0000-0000-000088480000}"/>
    <cellStyle name="Comma [0] 7229" xfId="18555" hidden="1" xr:uid="{00000000-0005-0000-0000-00009C480000}"/>
    <cellStyle name="Comma [0] 723" xfId="3478" hidden="1" xr:uid="{00000000-0005-0000-0000-0000B70D0000}"/>
    <cellStyle name="Comma [0] 7230" xfId="18557" hidden="1" xr:uid="{00000000-0005-0000-0000-00009E480000}"/>
    <cellStyle name="Comma [0] 7231" xfId="18508" hidden="1" xr:uid="{00000000-0005-0000-0000-00006D480000}"/>
    <cellStyle name="Comma [0] 7232" xfId="17764" hidden="1" xr:uid="{00000000-0005-0000-0000-000085450000}"/>
    <cellStyle name="Comma [0] 7233" xfId="18511" hidden="1" xr:uid="{00000000-0005-0000-0000-000070480000}"/>
    <cellStyle name="Comma [0] 7234" xfId="17775" hidden="1" xr:uid="{00000000-0005-0000-0000-000090450000}"/>
    <cellStyle name="Comma [0] 7235" xfId="17774" hidden="1" xr:uid="{00000000-0005-0000-0000-00008F450000}"/>
    <cellStyle name="Comma [0] 7236" xfId="18562" hidden="1" xr:uid="{00000000-0005-0000-0000-0000A3480000}"/>
    <cellStyle name="Comma [0] 7237" xfId="17850" hidden="1" xr:uid="{00000000-0005-0000-0000-0000DB450000}"/>
    <cellStyle name="Comma [0] 7238" xfId="18051" hidden="1" xr:uid="{00000000-0005-0000-0000-0000A4460000}"/>
    <cellStyle name="Comma [0] 7239" xfId="18574" hidden="1" xr:uid="{00000000-0005-0000-0000-0000AF480000}"/>
    <cellStyle name="Comma [0] 724" xfId="3559" hidden="1" xr:uid="{00000000-0005-0000-0000-0000080E0000}"/>
    <cellStyle name="Comma [0] 7240" xfId="18576" hidden="1" xr:uid="{00000000-0005-0000-0000-0000B1480000}"/>
    <cellStyle name="Comma [0] 7241" xfId="18565" hidden="1" xr:uid="{00000000-0005-0000-0000-0000A6480000}"/>
    <cellStyle name="Comma [0] 7242" xfId="18573" hidden="1" xr:uid="{00000000-0005-0000-0000-0000AE480000}"/>
    <cellStyle name="Comma [0] 7243" xfId="18060" hidden="1" xr:uid="{00000000-0005-0000-0000-0000AD460000}"/>
    <cellStyle name="Comma [0] 7244" xfId="18559" hidden="1" xr:uid="{00000000-0005-0000-0000-0000A0480000}"/>
    <cellStyle name="Comma [0] 7245" xfId="18592" hidden="1" xr:uid="{00000000-0005-0000-0000-0000C1480000}"/>
    <cellStyle name="Comma [0] 7246" xfId="18600" hidden="1" xr:uid="{00000000-0005-0000-0000-0000C9480000}"/>
    <cellStyle name="Comma [0] 7247" xfId="18509" hidden="1" xr:uid="{00000000-0005-0000-0000-00006E480000}"/>
    <cellStyle name="Comma [0] 7248" xfId="18588" hidden="1" xr:uid="{00000000-0005-0000-0000-0000BD480000}"/>
    <cellStyle name="Comma [0] 7249" xfId="18609" hidden="1" xr:uid="{00000000-0005-0000-0000-0000D2480000}"/>
    <cellStyle name="Comma [0] 725" xfId="3561" hidden="1" xr:uid="{00000000-0005-0000-0000-00000A0E0000}"/>
    <cellStyle name="Comma [0] 7250" xfId="18611" hidden="1" xr:uid="{00000000-0005-0000-0000-0000D4480000}"/>
    <cellStyle name="Comma [0] 7251" xfId="18570" hidden="1" xr:uid="{00000000-0005-0000-0000-0000AB480000}"/>
    <cellStyle name="Comma [0] 7252" xfId="18515" hidden="1" xr:uid="{00000000-0005-0000-0000-000074480000}"/>
    <cellStyle name="Comma [0] 7253" xfId="18568" hidden="1" xr:uid="{00000000-0005-0000-0000-0000A9480000}"/>
    <cellStyle name="Comma [0] 7254" xfId="18552" hidden="1" xr:uid="{00000000-0005-0000-0000-000099480000}"/>
    <cellStyle name="Comma [0] 7255" xfId="18548" hidden="1" xr:uid="{00000000-0005-0000-0000-000095480000}"/>
    <cellStyle name="Comma [0] 7256" xfId="18619" hidden="1" xr:uid="{00000000-0005-0000-0000-0000DC480000}"/>
    <cellStyle name="Comma [0] 7257" xfId="18491" hidden="1" xr:uid="{00000000-0005-0000-0000-00005C480000}"/>
    <cellStyle name="Comma [0] 7258" xfId="17799" hidden="1" xr:uid="{00000000-0005-0000-0000-0000A8450000}"/>
    <cellStyle name="Comma [0] 7259" xfId="18627" hidden="1" xr:uid="{00000000-0005-0000-0000-0000E4480000}"/>
    <cellStyle name="Comma [0] 726" xfId="3547" hidden="1" xr:uid="{00000000-0005-0000-0000-0000FC0D0000}"/>
    <cellStyle name="Comma [0] 7260" xfId="18629" hidden="1" xr:uid="{00000000-0005-0000-0000-0000E6480000}"/>
    <cellStyle name="Comma [0] 7261" xfId="18578" hidden="1" xr:uid="{00000000-0005-0000-0000-0000B3480000}"/>
    <cellStyle name="Comma [0] 7262" xfId="18554" hidden="1" xr:uid="{00000000-0005-0000-0000-00009B480000}"/>
    <cellStyle name="Comma [0] 7263" xfId="18589" hidden="1" xr:uid="{00000000-0005-0000-0000-0000BE480000}"/>
    <cellStyle name="Comma [0] 7264" xfId="18521" hidden="1" xr:uid="{00000000-0005-0000-0000-00007A480000}"/>
    <cellStyle name="Comma [0] 7265" xfId="18591" hidden="1" xr:uid="{00000000-0005-0000-0000-0000C0480000}"/>
    <cellStyle name="Comma [0] 7266" xfId="18636" hidden="1" xr:uid="{00000000-0005-0000-0000-0000ED480000}"/>
    <cellStyle name="Comma [0] 7267" xfId="18579" hidden="1" xr:uid="{00000000-0005-0000-0000-0000B4480000}"/>
    <cellStyle name="Comma [0] 7268" xfId="18536" hidden="1" xr:uid="{00000000-0005-0000-0000-000089480000}"/>
    <cellStyle name="Comma [0] 7269" xfId="18642" hidden="1" xr:uid="{00000000-0005-0000-0000-0000F3480000}"/>
    <cellStyle name="Comma [0] 727" xfId="3534" hidden="1" xr:uid="{00000000-0005-0000-0000-0000EF0D0000}"/>
    <cellStyle name="Comma [0] 7270" xfId="18644" hidden="1" xr:uid="{00000000-0005-0000-0000-0000F5480000}"/>
    <cellStyle name="Comma [0] 7271" xfId="18597" hidden="1" xr:uid="{00000000-0005-0000-0000-0000C6480000}"/>
    <cellStyle name="Comma [0] 7272" xfId="18603" hidden="1" xr:uid="{00000000-0005-0000-0000-0000CC480000}"/>
    <cellStyle name="Comma [0] 7273" xfId="18490" hidden="1" xr:uid="{00000000-0005-0000-0000-00005B480000}"/>
    <cellStyle name="Comma [0] 7274" xfId="18553" hidden="1" xr:uid="{00000000-0005-0000-0000-00009A480000}"/>
    <cellStyle name="Comma [0] 7275" xfId="18561" hidden="1" xr:uid="{00000000-0005-0000-0000-0000A2480000}"/>
    <cellStyle name="Comma [0] 7276" xfId="18650" hidden="1" xr:uid="{00000000-0005-0000-0000-0000FB480000}"/>
    <cellStyle name="Comma [0] 7277" xfId="18564" hidden="1" xr:uid="{00000000-0005-0000-0000-0000A5480000}"/>
    <cellStyle name="Comma [0] 7278" xfId="18524" hidden="1" xr:uid="{00000000-0005-0000-0000-00007D480000}"/>
    <cellStyle name="Comma [0] 7279" xfId="18655" hidden="1" xr:uid="{00000000-0005-0000-0000-000000490000}"/>
    <cellStyle name="Comma [0] 728" xfId="3558" hidden="1" xr:uid="{00000000-0005-0000-0000-0000070E0000}"/>
    <cellStyle name="Comma [0] 7280" xfId="18657" hidden="1" xr:uid="{00000000-0005-0000-0000-000002490000}"/>
    <cellStyle name="Comma [0] 7281" xfId="18616" hidden="1" xr:uid="{00000000-0005-0000-0000-0000D9480000}"/>
    <cellStyle name="Comma [0] 7282" xfId="18622" hidden="1" xr:uid="{00000000-0005-0000-0000-0000DF480000}"/>
    <cellStyle name="Comma [0] 7283" xfId="18523" hidden="1" xr:uid="{00000000-0005-0000-0000-00007C480000}"/>
    <cellStyle name="Comma [0] 7284" xfId="18604" hidden="1" xr:uid="{00000000-0005-0000-0000-0000CD480000}"/>
    <cellStyle name="Comma [0] 7285" xfId="18583" hidden="1" xr:uid="{00000000-0005-0000-0000-0000B8480000}"/>
    <cellStyle name="Comma [0] 7286" xfId="18661" hidden="1" xr:uid="{00000000-0005-0000-0000-000006490000}"/>
    <cellStyle name="Comma [0] 7287" xfId="18602" hidden="1" xr:uid="{00000000-0005-0000-0000-0000CB480000}"/>
    <cellStyle name="Comma [0] 7288" xfId="18540" hidden="1" xr:uid="{00000000-0005-0000-0000-00008D480000}"/>
    <cellStyle name="Comma [0] 7289" xfId="18668" hidden="1" xr:uid="{00000000-0005-0000-0000-00000D490000}"/>
    <cellStyle name="Comma [0] 729" xfId="3524" hidden="1" xr:uid="{00000000-0005-0000-0000-0000E50D0000}"/>
    <cellStyle name="Comma [0] 7290" xfId="18670" hidden="1" xr:uid="{00000000-0005-0000-0000-00000F490000}"/>
    <cellStyle name="Comma [0] 7291" xfId="18634" hidden="1" xr:uid="{00000000-0005-0000-0000-0000EB480000}"/>
    <cellStyle name="Comma [0] 7292" xfId="18639" hidden="1" xr:uid="{00000000-0005-0000-0000-0000F0480000}"/>
    <cellStyle name="Comma [0] 7293" xfId="18069" hidden="1" xr:uid="{00000000-0005-0000-0000-0000B6460000}"/>
    <cellStyle name="Comma [0] 7294" xfId="18623" hidden="1" xr:uid="{00000000-0005-0000-0000-0000E0480000}"/>
    <cellStyle name="Comma [0] 7295" xfId="18528" hidden="1" xr:uid="{00000000-0005-0000-0000-000081480000}"/>
    <cellStyle name="Comma [0] 7296" xfId="18674" hidden="1" xr:uid="{00000000-0005-0000-0000-000013490000}"/>
    <cellStyle name="Comma [0] 7297" xfId="18621" hidden="1" xr:uid="{00000000-0005-0000-0000-0000DE480000}"/>
    <cellStyle name="Comma [0] 7298" xfId="18560" hidden="1" xr:uid="{00000000-0005-0000-0000-0000A1480000}"/>
    <cellStyle name="Comma [0] 7299" xfId="18678" hidden="1" xr:uid="{00000000-0005-0000-0000-000017490000}"/>
    <cellStyle name="Comma [0] 73" xfId="2277" hidden="1" xr:uid="{00000000-0005-0000-0000-000006090000}"/>
    <cellStyle name="Comma [0] 730" xfId="3496" hidden="1" xr:uid="{00000000-0005-0000-0000-0000C90D0000}"/>
    <cellStyle name="Comma [0] 7300" xfId="18680" hidden="1" xr:uid="{00000000-0005-0000-0000-000019490000}"/>
    <cellStyle name="Comma [0] 7301" xfId="18648" hidden="1" xr:uid="{00000000-0005-0000-0000-0000F9480000}"/>
    <cellStyle name="Comma [0] 7302" xfId="18652" hidden="1" xr:uid="{00000000-0005-0000-0000-0000FD480000}"/>
    <cellStyle name="Comma [0] 7303" xfId="18542" hidden="1" xr:uid="{00000000-0005-0000-0000-00008F480000}"/>
    <cellStyle name="Comma [0] 7304" xfId="18640" hidden="1" xr:uid="{00000000-0005-0000-0000-0000F1480000}"/>
    <cellStyle name="Comma [0] 7305" xfId="18532" hidden="1" xr:uid="{00000000-0005-0000-0000-000085480000}"/>
    <cellStyle name="Comma [0] 7306" xfId="18684" hidden="1" xr:uid="{00000000-0005-0000-0000-00001D490000}"/>
    <cellStyle name="Comma [0] 7307" xfId="18638" hidden="1" xr:uid="{00000000-0005-0000-0000-0000EF480000}"/>
    <cellStyle name="Comma [0] 7308" xfId="18607" hidden="1" xr:uid="{00000000-0005-0000-0000-0000D0480000}"/>
    <cellStyle name="Comma [0] 7309" xfId="18688" hidden="1" xr:uid="{00000000-0005-0000-0000-000021490000}"/>
    <cellStyle name="Comma [0] 731" xfId="3563" hidden="1" xr:uid="{00000000-0005-0000-0000-00000C0E0000}"/>
    <cellStyle name="Comma [0] 7310" xfId="18690" hidden="1" xr:uid="{00000000-0005-0000-0000-000023490000}"/>
    <cellStyle name="Comma [0] 7311" xfId="18676" hidden="1" xr:uid="{00000000-0005-0000-0000-000015490000}"/>
    <cellStyle name="Comma [0] 7312" xfId="18663" hidden="1" xr:uid="{00000000-0005-0000-0000-000008490000}"/>
    <cellStyle name="Comma [0] 7313" xfId="18687" hidden="1" xr:uid="{00000000-0005-0000-0000-000020490000}"/>
    <cellStyle name="Comma [0] 7314" xfId="18653" hidden="1" xr:uid="{00000000-0005-0000-0000-0000FE480000}"/>
    <cellStyle name="Comma [0] 7315" xfId="18625" hidden="1" xr:uid="{00000000-0005-0000-0000-0000E2480000}"/>
    <cellStyle name="Comma [0] 7316" xfId="18692" hidden="1" xr:uid="{00000000-0005-0000-0000-000025490000}"/>
    <cellStyle name="Comma [0] 7317" xfId="18649" hidden="1" xr:uid="{00000000-0005-0000-0000-0000FA480000}"/>
    <cellStyle name="Comma [0] 7318" xfId="18683" hidden="1" xr:uid="{00000000-0005-0000-0000-00001C490000}"/>
    <cellStyle name="Comma [0] 7319" xfId="18696" hidden="1" xr:uid="{00000000-0005-0000-0000-000029490000}"/>
    <cellStyle name="Comma [0] 732" xfId="3520" hidden="1" xr:uid="{00000000-0005-0000-0000-0000E10D0000}"/>
    <cellStyle name="Comma [0] 7320" xfId="18698" hidden="1" xr:uid="{00000000-0005-0000-0000-00002B490000}"/>
    <cellStyle name="Comma [0] 7321" xfId="18566" hidden="1" xr:uid="{00000000-0005-0000-0000-0000A7480000}"/>
    <cellStyle name="Comma [0] 7322" xfId="18686" hidden="1" xr:uid="{00000000-0005-0000-0000-00001F490000}"/>
    <cellStyle name="Comma [0] 7323" xfId="18626" hidden="1" xr:uid="{00000000-0005-0000-0000-0000E3480000}"/>
    <cellStyle name="Comma [0] 7324" xfId="18660" hidden="1" xr:uid="{00000000-0005-0000-0000-000005490000}"/>
    <cellStyle name="Comma [0] 7325" xfId="18673" hidden="1" xr:uid="{00000000-0005-0000-0000-000012490000}"/>
    <cellStyle name="Comma [0] 7326" xfId="18701" hidden="1" xr:uid="{00000000-0005-0000-0000-00002E490000}"/>
    <cellStyle name="Comma [0] 7327" xfId="18664" hidden="1" xr:uid="{00000000-0005-0000-0000-000009490000}"/>
    <cellStyle name="Comma [0] 7328" xfId="18624" hidden="1" xr:uid="{00000000-0005-0000-0000-0000E1480000}"/>
    <cellStyle name="Comma [0] 7329" xfId="18703" hidden="1" xr:uid="{00000000-0005-0000-0000-000030490000}"/>
    <cellStyle name="Comma [0] 733" xfId="3554" hidden="1" xr:uid="{00000000-0005-0000-0000-0000030E0000}"/>
    <cellStyle name="Comma [0] 7330" xfId="18705" hidden="1" xr:uid="{00000000-0005-0000-0000-000032490000}"/>
    <cellStyle name="Comma [0] 7331" xfId="15336" hidden="1" xr:uid="{00000000-0005-0000-0000-0000093C0000}"/>
    <cellStyle name="Comma [0] 7332" xfId="15341" hidden="1" xr:uid="{00000000-0005-0000-0000-00000E3C0000}"/>
    <cellStyle name="Comma [0] 7333" xfId="15334" hidden="1" xr:uid="{00000000-0005-0000-0000-0000073C0000}"/>
    <cellStyle name="Comma [0] 7334" xfId="15315" hidden="1" xr:uid="{00000000-0005-0000-0000-0000F43B0000}"/>
    <cellStyle name="Comma [0] 7335" xfId="18708" hidden="1" xr:uid="{00000000-0005-0000-0000-000035490000}"/>
    <cellStyle name="Comma [0] 7336" xfId="18714" hidden="1" xr:uid="{00000000-0005-0000-0000-00003B490000}"/>
    <cellStyle name="Comma [0] 7337" xfId="18716" hidden="1" xr:uid="{00000000-0005-0000-0000-00003D490000}"/>
    <cellStyle name="Comma [0] 7338" xfId="18707" hidden="1" xr:uid="{00000000-0005-0000-0000-000034490000}"/>
    <cellStyle name="Comma [0] 7339" xfId="18712" hidden="1" xr:uid="{00000000-0005-0000-0000-000039490000}"/>
    <cellStyle name="Comma [0] 734" xfId="3567" hidden="1" xr:uid="{00000000-0005-0000-0000-0000100E0000}"/>
    <cellStyle name="Comma [0] 7340" xfId="18718" hidden="1" xr:uid="{00000000-0005-0000-0000-00003F490000}"/>
    <cellStyle name="Comma [0] 7341" xfId="18720" hidden="1" xr:uid="{00000000-0005-0000-0000-000041490000}"/>
    <cellStyle name="Comma [0] 7342" xfId="15322" hidden="1" xr:uid="{00000000-0005-0000-0000-0000FB3B0000}"/>
    <cellStyle name="Comma [0] 7343" xfId="15330" hidden="1" xr:uid="{00000000-0005-0000-0000-0000033C0000}"/>
    <cellStyle name="Comma [0] 7344" xfId="18731" hidden="1" xr:uid="{00000000-0005-0000-0000-00004C490000}"/>
    <cellStyle name="Comma [0] 7345" xfId="18740" hidden="1" xr:uid="{00000000-0005-0000-0000-000055490000}"/>
    <cellStyle name="Comma [0] 7346" xfId="18751" hidden="1" xr:uid="{00000000-0005-0000-0000-000060490000}"/>
    <cellStyle name="Comma [0] 7347" xfId="18757" hidden="1" xr:uid="{00000000-0005-0000-0000-000066490000}"/>
    <cellStyle name="Comma [0] 7348" xfId="18739" hidden="1" xr:uid="{00000000-0005-0000-0000-000054490000}"/>
    <cellStyle name="Comma [0] 7349" xfId="18749" hidden="1" xr:uid="{00000000-0005-0000-0000-00005E490000}"/>
    <cellStyle name="Comma [0] 735" xfId="3569" hidden="1" xr:uid="{00000000-0005-0000-0000-0000120E0000}"/>
    <cellStyle name="Comma [0] 7350" xfId="18769" hidden="1" xr:uid="{00000000-0005-0000-0000-000072490000}"/>
    <cellStyle name="Comma [0] 7351" xfId="18771" hidden="1" xr:uid="{00000000-0005-0000-0000-000074490000}"/>
    <cellStyle name="Comma [0] 7352" xfId="18722" hidden="1" xr:uid="{00000000-0005-0000-0000-000043490000}"/>
    <cellStyle name="Comma [0] 7353" xfId="15328" hidden="1" xr:uid="{00000000-0005-0000-0000-0000013C0000}"/>
    <cellStyle name="Comma [0] 7354" xfId="18725" hidden="1" xr:uid="{00000000-0005-0000-0000-000046490000}"/>
    <cellStyle name="Comma [0] 7355" xfId="15324" hidden="1" xr:uid="{00000000-0005-0000-0000-0000FD3B0000}"/>
    <cellStyle name="Comma [0] 7356" xfId="15323" hidden="1" xr:uid="{00000000-0005-0000-0000-0000FC3B0000}"/>
    <cellStyle name="Comma [0] 7357" xfId="18776" hidden="1" xr:uid="{00000000-0005-0000-0000-000079490000}"/>
    <cellStyle name="Comma [0] 7358" xfId="15331" hidden="1" xr:uid="{00000000-0005-0000-0000-0000043C0000}"/>
    <cellStyle name="Comma [0] 7359" xfId="15325" hidden="1" xr:uid="{00000000-0005-0000-0000-0000FE3B0000}"/>
    <cellStyle name="Comma [0] 736" xfId="3437" hidden="1" xr:uid="{00000000-0005-0000-0000-00008E0D0000}"/>
    <cellStyle name="Comma [0] 7360" xfId="18788" hidden="1" xr:uid="{00000000-0005-0000-0000-000085490000}"/>
    <cellStyle name="Comma [0] 7361" xfId="18790" hidden="1" xr:uid="{00000000-0005-0000-0000-000087490000}"/>
    <cellStyle name="Comma [0] 7362" xfId="18779" hidden="1" xr:uid="{00000000-0005-0000-0000-00007C490000}"/>
    <cellStyle name="Comma [0] 7363" xfId="18787" hidden="1" xr:uid="{00000000-0005-0000-0000-000084490000}"/>
    <cellStyle name="Comma [0] 7364" xfId="15327" hidden="1" xr:uid="{00000000-0005-0000-0000-0000003C0000}"/>
    <cellStyle name="Comma [0] 7365" xfId="18773" hidden="1" xr:uid="{00000000-0005-0000-0000-000076490000}"/>
    <cellStyle name="Comma [0] 7366" xfId="18806" hidden="1" xr:uid="{00000000-0005-0000-0000-000097490000}"/>
    <cellStyle name="Comma [0] 7367" xfId="18814" hidden="1" xr:uid="{00000000-0005-0000-0000-00009F490000}"/>
    <cellStyle name="Comma [0] 7368" xfId="18723" hidden="1" xr:uid="{00000000-0005-0000-0000-000044490000}"/>
    <cellStyle name="Comma [0] 7369" xfId="18802" hidden="1" xr:uid="{00000000-0005-0000-0000-000093490000}"/>
    <cellStyle name="Comma [0] 737" xfId="3557" hidden="1" xr:uid="{00000000-0005-0000-0000-0000060E0000}"/>
    <cellStyle name="Comma [0] 7370" xfId="18823" hidden="1" xr:uid="{00000000-0005-0000-0000-0000A8490000}"/>
    <cellStyle name="Comma [0] 7371" xfId="18825" hidden="1" xr:uid="{00000000-0005-0000-0000-0000AA490000}"/>
    <cellStyle name="Comma [0] 7372" xfId="18784" hidden="1" xr:uid="{00000000-0005-0000-0000-000081490000}"/>
    <cellStyle name="Comma [0] 7373" xfId="18729" hidden="1" xr:uid="{00000000-0005-0000-0000-00004A490000}"/>
    <cellStyle name="Comma [0] 7374" xfId="18782" hidden="1" xr:uid="{00000000-0005-0000-0000-00007F490000}"/>
    <cellStyle name="Comma [0] 7375" xfId="18766" hidden="1" xr:uid="{00000000-0005-0000-0000-00006F490000}"/>
    <cellStyle name="Comma [0] 7376" xfId="18762" hidden="1" xr:uid="{00000000-0005-0000-0000-00006B490000}"/>
    <cellStyle name="Comma [0] 7377" xfId="18833" hidden="1" xr:uid="{00000000-0005-0000-0000-0000B2490000}"/>
    <cellStyle name="Comma [0] 7378" xfId="15319" hidden="1" xr:uid="{00000000-0005-0000-0000-0000F83B0000}"/>
    <cellStyle name="Comma [0] 7379" xfId="15359" hidden="1" xr:uid="{00000000-0005-0000-0000-0000203C0000}"/>
    <cellStyle name="Comma [0] 738" xfId="3497" hidden="1" xr:uid="{00000000-0005-0000-0000-0000CA0D0000}"/>
    <cellStyle name="Comma [0] 7380" xfId="18841" hidden="1" xr:uid="{00000000-0005-0000-0000-0000BA490000}"/>
    <cellStyle name="Comma [0] 7381" xfId="18843" hidden="1" xr:uid="{00000000-0005-0000-0000-0000BC490000}"/>
    <cellStyle name="Comma [0] 7382" xfId="18792" hidden="1" xr:uid="{00000000-0005-0000-0000-000089490000}"/>
    <cellStyle name="Comma [0] 7383" xfId="18768" hidden="1" xr:uid="{00000000-0005-0000-0000-000071490000}"/>
    <cellStyle name="Comma [0] 7384" xfId="18803" hidden="1" xr:uid="{00000000-0005-0000-0000-000094490000}"/>
    <cellStyle name="Comma [0] 7385" xfId="18735" hidden="1" xr:uid="{00000000-0005-0000-0000-000050490000}"/>
    <cellStyle name="Comma [0] 7386" xfId="18805" hidden="1" xr:uid="{00000000-0005-0000-0000-000096490000}"/>
    <cellStyle name="Comma [0] 7387" xfId="18850" hidden="1" xr:uid="{00000000-0005-0000-0000-0000C3490000}"/>
    <cellStyle name="Comma [0] 7388" xfId="18793" hidden="1" xr:uid="{00000000-0005-0000-0000-00008A490000}"/>
    <cellStyle name="Comma [0] 7389" xfId="18750" hidden="1" xr:uid="{00000000-0005-0000-0000-00005F490000}"/>
    <cellStyle name="Comma [0] 739" xfId="3531" hidden="1" xr:uid="{00000000-0005-0000-0000-0000EC0D0000}"/>
    <cellStyle name="Comma [0] 7390" xfId="18856" hidden="1" xr:uid="{00000000-0005-0000-0000-0000C9490000}"/>
    <cellStyle name="Comma [0] 7391" xfId="18858" hidden="1" xr:uid="{00000000-0005-0000-0000-0000CB490000}"/>
    <cellStyle name="Comma [0] 7392" xfId="18811" hidden="1" xr:uid="{00000000-0005-0000-0000-00009C490000}"/>
    <cellStyle name="Comma [0] 7393" xfId="18817" hidden="1" xr:uid="{00000000-0005-0000-0000-0000A2490000}"/>
    <cellStyle name="Comma [0] 7394" xfId="15349" hidden="1" xr:uid="{00000000-0005-0000-0000-0000163C0000}"/>
    <cellStyle name="Comma [0] 7395" xfId="18767" hidden="1" xr:uid="{00000000-0005-0000-0000-000070490000}"/>
    <cellStyle name="Comma [0] 7396" xfId="18775" hidden="1" xr:uid="{00000000-0005-0000-0000-000078490000}"/>
    <cellStyle name="Comma [0] 7397" xfId="18864" hidden="1" xr:uid="{00000000-0005-0000-0000-0000D1490000}"/>
    <cellStyle name="Comma [0] 7398" xfId="18778" hidden="1" xr:uid="{00000000-0005-0000-0000-00007B490000}"/>
    <cellStyle name="Comma [0] 7399" xfId="18738" hidden="1" xr:uid="{00000000-0005-0000-0000-000053490000}"/>
    <cellStyle name="Comma [0] 74" xfId="2261" hidden="1" xr:uid="{00000000-0005-0000-0000-0000F6080000}"/>
    <cellStyle name="Comma [0] 740" xfId="3544" hidden="1" xr:uid="{00000000-0005-0000-0000-0000F90D0000}"/>
    <cellStyle name="Comma [0] 7400" xfId="18869" hidden="1" xr:uid="{00000000-0005-0000-0000-0000D6490000}"/>
    <cellStyle name="Comma [0] 7401" xfId="18871" hidden="1" xr:uid="{00000000-0005-0000-0000-0000D8490000}"/>
    <cellStyle name="Comma [0] 7402" xfId="18830" hidden="1" xr:uid="{00000000-0005-0000-0000-0000AF490000}"/>
    <cellStyle name="Comma [0] 7403" xfId="18836" hidden="1" xr:uid="{00000000-0005-0000-0000-0000B5490000}"/>
    <cellStyle name="Comma [0] 7404" xfId="18737" hidden="1" xr:uid="{00000000-0005-0000-0000-000052490000}"/>
    <cellStyle name="Comma [0] 7405" xfId="18818" hidden="1" xr:uid="{00000000-0005-0000-0000-0000A3490000}"/>
    <cellStyle name="Comma [0] 7406" xfId="18797" hidden="1" xr:uid="{00000000-0005-0000-0000-00008E490000}"/>
    <cellStyle name="Comma [0] 7407" xfId="18875" hidden="1" xr:uid="{00000000-0005-0000-0000-0000DC490000}"/>
    <cellStyle name="Comma [0] 7408" xfId="18816" hidden="1" xr:uid="{00000000-0005-0000-0000-0000A1490000}"/>
    <cellStyle name="Comma [0] 7409" xfId="18754" hidden="1" xr:uid="{00000000-0005-0000-0000-000063490000}"/>
    <cellStyle name="Comma [0] 741" xfId="3572" hidden="1" xr:uid="{00000000-0005-0000-0000-0000150E0000}"/>
    <cellStyle name="Comma [0] 7410" xfId="18882" hidden="1" xr:uid="{00000000-0005-0000-0000-0000E3490000}"/>
    <cellStyle name="Comma [0] 7411" xfId="18884" hidden="1" xr:uid="{00000000-0005-0000-0000-0000E5490000}"/>
    <cellStyle name="Comma [0] 7412" xfId="18848" hidden="1" xr:uid="{00000000-0005-0000-0000-0000C1490000}"/>
    <cellStyle name="Comma [0] 7413" xfId="18853" hidden="1" xr:uid="{00000000-0005-0000-0000-0000C6490000}"/>
    <cellStyle name="Comma [0] 7414" xfId="15314" hidden="1" xr:uid="{00000000-0005-0000-0000-0000F33B0000}"/>
    <cellStyle name="Comma [0] 7415" xfId="18837" hidden="1" xr:uid="{00000000-0005-0000-0000-0000B6490000}"/>
    <cellStyle name="Comma [0] 7416" xfId="18742" hidden="1" xr:uid="{00000000-0005-0000-0000-000057490000}"/>
    <cellStyle name="Comma [0] 7417" xfId="18888" hidden="1" xr:uid="{00000000-0005-0000-0000-0000E9490000}"/>
    <cellStyle name="Comma [0] 7418" xfId="18835" hidden="1" xr:uid="{00000000-0005-0000-0000-0000B4490000}"/>
    <cellStyle name="Comma [0] 7419" xfId="18774" hidden="1" xr:uid="{00000000-0005-0000-0000-000077490000}"/>
    <cellStyle name="Comma [0] 742" xfId="3535" hidden="1" xr:uid="{00000000-0005-0000-0000-0000F00D0000}"/>
    <cellStyle name="Comma [0] 7420" xfId="18892" hidden="1" xr:uid="{00000000-0005-0000-0000-0000ED490000}"/>
    <cellStyle name="Comma [0] 7421" xfId="18894" hidden="1" xr:uid="{00000000-0005-0000-0000-0000EF490000}"/>
    <cellStyle name="Comma [0] 7422" xfId="18862" hidden="1" xr:uid="{00000000-0005-0000-0000-0000CF490000}"/>
    <cellStyle name="Comma [0] 7423" xfId="18866" hidden="1" xr:uid="{00000000-0005-0000-0000-0000D3490000}"/>
    <cellStyle name="Comma [0] 7424" xfId="18756" hidden="1" xr:uid="{00000000-0005-0000-0000-000065490000}"/>
    <cellStyle name="Comma [0] 7425" xfId="18854" hidden="1" xr:uid="{00000000-0005-0000-0000-0000C7490000}"/>
    <cellStyle name="Comma [0] 7426" xfId="18746" hidden="1" xr:uid="{00000000-0005-0000-0000-00005B490000}"/>
    <cellStyle name="Comma [0] 7427" xfId="18898" hidden="1" xr:uid="{00000000-0005-0000-0000-0000F3490000}"/>
    <cellStyle name="Comma [0] 7428" xfId="18852" hidden="1" xr:uid="{00000000-0005-0000-0000-0000C5490000}"/>
    <cellStyle name="Comma [0] 7429" xfId="18821" hidden="1" xr:uid="{00000000-0005-0000-0000-0000A6490000}"/>
    <cellStyle name="Comma [0] 743" xfId="3495" hidden="1" xr:uid="{00000000-0005-0000-0000-0000C80D0000}"/>
    <cellStyle name="Comma [0] 7430" xfId="18902" hidden="1" xr:uid="{00000000-0005-0000-0000-0000F7490000}"/>
    <cellStyle name="Comma [0] 7431" xfId="18904" hidden="1" xr:uid="{00000000-0005-0000-0000-0000F9490000}"/>
    <cellStyle name="Comma [0] 7432" xfId="18890" hidden="1" xr:uid="{00000000-0005-0000-0000-0000EB490000}"/>
    <cellStyle name="Comma [0] 7433" xfId="18877" hidden="1" xr:uid="{00000000-0005-0000-0000-0000DE490000}"/>
    <cellStyle name="Comma [0] 7434" xfId="18901" hidden="1" xr:uid="{00000000-0005-0000-0000-0000F6490000}"/>
    <cellStyle name="Comma [0] 7435" xfId="18867" hidden="1" xr:uid="{00000000-0005-0000-0000-0000D4490000}"/>
    <cellStyle name="Comma [0] 7436" xfId="18839" hidden="1" xr:uid="{00000000-0005-0000-0000-0000B8490000}"/>
    <cellStyle name="Comma [0] 7437" xfId="18906" hidden="1" xr:uid="{00000000-0005-0000-0000-0000FB490000}"/>
    <cellStyle name="Comma [0] 7438" xfId="18863" hidden="1" xr:uid="{00000000-0005-0000-0000-0000D0490000}"/>
    <cellStyle name="Comma [0] 7439" xfId="18897" hidden="1" xr:uid="{00000000-0005-0000-0000-0000F2490000}"/>
    <cellStyle name="Comma [0] 744" xfId="3574" hidden="1" xr:uid="{00000000-0005-0000-0000-0000170E0000}"/>
    <cellStyle name="Comma [0] 7440" xfId="18910" hidden="1" xr:uid="{00000000-0005-0000-0000-0000FF490000}"/>
    <cellStyle name="Comma [0] 7441" xfId="18912" hidden="1" xr:uid="{00000000-0005-0000-0000-0000014A0000}"/>
    <cellStyle name="Comma [0] 7442" xfId="18780" hidden="1" xr:uid="{00000000-0005-0000-0000-00007D490000}"/>
    <cellStyle name="Comma [0] 7443" xfId="18900" hidden="1" xr:uid="{00000000-0005-0000-0000-0000F5490000}"/>
    <cellStyle name="Comma [0] 7444" xfId="18840" hidden="1" xr:uid="{00000000-0005-0000-0000-0000B9490000}"/>
    <cellStyle name="Comma [0] 7445" xfId="18874" hidden="1" xr:uid="{00000000-0005-0000-0000-0000DB490000}"/>
    <cellStyle name="Comma [0] 7446" xfId="18887" hidden="1" xr:uid="{00000000-0005-0000-0000-0000E8490000}"/>
    <cellStyle name="Comma [0] 7447" xfId="18915" hidden="1" xr:uid="{00000000-0005-0000-0000-0000044A0000}"/>
    <cellStyle name="Comma [0] 7448" xfId="18878" hidden="1" xr:uid="{00000000-0005-0000-0000-0000DF490000}"/>
    <cellStyle name="Comma [0] 7449" xfId="18838" hidden="1" xr:uid="{00000000-0005-0000-0000-0000B7490000}"/>
    <cellStyle name="Comma [0] 745" xfId="3576" hidden="1" xr:uid="{00000000-0005-0000-0000-0000190E0000}"/>
    <cellStyle name="Comma [0] 7450" xfId="18917" hidden="1" xr:uid="{00000000-0005-0000-0000-0000064A0000}"/>
    <cellStyle name="Comma [0] 7451" xfId="18919" hidden="1" xr:uid="{00000000-0005-0000-0000-0000084A0000}"/>
    <cellStyle name="Comma [0] 7452" xfId="18976" hidden="1" xr:uid="{00000000-0005-0000-0000-0000414A0000}"/>
    <cellStyle name="Comma [0] 7453" xfId="18995" hidden="1" xr:uid="{00000000-0005-0000-0000-0000544A0000}"/>
    <cellStyle name="Comma [0] 7454" xfId="19002" hidden="1" xr:uid="{00000000-0005-0000-0000-00005B4A0000}"/>
    <cellStyle name="Comma [0] 7455" xfId="19009" hidden="1" xr:uid="{00000000-0005-0000-0000-0000624A0000}"/>
    <cellStyle name="Comma [0] 7456" xfId="19014" hidden="1" xr:uid="{00000000-0005-0000-0000-0000674A0000}"/>
    <cellStyle name="Comma [0] 7457" xfId="19001" hidden="1" xr:uid="{00000000-0005-0000-0000-00005A4A0000}"/>
    <cellStyle name="Comma [0] 7458" xfId="19006" hidden="1" xr:uid="{00000000-0005-0000-0000-00005F4A0000}"/>
    <cellStyle name="Comma [0] 7459" xfId="19018" hidden="1" xr:uid="{00000000-0005-0000-0000-00006B4A0000}"/>
    <cellStyle name="Comma [0] 746" xfId="3088" hidden="1" xr:uid="{00000000-0005-0000-0000-0000310C0000}"/>
    <cellStyle name="Comma [0] 7460" xfId="19020" hidden="1" xr:uid="{00000000-0005-0000-0000-00006D4A0000}"/>
    <cellStyle name="Comma [0] 7461" xfId="18991" hidden="1" xr:uid="{00000000-0005-0000-0000-0000504A0000}"/>
    <cellStyle name="Comma [0] 7462" xfId="18980" hidden="1" xr:uid="{00000000-0005-0000-0000-0000454A0000}"/>
    <cellStyle name="Comma [0] 7463" xfId="19031" hidden="1" xr:uid="{00000000-0005-0000-0000-0000784A0000}"/>
    <cellStyle name="Comma [0] 7464" xfId="19040" hidden="1" xr:uid="{00000000-0005-0000-0000-0000814A0000}"/>
    <cellStyle name="Comma [0] 7465" xfId="19051" hidden="1" xr:uid="{00000000-0005-0000-0000-00008C4A0000}"/>
    <cellStyle name="Comma [0] 7466" xfId="19057" hidden="1" xr:uid="{00000000-0005-0000-0000-0000924A0000}"/>
    <cellStyle name="Comma [0] 7467" xfId="19039" hidden="1" xr:uid="{00000000-0005-0000-0000-0000804A0000}"/>
    <cellStyle name="Comma [0] 7468" xfId="19049" hidden="1" xr:uid="{00000000-0005-0000-0000-00008A4A0000}"/>
    <cellStyle name="Comma [0] 7469" xfId="19069" hidden="1" xr:uid="{00000000-0005-0000-0000-00009E4A0000}"/>
    <cellStyle name="Comma [0] 747" xfId="3085" hidden="1" xr:uid="{00000000-0005-0000-0000-00002E0C0000}"/>
    <cellStyle name="Comma [0] 7470" xfId="19071" hidden="1" xr:uid="{00000000-0005-0000-0000-0000A04A0000}"/>
    <cellStyle name="Comma [0] 7471" xfId="19022" hidden="1" xr:uid="{00000000-0005-0000-0000-00006F4A0000}"/>
    <cellStyle name="Comma [0] 7472" xfId="18983" hidden="1" xr:uid="{00000000-0005-0000-0000-0000484A0000}"/>
    <cellStyle name="Comma [0] 7473" xfId="19025" hidden="1" xr:uid="{00000000-0005-0000-0000-0000724A0000}"/>
    <cellStyle name="Comma [0] 7474" xfId="18988" hidden="1" xr:uid="{00000000-0005-0000-0000-00004D4A0000}"/>
    <cellStyle name="Comma [0] 7475" xfId="18990" hidden="1" xr:uid="{00000000-0005-0000-0000-00004F4A0000}"/>
    <cellStyle name="Comma [0] 7476" xfId="19076" hidden="1" xr:uid="{00000000-0005-0000-0000-0000A54A0000}"/>
    <cellStyle name="Comma [0] 7477" xfId="18979" hidden="1" xr:uid="{00000000-0005-0000-0000-0000444A0000}"/>
    <cellStyle name="Comma [0] 7478" xfId="18987" hidden="1" xr:uid="{00000000-0005-0000-0000-00004C4A0000}"/>
    <cellStyle name="Comma [0] 7479" xfId="19088" hidden="1" xr:uid="{00000000-0005-0000-0000-0000B14A0000}"/>
    <cellStyle name="Comma [0] 748" xfId="3582" hidden="1" xr:uid="{00000000-0005-0000-0000-00001F0E0000}"/>
    <cellStyle name="Comma [0] 7480" xfId="19090" hidden="1" xr:uid="{00000000-0005-0000-0000-0000B34A0000}"/>
    <cellStyle name="Comma [0] 7481" xfId="19079" hidden="1" xr:uid="{00000000-0005-0000-0000-0000A84A0000}"/>
    <cellStyle name="Comma [0] 7482" xfId="19087" hidden="1" xr:uid="{00000000-0005-0000-0000-0000B04A0000}"/>
    <cellStyle name="Comma [0] 7483" xfId="18985" hidden="1" xr:uid="{00000000-0005-0000-0000-00004A4A0000}"/>
    <cellStyle name="Comma [0] 7484" xfId="19073" hidden="1" xr:uid="{00000000-0005-0000-0000-0000A24A0000}"/>
    <cellStyle name="Comma [0] 7485" xfId="19106" hidden="1" xr:uid="{00000000-0005-0000-0000-0000C34A0000}"/>
    <cellStyle name="Comma [0] 7486" xfId="19114" hidden="1" xr:uid="{00000000-0005-0000-0000-0000CB4A0000}"/>
    <cellStyle name="Comma [0] 7487" xfId="19023" hidden="1" xr:uid="{00000000-0005-0000-0000-0000704A0000}"/>
    <cellStyle name="Comma [0] 7488" xfId="19102" hidden="1" xr:uid="{00000000-0005-0000-0000-0000BF4A0000}"/>
    <cellStyle name="Comma [0] 7489" xfId="19123" hidden="1" xr:uid="{00000000-0005-0000-0000-0000D44A0000}"/>
    <cellStyle name="Comma [0] 749" xfId="3588" hidden="1" xr:uid="{00000000-0005-0000-0000-0000250E0000}"/>
    <cellStyle name="Comma [0] 7490" xfId="19125" hidden="1" xr:uid="{00000000-0005-0000-0000-0000D64A0000}"/>
    <cellStyle name="Comma [0] 7491" xfId="19084" hidden="1" xr:uid="{00000000-0005-0000-0000-0000AD4A0000}"/>
    <cellStyle name="Comma [0] 7492" xfId="19029" hidden="1" xr:uid="{00000000-0005-0000-0000-0000764A0000}"/>
    <cellStyle name="Comma [0] 7493" xfId="19082" hidden="1" xr:uid="{00000000-0005-0000-0000-0000AB4A0000}"/>
    <cellStyle name="Comma [0] 7494" xfId="19066" hidden="1" xr:uid="{00000000-0005-0000-0000-00009B4A0000}"/>
    <cellStyle name="Comma [0] 7495" xfId="19062" hidden="1" xr:uid="{00000000-0005-0000-0000-0000974A0000}"/>
    <cellStyle name="Comma [0] 7496" xfId="19133" hidden="1" xr:uid="{00000000-0005-0000-0000-0000DE4A0000}"/>
    <cellStyle name="Comma [0] 7497" xfId="18999" hidden="1" xr:uid="{00000000-0005-0000-0000-0000584A0000}"/>
    <cellStyle name="Comma [0] 7498" xfId="18992" hidden="1" xr:uid="{00000000-0005-0000-0000-0000514A0000}"/>
    <cellStyle name="Comma [0] 7499" xfId="19141" hidden="1" xr:uid="{00000000-0005-0000-0000-0000E64A0000}"/>
    <cellStyle name="Comma [0] 75" xfId="2257" hidden="1" xr:uid="{00000000-0005-0000-0000-0000F2080000}"/>
    <cellStyle name="Comma [0] 750" xfId="3590" hidden="1" xr:uid="{00000000-0005-0000-0000-0000270E0000}"/>
    <cellStyle name="Comma [0] 7500" xfId="19143" hidden="1" xr:uid="{00000000-0005-0000-0000-0000E84A0000}"/>
    <cellStyle name="Comma [0] 7501" xfId="19092" hidden="1" xr:uid="{00000000-0005-0000-0000-0000B54A0000}"/>
    <cellStyle name="Comma [0] 7502" xfId="19068" hidden="1" xr:uid="{00000000-0005-0000-0000-00009D4A0000}"/>
    <cellStyle name="Comma [0] 7503" xfId="19103" hidden="1" xr:uid="{00000000-0005-0000-0000-0000C04A0000}"/>
    <cellStyle name="Comma [0] 7504" xfId="19035" hidden="1" xr:uid="{00000000-0005-0000-0000-00007C4A0000}"/>
    <cellStyle name="Comma [0] 7505" xfId="19105" hidden="1" xr:uid="{00000000-0005-0000-0000-0000C24A0000}"/>
    <cellStyle name="Comma [0] 7506" xfId="19150" hidden="1" xr:uid="{00000000-0005-0000-0000-0000EF4A0000}"/>
    <cellStyle name="Comma [0] 7507" xfId="19093" hidden="1" xr:uid="{00000000-0005-0000-0000-0000B64A0000}"/>
    <cellStyle name="Comma [0] 7508" xfId="19050" hidden="1" xr:uid="{00000000-0005-0000-0000-00008B4A0000}"/>
    <cellStyle name="Comma [0] 7509" xfId="19156" hidden="1" xr:uid="{00000000-0005-0000-0000-0000F54A0000}"/>
    <cellStyle name="Comma [0] 751" xfId="3581" hidden="1" xr:uid="{00000000-0005-0000-0000-00001E0E0000}"/>
    <cellStyle name="Comma [0] 7510" xfId="19158" hidden="1" xr:uid="{00000000-0005-0000-0000-0000F74A0000}"/>
    <cellStyle name="Comma [0] 7511" xfId="19111" hidden="1" xr:uid="{00000000-0005-0000-0000-0000C84A0000}"/>
    <cellStyle name="Comma [0] 7512" xfId="19117" hidden="1" xr:uid="{00000000-0005-0000-0000-0000CE4A0000}"/>
    <cellStyle name="Comma [0] 7513" xfId="18998" hidden="1" xr:uid="{00000000-0005-0000-0000-0000574A0000}"/>
    <cellStyle name="Comma [0] 7514" xfId="19067" hidden="1" xr:uid="{00000000-0005-0000-0000-00009C4A0000}"/>
    <cellStyle name="Comma [0] 7515" xfId="19075" hidden="1" xr:uid="{00000000-0005-0000-0000-0000A44A0000}"/>
    <cellStyle name="Comma [0] 7516" xfId="19164" hidden="1" xr:uid="{00000000-0005-0000-0000-0000FD4A0000}"/>
    <cellStyle name="Comma [0] 7517" xfId="19078" hidden="1" xr:uid="{00000000-0005-0000-0000-0000A74A0000}"/>
    <cellStyle name="Comma [0] 7518" xfId="19038" hidden="1" xr:uid="{00000000-0005-0000-0000-00007F4A0000}"/>
    <cellStyle name="Comma [0] 7519" xfId="19169" hidden="1" xr:uid="{00000000-0005-0000-0000-0000024B0000}"/>
    <cellStyle name="Comma [0] 752" xfId="3586" hidden="1" xr:uid="{00000000-0005-0000-0000-0000230E0000}"/>
    <cellStyle name="Comma [0] 7520" xfId="19171" hidden="1" xr:uid="{00000000-0005-0000-0000-0000044B0000}"/>
    <cellStyle name="Comma [0] 7521" xfId="19130" hidden="1" xr:uid="{00000000-0005-0000-0000-0000DB4A0000}"/>
    <cellStyle name="Comma [0] 7522" xfId="19136" hidden="1" xr:uid="{00000000-0005-0000-0000-0000E14A0000}"/>
    <cellStyle name="Comma [0] 7523" xfId="19037" hidden="1" xr:uid="{00000000-0005-0000-0000-00007E4A0000}"/>
    <cellStyle name="Comma [0] 7524" xfId="19118" hidden="1" xr:uid="{00000000-0005-0000-0000-0000CF4A0000}"/>
    <cellStyle name="Comma [0] 7525" xfId="19097" hidden="1" xr:uid="{00000000-0005-0000-0000-0000BA4A0000}"/>
    <cellStyle name="Comma [0] 7526" xfId="19175" hidden="1" xr:uid="{00000000-0005-0000-0000-0000084B0000}"/>
    <cellStyle name="Comma [0] 7527" xfId="19116" hidden="1" xr:uid="{00000000-0005-0000-0000-0000CD4A0000}"/>
    <cellStyle name="Comma [0] 7528" xfId="19054" hidden="1" xr:uid="{00000000-0005-0000-0000-00008F4A0000}"/>
    <cellStyle name="Comma [0] 7529" xfId="19182" hidden="1" xr:uid="{00000000-0005-0000-0000-00000F4B0000}"/>
    <cellStyle name="Comma [0] 753" xfId="3592" hidden="1" xr:uid="{00000000-0005-0000-0000-0000290E0000}"/>
    <cellStyle name="Comma [0] 7530" xfId="19184" hidden="1" xr:uid="{00000000-0005-0000-0000-0000114B0000}"/>
    <cellStyle name="Comma [0] 7531" xfId="19148" hidden="1" xr:uid="{00000000-0005-0000-0000-0000ED4A0000}"/>
    <cellStyle name="Comma [0] 7532" xfId="19153" hidden="1" xr:uid="{00000000-0005-0000-0000-0000F24A0000}"/>
    <cellStyle name="Comma [0] 7533" xfId="18982" hidden="1" xr:uid="{00000000-0005-0000-0000-0000474A0000}"/>
    <cellStyle name="Comma [0] 7534" xfId="19137" hidden="1" xr:uid="{00000000-0005-0000-0000-0000E24A0000}"/>
    <cellStyle name="Comma [0] 7535" xfId="19042" hidden="1" xr:uid="{00000000-0005-0000-0000-0000834A0000}"/>
    <cellStyle name="Comma [0] 7536" xfId="19188" hidden="1" xr:uid="{00000000-0005-0000-0000-0000154B0000}"/>
    <cellStyle name="Comma [0] 7537" xfId="19135" hidden="1" xr:uid="{00000000-0005-0000-0000-0000E04A0000}"/>
    <cellStyle name="Comma [0] 7538" xfId="19074" hidden="1" xr:uid="{00000000-0005-0000-0000-0000A34A0000}"/>
    <cellStyle name="Comma [0] 7539" xfId="19192" hidden="1" xr:uid="{00000000-0005-0000-0000-0000194B0000}"/>
    <cellStyle name="Comma [0] 754" xfId="3594" hidden="1" xr:uid="{00000000-0005-0000-0000-00002B0E0000}"/>
    <cellStyle name="Comma [0] 7540" xfId="19194" hidden="1" xr:uid="{00000000-0005-0000-0000-00001B4B0000}"/>
    <cellStyle name="Comma [0] 7541" xfId="19162" hidden="1" xr:uid="{00000000-0005-0000-0000-0000FB4A0000}"/>
    <cellStyle name="Comma [0] 7542" xfId="19166" hidden="1" xr:uid="{00000000-0005-0000-0000-0000FF4A0000}"/>
    <cellStyle name="Comma [0] 7543" xfId="19056" hidden="1" xr:uid="{00000000-0005-0000-0000-0000914A0000}"/>
    <cellStyle name="Comma [0] 7544" xfId="19154" hidden="1" xr:uid="{00000000-0005-0000-0000-0000F34A0000}"/>
    <cellStyle name="Comma [0] 7545" xfId="19046" hidden="1" xr:uid="{00000000-0005-0000-0000-0000874A0000}"/>
    <cellStyle name="Comma [0] 7546" xfId="19198" hidden="1" xr:uid="{00000000-0005-0000-0000-00001F4B0000}"/>
    <cellStyle name="Comma [0] 7547" xfId="19152" hidden="1" xr:uid="{00000000-0005-0000-0000-0000F14A0000}"/>
    <cellStyle name="Comma [0] 7548" xfId="19121" hidden="1" xr:uid="{00000000-0005-0000-0000-0000D24A0000}"/>
    <cellStyle name="Comma [0] 7549" xfId="19202" hidden="1" xr:uid="{00000000-0005-0000-0000-0000234B0000}"/>
    <cellStyle name="Comma [0] 755" xfId="3111" hidden="1" xr:uid="{00000000-0005-0000-0000-0000480C0000}"/>
    <cellStyle name="Comma [0] 7550" xfId="19204" hidden="1" xr:uid="{00000000-0005-0000-0000-0000254B0000}"/>
    <cellStyle name="Comma [0] 7551" xfId="19190" hidden="1" xr:uid="{00000000-0005-0000-0000-0000174B0000}"/>
    <cellStyle name="Comma [0] 7552" xfId="19177" hidden="1" xr:uid="{00000000-0005-0000-0000-00000A4B0000}"/>
    <cellStyle name="Comma [0] 7553" xfId="19201" hidden="1" xr:uid="{00000000-0005-0000-0000-0000224B0000}"/>
    <cellStyle name="Comma [0] 7554" xfId="19167" hidden="1" xr:uid="{00000000-0005-0000-0000-0000004B0000}"/>
    <cellStyle name="Comma [0] 7555" xfId="19139" hidden="1" xr:uid="{00000000-0005-0000-0000-0000E44A0000}"/>
    <cellStyle name="Comma [0] 7556" xfId="19206" hidden="1" xr:uid="{00000000-0005-0000-0000-0000274B0000}"/>
    <cellStyle name="Comma [0] 7557" xfId="19163" hidden="1" xr:uid="{00000000-0005-0000-0000-0000FC4A0000}"/>
    <cellStyle name="Comma [0] 7558" xfId="19197" hidden="1" xr:uid="{00000000-0005-0000-0000-00001E4B0000}"/>
    <cellStyle name="Comma [0] 7559" xfId="19210" hidden="1" xr:uid="{00000000-0005-0000-0000-00002B4B0000}"/>
    <cellStyle name="Comma [0] 756" xfId="3113" hidden="1" xr:uid="{00000000-0005-0000-0000-00004A0C0000}"/>
    <cellStyle name="Comma [0] 7560" xfId="19212" hidden="1" xr:uid="{00000000-0005-0000-0000-00002D4B0000}"/>
    <cellStyle name="Comma [0] 7561" xfId="19080" hidden="1" xr:uid="{00000000-0005-0000-0000-0000A94A0000}"/>
    <cellStyle name="Comma [0] 7562" xfId="19200" hidden="1" xr:uid="{00000000-0005-0000-0000-0000214B0000}"/>
    <cellStyle name="Comma [0] 7563" xfId="19140" hidden="1" xr:uid="{00000000-0005-0000-0000-0000E54A0000}"/>
    <cellStyle name="Comma [0] 7564" xfId="19174" hidden="1" xr:uid="{00000000-0005-0000-0000-0000074B0000}"/>
    <cellStyle name="Comma [0] 7565" xfId="19187" hidden="1" xr:uid="{00000000-0005-0000-0000-0000144B0000}"/>
    <cellStyle name="Comma [0] 7566" xfId="19215" hidden="1" xr:uid="{00000000-0005-0000-0000-0000304B0000}"/>
    <cellStyle name="Comma [0] 7567" xfId="19178" hidden="1" xr:uid="{00000000-0005-0000-0000-00000B4B0000}"/>
    <cellStyle name="Comma [0] 7568" xfId="19138" hidden="1" xr:uid="{00000000-0005-0000-0000-0000E34A0000}"/>
    <cellStyle name="Comma [0] 7569" xfId="19218" hidden="1" xr:uid="{00000000-0005-0000-0000-0000334B0000}"/>
    <cellStyle name="Comma [0] 757" xfId="3605" hidden="1" xr:uid="{00000000-0005-0000-0000-0000360E0000}"/>
    <cellStyle name="Comma [0] 7570" xfId="19220" hidden="1" xr:uid="{00000000-0005-0000-0000-0000354B0000}"/>
    <cellStyle name="Comma [0] 7571" xfId="18939" hidden="1" xr:uid="{00000000-0005-0000-0000-00001C4A0000}"/>
    <cellStyle name="Comma [0] 7572" xfId="18921" hidden="1" xr:uid="{00000000-0005-0000-0000-00000A4A0000}"/>
    <cellStyle name="Comma [0] 7573" xfId="19224" hidden="1" xr:uid="{00000000-0005-0000-0000-0000394B0000}"/>
    <cellStyle name="Comma [0] 7574" xfId="19231" hidden="1" xr:uid="{00000000-0005-0000-0000-0000404B0000}"/>
    <cellStyle name="Comma [0] 7575" xfId="19233" hidden="1" xr:uid="{00000000-0005-0000-0000-0000424B0000}"/>
    <cellStyle name="Comma [0] 7576" xfId="19223" hidden="1" xr:uid="{00000000-0005-0000-0000-0000384B0000}"/>
    <cellStyle name="Comma [0] 7577" xfId="19229" hidden="1" xr:uid="{00000000-0005-0000-0000-00003E4B0000}"/>
    <cellStyle name="Comma [0] 7578" xfId="19236" hidden="1" xr:uid="{00000000-0005-0000-0000-0000454B0000}"/>
    <cellStyle name="Comma [0] 7579" xfId="19238" hidden="1" xr:uid="{00000000-0005-0000-0000-0000474B0000}"/>
    <cellStyle name="Comma [0] 758" xfId="3614" hidden="1" xr:uid="{00000000-0005-0000-0000-00003F0E0000}"/>
    <cellStyle name="Comma [0] 7580" xfId="19013" hidden="1" xr:uid="{00000000-0005-0000-0000-0000664A0000}"/>
    <cellStyle name="Comma [0] 7581" xfId="18969" hidden="1" xr:uid="{00000000-0005-0000-0000-00003A4A0000}"/>
    <cellStyle name="Comma [0] 7582" xfId="19249" hidden="1" xr:uid="{00000000-0005-0000-0000-0000524B0000}"/>
    <cellStyle name="Comma [0] 7583" xfId="19258" hidden="1" xr:uid="{00000000-0005-0000-0000-00005B4B0000}"/>
    <cellStyle name="Comma [0] 7584" xfId="19269" hidden="1" xr:uid="{00000000-0005-0000-0000-0000664B0000}"/>
    <cellStyle name="Comma [0] 7585" xfId="19275" hidden="1" xr:uid="{00000000-0005-0000-0000-00006C4B0000}"/>
    <cellStyle name="Comma [0] 7586" xfId="19257" hidden="1" xr:uid="{00000000-0005-0000-0000-00005A4B0000}"/>
    <cellStyle name="Comma [0] 7587" xfId="19267" hidden="1" xr:uid="{00000000-0005-0000-0000-0000644B0000}"/>
    <cellStyle name="Comma [0] 7588" xfId="19287" hidden="1" xr:uid="{00000000-0005-0000-0000-0000784B0000}"/>
    <cellStyle name="Comma [0] 7589" xfId="19289" hidden="1" xr:uid="{00000000-0005-0000-0000-00007A4B0000}"/>
    <cellStyle name="Comma [0] 759" xfId="3625" hidden="1" xr:uid="{00000000-0005-0000-0000-00004A0E0000}"/>
    <cellStyle name="Comma [0] 7590" xfId="19240" hidden="1" xr:uid="{00000000-0005-0000-0000-0000494B0000}"/>
    <cellStyle name="Comma [0] 7591" xfId="18934" hidden="1" xr:uid="{00000000-0005-0000-0000-0000174A0000}"/>
    <cellStyle name="Comma [0] 7592" xfId="19243" hidden="1" xr:uid="{00000000-0005-0000-0000-00004C4B0000}"/>
    <cellStyle name="Comma [0] 7593" xfId="18968" hidden="1" xr:uid="{00000000-0005-0000-0000-0000394A0000}"/>
    <cellStyle name="Comma [0] 7594" xfId="18967" hidden="1" xr:uid="{00000000-0005-0000-0000-0000384A0000}"/>
    <cellStyle name="Comma [0] 7595" xfId="19294" hidden="1" xr:uid="{00000000-0005-0000-0000-00007F4B0000}"/>
    <cellStyle name="Comma [0] 7596" xfId="18936" hidden="1" xr:uid="{00000000-0005-0000-0000-0000194A0000}"/>
    <cellStyle name="Comma [0] 7597" xfId="18970" hidden="1" xr:uid="{00000000-0005-0000-0000-00003B4A0000}"/>
    <cellStyle name="Comma [0] 7598" xfId="19306" hidden="1" xr:uid="{00000000-0005-0000-0000-00008B4B0000}"/>
    <cellStyle name="Comma [0] 7599" xfId="19308" hidden="1" xr:uid="{00000000-0005-0000-0000-00008D4B0000}"/>
    <cellStyle name="Comma [0] 76" xfId="2328" hidden="1" xr:uid="{00000000-0005-0000-0000-000039090000}"/>
    <cellStyle name="Comma [0] 760" xfId="3631" hidden="1" xr:uid="{00000000-0005-0000-0000-0000500E0000}"/>
    <cellStyle name="Comma [0] 7600" xfId="19297" hidden="1" xr:uid="{00000000-0005-0000-0000-0000824B0000}"/>
    <cellStyle name="Comma [0] 7601" xfId="19305" hidden="1" xr:uid="{00000000-0005-0000-0000-00008A4B0000}"/>
    <cellStyle name="Comma [0] 7602" xfId="18932" hidden="1" xr:uid="{00000000-0005-0000-0000-0000154A0000}"/>
    <cellStyle name="Comma [0] 7603" xfId="19291" hidden="1" xr:uid="{00000000-0005-0000-0000-00007C4B0000}"/>
    <cellStyle name="Comma [0] 7604" xfId="19324" hidden="1" xr:uid="{00000000-0005-0000-0000-00009D4B0000}"/>
    <cellStyle name="Comma [0] 7605" xfId="19332" hidden="1" xr:uid="{00000000-0005-0000-0000-0000A54B0000}"/>
    <cellStyle name="Comma [0] 7606" xfId="19241" hidden="1" xr:uid="{00000000-0005-0000-0000-00004A4B0000}"/>
    <cellStyle name="Comma [0] 7607" xfId="19320" hidden="1" xr:uid="{00000000-0005-0000-0000-0000994B0000}"/>
    <cellStyle name="Comma [0] 7608" xfId="19341" hidden="1" xr:uid="{00000000-0005-0000-0000-0000AE4B0000}"/>
    <cellStyle name="Comma [0] 7609" xfId="19343" hidden="1" xr:uid="{00000000-0005-0000-0000-0000B04B0000}"/>
    <cellStyle name="Comma [0] 761" xfId="3613" hidden="1" xr:uid="{00000000-0005-0000-0000-00003E0E0000}"/>
    <cellStyle name="Comma [0] 7610" xfId="19302" hidden="1" xr:uid="{00000000-0005-0000-0000-0000874B0000}"/>
    <cellStyle name="Comma [0] 7611" xfId="19247" hidden="1" xr:uid="{00000000-0005-0000-0000-0000504B0000}"/>
    <cellStyle name="Comma [0] 7612" xfId="19300" hidden="1" xr:uid="{00000000-0005-0000-0000-0000854B0000}"/>
    <cellStyle name="Comma [0] 7613" xfId="19284" hidden="1" xr:uid="{00000000-0005-0000-0000-0000754B0000}"/>
    <cellStyle name="Comma [0] 7614" xfId="19280" hidden="1" xr:uid="{00000000-0005-0000-0000-0000714B0000}"/>
    <cellStyle name="Comma [0] 7615" xfId="19351" hidden="1" xr:uid="{00000000-0005-0000-0000-0000B84B0000}"/>
    <cellStyle name="Comma [0] 7616" xfId="18924" hidden="1" xr:uid="{00000000-0005-0000-0000-00000D4A0000}"/>
    <cellStyle name="Comma [0] 7617" xfId="19012" hidden="1" xr:uid="{00000000-0005-0000-0000-0000654A0000}"/>
    <cellStyle name="Comma [0] 7618" xfId="19359" hidden="1" xr:uid="{00000000-0005-0000-0000-0000C04B0000}"/>
    <cellStyle name="Comma [0] 7619" xfId="19361" hidden="1" xr:uid="{00000000-0005-0000-0000-0000C24B0000}"/>
    <cellStyle name="Comma [0] 762" xfId="3623" hidden="1" xr:uid="{00000000-0005-0000-0000-0000480E0000}"/>
    <cellStyle name="Comma [0] 7620" xfId="19310" hidden="1" xr:uid="{00000000-0005-0000-0000-00008F4B0000}"/>
    <cellStyle name="Comma [0] 7621" xfId="19286" hidden="1" xr:uid="{00000000-0005-0000-0000-0000774B0000}"/>
    <cellStyle name="Comma [0] 7622" xfId="19321" hidden="1" xr:uid="{00000000-0005-0000-0000-00009A4B0000}"/>
    <cellStyle name="Comma [0] 7623" xfId="19253" hidden="1" xr:uid="{00000000-0005-0000-0000-0000564B0000}"/>
    <cellStyle name="Comma [0] 7624" xfId="19323" hidden="1" xr:uid="{00000000-0005-0000-0000-00009C4B0000}"/>
    <cellStyle name="Comma [0] 7625" xfId="19368" hidden="1" xr:uid="{00000000-0005-0000-0000-0000C94B0000}"/>
    <cellStyle name="Comma [0] 7626" xfId="19311" hidden="1" xr:uid="{00000000-0005-0000-0000-0000904B0000}"/>
    <cellStyle name="Comma [0] 7627" xfId="19268" hidden="1" xr:uid="{00000000-0005-0000-0000-0000654B0000}"/>
    <cellStyle name="Comma [0] 7628" xfId="19374" hidden="1" xr:uid="{00000000-0005-0000-0000-0000CF4B0000}"/>
    <cellStyle name="Comma [0] 7629" xfId="19376" hidden="1" xr:uid="{00000000-0005-0000-0000-0000D14B0000}"/>
    <cellStyle name="Comma [0] 763" xfId="3643" hidden="1" xr:uid="{00000000-0005-0000-0000-00005C0E0000}"/>
    <cellStyle name="Comma [0] 7630" xfId="19329" hidden="1" xr:uid="{00000000-0005-0000-0000-0000A24B0000}"/>
    <cellStyle name="Comma [0] 7631" xfId="19335" hidden="1" xr:uid="{00000000-0005-0000-0000-0000A84B0000}"/>
    <cellStyle name="Comma [0] 7632" xfId="18961" hidden="1" xr:uid="{00000000-0005-0000-0000-0000324A0000}"/>
    <cellStyle name="Comma [0] 7633" xfId="19285" hidden="1" xr:uid="{00000000-0005-0000-0000-0000764B0000}"/>
    <cellStyle name="Comma [0] 7634" xfId="19293" hidden="1" xr:uid="{00000000-0005-0000-0000-00007E4B0000}"/>
    <cellStyle name="Comma [0] 7635" xfId="19382" hidden="1" xr:uid="{00000000-0005-0000-0000-0000D74B0000}"/>
    <cellStyle name="Comma [0] 7636" xfId="19296" hidden="1" xr:uid="{00000000-0005-0000-0000-0000814B0000}"/>
    <cellStyle name="Comma [0] 7637" xfId="19256" hidden="1" xr:uid="{00000000-0005-0000-0000-0000594B0000}"/>
    <cellStyle name="Comma [0] 7638" xfId="19387" hidden="1" xr:uid="{00000000-0005-0000-0000-0000DC4B0000}"/>
    <cellStyle name="Comma [0] 7639" xfId="19389" hidden="1" xr:uid="{00000000-0005-0000-0000-0000DE4B0000}"/>
    <cellStyle name="Comma [0] 764" xfId="3645" hidden="1" xr:uid="{00000000-0005-0000-0000-00005E0E0000}"/>
    <cellStyle name="Comma [0] 7640" xfId="19348" hidden="1" xr:uid="{00000000-0005-0000-0000-0000B54B0000}"/>
    <cellStyle name="Comma [0] 7641" xfId="19354" hidden="1" xr:uid="{00000000-0005-0000-0000-0000BB4B0000}"/>
    <cellStyle name="Comma [0] 7642" xfId="19255" hidden="1" xr:uid="{00000000-0005-0000-0000-0000584B0000}"/>
    <cellStyle name="Comma [0] 7643" xfId="19336" hidden="1" xr:uid="{00000000-0005-0000-0000-0000A94B0000}"/>
    <cellStyle name="Comma [0] 7644" xfId="19315" hidden="1" xr:uid="{00000000-0005-0000-0000-0000944B0000}"/>
    <cellStyle name="Comma [0] 7645" xfId="19393" hidden="1" xr:uid="{00000000-0005-0000-0000-0000E24B0000}"/>
    <cellStyle name="Comma [0] 7646" xfId="19334" hidden="1" xr:uid="{00000000-0005-0000-0000-0000A74B0000}"/>
    <cellStyle name="Comma [0] 7647" xfId="19272" hidden="1" xr:uid="{00000000-0005-0000-0000-0000694B0000}"/>
    <cellStyle name="Comma [0] 7648" xfId="19400" hidden="1" xr:uid="{00000000-0005-0000-0000-0000E94B0000}"/>
    <cellStyle name="Comma [0] 7649" xfId="19402" hidden="1" xr:uid="{00000000-0005-0000-0000-0000EB4B0000}"/>
    <cellStyle name="Comma [0] 765" xfId="3596" hidden="1" xr:uid="{00000000-0005-0000-0000-00002D0E0000}"/>
    <cellStyle name="Comma [0] 7650" xfId="19366" hidden="1" xr:uid="{00000000-0005-0000-0000-0000C74B0000}"/>
    <cellStyle name="Comma [0] 7651" xfId="19371" hidden="1" xr:uid="{00000000-0005-0000-0000-0000CC4B0000}"/>
    <cellStyle name="Comma [0] 7652" xfId="18935" hidden="1" xr:uid="{00000000-0005-0000-0000-0000184A0000}"/>
    <cellStyle name="Comma [0] 7653" xfId="19355" hidden="1" xr:uid="{00000000-0005-0000-0000-0000BC4B0000}"/>
    <cellStyle name="Comma [0] 7654" xfId="19260" hidden="1" xr:uid="{00000000-0005-0000-0000-00005D4B0000}"/>
    <cellStyle name="Comma [0] 7655" xfId="19406" hidden="1" xr:uid="{00000000-0005-0000-0000-0000EF4B0000}"/>
    <cellStyle name="Comma [0] 7656" xfId="19353" hidden="1" xr:uid="{00000000-0005-0000-0000-0000BA4B0000}"/>
    <cellStyle name="Comma [0] 7657" xfId="19292" hidden="1" xr:uid="{00000000-0005-0000-0000-00007D4B0000}"/>
    <cellStyle name="Comma [0] 7658" xfId="19410" hidden="1" xr:uid="{00000000-0005-0000-0000-0000F34B0000}"/>
    <cellStyle name="Comma [0] 7659" xfId="19412" hidden="1" xr:uid="{00000000-0005-0000-0000-0000F54B0000}"/>
    <cellStyle name="Comma [0] 766" xfId="3093" hidden="1" xr:uid="{00000000-0005-0000-0000-0000360C0000}"/>
    <cellStyle name="Comma [0] 7660" xfId="19380" hidden="1" xr:uid="{00000000-0005-0000-0000-0000D54B0000}"/>
    <cellStyle name="Comma [0] 7661" xfId="19384" hidden="1" xr:uid="{00000000-0005-0000-0000-0000D94B0000}"/>
    <cellStyle name="Comma [0] 7662" xfId="19274" hidden="1" xr:uid="{00000000-0005-0000-0000-00006B4B0000}"/>
    <cellStyle name="Comma [0] 7663" xfId="19372" hidden="1" xr:uid="{00000000-0005-0000-0000-0000CD4B0000}"/>
    <cellStyle name="Comma [0] 7664" xfId="19264" hidden="1" xr:uid="{00000000-0005-0000-0000-0000614B0000}"/>
    <cellStyle name="Comma [0] 7665" xfId="19416" hidden="1" xr:uid="{00000000-0005-0000-0000-0000F94B0000}"/>
    <cellStyle name="Comma [0] 7666" xfId="19370" hidden="1" xr:uid="{00000000-0005-0000-0000-0000CB4B0000}"/>
    <cellStyle name="Comma [0] 7667" xfId="19339" hidden="1" xr:uid="{00000000-0005-0000-0000-0000AC4B0000}"/>
    <cellStyle name="Comma [0] 7668" xfId="19420" hidden="1" xr:uid="{00000000-0005-0000-0000-0000FD4B0000}"/>
    <cellStyle name="Comma [0] 7669" xfId="19422" hidden="1" xr:uid="{00000000-0005-0000-0000-0000FF4B0000}"/>
    <cellStyle name="Comma [0] 767" xfId="3599" hidden="1" xr:uid="{00000000-0005-0000-0000-0000300E0000}"/>
    <cellStyle name="Comma [0] 7670" xfId="19408" hidden="1" xr:uid="{00000000-0005-0000-0000-0000F14B0000}"/>
    <cellStyle name="Comma [0] 7671" xfId="19395" hidden="1" xr:uid="{00000000-0005-0000-0000-0000E44B0000}"/>
    <cellStyle name="Comma [0] 7672" xfId="19419" hidden="1" xr:uid="{00000000-0005-0000-0000-0000FC4B0000}"/>
    <cellStyle name="Comma [0] 7673" xfId="19385" hidden="1" xr:uid="{00000000-0005-0000-0000-0000DA4B0000}"/>
    <cellStyle name="Comma [0] 7674" xfId="19357" hidden="1" xr:uid="{00000000-0005-0000-0000-0000BE4B0000}"/>
    <cellStyle name="Comma [0] 7675" xfId="19424" hidden="1" xr:uid="{00000000-0005-0000-0000-0000014C0000}"/>
    <cellStyle name="Comma [0] 7676" xfId="19381" hidden="1" xr:uid="{00000000-0005-0000-0000-0000D64B0000}"/>
    <cellStyle name="Comma [0] 7677" xfId="19415" hidden="1" xr:uid="{00000000-0005-0000-0000-0000F84B0000}"/>
    <cellStyle name="Comma [0] 7678" xfId="19428" hidden="1" xr:uid="{00000000-0005-0000-0000-0000054C0000}"/>
    <cellStyle name="Comma [0] 7679" xfId="19430" hidden="1" xr:uid="{00000000-0005-0000-0000-0000074C0000}"/>
    <cellStyle name="Comma [0] 768" xfId="3098" hidden="1" xr:uid="{00000000-0005-0000-0000-00003B0C0000}"/>
    <cellStyle name="Comma [0] 7680" xfId="19298" hidden="1" xr:uid="{00000000-0005-0000-0000-0000834B0000}"/>
    <cellStyle name="Comma [0] 7681" xfId="19418" hidden="1" xr:uid="{00000000-0005-0000-0000-0000FB4B0000}"/>
    <cellStyle name="Comma [0] 7682" xfId="19358" hidden="1" xr:uid="{00000000-0005-0000-0000-0000BF4B0000}"/>
    <cellStyle name="Comma [0] 7683" xfId="19392" hidden="1" xr:uid="{00000000-0005-0000-0000-0000E14B0000}"/>
    <cellStyle name="Comma [0] 7684" xfId="19405" hidden="1" xr:uid="{00000000-0005-0000-0000-0000EE4B0000}"/>
    <cellStyle name="Comma [0] 7685" xfId="19433" hidden="1" xr:uid="{00000000-0005-0000-0000-00000A4C0000}"/>
    <cellStyle name="Comma [0] 7686" xfId="19396" hidden="1" xr:uid="{00000000-0005-0000-0000-0000E54B0000}"/>
    <cellStyle name="Comma [0] 7687" xfId="19356" hidden="1" xr:uid="{00000000-0005-0000-0000-0000BD4B0000}"/>
    <cellStyle name="Comma [0] 7688" xfId="19435" hidden="1" xr:uid="{00000000-0005-0000-0000-00000C4C0000}"/>
    <cellStyle name="Comma [0] 7689" xfId="19437" hidden="1" xr:uid="{00000000-0005-0000-0000-00000E4C0000}"/>
    <cellStyle name="Comma [0] 769" xfId="3082" hidden="1" xr:uid="{00000000-0005-0000-0000-00002B0C0000}"/>
    <cellStyle name="Comma [0] 7690" xfId="18949" hidden="1" xr:uid="{00000000-0005-0000-0000-0000264A0000}"/>
    <cellStyle name="Comma [0] 7691" xfId="18946" hidden="1" xr:uid="{00000000-0005-0000-0000-0000234A0000}"/>
    <cellStyle name="Comma [0] 7692" xfId="19443" hidden="1" xr:uid="{00000000-0005-0000-0000-0000144C0000}"/>
    <cellStyle name="Comma [0] 7693" xfId="19449" hidden="1" xr:uid="{00000000-0005-0000-0000-00001A4C0000}"/>
    <cellStyle name="Comma [0] 7694" xfId="19451" hidden="1" xr:uid="{00000000-0005-0000-0000-00001C4C0000}"/>
    <cellStyle name="Comma [0] 7695" xfId="19442" hidden="1" xr:uid="{00000000-0005-0000-0000-0000134C0000}"/>
    <cellStyle name="Comma [0] 7696" xfId="19447" hidden="1" xr:uid="{00000000-0005-0000-0000-0000184C0000}"/>
    <cellStyle name="Comma [0] 7697" xfId="19453" hidden="1" xr:uid="{00000000-0005-0000-0000-00001E4C0000}"/>
    <cellStyle name="Comma [0] 7698" xfId="19455" hidden="1" xr:uid="{00000000-0005-0000-0000-0000204C0000}"/>
    <cellStyle name="Comma [0] 7699" xfId="18972" hidden="1" xr:uid="{00000000-0005-0000-0000-00003D4A0000}"/>
    <cellStyle name="Comma [0] 77" xfId="2029" hidden="1" xr:uid="{00000000-0005-0000-0000-00000E080000}"/>
    <cellStyle name="Comma [0] 770" xfId="3650" hidden="1" xr:uid="{00000000-0005-0000-0000-0000630E0000}"/>
    <cellStyle name="Comma [0] 7700" xfId="18974" hidden="1" xr:uid="{00000000-0005-0000-0000-00003F4A0000}"/>
    <cellStyle name="Comma [0] 7701" xfId="19466" hidden="1" xr:uid="{00000000-0005-0000-0000-00002B4C0000}"/>
    <cellStyle name="Comma [0] 7702" xfId="19475" hidden="1" xr:uid="{00000000-0005-0000-0000-0000344C0000}"/>
    <cellStyle name="Comma [0] 7703" xfId="19486" hidden="1" xr:uid="{00000000-0005-0000-0000-00003F4C0000}"/>
    <cellStyle name="Comma [0] 7704" xfId="19492" hidden="1" xr:uid="{00000000-0005-0000-0000-0000454C0000}"/>
    <cellStyle name="Comma [0] 7705" xfId="19474" hidden="1" xr:uid="{00000000-0005-0000-0000-0000334C0000}"/>
    <cellStyle name="Comma [0] 7706" xfId="19484" hidden="1" xr:uid="{00000000-0005-0000-0000-00003D4C0000}"/>
    <cellStyle name="Comma [0] 7707" xfId="19504" hidden="1" xr:uid="{00000000-0005-0000-0000-0000514C0000}"/>
    <cellStyle name="Comma [0] 7708" xfId="19506" hidden="1" xr:uid="{00000000-0005-0000-0000-0000534C0000}"/>
    <cellStyle name="Comma [0] 7709" xfId="19457" hidden="1" xr:uid="{00000000-0005-0000-0000-0000224C0000}"/>
    <cellStyle name="Comma [0] 771" xfId="3091" hidden="1" xr:uid="{00000000-0005-0000-0000-0000340C0000}"/>
    <cellStyle name="Comma [0] 7710" xfId="18954" hidden="1" xr:uid="{00000000-0005-0000-0000-00002B4A0000}"/>
    <cellStyle name="Comma [0] 7711" xfId="19460" hidden="1" xr:uid="{00000000-0005-0000-0000-0000254C0000}"/>
    <cellStyle name="Comma [0] 7712" xfId="18959" hidden="1" xr:uid="{00000000-0005-0000-0000-0000304A0000}"/>
    <cellStyle name="Comma [0] 7713" xfId="18943" hidden="1" xr:uid="{00000000-0005-0000-0000-0000204A0000}"/>
    <cellStyle name="Comma [0] 7714" xfId="19511" hidden="1" xr:uid="{00000000-0005-0000-0000-0000584C0000}"/>
    <cellStyle name="Comma [0] 7715" xfId="18952" hidden="1" xr:uid="{00000000-0005-0000-0000-0000294A0000}"/>
    <cellStyle name="Comma [0] 7716" xfId="18973" hidden="1" xr:uid="{00000000-0005-0000-0000-00003E4A0000}"/>
    <cellStyle name="Comma [0] 7717" xfId="19523" hidden="1" xr:uid="{00000000-0005-0000-0000-0000644C0000}"/>
    <cellStyle name="Comma [0] 7718" xfId="19525" hidden="1" xr:uid="{00000000-0005-0000-0000-0000664C0000}"/>
    <cellStyle name="Comma [0] 7719" xfId="19514" hidden="1" xr:uid="{00000000-0005-0000-0000-00005B4C0000}"/>
    <cellStyle name="Comma [0] 772" xfId="3112" hidden="1" xr:uid="{00000000-0005-0000-0000-0000490C0000}"/>
    <cellStyle name="Comma [0] 7720" xfId="19522" hidden="1" xr:uid="{00000000-0005-0000-0000-0000634C0000}"/>
    <cellStyle name="Comma [0] 7721" xfId="18956" hidden="1" xr:uid="{00000000-0005-0000-0000-00002D4A0000}"/>
    <cellStyle name="Comma [0] 7722" xfId="19508" hidden="1" xr:uid="{00000000-0005-0000-0000-0000554C0000}"/>
    <cellStyle name="Comma [0] 7723" xfId="19541" hidden="1" xr:uid="{00000000-0005-0000-0000-0000764C0000}"/>
    <cellStyle name="Comma [0] 7724" xfId="19549" hidden="1" xr:uid="{00000000-0005-0000-0000-00007E4C0000}"/>
    <cellStyle name="Comma [0] 7725" xfId="19458" hidden="1" xr:uid="{00000000-0005-0000-0000-0000234C0000}"/>
    <cellStyle name="Comma [0] 7726" xfId="19537" hidden="1" xr:uid="{00000000-0005-0000-0000-0000724C0000}"/>
    <cellStyle name="Comma [0] 7727" xfId="19558" hidden="1" xr:uid="{00000000-0005-0000-0000-0000874C0000}"/>
    <cellStyle name="Comma [0] 7728" xfId="19560" hidden="1" xr:uid="{00000000-0005-0000-0000-0000894C0000}"/>
    <cellStyle name="Comma [0] 7729" xfId="19519" hidden="1" xr:uid="{00000000-0005-0000-0000-0000604C0000}"/>
    <cellStyle name="Comma [0] 773" xfId="3662" hidden="1" xr:uid="{00000000-0005-0000-0000-00006F0E0000}"/>
    <cellStyle name="Comma [0] 7730" xfId="19464" hidden="1" xr:uid="{00000000-0005-0000-0000-0000294C0000}"/>
    <cellStyle name="Comma [0] 7731" xfId="19517" hidden="1" xr:uid="{00000000-0005-0000-0000-00005E4C0000}"/>
    <cellStyle name="Comma [0] 7732" xfId="19501" hidden="1" xr:uid="{00000000-0005-0000-0000-00004E4C0000}"/>
    <cellStyle name="Comma [0] 7733" xfId="19497" hidden="1" xr:uid="{00000000-0005-0000-0000-00004A4C0000}"/>
    <cellStyle name="Comma [0] 7734" xfId="19568" hidden="1" xr:uid="{00000000-0005-0000-0000-0000914C0000}"/>
    <cellStyle name="Comma [0] 7735" xfId="19440" hidden="1" xr:uid="{00000000-0005-0000-0000-0000114C0000}"/>
    <cellStyle name="Comma [0] 7736" xfId="18922" hidden="1" xr:uid="{00000000-0005-0000-0000-00000B4A0000}"/>
    <cellStyle name="Comma [0] 7737" xfId="19576" hidden="1" xr:uid="{00000000-0005-0000-0000-0000994C0000}"/>
    <cellStyle name="Comma [0] 7738" xfId="19578" hidden="1" xr:uid="{00000000-0005-0000-0000-00009B4C0000}"/>
    <cellStyle name="Comma [0] 7739" xfId="19527" hidden="1" xr:uid="{00000000-0005-0000-0000-0000684C0000}"/>
    <cellStyle name="Comma [0] 774" xfId="3664" hidden="1" xr:uid="{00000000-0005-0000-0000-0000710E0000}"/>
    <cellStyle name="Comma [0] 7740" xfId="19503" hidden="1" xr:uid="{00000000-0005-0000-0000-0000504C0000}"/>
    <cellStyle name="Comma [0] 7741" xfId="19538" hidden="1" xr:uid="{00000000-0005-0000-0000-0000734C0000}"/>
    <cellStyle name="Comma [0] 7742" xfId="19470" hidden="1" xr:uid="{00000000-0005-0000-0000-00002F4C0000}"/>
    <cellStyle name="Comma [0] 7743" xfId="19540" hidden="1" xr:uid="{00000000-0005-0000-0000-0000754C0000}"/>
    <cellStyle name="Comma [0] 7744" xfId="19585" hidden="1" xr:uid="{00000000-0005-0000-0000-0000A24C0000}"/>
    <cellStyle name="Comma [0] 7745" xfId="19528" hidden="1" xr:uid="{00000000-0005-0000-0000-0000694C0000}"/>
    <cellStyle name="Comma [0] 7746" xfId="19485" hidden="1" xr:uid="{00000000-0005-0000-0000-00003E4C0000}"/>
    <cellStyle name="Comma [0] 7747" xfId="19591" hidden="1" xr:uid="{00000000-0005-0000-0000-0000A84C0000}"/>
    <cellStyle name="Comma [0] 7748" xfId="19593" hidden="1" xr:uid="{00000000-0005-0000-0000-0000AA4C0000}"/>
    <cellStyle name="Comma [0] 7749" xfId="19546" hidden="1" xr:uid="{00000000-0005-0000-0000-00007B4C0000}"/>
    <cellStyle name="Comma [0] 775" xfId="3653" hidden="1" xr:uid="{00000000-0005-0000-0000-0000660E0000}"/>
    <cellStyle name="Comma [0] 7750" xfId="19552" hidden="1" xr:uid="{00000000-0005-0000-0000-0000814C0000}"/>
    <cellStyle name="Comma [0] 7751" xfId="19439" hidden="1" xr:uid="{00000000-0005-0000-0000-0000104C0000}"/>
    <cellStyle name="Comma [0] 7752" xfId="19502" hidden="1" xr:uid="{00000000-0005-0000-0000-00004F4C0000}"/>
    <cellStyle name="Comma [0] 7753" xfId="19510" hidden="1" xr:uid="{00000000-0005-0000-0000-0000574C0000}"/>
    <cellStyle name="Comma [0] 7754" xfId="19599" hidden="1" xr:uid="{00000000-0005-0000-0000-0000B04C0000}"/>
    <cellStyle name="Comma [0] 7755" xfId="19513" hidden="1" xr:uid="{00000000-0005-0000-0000-00005A4C0000}"/>
    <cellStyle name="Comma [0] 7756" xfId="19473" hidden="1" xr:uid="{00000000-0005-0000-0000-0000324C0000}"/>
    <cellStyle name="Comma [0] 7757" xfId="19604" hidden="1" xr:uid="{00000000-0005-0000-0000-0000B54C0000}"/>
    <cellStyle name="Comma [0] 7758" xfId="19606" hidden="1" xr:uid="{00000000-0005-0000-0000-0000B74C0000}"/>
    <cellStyle name="Comma [0] 7759" xfId="19565" hidden="1" xr:uid="{00000000-0005-0000-0000-00008E4C0000}"/>
    <cellStyle name="Comma [0] 776" xfId="3661" hidden="1" xr:uid="{00000000-0005-0000-0000-00006E0E0000}"/>
    <cellStyle name="Comma [0] 7760" xfId="19571" hidden="1" xr:uid="{00000000-0005-0000-0000-0000944C0000}"/>
    <cellStyle name="Comma [0] 7761" xfId="19472" hidden="1" xr:uid="{00000000-0005-0000-0000-0000314C0000}"/>
    <cellStyle name="Comma [0] 7762" xfId="19553" hidden="1" xr:uid="{00000000-0005-0000-0000-0000824C0000}"/>
    <cellStyle name="Comma [0] 7763" xfId="19532" hidden="1" xr:uid="{00000000-0005-0000-0000-00006D4C0000}"/>
    <cellStyle name="Comma [0] 7764" xfId="19610" hidden="1" xr:uid="{00000000-0005-0000-0000-0000BB4C0000}"/>
    <cellStyle name="Comma [0] 7765" xfId="19551" hidden="1" xr:uid="{00000000-0005-0000-0000-0000804C0000}"/>
    <cellStyle name="Comma [0] 7766" xfId="19489" hidden="1" xr:uid="{00000000-0005-0000-0000-0000424C0000}"/>
    <cellStyle name="Comma [0] 7767" xfId="19617" hidden="1" xr:uid="{00000000-0005-0000-0000-0000C24C0000}"/>
    <cellStyle name="Comma [0] 7768" xfId="19619" hidden="1" xr:uid="{00000000-0005-0000-0000-0000C44C0000}"/>
    <cellStyle name="Comma [0] 7769" xfId="19583" hidden="1" xr:uid="{00000000-0005-0000-0000-0000A04C0000}"/>
    <cellStyle name="Comma [0] 777" xfId="3095" hidden="1" xr:uid="{00000000-0005-0000-0000-0000380C0000}"/>
    <cellStyle name="Comma [0] 7770" xfId="19588" hidden="1" xr:uid="{00000000-0005-0000-0000-0000A54C0000}"/>
    <cellStyle name="Comma [0] 7771" xfId="18953" hidden="1" xr:uid="{00000000-0005-0000-0000-00002A4A0000}"/>
    <cellStyle name="Comma [0] 7772" xfId="19572" hidden="1" xr:uid="{00000000-0005-0000-0000-0000954C0000}"/>
    <cellStyle name="Comma [0] 7773" xfId="19477" hidden="1" xr:uid="{00000000-0005-0000-0000-0000364C0000}"/>
    <cellStyle name="Comma [0] 7774" xfId="19623" hidden="1" xr:uid="{00000000-0005-0000-0000-0000C84C0000}"/>
    <cellStyle name="Comma [0] 7775" xfId="19570" hidden="1" xr:uid="{00000000-0005-0000-0000-0000934C0000}"/>
    <cellStyle name="Comma [0] 7776" xfId="19509" hidden="1" xr:uid="{00000000-0005-0000-0000-0000564C0000}"/>
    <cellStyle name="Comma [0] 7777" xfId="19627" hidden="1" xr:uid="{00000000-0005-0000-0000-0000CC4C0000}"/>
    <cellStyle name="Comma [0] 7778" xfId="19629" hidden="1" xr:uid="{00000000-0005-0000-0000-0000CE4C0000}"/>
    <cellStyle name="Comma [0] 7779" xfId="19597" hidden="1" xr:uid="{00000000-0005-0000-0000-0000AE4C0000}"/>
    <cellStyle name="Comma [0] 778" xfId="3647" hidden="1" xr:uid="{00000000-0005-0000-0000-0000600E0000}"/>
    <cellStyle name="Comma [0] 7780" xfId="19601" hidden="1" xr:uid="{00000000-0005-0000-0000-0000B24C0000}"/>
    <cellStyle name="Comma [0] 7781" xfId="19491" hidden="1" xr:uid="{00000000-0005-0000-0000-0000444C0000}"/>
    <cellStyle name="Comma [0] 7782" xfId="19589" hidden="1" xr:uid="{00000000-0005-0000-0000-0000A64C0000}"/>
    <cellStyle name="Comma [0] 7783" xfId="19481" hidden="1" xr:uid="{00000000-0005-0000-0000-00003A4C0000}"/>
    <cellStyle name="Comma [0] 7784" xfId="19633" hidden="1" xr:uid="{00000000-0005-0000-0000-0000D24C0000}"/>
    <cellStyle name="Comma [0] 7785" xfId="19587" hidden="1" xr:uid="{00000000-0005-0000-0000-0000A44C0000}"/>
    <cellStyle name="Comma [0] 7786" xfId="19556" hidden="1" xr:uid="{00000000-0005-0000-0000-0000854C0000}"/>
    <cellStyle name="Comma [0] 7787" xfId="19637" hidden="1" xr:uid="{00000000-0005-0000-0000-0000D64C0000}"/>
    <cellStyle name="Comma [0] 7788" xfId="19639" hidden="1" xr:uid="{00000000-0005-0000-0000-0000D84C0000}"/>
    <cellStyle name="Comma [0] 7789" xfId="19625" hidden="1" xr:uid="{00000000-0005-0000-0000-0000CA4C0000}"/>
    <cellStyle name="Comma [0] 779" xfId="3680" hidden="1" xr:uid="{00000000-0005-0000-0000-0000810E0000}"/>
    <cellStyle name="Comma [0] 7790" xfId="19612" hidden="1" xr:uid="{00000000-0005-0000-0000-0000BD4C0000}"/>
    <cellStyle name="Comma [0] 7791" xfId="19636" hidden="1" xr:uid="{00000000-0005-0000-0000-0000D54C0000}"/>
    <cellStyle name="Comma [0] 7792" xfId="19602" hidden="1" xr:uid="{00000000-0005-0000-0000-0000B34C0000}"/>
    <cellStyle name="Comma [0] 7793" xfId="19574" hidden="1" xr:uid="{00000000-0005-0000-0000-0000974C0000}"/>
    <cellStyle name="Comma [0] 7794" xfId="19641" hidden="1" xr:uid="{00000000-0005-0000-0000-0000DA4C0000}"/>
    <cellStyle name="Comma [0] 7795" xfId="19598" hidden="1" xr:uid="{00000000-0005-0000-0000-0000AF4C0000}"/>
    <cellStyle name="Comma [0] 7796" xfId="19632" hidden="1" xr:uid="{00000000-0005-0000-0000-0000D14C0000}"/>
    <cellStyle name="Comma [0] 7797" xfId="19645" hidden="1" xr:uid="{00000000-0005-0000-0000-0000DE4C0000}"/>
    <cellStyle name="Comma [0] 7798" xfId="19647" hidden="1" xr:uid="{00000000-0005-0000-0000-0000E04C0000}"/>
    <cellStyle name="Comma [0] 7799" xfId="19515" hidden="1" xr:uid="{00000000-0005-0000-0000-00005C4C0000}"/>
    <cellStyle name="Comma [0] 78" xfId="2098" hidden="1" xr:uid="{00000000-0005-0000-0000-000053080000}"/>
    <cellStyle name="Comma [0] 780" xfId="3688" hidden="1" xr:uid="{00000000-0005-0000-0000-0000890E0000}"/>
    <cellStyle name="Comma [0] 7800" xfId="19635" hidden="1" xr:uid="{00000000-0005-0000-0000-0000D44C0000}"/>
    <cellStyle name="Comma [0] 7801" xfId="19575" hidden="1" xr:uid="{00000000-0005-0000-0000-0000984C0000}"/>
    <cellStyle name="Comma [0] 7802" xfId="19609" hidden="1" xr:uid="{00000000-0005-0000-0000-0000BA4C0000}"/>
    <cellStyle name="Comma [0] 7803" xfId="19622" hidden="1" xr:uid="{00000000-0005-0000-0000-0000C74C0000}"/>
    <cellStyle name="Comma [0] 7804" xfId="19650" hidden="1" xr:uid="{00000000-0005-0000-0000-0000E34C0000}"/>
    <cellStyle name="Comma [0] 7805" xfId="19613" hidden="1" xr:uid="{00000000-0005-0000-0000-0000BE4C0000}"/>
    <cellStyle name="Comma [0] 7806" xfId="19573" hidden="1" xr:uid="{00000000-0005-0000-0000-0000964C0000}"/>
    <cellStyle name="Comma [0] 7807" xfId="19652" hidden="1" xr:uid="{00000000-0005-0000-0000-0000E54C0000}"/>
    <cellStyle name="Comma [0] 7808" xfId="19654" hidden="1" xr:uid="{00000000-0005-0000-0000-0000E74C0000}"/>
    <cellStyle name="Comma [0] 7809" xfId="19007" hidden="1" xr:uid="{00000000-0005-0000-0000-0000604A0000}"/>
    <cellStyle name="Comma [0] 781" xfId="3597" hidden="1" xr:uid="{00000000-0005-0000-0000-00002E0E0000}"/>
    <cellStyle name="Comma [0] 7810" xfId="18963" hidden="1" xr:uid="{00000000-0005-0000-0000-0000344A0000}"/>
    <cellStyle name="Comma [0] 7811" xfId="19660" hidden="1" xr:uid="{00000000-0005-0000-0000-0000ED4C0000}"/>
    <cellStyle name="Comma [0] 7812" xfId="19666" hidden="1" xr:uid="{00000000-0005-0000-0000-0000F34C0000}"/>
    <cellStyle name="Comma [0] 7813" xfId="19668" hidden="1" xr:uid="{00000000-0005-0000-0000-0000F54C0000}"/>
    <cellStyle name="Comma [0] 7814" xfId="19659" hidden="1" xr:uid="{00000000-0005-0000-0000-0000EC4C0000}"/>
    <cellStyle name="Comma [0] 7815" xfId="19664" hidden="1" xr:uid="{00000000-0005-0000-0000-0000F14C0000}"/>
    <cellStyle name="Comma [0] 7816" xfId="19670" hidden="1" xr:uid="{00000000-0005-0000-0000-0000F74C0000}"/>
    <cellStyle name="Comma [0] 7817" xfId="19672" hidden="1" xr:uid="{00000000-0005-0000-0000-0000F94C0000}"/>
    <cellStyle name="Comma [0] 7818" xfId="18964" hidden="1" xr:uid="{00000000-0005-0000-0000-0000354A0000}"/>
    <cellStyle name="Comma [0] 7819" xfId="18942" hidden="1" xr:uid="{00000000-0005-0000-0000-00001F4A0000}"/>
    <cellStyle name="Comma [0] 782" xfId="3676" hidden="1" xr:uid="{00000000-0005-0000-0000-00007D0E0000}"/>
    <cellStyle name="Comma [0] 7820" xfId="19683" hidden="1" xr:uid="{00000000-0005-0000-0000-0000044D0000}"/>
    <cellStyle name="Comma [0] 7821" xfId="19692" hidden="1" xr:uid="{00000000-0005-0000-0000-00000D4D0000}"/>
    <cellStyle name="Comma [0] 7822" xfId="19703" hidden="1" xr:uid="{00000000-0005-0000-0000-0000184D0000}"/>
    <cellStyle name="Comma [0] 7823" xfId="19709" hidden="1" xr:uid="{00000000-0005-0000-0000-00001E4D0000}"/>
    <cellStyle name="Comma [0] 7824" xfId="19691" hidden="1" xr:uid="{00000000-0005-0000-0000-00000C4D0000}"/>
    <cellStyle name="Comma [0] 7825" xfId="19701" hidden="1" xr:uid="{00000000-0005-0000-0000-0000164D0000}"/>
    <cellStyle name="Comma [0] 7826" xfId="19721" hidden="1" xr:uid="{00000000-0005-0000-0000-00002A4D0000}"/>
    <cellStyle name="Comma [0] 7827" xfId="19723" hidden="1" xr:uid="{00000000-0005-0000-0000-00002C4D0000}"/>
    <cellStyle name="Comma [0] 7828" xfId="19674" hidden="1" xr:uid="{00000000-0005-0000-0000-0000FB4C0000}"/>
    <cellStyle name="Comma [0] 7829" xfId="18930" hidden="1" xr:uid="{00000000-0005-0000-0000-0000134A0000}"/>
    <cellStyle name="Comma [0] 783" xfId="3697" hidden="1" xr:uid="{00000000-0005-0000-0000-0000920E0000}"/>
    <cellStyle name="Comma [0] 7830" xfId="19677" hidden="1" xr:uid="{00000000-0005-0000-0000-0000FE4C0000}"/>
    <cellStyle name="Comma [0] 7831" xfId="18941" hidden="1" xr:uid="{00000000-0005-0000-0000-00001E4A0000}"/>
    <cellStyle name="Comma [0] 7832" xfId="18940" hidden="1" xr:uid="{00000000-0005-0000-0000-00001D4A0000}"/>
    <cellStyle name="Comma [0] 7833" xfId="19728" hidden="1" xr:uid="{00000000-0005-0000-0000-0000314D0000}"/>
    <cellStyle name="Comma [0] 7834" xfId="19016" hidden="1" xr:uid="{00000000-0005-0000-0000-0000694A0000}"/>
    <cellStyle name="Comma [0] 7835" xfId="19217" hidden="1" xr:uid="{00000000-0005-0000-0000-0000324B0000}"/>
    <cellStyle name="Comma [0] 7836" xfId="19740" hidden="1" xr:uid="{00000000-0005-0000-0000-00003D4D0000}"/>
    <cellStyle name="Comma [0] 7837" xfId="19742" hidden="1" xr:uid="{00000000-0005-0000-0000-00003F4D0000}"/>
    <cellStyle name="Comma [0] 7838" xfId="19731" hidden="1" xr:uid="{00000000-0005-0000-0000-0000344D0000}"/>
    <cellStyle name="Comma [0] 7839" xfId="19739" hidden="1" xr:uid="{00000000-0005-0000-0000-00003C4D0000}"/>
    <cellStyle name="Comma [0] 784" xfId="3699" hidden="1" xr:uid="{00000000-0005-0000-0000-0000940E0000}"/>
    <cellStyle name="Comma [0] 7840" xfId="19226" hidden="1" xr:uid="{00000000-0005-0000-0000-00003B4B0000}"/>
    <cellStyle name="Comma [0] 7841" xfId="19725" hidden="1" xr:uid="{00000000-0005-0000-0000-00002E4D0000}"/>
    <cellStyle name="Comma [0] 7842" xfId="19758" hidden="1" xr:uid="{00000000-0005-0000-0000-00004F4D0000}"/>
    <cellStyle name="Comma [0] 7843" xfId="19766" hidden="1" xr:uid="{00000000-0005-0000-0000-0000574D0000}"/>
    <cellStyle name="Comma [0] 7844" xfId="19675" hidden="1" xr:uid="{00000000-0005-0000-0000-0000FC4C0000}"/>
    <cellStyle name="Comma [0] 7845" xfId="19754" hidden="1" xr:uid="{00000000-0005-0000-0000-00004B4D0000}"/>
    <cellStyle name="Comma [0] 7846" xfId="19775" hidden="1" xr:uid="{00000000-0005-0000-0000-0000604D0000}"/>
    <cellStyle name="Comma [0] 7847" xfId="19777" hidden="1" xr:uid="{00000000-0005-0000-0000-0000624D0000}"/>
    <cellStyle name="Comma [0] 7848" xfId="19736" hidden="1" xr:uid="{00000000-0005-0000-0000-0000394D0000}"/>
    <cellStyle name="Comma [0] 7849" xfId="19681" hidden="1" xr:uid="{00000000-0005-0000-0000-0000024D0000}"/>
    <cellStyle name="Comma [0] 785" xfId="3658" hidden="1" xr:uid="{00000000-0005-0000-0000-00006B0E0000}"/>
    <cellStyle name="Comma [0] 7850" xfId="19734" hidden="1" xr:uid="{00000000-0005-0000-0000-0000374D0000}"/>
    <cellStyle name="Comma [0] 7851" xfId="19718" hidden="1" xr:uid="{00000000-0005-0000-0000-0000274D0000}"/>
    <cellStyle name="Comma [0] 7852" xfId="19714" hidden="1" xr:uid="{00000000-0005-0000-0000-0000234D0000}"/>
    <cellStyle name="Comma [0] 7853" xfId="19785" hidden="1" xr:uid="{00000000-0005-0000-0000-00006A4D0000}"/>
    <cellStyle name="Comma [0] 7854" xfId="19657" hidden="1" xr:uid="{00000000-0005-0000-0000-0000EA4C0000}"/>
    <cellStyle name="Comma [0] 7855" xfId="18965" hidden="1" xr:uid="{00000000-0005-0000-0000-0000364A0000}"/>
    <cellStyle name="Comma [0] 7856" xfId="19793" hidden="1" xr:uid="{00000000-0005-0000-0000-0000724D0000}"/>
    <cellStyle name="Comma [0] 7857" xfId="19795" hidden="1" xr:uid="{00000000-0005-0000-0000-0000744D0000}"/>
    <cellStyle name="Comma [0] 7858" xfId="19744" hidden="1" xr:uid="{00000000-0005-0000-0000-0000414D0000}"/>
    <cellStyle name="Comma [0] 7859" xfId="19720" hidden="1" xr:uid="{00000000-0005-0000-0000-0000294D0000}"/>
    <cellStyle name="Comma [0] 786" xfId="3603" hidden="1" xr:uid="{00000000-0005-0000-0000-0000340E0000}"/>
    <cellStyle name="Comma [0] 7860" xfId="19755" hidden="1" xr:uid="{00000000-0005-0000-0000-00004C4D0000}"/>
    <cellStyle name="Comma [0] 7861" xfId="19687" hidden="1" xr:uid="{00000000-0005-0000-0000-0000084D0000}"/>
    <cellStyle name="Comma [0] 7862" xfId="19757" hidden="1" xr:uid="{00000000-0005-0000-0000-00004E4D0000}"/>
    <cellStyle name="Comma [0] 7863" xfId="19802" hidden="1" xr:uid="{00000000-0005-0000-0000-00007B4D0000}"/>
    <cellStyle name="Comma [0] 7864" xfId="19745" hidden="1" xr:uid="{00000000-0005-0000-0000-0000424D0000}"/>
    <cellStyle name="Comma [0] 7865" xfId="19702" hidden="1" xr:uid="{00000000-0005-0000-0000-0000174D0000}"/>
    <cellStyle name="Comma [0] 7866" xfId="19808" hidden="1" xr:uid="{00000000-0005-0000-0000-0000814D0000}"/>
    <cellStyle name="Comma [0] 7867" xfId="19810" hidden="1" xr:uid="{00000000-0005-0000-0000-0000834D0000}"/>
    <cellStyle name="Comma [0] 7868" xfId="19763" hidden="1" xr:uid="{00000000-0005-0000-0000-0000544D0000}"/>
    <cellStyle name="Comma [0] 7869" xfId="19769" hidden="1" xr:uid="{00000000-0005-0000-0000-00005A4D0000}"/>
    <cellStyle name="Comma [0] 787" xfId="3656" hidden="1" xr:uid="{00000000-0005-0000-0000-0000690E0000}"/>
    <cellStyle name="Comma [0] 7870" xfId="19656" hidden="1" xr:uid="{00000000-0005-0000-0000-0000E94C0000}"/>
    <cellStyle name="Comma [0] 7871" xfId="19719" hidden="1" xr:uid="{00000000-0005-0000-0000-0000284D0000}"/>
    <cellStyle name="Comma [0] 7872" xfId="19727" hidden="1" xr:uid="{00000000-0005-0000-0000-0000304D0000}"/>
    <cellStyle name="Comma [0] 7873" xfId="19816" hidden="1" xr:uid="{00000000-0005-0000-0000-0000894D0000}"/>
    <cellStyle name="Comma [0] 7874" xfId="19730" hidden="1" xr:uid="{00000000-0005-0000-0000-0000334D0000}"/>
    <cellStyle name="Comma [0] 7875" xfId="19690" hidden="1" xr:uid="{00000000-0005-0000-0000-00000B4D0000}"/>
    <cellStyle name="Comma [0] 7876" xfId="19821" hidden="1" xr:uid="{00000000-0005-0000-0000-00008E4D0000}"/>
    <cellStyle name="Comma [0] 7877" xfId="19823" hidden="1" xr:uid="{00000000-0005-0000-0000-0000904D0000}"/>
    <cellStyle name="Comma [0] 7878" xfId="19782" hidden="1" xr:uid="{00000000-0005-0000-0000-0000674D0000}"/>
    <cellStyle name="Comma [0] 7879" xfId="19788" hidden="1" xr:uid="{00000000-0005-0000-0000-00006D4D0000}"/>
    <cellStyle name="Comma [0] 788" xfId="3640" hidden="1" xr:uid="{00000000-0005-0000-0000-0000590E0000}"/>
    <cellStyle name="Comma [0] 7880" xfId="19689" hidden="1" xr:uid="{00000000-0005-0000-0000-00000A4D0000}"/>
    <cellStyle name="Comma [0] 7881" xfId="19770" hidden="1" xr:uid="{00000000-0005-0000-0000-00005B4D0000}"/>
    <cellStyle name="Comma [0] 7882" xfId="19749" hidden="1" xr:uid="{00000000-0005-0000-0000-0000464D0000}"/>
    <cellStyle name="Comma [0] 7883" xfId="19827" hidden="1" xr:uid="{00000000-0005-0000-0000-0000944D0000}"/>
    <cellStyle name="Comma [0] 7884" xfId="19768" hidden="1" xr:uid="{00000000-0005-0000-0000-0000594D0000}"/>
    <cellStyle name="Comma [0] 7885" xfId="19706" hidden="1" xr:uid="{00000000-0005-0000-0000-00001B4D0000}"/>
    <cellStyle name="Comma [0] 7886" xfId="19834" hidden="1" xr:uid="{00000000-0005-0000-0000-00009B4D0000}"/>
    <cellStyle name="Comma [0] 7887" xfId="19836" hidden="1" xr:uid="{00000000-0005-0000-0000-00009D4D0000}"/>
    <cellStyle name="Comma [0] 7888" xfId="19800" hidden="1" xr:uid="{00000000-0005-0000-0000-0000794D0000}"/>
    <cellStyle name="Comma [0] 7889" xfId="19805" hidden="1" xr:uid="{00000000-0005-0000-0000-00007E4D0000}"/>
    <cellStyle name="Comma [0] 789" xfId="3636" hidden="1" xr:uid="{00000000-0005-0000-0000-0000550E0000}"/>
    <cellStyle name="Comma [0] 7890" xfId="19235" hidden="1" xr:uid="{00000000-0005-0000-0000-0000444B0000}"/>
    <cellStyle name="Comma [0] 7891" xfId="19789" hidden="1" xr:uid="{00000000-0005-0000-0000-00006E4D0000}"/>
    <cellStyle name="Comma [0] 7892" xfId="19694" hidden="1" xr:uid="{00000000-0005-0000-0000-00000F4D0000}"/>
    <cellStyle name="Comma [0] 7893" xfId="19840" hidden="1" xr:uid="{00000000-0005-0000-0000-0000A14D0000}"/>
    <cellStyle name="Comma [0] 7894" xfId="19787" hidden="1" xr:uid="{00000000-0005-0000-0000-00006C4D0000}"/>
    <cellStyle name="Comma [0] 7895" xfId="19726" hidden="1" xr:uid="{00000000-0005-0000-0000-00002F4D0000}"/>
    <cellStyle name="Comma [0] 7896" xfId="19844" hidden="1" xr:uid="{00000000-0005-0000-0000-0000A54D0000}"/>
    <cellStyle name="Comma [0] 7897" xfId="19846" hidden="1" xr:uid="{00000000-0005-0000-0000-0000A74D0000}"/>
    <cellStyle name="Comma [0] 7898" xfId="19814" hidden="1" xr:uid="{00000000-0005-0000-0000-0000874D0000}"/>
    <cellStyle name="Comma [0] 7899" xfId="19818" hidden="1" xr:uid="{00000000-0005-0000-0000-00008B4D0000}"/>
    <cellStyle name="Comma [0] 79" xfId="2336" hidden="1" xr:uid="{00000000-0005-0000-0000-000041090000}"/>
    <cellStyle name="Comma [0] 790" xfId="3707" hidden="1" xr:uid="{00000000-0005-0000-0000-00009C0E0000}"/>
    <cellStyle name="Comma [0] 7900" xfId="19708" hidden="1" xr:uid="{00000000-0005-0000-0000-00001D4D0000}"/>
    <cellStyle name="Comma [0] 7901" xfId="19806" hidden="1" xr:uid="{00000000-0005-0000-0000-00007F4D0000}"/>
    <cellStyle name="Comma [0] 7902" xfId="19698" hidden="1" xr:uid="{00000000-0005-0000-0000-0000134D0000}"/>
    <cellStyle name="Comma [0] 7903" xfId="19850" hidden="1" xr:uid="{00000000-0005-0000-0000-0000AB4D0000}"/>
    <cellStyle name="Comma [0] 7904" xfId="19804" hidden="1" xr:uid="{00000000-0005-0000-0000-00007D4D0000}"/>
    <cellStyle name="Comma [0] 7905" xfId="19773" hidden="1" xr:uid="{00000000-0005-0000-0000-00005E4D0000}"/>
    <cellStyle name="Comma [0] 7906" xfId="19854" hidden="1" xr:uid="{00000000-0005-0000-0000-0000AF4D0000}"/>
    <cellStyle name="Comma [0] 7907" xfId="19856" hidden="1" xr:uid="{00000000-0005-0000-0000-0000B14D0000}"/>
    <cellStyle name="Comma [0] 7908" xfId="19842" hidden="1" xr:uid="{00000000-0005-0000-0000-0000A34D0000}"/>
    <cellStyle name="Comma [0] 7909" xfId="19829" hidden="1" xr:uid="{00000000-0005-0000-0000-0000964D0000}"/>
    <cellStyle name="Comma [0] 791" xfId="3579" hidden="1" xr:uid="{00000000-0005-0000-0000-00001C0E0000}"/>
    <cellStyle name="Comma [0] 7910" xfId="19853" hidden="1" xr:uid="{00000000-0005-0000-0000-0000AE4D0000}"/>
    <cellStyle name="Comma [0] 7911" xfId="19819" hidden="1" xr:uid="{00000000-0005-0000-0000-00008C4D0000}"/>
    <cellStyle name="Comma [0] 7912" xfId="19791" hidden="1" xr:uid="{00000000-0005-0000-0000-0000704D0000}"/>
    <cellStyle name="Comma [0] 7913" xfId="19858" hidden="1" xr:uid="{00000000-0005-0000-0000-0000B34D0000}"/>
    <cellStyle name="Comma [0] 7914" xfId="19815" hidden="1" xr:uid="{00000000-0005-0000-0000-0000884D0000}"/>
    <cellStyle name="Comma [0] 7915" xfId="19849" hidden="1" xr:uid="{00000000-0005-0000-0000-0000AA4D0000}"/>
    <cellStyle name="Comma [0] 7916" xfId="19862" hidden="1" xr:uid="{00000000-0005-0000-0000-0000B74D0000}"/>
    <cellStyle name="Comma [0] 7917" xfId="19864" hidden="1" xr:uid="{00000000-0005-0000-0000-0000B94D0000}"/>
    <cellStyle name="Comma [0] 7918" xfId="19732" hidden="1" xr:uid="{00000000-0005-0000-0000-0000354D0000}"/>
    <cellStyle name="Comma [0] 7919" xfId="19852" hidden="1" xr:uid="{00000000-0005-0000-0000-0000AD4D0000}"/>
    <cellStyle name="Comma [0] 792" xfId="3061" hidden="1" xr:uid="{00000000-0005-0000-0000-0000160C0000}"/>
    <cellStyle name="Comma [0] 7920" xfId="19792" hidden="1" xr:uid="{00000000-0005-0000-0000-0000714D0000}"/>
    <cellStyle name="Comma [0] 7921" xfId="19826" hidden="1" xr:uid="{00000000-0005-0000-0000-0000934D0000}"/>
    <cellStyle name="Comma [0] 7922" xfId="19839" hidden="1" xr:uid="{00000000-0005-0000-0000-0000A04D0000}"/>
    <cellStyle name="Comma [0] 7923" xfId="19867" hidden="1" xr:uid="{00000000-0005-0000-0000-0000BC4D0000}"/>
    <cellStyle name="Comma [0] 7924" xfId="19830" hidden="1" xr:uid="{00000000-0005-0000-0000-0000974D0000}"/>
    <cellStyle name="Comma [0] 7925" xfId="19790" hidden="1" xr:uid="{00000000-0005-0000-0000-00006F4D0000}"/>
    <cellStyle name="Comma [0] 7926" xfId="19869" hidden="1" xr:uid="{00000000-0005-0000-0000-0000BE4D0000}"/>
    <cellStyle name="Comma [0] 7927" xfId="19871" hidden="1" xr:uid="{00000000-0005-0000-0000-0000C04D0000}"/>
    <cellStyle name="Comma [0] 7928" xfId="19930" hidden="1" xr:uid="{00000000-0005-0000-0000-0000FB4D0000}"/>
    <cellStyle name="Comma [0] 7929" xfId="19954" hidden="1" xr:uid="{00000000-0005-0000-0000-0000134E0000}"/>
    <cellStyle name="Comma [0] 793" xfId="3715" hidden="1" xr:uid="{00000000-0005-0000-0000-0000A40E0000}"/>
    <cellStyle name="Comma [0] 7930" xfId="19961" hidden="1" xr:uid="{00000000-0005-0000-0000-00001A4E0000}"/>
    <cellStyle name="Comma [0] 7931" xfId="19973" hidden="1" xr:uid="{00000000-0005-0000-0000-0000264E0000}"/>
    <cellStyle name="Comma [0] 7932" xfId="19976" hidden="1" xr:uid="{00000000-0005-0000-0000-0000294E0000}"/>
    <cellStyle name="Comma [0] 7933" xfId="19960" hidden="1" xr:uid="{00000000-0005-0000-0000-0000194E0000}"/>
    <cellStyle name="Comma [0] 7934" xfId="19971" hidden="1" xr:uid="{00000000-0005-0000-0000-0000244E0000}"/>
    <cellStyle name="Comma [0] 7935" xfId="19980" hidden="1" xr:uid="{00000000-0005-0000-0000-00002D4E0000}"/>
    <cellStyle name="Comma [0] 7936" xfId="19982" hidden="1" xr:uid="{00000000-0005-0000-0000-00002F4E0000}"/>
    <cellStyle name="Comma [0] 7937" xfId="19947" hidden="1" xr:uid="{00000000-0005-0000-0000-00000C4E0000}"/>
    <cellStyle name="Comma [0] 7938" xfId="19934" hidden="1" xr:uid="{00000000-0005-0000-0000-0000FF4D0000}"/>
    <cellStyle name="Comma [0] 7939" xfId="19993" hidden="1" xr:uid="{00000000-0005-0000-0000-00003A4E0000}"/>
    <cellStyle name="Comma [0] 794" xfId="3717" hidden="1" xr:uid="{00000000-0005-0000-0000-0000A60E0000}"/>
    <cellStyle name="Comma [0] 7940" xfId="20002" hidden="1" xr:uid="{00000000-0005-0000-0000-0000434E0000}"/>
    <cellStyle name="Comma [0] 7941" xfId="20013" hidden="1" xr:uid="{00000000-0005-0000-0000-00004E4E0000}"/>
    <cellStyle name="Comma [0] 7942" xfId="20019" hidden="1" xr:uid="{00000000-0005-0000-0000-0000544E0000}"/>
    <cellStyle name="Comma [0] 7943" xfId="20001" hidden="1" xr:uid="{00000000-0005-0000-0000-0000424E0000}"/>
    <cellStyle name="Comma [0] 7944" xfId="20011" hidden="1" xr:uid="{00000000-0005-0000-0000-00004C4E0000}"/>
    <cellStyle name="Comma [0] 7945" xfId="20031" hidden="1" xr:uid="{00000000-0005-0000-0000-0000604E0000}"/>
    <cellStyle name="Comma [0] 7946" xfId="20033" hidden="1" xr:uid="{00000000-0005-0000-0000-0000624E0000}"/>
    <cellStyle name="Comma [0] 7947" xfId="19984" hidden="1" xr:uid="{00000000-0005-0000-0000-0000314E0000}"/>
    <cellStyle name="Comma [0] 7948" xfId="19937" hidden="1" xr:uid="{00000000-0005-0000-0000-0000024E0000}"/>
    <cellStyle name="Comma [0] 7949" xfId="19987" hidden="1" xr:uid="{00000000-0005-0000-0000-0000344E0000}"/>
    <cellStyle name="Comma [0] 795" xfId="3666" hidden="1" xr:uid="{00000000-0005-0000-0000-0000730E0000}"/>
    <cellStyle name="Comma [0] 7950" xfId="19943" hidden="1" xr:uid="{00000000-0005-0000-0000-0000084E0000}"/>
    <cellStyle name="Comma [0] 7951" xfId="19945" hidden="1" xr:uid="{00000000-0005-0000-0000-00000A4E0000}"/>
    <cellStyle name="Comma [0] 7952" xfId="20038" hidden="1" xr:uid="{00000000-0005-0000-0000-0000674E0000}"/>
    <cellStyle name="Comma [0] 7953" xfId="19933" hidden="1" xr:uid="{00000000-0005-0000-0000-0000FE4D0000}"/>
    <cellStyle name="Comma [0] 7954" xfId="19941" hidden="1" xr:uid="{00000000-0005-0000-0000-0000064E0000}"/>
    <cellStyle name="Comma [0] 7955" xfId="20050" hidden="1" xr:uid="{00000000-0005-0000-0000-0000734E0000}"/>
    <cellStyle name="Comma [0] 7956" xfId="20052" hidden="1" xr:uid="{00000000-0005-0000-0000-0000754E0000}"/>
    <cellStyle name="Comma [0] 7957" xfId="20041" hidden="1" xr:uid="{00000000-0005-0000-0000-00006A4E0000}"/>
    <cellStyle name="Comma [0] 7958" xfId="20049" hidden="1" xr:uid="{00000000-0005-0000-0000-0000724E0000}"/>
    <cellStyle name="Comma [0] 7959" xfId="19939" hidden="1" xr:uid="{00000000-0005-0000-0000-0000044E0000}"/>
    <cellStyle name="Comma [0] 796" xfId="3642" hidden="1" xr:uid="{00000000-0005-0000-0000-00005B0E0000}"/>
    <cellStyle name="Comma [0] 7960" xfId="20035" hidden="1" xr:uid="{00000000-0005-0000-0000-0000644E0000}"/>
    <cellStyle name="Comma [0] 7961" xfId="20068" hidden="1" xr:uid="{00000000-0005-0000-0000-0000854E0000}"/>
    <cellStyle name="Comma [0] 7962" xfId="20076" hidden="1" xr:uid="{00000000-0005-0000-0000-00008D4E0000}"/>
    <cellStyle name="Comma [0] 7963" xfId="19985" hidden="1" xr:uid="{00000000-0005-0000-0000-0000324E0000}"/>
    <cellStyle name="Comma [0] 7964" xfId="20064" hidden="1" xr:uid="{00000000-0005-0000-0000-0000814E0000}"/>
    <cellStyle name="Comma [0] 7965" xfId="20085" hidden="1" xr:uid="{00000000-0005-0000-0000-0000964E0000}"/>
    <cellStyle name="Comma [0] 7966" xfId="20087" hidden="1" xr:uid="{00000000-0005-0000-0000-0000984E0000}"/>
    <cellStyle name="Comma [0] 7967" xfId="20046" hidden="1" xr:uid="{00000000-0005-0000-0000-00006F4E0000}"/>
    <cellStyle name="Comma [0] 7968" xfId="19991" hidden="1" xr:uid="{00000000-0005-0000-0000-0000384E0000}"/>
    <cellStyle name="Comma [0] 7969" xfId="20044" hidden="1" xr:uid="{00000000-0005-0000-0000-00006D4E0000}"/>
    <cellStyle name="Comma [0] 797" xfId="3677" hidden="1" xr:uid="{00000000-0005-0000-0000-00007E0E0000}"/>
    <cellStyle name="Comma [0] 7970" xfId="20028" hidden="1" xr:uid="{00000000-0005-0000-0000-00005D4E0000}"/>
    <cellStyle name="Comma [0] 7971" xfId="20024" hidden="1" xr:uid="{00000000-0005-0000-0000-0000594E0000}"/>
    <cellStyle name="Comma [0] 7972" xfId="20095" hidden="1" xr:uid="{00000000-0005-0000-0000-0000A04E0000}"/>
    <cellStyle name="Comma [0] 7973" xfId="19958" hidden="1" xr:uid="{00000000-0005-0000-0000-0000174E0000}"/>
    <cellStyle name="Comma [0] 7974" xfId="19950" hidden="1" xr:uid="{00000000-0005-0000-0000-00000F4E0000}"/>
    <cellStyle name="Comma [0] 7975" xfId="20103" hidden="1" xr:uid="{00000000-0005-0000-0000-0000A84E0000}"/>
    <cellStyle name="Comma [0] 7976" xfId="20105" hidden="1" xr:uid="{00000000-0005-0000-0000-0000AA4E0000}"/>
    <cellStyle name="Comma [0] 7977" xfId="20054" hidden="1" xr:uid="{00000000-0005-0000-0000-0000774E0000}"/>
    <cellStyle name="Comma [0] 7978" xfId="20030" hidden="1" xr:uid="{00000000-0005-0000-0000-00005F4E0000}"/>
    <cellStyle name="Comma [0] 7979" xfId="20065" hidden="1" xr:uid="{00000000-0005-0000-0000-0000824E0000}"/>
    <cellStyle name="Comma [0] 798" xfId="3609" hidden="1" xr:uid="{00000000-0005-0000-0000-00003A0E0000}"/>
    <cellStyle name="Comma [0] 7980" xfId="19997" hidden="1" xr:uid="{00000000-0005-0000-0000-00003E4E0000}"/>
    <cellStyle name="Comma [0] 7981" xfId="20067" hidden="1" xr:uid="{00000000-0005-0000-0000-0000844E0000}"/>
    <cellStyle name="Comma [0] 7982" xfId="20112" hidden="1" xr:uid="{00000000-0005-0000-0000-0000B14E0000}"/>
    <cellStyle name="Comma [0] 7983" xfId="20055" hidden="1" xr:uid="{00000000-0005-0000-0000-0000784E0000}"/>
    <cellStyle name="Comma [0] 7984" xfId="20012" hidden="1" xr:uid="{00000000-0005-0000-0000-00004D4E0000}"/>
    <cellStyle name="Comma [0] 7985" xfId="20118" hidden="1" xr:uid="{00000000-0005-0000-0000-0000B74E0000}"/>
    <cellStyle name="Comma [0] 7986" xfId="20120" hidden="1" xr:uid="{00000000-0005-0000-0000-0000B94E0000}"/>
    <cellStyle name="Comma [0] 7987" xfId="20073" hidden="1" xr:uid="{00000000-0005-0000-0000-00008A4E0000}"/>
    <cellStyle name="Comma [0] 7988" xfId="20079" hidden="1" xr:uid="{00000000-0005-0000-0000-0000904E0000}"/>
    <cellStyle name="Comma [0] 7989" xfId="19957" hidden="1" xr:uid="{00000000-0005-0000-0000-0000164E0000}"/>
    <cellStyle name="Comma [0] 799" xfId="3679" hidden="1" xr:uid="{00000000-0005-0000-0000-0000800E0000}"/>
    <cellStyle name="Comma [0] 7990" xfId="20029" hidden="1" xr:uid="{00000000-0005-0000-0000-00005E4E0000}"/>
    <cellStyle name="Comma [0] 7991" xfId="20037" hidden="1" xr:uid="{00000000-0005-0000-0000-0000664E0000}"/>
    <cellStyle name="Comma [0] 7992" xfId="20126" hidden="1" xr:uid="{00000000-0005-0000-0000-0000BF4E0000}"/>
    <cellStyle name="Comma [0] 7993" xfId="20040" hidden="1" xr:uid="{00000000-0005-0000-0000-0000694E0000}"/>
    <cellStyle name="Comma [0] 7994" xfId="20000" hidden="1" xr:uid="{00000000-0005-0000-0000-0000414E0000}"/>
    <cellStyle name="Comma [0] 7995" xfId="20131" hidden="1" xr:uid="{00000000-0005-0000-0000-0000C44E0000}"/>
    <cellStyle name="Comma [0] 7996" xfId="20133" hidden="1" xr:uid="{00000000-0005-0000-0000-0000C64E0000}"/>
    <cellStyle name="Comma [0] 7997" xfId="20092" hidden="1" xr:uid="{00000000-0005-0000-0000-00009D4E0000}"/>
    <cellStyle name="Comma [0] 7998" xfId="20098" hidden="1" xr:uid="{00000000-0005-0000-0000-0000A34E0000}"/>
    <cellStyle name="Comma [0] 7999" xfId="19999" hidden="1" xr:uid="{00000000-0005-0000-0000-0000404E0000}"/>
    <cellStyle name="Comma [0] 8" xfId="62" hidden="1" xr:uid="{00000000-0005-0000-0000-00005E000000}"/>
    <cellStyle name="Comma [0] 80" xfId="2338" hidden="1" xr:uid="{00000000-0005-0000-0000-000043090000}"/>
    <cellStyle name="Comma [0] 800" xfId="3724" hidden="1" xr:uid="{00000000-0005-0000-0000-0000AD0E0000}"/>
    <cellStyle name="Comma [0] 8000" xfId="20080" hidden="1" xr:uid="{00000000-0005-0000-0000-0000914E0000}"/>
    <cellStyle name="Comma [0] 8001" xfId="20059" hidden="1" xr:uid="{00000000-0005-0000-0000-00007C4E0000}"/>
    <cellStyle name="Comma [0] 8002" xfId="20137" hidden="1" xr:uid="{00000000-0005-0000-0000-0000CA4E0000}"/>
    <cellStyle name="Comma [0] 8003" xfId="20078" hidden="1" xr:uid="{00000000-0005-0000-0000-00008F4E0000}"/>
    <cellStyle name="Comma [0] 8004" xfId="20016" hidden="1" xr:uid="{00000000-0005-0000-0000-0000514E0000}"/>
    <cellStyle name="Comma [0] 8005" xfId="20144" hidden="1" xr:uid="{00000000-0005-0000-0000-0000D14E0000}"/>
    <cellStyle name="Comma [0] 8006" xfId="20146" hidden="1" xr:uid="{00000000-0005-0000-0000-0000D34E0000}"/>
    <cellStyle name="Comma [0] 8007" xfId="20110" hidden="1" xr:uid="{00000000-0005-0000-0000-0000AF4E0000}"/>
    <cellStyle name="Comma [0] 8008" xfId="20115" hidden="1" xr:uid="{00000000-0005-0000-0000-0000B44E0000}"/>
    <cellStyle name="Comma [0] 8009" xfId="19936" hidden="1" xr:uid="{00000000-0005-0000-0000-0000014E0000}"/>
    <cellStyle name="Comma [0] 801" xfId="3667" hidden="1" xr:uid="{00000000-0005-0000-0000-0000740E0000}"/>
    <cellStyle name="Comma [0] 8010" xfId="20099" hidden="1" xr:uid="{00000000-0005-0000-0000-0000A44E0000}"/>
    <cellStyle name="Comma [0] 8011" xfId="20004" hidden="1" xr:uid="{00000000-0005-0000-0000-0000454E0000}"/>
    <cellStyle name="Comma [0] 8012" xfId="20150" hidden="1" xr:uid="{00000000-0005-0000-0000-0000D74E0000}"/>
    <cellStyle name="Comma [0] 8013" xfId="20097" hidden="1" xr:uid="{00000000-0005-0000-0000-0000A24E0000}"/>
    <cellStyle name="Comma [0] 8014" xfId="20036" hidden="1" xr:uid="{00000000-0005-0000-0000-0000654E0000}"/>
    <cellStyle name="Comma [0] 8015" xfId="20154" hidden="1" xr:uid="{00000000-0005-0000-0000-0000DB4E0000}"/>
    <cellStyle name="Comma [0] 8016" xfId="20156" hidden="1" xr:uid="{00000000-0005-0000-0000-0000DD4E0000}"/>
    <cellStyle name="Comma [0] 8017" xfId="20124" hidden="1" xr:uid="{00000000-0005-0000-0000-0000BD4E0000}"/>
    <cellStyle name="Comma [0] 8018" xfId="20128" hidden="1" xr:uid="{00000000-0005-0000-0000-0000C14E0000}"/>
    <cellStyle name="Comma [0] 8019" xfId="20018" hidden="1" xr:uid="{00000000-0005-0000-0000-0000534E0000}"/>
    <cellStyle name="Comma [0] 802" xfId="3624" hidden="1" xr:uid="{00000000-0005-0000-0000-0000490E0000}"/>
    <cellStyle name="Comma [0] 8020" xfId="20116" hidden="1" xr:uid="{00000000-0005-0000-0000-0000B54E0000}"/>
    <cellStyle name="Comma [0] 8021" xfId="20008" hidden="1" xr:uid="{00000000-0005-0000-0000-0000494E0000}"/>
    <cellStyle name="Comma [0] 8022" xfId="20160" hidden="1" xr:uid="{00000000-0005-0000-0000-0000E14E0000}"/>
    <cellStyle name="Comma [0] 8023" xfId="20114" hidden="1" xr:uid="{00000000-0005-0000-0000-0000B34E0000}"/>
    <cellStyle name="Comma [0] 8024" xfId="20083" hidden="1" xr:uid="{00000000-0005-0000-0000-0000944E0000}"/>
    <cellStyle name="Comma [0] 8025" xfId="20164" hidden="1" xr:uid="{00000000-0005-0000-0000-0000E54E0000}"/>
    <cellStyle name="Comma [0] 8026" xfId="20166" hidden="1" xr:uid="{00000000-0005-0000-0000-0000E74E0000}"/>
    <cellStyle name="Comma [0] 8027" xfId="20152" hidden="1" xr:uid="{00000000-0005-0000-0000-0000D94E0000}"/>
    <cellStyle name="Comma [0] 8028" xfId="20139" hidden="1" xr:uid="{00000000-0005-0000-0000-0000CC4E0000}"/>
    <cellStyle name="Comma [0] 8029" xfId="20163" hidden="1" xr:uid="{00000000-0005-0000-0000-0000E44E0000}"/>
    <cellStyle name="Comma [0] 803" xfId="3730" hidden="1" xr:uid="{00000000-0005-0000-0000-0000B30E0000}"/>
    <cellStyle name="Comma [0] 8030" xfId="20129" hidden="1" xr:uid="{00000000-0005-0000-0000-0000C24E0000}"/>
    <cellStyle name="Comma [0] 8031" xfId="20101" hidden="1" xr:uid="{00000000-0005-0000-0000-0000A64E0000}"/>
    <cellStyle name="Comma [0] 8032" xfId="20168" hidden="1" xr:uid="{00000000-0005-0000-0000-0000E94E0000}"/>
    <cellStyle name="Comma [0] 8033" xfId="20125" hidden="1" xr:uid="{00000000-0005-0000-0000-0000BE4E0000}"/>
    <cellStyle name="Comma [0] 8034" xfId="20159" hidden="1" xr:uid="{00000000-0005-0000-0000-0000E04E0000}"/>
    <cellStyle name="Comma [0] 8035" xfId="20172" hidden="1" xr:uid="{00000000-0005-0000-0000-0000ED4E0000}"/>
    <cellStyle name="Comma [0] 8036" xfId="20174" hidden="1" xr:uid="{00000000-0005-0000-0000-0000EF4E0000}"/>
    <cellStyle name="Comma [0] 8037" xfId="20042" hidden="1" xr:uid="{00000000-0005-0000-0000-00006B4E0000}"/>
    <cellStyle name="Comma [0] 8038" xfId="20162" hidden="1" xr:uid="{00000000-0005-0000-0000-0000E34E0000}"/>
    <cellStyle name="Comma [0] 8039" xfId="20102" hidden="1" xr:uid="{00000000-0005-0000-0000-0000A74E0000}"/>
    <cellStyle name="Comma [0] 804" xfId="3732" hidden="1" xr:uid="{00000000-0005-0000-0000-0000B50E0000}"/>
    <cellStyle name="Comma [0] 8040" xfId="20136" hidden="1" xr:uid="{00000000-0005-0000-0000-0000C94E0000}"/>
    <cellStyle name="Comma [0] 8041" xfId="20149" hidden="1" xr:uid="{00000000-0005-0000-0000-0000D64E0000}"/>
    <cellStyle name="Comma [0] 8042" xfId="20177" hidden="1" xr:uid="{00000000-0005-0000-0000-0000F24E0000}"/>
    <cellStyle name="Comma [0] 8043" xfId="20140" hidden="1" xr:uid="{00000000-0005-0000-0000-0000CD4E0000}"/>
    <cellStyle name="Comma [0] 8044" xfId="20100" hidden="1" xr:uid="{00000000-0005-0000-0000-0000A54E0000}"/>
    <cellStyle name="Comma [0] 8045" xfId="20179" hidden="1" xr:uid="{00000000-0005-0000-0000-0000F44E0000}"/>
    <cellStyle name="Comma [0] 8046" xfId="20181" hidden="1" xr:uid="{00000000-0005-0000-0000-0000F64E0000}"/>
    <cellStyle name="Comma [0] 8047" xfId="20241" hidden="1" xr:uid="{00000000-0005-0000-0000-0000324F0000}"/>
    <cellStyle name="Comma [0] 8048" xfId="20260" hidden="1" xr:uid="{00000000-0005-0000-0000-0000454F0000}"/>
    <cellStyle name="Comma [0] 8049" xfId="20267" hidden="1" xr:uid="{00000000-0005-0000-0000-00004C4F0000}"/>
    <cellStyle name="Comma [0] 805" xfId="3685" hidden="1" xr:uid="{00000000-0005-0000-0000-0000860E0000}"/>
    <cellStyle name="Comma [0] 8050" xfId="20274" hidden="1" xr:uid="{00000000-0005-0000-0000-0000534F0000}"/>
    <cellStyle name="Comma [0] 8051" xfId="20279" hidden="1" xr:uid="{00000000-0005-0000-0000-0000584F0000}"/>
    <cellStyle name="Comma [0] 8052" xfId="20266" hidden="1" xr:uid="{00000000-0005-0000-0000-00004B4F0000}"/>
    <cellStyle name="Comma [0] 8053" xfId="20271" hidden="1" xr:uid="{00000000-0005-0000-0000-0000504F0000}"/>
    <cellStyle name="Comma [0] 8054" xfId="20283" hidden="1" xr:uid="{00000000-0005-0000-0000-00005C4F0000}"/>
    <cellStyle name="Comma [0] 8055" xfId="20285" hidden="1" xr:uid="{00000000-0005-0000-0000-00005E4F0000}"/>
    <cellStyle name="Comma [0] 8056" xfId="20256" hidden="1" xr:uid="{00000000-0005-0000-0000-0000414F0000}"/>
    <cellStyle name="Comma [0] 8057" xfId="20245" hidden="1" xr:uid="{00000000-0005-0000-0000-0000364F0000}"/>
    <cellStyle name="Comma [0] 8058" xfId="20296" hidden="1" xr:uid="{00000000-0005-0000-0000-0000694F0000}"/>
    <cellStyle name="Comma [0] 8059" xfId="20305" hidden="1" xr:uid="{00000000-0005-0000-0000-0000724F0000}"/>
    <cellStyle name="Comma [0] 806" xfId="3691" hidden="1" xr:uid="{00000000-0005-0000-0000-00008C0E0000}"/>
    <cellStyle name="Comma [0] 8060" xfId="20316" hidden="1" xr:uid="{00000000-0005-0000-0000-00007D4F0000}"/>
    <cellStyle name="Comma [0] 8061" xfId="20322" hidden="1" xr:uid="{00000000-0005-0000-0000-0000834F0000}"/>
    <cellStyle name="Comma [0] 8062" xfId="20304" hidden="1" xr:uid="{00000000-0005-0000-0000-0000714F0000}"/>
    <cellStyle name="Comma [0] 8063" xfId="20314" hidden="1" xr:uid="{00000000-0005-0000-0000-00007B4F0000}"/>
    <cellStyle name="Comma [0] 8064" xfId="20334" hidden="1" xr:uid="{00000000-0005-0000-0000-00008F4F0000}"/>
    <cellStyle name="Comma [0] 8065" xfId="20336" hidden="1" xr:uid="{00000000-0005-0000-0000-0000914F0000}"/>
    <cellStyle name="Comma [0] 8066" xfId="20287" hidden="1" xr:uid="{00000000-0005-0000-0000-0000604F0000}"/>
    <cellStyle name="Comma [0] 8067" xfId="20248" hidden="1" xr:uid="{00000000-0005-0000-0000-0000394F0000}"/>
    <cellStyle name="Comma [0] 8068" xfId="20290" hidden="1" xr:uid="{00000000-0005-0000-0000-0000634F0000}"/>
    <cellStyle name="Comma [0] 8069" xfId="20253" hidden="1" xr:uid="{00000000-0005-0000-0000-00003E4F0000}"/>
    <cellStyle name="Comma [0] 807" xfId="3578" hidden="1" xr:uid="{00000000-0005-0000-0000-00001B0E0000}"/>
    <cellStyle name="Comma [0] 8070" xfId="20255" hidden="1" xr:uid="{00000000-0005-0000-0000-0000404F0000}"/>
    <cellStyle name="Comma [0] 8071" xfId="20341" hidden="1" xr:uid="{00000000-0005-0000-0000-0000964F0000}"/>
    <cellStyle name="Comma [0] 8072" xfId="20244" hidden="1" xr:uid="{00000000-0005-0000-0000-0000354F0000}"/>
    <cellStyle name="Comma [0] 8073" xfId="20252" hidden="1" xr:uid="{00000000-0005-0000-0000-00003D4F0000}"/>
    <cellStyle name="Comma [0] 8074" xfId="20353" hidden="1" xr:uid="{00000000-0005-0000-0000-0000A24F0000}"/>
    <cellStyle name="Comma [0] 8075" xfId="20355" hidden="1" xr:uid="{00000000-0005-0000-0000-0000A44F0000}"/>
    <cellStyle name="Comma [0] 8076" xfId="20344" hidden="1" xr:uid="{00000000-0005-0000-0000-0000994F0000}"/>
    <cellStyle name="Comma [0] 8077" xfId="20352" hidden="1" xr:uid="{00000000-0005-0000-0000-0000A14F0000}"/>
    <cellStyle name="Comma [0] 8078" xfId="20250" hidden="1" xr:uid="{00000000-0005-0000-0000-00003B4F0000}"/>
    <cellStyle name="Comma [0] 8079" xfId="20338" hidden="1" xr:uid="{00000000-0005-0000-0000-0000934F0000}"/>
    <cellStyle name="Comma [0] 808" xfId="3641" hidden="1" xr:uid="{00000000-0005-0000-0000-00005A0E0000}"/>
    <cellStyle name="Comma [0] 8080" xfId="20371" hidden="1" xr:uid="{00000000-0005-0000-0000-0000B44F0000}"/>
    <cellStyle name="Comma [0] 8081" xfId="20379" hidden="1" xr:uid="{00000000-0005-0000-0000-0000BC4F0000}"/>
    <cellStyle name="Comma [0] 8082" xfId="20288" hidden="1" xr:uid="{00000000-0005-0000-0000-0000614F0000}"/>
    <cellStyle name="Comma [0] 8083" xfId="20367" hidden="1" xr:uid="{00000000-0005-0000-0000-0000B04F0000}"/>
    <cellStyle name="Comma [0] 8084" xfId="20388" hidden="1" xr:uid="{00000000-0005-0000-0000-0000C54F0000}"/>
    <cellStyle name="Comma [0] 8085" xfId="20390" hidden="1" xr:uid="{00000000-0005-0000-0000-0000C74F0000}"/>
    <cellStyle name="Comma [0] 8086" xfId="20349" hidden="1" xr:uid="{00000000-0005-0000-0000-00009E4F0000}"/>
    <cellStyle name="Comma [0] 8087" xfId="20294" hidden="1" xr:uid="{00000000-0005-0000-0000-0000674F0000}"/>
    <cellStyle name="Comma [0] 8088" xfId="20347" hidden="1" xr:uid="{00000000-0005-0000-0000-00009C4F0000}"/>
    <cellStyle name="Comma [0] 8089" xfId="20331" hidden="1" xr:uid="{00000000-0005-0000-0000-00008C4F0000}"/>
    <cellStyle name="Comma [0] 809" xfId="3649" hidden="1" xr:uid="{00000000-0005-0000-0000-0000620E0000}"/>
    <cellStyle name="Comma [0] 8090" xfId="20327" hidden="1" xr:uid="{00000000-0005-0000-0000-0000884F0000}"/>
    <cellStyle name="Comma [0] 8091" xfId="20398" hidden="1" xr:uid="{00000000-0005-0000-0000-0000CF4F0000}"/>
    <cellStyle name="Comma [0] 8092" xfId="20264" hidden="1" xr:uid="{00000000-0005-0000-0000-0000494F0000}"/>
    <cellStyle name="Comma [0] 8093" xfId="20257" hidden="1" xr:uid="{00000000-0005-0000-0000-0000424F0000}"/>
    <cellStyle name="Comma [0] 8094" xfId="20406" hidden="1" xr:uid="{00000000-0005-0000-0000-0000D74F0000}"/>
    <cellStyle name="Comma [0] 8095" xfId="20408" hidden="1" xr:uid="{00000000-0005-0000-0000-0000D94F0000}"/>
    <cellStyle name="Comma [0] 8096" xfId="20357" hidden="1" xr:uid="{00000000-0005-0000-0000-0000A64F0000}"/>
    <cellStyle name="Comma [0] 8097" xfId="20333" hidden="1" xr:uid="{00000000-0005-0000-0000-00008E4F0000}"/>
    <cellStyle name="Comma [0] 8098" xfId="20368" hidden="1" xr:uid="{00000000-0005-0000-0000-0000B14F0000}"/>
    <cellStyle name="Comma [0] 8099" xfId="20300" hidden="1" xr:uid="{00000000-0005-0000-0000-00006D4F0000}"/>
    <cellStyle name="Comma [0] 81" xfId="2287" hidden="1" xr:uid="{00000000-0005-0000-0000-000010090000}"/>
    <cellStyle name="Comma [0] 810" xfId="3738" hidden="1" xr:uid="{00000000-0005-0000-0000-0000BB0E0000}"/>
    <cellStyle name="Comma [0] 8100" xfId="20370" hidden="1" xr:uid="{00000000-0005-0000-0000-0000B34F0000}"/>
    <cellStyle name="Comma [0] 8101" xfId="20415" hidden="1" xr:uid="{00000000-0005-0000-0000-0000E04F0000}"/>
    <cellStyle name="Comma [0] 8102" xfId="20358" hidden="1" xr:uid="{00000000-0005-0000-0000-0000A74F0000}"/>
    <cellStyle name="Comma [0] 8103" xfId="20315" hidden="1" xr:uid="{00000000-0005-0000-0000-00007C4F0000}"/>
    <cellStyle name="Comma [0] 8104" xfId="20421" hidden="1" xr:uid="{00000000-0005-0000-0000-0000E64F0000}"/>
    <cellStyle name="Comma [0] 8105" xfId="20423" hidden="1" xr:uid="{00000000-0005-0000-0000-0000E84F0000}"/>
    <cellStyle name="Comma [0] 8106" xfId="20376" hidden="1" xr:uid="{00000000-0005-0000-0000-0000B94F0000}"/>
    <cellStyle name="Comma [0] 8107" xfId="20382" hidden="1" xr:uid="{00000000-0005-0000-0000-0000BF4F0000}"/>
    <cellStyle name="Comma [0] 8108" xfId="20263" hidden="1" xr:uid="{00000000-0005-0000-0000-0000484F0000}"/>
    <cellStyle name="Comma [0] 8109" xfId="20332" hidden="1" xr:uid="{00000000-0005-0000-0000-00008D4F0000}"/>
    <cellStyle name="Comma [0] 811" xfId="3652" hidden="1" xr:uid="{00000000-0005-0000-0000-0000650E0000}"/>
    <cellStyle name="Comma [0] 8110" xfId="20340" hidden="1" xr:uid="{00000000-0005-0000-0000-0000954F0000}"/>
    <cellStyle name="Comma [0] 8111" xfId="20429" hidden="1" xr:uid="{00000000-0005-0000-0000-0000EE4F0000}"/>
    <cellStyle name="Comma [0] 8112" xfId="20343" hidden="1" xr:uid="{00000000-0005-0000-0000-0000984F0000}"/>
    <cellStyle name="Comma [0] 8113" xfId="20303" hidden="1" xr:uid="{00000000-0005-0000-0000-0000704F0000}"/>
    <cellStyle name="Comma [0] 8114" xfId="20434" hidden="1" xr:uid="{00000000-0005-0000-0000-0000F34F0000}"/>
    <cellStyle name="Comma [0] 8115" xfId="20436" hidden="1" xr:uid="{00000000-0005-0000-0000-0000F54F0000}"/>
    <cellStyle name="Comma [0] 8116" xfId="20395" hidden="1" xr:uid="{00000000-0005-0000-0000-0000CC4F0000}"/>
    <cellStyle name="Comma [0] 8117" xfId="20401" hidden="1" xr:uid="{00000000-0005-0000-0000-0000D24F0000}"/>
    <cellStyle name="Comma [0] 8118" xfId="20302" hidden="1" xr:uid="{00000000-0005-0000-0000-00006F4F0000}"/>
    <cellStyle name="Comma [0] 8119" xfId="20383" hidden="1" xr:uid="{00000000-0005-0000-0000-0000C04F0000}"/>
    <cellStyle name="Comma [0] 812" xfId="3612" hidden="1" xr:uid="{00000000-0005-0000-0000-00003D0E0000}"/>
    <cellStyle name="Comma [0] 8120" xfId="20362" hidden="1" xr:uid="{00000000-0005-0000-0000-0000AB4F0000}"/>
    <cellStyle name="Comma [0] 8121" xfId="20440" hidden="1" xr:uid="{00000000-0005-0000-0000-0000F94F0000}"/>
    <cellStyle name="Comma [0] 8122" xfId="20381" hidden="1" xr:uid="{00000000-0005-0000-0000-0000BE4F0000}"/>
    <cellStyle name="Comma [0] 8123" xfId="20319" hidden="1" xr:uid="{00000000-0005-0000-0000-0000804F0000}"/>
    <cellStyle name="Comma [0] 8124" xfId="20447" hidden="1" xr:uid="{00000000-0005-0000-0000-000000500000}"/>
    <cellStyle name="Comma [0] 8125" xfId="20449" hidden="1" xr:uid="{00000000-0005-0000-0000-000002500000}"/>
    <cellStyle name="Comma [0] 8126" xfId="20413" hidden="1" xr:uid="{00000000-0005-0000-0000-0000DE4F0000}"/>
    <cellStyle name="Comma [0] 8127" xfId="20418" hidden="1" xr:uid="{00000000-0005-0000-0000-0000E34F0000}"/>
    <cellStyle name="Comma [0] 8128" xfId="20247" hidden="1" xr:uid="{00000000-0005-0000-0000-0000384F0000}"/>
    <cellStyle name="Comma [0] 8129" xfId="20402" hidden="1" xr:uid="{00000000-0005-0000-0000-0000D34F0000}"/>
    <cellStyle name="Comma [0] 813" xfId="3743" hidden="1" xr:uid="{00000000-0005-0000-0000-0000C00E0000}"/>
    <cellStyle name="Comma [0] 8130" xfId="20307" hidden="1" xr:uid="{00000000-0005-0000-0000-0000744F0000}"/>
    <cellStyle name="Comma [0] 8131" xfId="20453" hidden="1" xr:uid="{00000000-0005-0000-0000-000006500000}"/>
    <cellStyle name="Comma [0] 8132" xfId="20400" hidden="1" xr:uid="{00000000-0005-0000-0000-0000D14F0000}"/>
    <cellStyle name="Comma [0] 8133" xfId="20339" hidden="1" xr:uid="{00000000-0005-0000-0000-0000944F0000}"/>
    <cellStyle name="Comma [0] 8134" xfId="20457" hidden="1" xr:uid="{00000000-0005-0000-0000-00000A500000}"/>
    <cellStyle name="Comma [0] 8135" xfId="20459" hidden="1" xr:uid="{00000000-0005-0000-0000-00000C500000}"/>
    <cellStyle name="Comma [0] 8136" xfId="20427" hidden="1" xr:uid="{00000000-0005-0000-0000-0000EC4F0000}"/>
    <cellStyle name="Comma [0] 8137" xfId="20431" hidden="1" xr:uid="{00000000-0005-0000-0000-0000F04F0000}"/>
    <cellStyle name="Comma [0] 8138" xfId="20321" hidden="1" xr:uid="{00000000-0005-0000-0000-0000824F0000}"/>
    <cellStyle name="Comma [0] 8139" xfId="20419" hidden="1" xr:uid="{00000000-0005-0000-0000-0000E44F0000}"/>
    <cellStyle name="Comma [0] 814" xfId="3745" hidden="1" xr:uid="{00000000-0005-0000-0000-0000C20E0000}"/>
    <cellStyle name="Comma [0] 8140" xfId="20311" hidden="1" xr:uid="{00000000-0005-0000-0000-0000784F0000}"/>
    <cellStyle name="Comma [0] 8141" xfId="20463" hidden="1" xr:uid="{00000000-0005-0000-0000-000010500000}"/>
    <cellStyle name="Comma [0] 8142" xfId="20417" hidden="1" xr:uid="{00000000-0005-0000-0000-0000E24F0000}"/>
    <cellStyle name="Comma [0] 8143" xfId="20386" hidden="1" xr:uid="{00000000-0005-0000-0000-0000C34F0000}"/>
    <cellStyle name="Comma [0] 8144" xfId="20467" hidden="1" xr:uid="{00000000-0005-0000-0000-000014500000}"/>
    <cellStyle name="Comma [0] 8145" xfId="20469" hidden="1" xr:uid="{00000000-0005-0000-0000-000016500000}"/>
    <cellStyle name="Comma [0] 8146" xfId="20455" hidden="1" xr:uid="{00000000-0005-0000-0000-000008500000}"/>
    <cellStyle name="Comma [0] 8147" xfId="20442" hidden="1" xr:uid="{00000000-0005-0000-0000-0000FB4F0000}"/>
    <cellStyle name="Comma [0] 8148" xfId="20466" hidden="1" xr:uid="{00000000-0005-0000-0000-000013500000}"/>
    <cellStyle name="Comma [0] 8149" xfId="20432" hidden="1" xr:uid="{00000000-0005-0000-0000-0000F14F0000}"/>
    <cellStyle name="Comma [0] 815" xfId="3704" hidden="1" xr:uid="{00000000-0005-0000-0000-0000990E0000}"/>
    <cellStyle name="Comma [0] 8150" xfId="20404" hidden="1" xr:uid="{00000000-0005-0000-0000-0000D54F0000}"/>
    <cellStyle name="Comma [0] 8151" xfId="20471" hidden="1" xr:uid="{00000000-0005-0000-0000-000018500000}"/>
    <cellStyle name="Comma [0] 8152" xfId="20428" hidden="1" xr:uid="{00000000-0005-0000-0000-0000ED4F0000}"/>
    <cellStyle name="Comma [0] 8153" xfId="20462" hidden="1" xr:uid="{00000000-0005-0000-0000-00000F500000}"/>
    <cellStyle name="Comma [0] 8154" xfId="20475" hidden="1" xr:uid="{00000000-0005-0000-0000-00001C500000}"/>
    <cellStyle name="Comma [0] 8155" xfId="20477" hidden="1" xr:uid="{00000000-0005-0000-0000-00001E500000}"/>
    <cellStyle name="Comma [0] 8156" xfId="20345" hidden="1" xr:uid="{00000000-0005-0000-0000-00009A4F0000}"/>
    <cellStyle name="Comma [0] 8157" xfId="20465" hidden="1" xr:uid="{00000000-0005-0000-0000-000012500000}"/>
    <cellStyle name="Comma [0] 8158" xfId="20405" hidden="1" xr:uid="{00000000-0005-0000-0000-0000D64F0000}"/>
    <cellStyle name="Comma [0] 8159" xfId="20439" hidden="1" xr:uid="{00000000-0005-0000-0000-0000F84F0000}"/>
    <cellStyle name="Comma [0] 816" xfId="3710" hidden="1" xr:uid="{00000000-0005-0000-0000-00009F0E0000}"/>
    <cellStyle name="Comma [0] 8160" xfId="20452" hidden="1" xr:uid="{00000000-0005-0000-0000-000005500000}"/>
    <cellStyle name="Comma [0] 8161" xfId="20480" hidden="1" xr:uid="{00000000-0005-0000-0000-000021500000}"/>
    <cellStyle name="Comma [0] 8162" xfId="20443" hidden="1" xr:uid="{00000000-0005-0000-0000-0000FC4F0000}"/>
    <cellStyle name="Comma [0] 8163" xfId="20403" hidden="1" xr:uid="{00000000-0005-0000-0000-0000D44F0000}"/>
    <cellStyle name="Comma [0] 8164" xfId="20483" hidden="1" xr:uid="{00000000-0005-0000-0000-000024500000}"/>
    <cellStyle name="Comma [0] 8165" xfId="20485" hidden="1" xr:uid="{00000000-0005-0000-0000-000026500000}"/>
    <cellStyle name="Comma [0] 8166" xfId="20204" hidden="1" xr:uid="{00000000-0005-0000-0000-00000D4F0000}"/>
    <cellStyle name="Comma [0] 8167" xfId="20186" hidden="1" xr:uid="{00000000-0005-0000-0000-0000FB4E0000}"/>
    <cellStyle name="Comma [0] 8168" xfId="20489" hidden="1" xr:uid="{00000000-0005-0000-0000-00002A500000}"/>
    <cellStyle name="Comma [0] 8169" xfId="20496" hidden="1" xr:uid="{00000000-0005-0000-0000-000031500000}"/>
    <cellStyle name="Comma [0] 817" xfId="3611" hidden="1" xr:uid="{00000000-0005-0000-0000-00003C0E0000}"/>
    <cellStyle name="Comma [0] 8170" xfId="20498" hidden="1" xr:uid="{00000000-0005-0000-0000-000033500000}"/>
    <cellStyle name="Comma [0] 8171" xfId="20488" hidden="1" xr:uid="{00000000-0005-0000-0000-000029500000}"/>
    <cellStyle name="Comma [0] 8172" xfId="20494" hidden="1" xr:uid="{00000000-0005-0000-0000-00002F500000}"/>
    <cellStyle name="Comma [0] 8173" xfId="20501" hidden="1" xr:uid="{00000000-0005-0000-0000-000036500000}"/>
    <cellStyle name="Comma [0] 8174" xfId="20503" hidden="1" xr:uid="{00000000-0005-0000-0000-000038500000}"/>
    <cellStyle name="Comma [0] 8175" xfId="20278" hidden="1" xr:uid="{00000000-0005-0000-0000-0000574F0000}"/>
    <cellStyle name="Comma [0] 8176" xfId="20234" hidden="1" xr:uid="{00000000-0005-0000-0000-00002B4F0000}"/>
    <cellStyle name="Comma [0] 8177" xfId="20514" hidden="1" xr:uid="{00000000-0005-0000-0000-000043500000}"/>
    <cellStyle name="Comma [0] 8178" xfId="20523" hidden="1" xr:uid="{00000000-0005-0000-0000-00004C500000}"/>
    <cellStyle name="Comma [0] 8179" xfId="20534" hidden="1" xr:uid="{00000000-0005-0000-0000-000057500000}"/>
    <cellStyle name="Comma [0] 818" xfId="3692" hidden="1" xr:uid="{00000000-0005-0000-0000-00008D0E0000}"/>
    <cellStyle name="Comma [0] 8180" xfId="20540" hidden="1" xr:uid="{00000000-0005-0000-0000-00005D500000}"/>
    <cellStyle name="Comma [0] 8181" xfId="20522" hidden="1" xr:uid="{00000000-0005-0000-0000-00004B500000}"/>
    <cellStyle name="Comma [0] 8182" xfId="20532" hidden="1" xr:uid="{00000000-0005-0000-0000-000055500000}"/>
    <cellStyle name="Comma [0] 8183" xfId="20552" hidden="1" xr:uid="{00000000-0005-0000-0000-000069500000}"/>
    <cellStyle name="Comma [0] 8184" xfId="20554" hidden="1" xr:uid="{00000000-0005-0000-0000-00006B500000}"/>
    <cellStyle name="Comma [0] 8185" xfId="20505" hidden="1" xr:uid="{00000000-0005-0000-0000-00003A500000}"/>
    <cellStyle name="Comma [0] 8186" xfId="20199" hidden="1" xr:uid="{00000000-0005-0000-0000-0000084F0000}"/>
    <cellStyle name="Comma [0] 8187" xfId="20508" hidden="1" xr:uid="{00000000-0005-0000-0000-00003D500000}"/>
    <cellStyle name="Comma [0] 8188" xfId="20233" hidden="1" xr:uid="{00000000-0005-0000-0000-00002A4F0000}"/>
    <cellStyle name="Comma [0] 8189" xfId="20232" hidden="1" xr:uid="{00000000-0005-0000-0000-0000294F0000}"/>
    <cellStyle name="Comma [0] 819" xfId="3671" hidden="1" xr:uid="{00000000-0005-0000-0000-0000780E0000}"/>
    <cellStyle name="Comma [0] 8190" xfId="20559" hidden="1" xr:uid="{00000000-0005-0000-0000-000070500000}"/>
    <cellStyle name="Comma [0] 8191" xfId="20201" hidden="1" xr:uid="{00000000-0005-0000-0000-00000A4F0000}"/>
    <cellStyle name="Comma [0] 8192" xfId="20235" hidden="1" xr:uid="{00000000-0005-0000-0000-00002C4F0000}"/>
    <cellStyle name="Comma [0] 8193" xfId="20571" hidden="1" xr:uid="{00000000-0005-0000-0000-00007C500000}"/>
    <cellStyle name="Comma [0] 8194" xfId="20573" hidden="1" xr:uid="{00000000-0005-0000-0000-00007E500000}"/>
    <cellStyle name="Comma [0] 8195" xfId="20562" hidden="1" xr:uid="{00000000-0005-0000-0000-000073500000}"/>
    <cellStyle name="Comma [0] 8196" xfId="20570" hidden="1" xr:uid="{00000000-0005-0000-0000-00007B500000}"/>
    <cellStyle name="Comma [0] 8197" xfId="20197" hidden="1" xr:uid="{00000000-0005-0000-0000-0000064F0000}"/>
    <cellStyle name="Comma [0] 8198" xfId="20556" hidden="1" xr:uid="{00000000-0005-0000-0000-00006D500000}"/>
    <cellStyle name="Comma [0] 8199" xfId="20589" hidden="1" xr:uid="{00000000-0005-0000-0000-00008E500000}"/>
    <cellStyle name="Comma [0] 82" xfId="2263" hidden="1" xr:uid="{00000000-0005-0000-0000-0000F8080000}"/>
    <cellStyle name="Comma [0] 820" xfId="3749" hidden="1" xr:uid="{00000000-0005-0000-0000-0000C60E0000}"/>
    <cellStyle name="Comma [0] 8200" xfId="20597" hidden="1" xr:uid="{00000000-0005-0000-0000-000096500000}"/>
    <cellStyle name="Comma [0] 8201" xfId="20506" hidden="1" xr:uid="{00000000-0005-0000-0000-00003B500000}"/>
    <cellStyle name="Comma [0] 8202" xfId="20585" hidden="1" xr:uid="{00000000-0005-0000-0000-00008A500000}"/>
    <cellStyle name="Comma [0] 8203" xfId="20606" hidden="1" xr:uid="{00000000-0005-0000-0000-00009F500000}"/>
    <cellStyle name="Comma [0] 8204" xfId="20608" hidden="1" xr:uid="{00000000-0005-0000-0000-0000A1500000}"/>
    <cellStyle name="Comma [0] 8205" xfId="20567" hidden="1" xr:uid="{00000000-0005-0000-0000-000078500000}"/>
    <cellStyle name="Comma [0] 8206" xfId="20512" hidden="1" xr:uid="{00000000-0005-0000-0000-000041500000}"/>
    <cellStyle name="Comma [0] 8207" xfId="20565" hidden="1" xr:uid="{00000000-0005-0000-0000-000076500000}"/>
    <cellStyle name="Comma [0] 8208" xfId="20549" hidden="1" xr:uid="{00000000-0005-0000-0000-000066500000}"/>
    <cellStyle name="Comma [0] 8209" xfId="20545" hidden="1" xr:uid="{00000000-0005-0000-0000-000062500000}"/>
    <cellStyle name="Comma [0] 821" xfId="3690" hidden="1" xr:uid="{00000000-0005-0000-0000-00008B0E0000}"/>
    <cellStyle name="Comma [0] 8210" xfId="20616" hidden="1" xr:uid="{00000000-0005-0000-0000-0000A9500000}"/>
    <cellStyle name="Comma [0] 8211" xfId="20189" hidden="1" xr:uid="{00000000-0005-0000-0000-0000FE4E0000}"/>
    <cellStyle name="Comma [0] 8212" xfId="20277" hidden="1" xr:uid="{00000000-0005-0000-0000-0000564F0000}"/>
    <cellStyle name="Comma [0] 8213" xfId="20624" hidden="1" xr:uid="{00000000-0005-0000-0000-0000B1500000}"/>
    <cellStyle name="Comma [0] 8214" xfId="20626" hidden="1" xr:uid="{00000000-0005-0000-0000-0000B3500000}"/>
    <cellStyle name="Comma [0] 8215" xfId="20575" hidden="1" xr:uid="{00000000-0005-0000-0000-000080500000}"/>
    <cellStyle name="Comma [0] 8216" xfId="20551" hidden="1" xr:uid="{00000000-0005-0000-0000-000068500000}"/>
    <cellStyle name="Comma [0] 8217" xfId="20586" hidden="1" xr:uid="{00000000-0005-0000-0000-00008B500000}"/>
    <cellStyle name="Comma [0] 8218" xfId="20518" hidden="1" xr:uid="{00000000-0005-0000-0000-000047500000}"/>
    <cellStyle name="Comma [0] 8219" xfId="20588" hidden="1" xr:uid="{00000000-0005-0000-0000-00008D500000}"/>
    <cellStyle name="Comma [0] 822" xfId="3628" hidden="1" xr:uid="{00000000-0005-0000-0000-00004D0E0000}"/>
    <cellStyle name="Comma [0] 8220" xfId="20633" hidden="1" xr:uid="{00000000-0005-0000-0000-0000BA500000}"/>
    <cellStyle name="Comma [0] 8221" xfId="20576" hidden="1" xr:uid="{00000000-0005-0000-0000-000081500000}"/>
    <cellStyle name="Comma [0] 8222" xfId="20533" hidden="1" xr:uid="{00000000-0005-0000-0000-000056500000}"/>
    <cellStyle name="Comma [0] 8223" xfId="20639" hidden="1" xr:uid="{00000000-0005-0000-0000-0000C0500000}"/>
    <cellStyle name="Comma [0] 8224" xfId="20641" hidden="1" xr:uid="{00000000-0005-0000-0000-0000C2500000}"/>
    <cellStyle name="Comma [0] 8225" xfId="20594" hidden="1" xr:uid="{00000000-0005-0000-0000-000093500000}"/>
    <cellStyle name="Comma [0] 8226" xfId="20600" hidden="1" xr:uid="{00000000-0005-0000-0000-000099500000}"/>
    <cellStyle name="Comma [0] 8227" xfId="20226" hidden="1" xr:uid="{00000000-0005-0000-0000-0000234F0000}"/>
    <cellStyle name="Comma [0] 8228" xfId="20550" hidden="1" xr:uid="{00000000-0005-0000-0000-000067500000}"/>
    <cellStyle name="Comma [0] 8229" xfId="20558" hidden="1" xr:uid="{00000000-0005-0000-0000-00006F500000}"/>
    <cellStyle name="Comma [0] 823" xfId="3756" hidden="1" xr:uid="{00000000-0005-0000-0000-0000CD0E0000}"/>
    <cellStyle name="Comma [0] 8230" xfId="20647" hidden="1" xr:uid="{00000000-0005-0000-0000-0000C8500000}"/>
    <cellStyle name="Comma [0] 8231" xfId="20561" hidden="1" xr:uid="{00000000-0005-0000-0000-000072500000}"/>
    <cellStyle name="Comma [0] 8232" xfId="20521" hidden="1" xr:uid="{00000000-0005-0000-0000-00004A500000}"/>
    <cellStyle name="Comma [0] 8233" xfId="20652" hidden="1" xr:uid="{00000000-0005-0000-0000-0000CD500000}"/>
    <cellStyle name="Comma [0] 8234" xfId="20654" hidden="1" xr:uid="{00000000-0005-0000-0000-0000CF500000}"/>
    <cellStyle name="Comma [0] 8235" xfId="20613" hidden="1" xr:uid="{00000000-0005-0000-0000-0000A6500000}"/>
    <cellStyle name="Comma [0] 8236" xfId="20619" hidden="1" xr:uid="{00000000-0005-0000-0000-0000AC500000}"/>
    <cellStyle name="Comma [0] 8237" xfId="20520" hidden="1" xr:uid="{00000000-0005-0000-0000-000049500000}"/>
    <cellStyle name="Comma [0] 8238" xfId="20601" hidden="1" xr:uid="{00000000-0005-0000-0000-00009A500000}"/>
    <cellStyle name="Comma [0] 8239" xfId="20580" hidden="1" xr:uid="{00000000-0005-0000-0000-000085500000}"/>
    <cellStyle name="Comma [0] 824" xfId="3758" hidden="1" xr:uid="{00000000-0005-0000-0000-0000CF0E0000}"/>
    <cellStyle name="Comma [0] 8240" xfId="20658" hidden="1" xr:uid="{00000000-0005-0000-0000-0000D3500000}"/>
    <cellStyle name="Comma [0] 8241" xfId="20599" hidden="1" xr:uid="{00000000-0005-0000-0000-000098500000}"/>
    <cellStyle name="Comma [0] 8242" xfId="20537" hidden="1" xr:uid="{00000000-0005-0000-0000-00005A500000}"/>
    <cellStyle name="Comma [0] 8243" xfId="20665" hidden="1" xr:uid="{00000000-0005-0000-0000-0000DA500000}"/>
    <cellStyle name="Comma [0] 8244" xfId="20667" hidden="1" xr:uid="{00000000-0005-0000-0000-0000DC500000}"/>
    <cellStyle name="Comma [0] 8245" xfId="20631" hidden="1" xr:uid="{00000000-0005-0000-0000-0000B8500000}"/>
    <cellStyle name="Comma [0] 8246" xfId="20636" hidden="1" xr:uid="{00000000-0005-0000-0000-0000BD500000}"/>
    <cellStyle name="Comma [0] 8247" xfId="20200" hidden="1" xr:uid="{00000000-0005-0000-0000-0000094F0000}"/>
    <cellStyle name="Comma [0] 8248" xfId="20620" hidden="1" xr:uid="{00000000-0005-0000-0000-0000AD500000}"/>
    <cellStyle name="Comma [0] 8249" xfId="20525" hidden="1" xr:uid="{00000000-0005-0000-0000-00004E500000}"/>
    <cellStyle name="Comma [0] 825" xfId="3722" hidden="1" xr:uid="{00000000-0005-0000-0000-0000AB0E0000}"/>
    <cellStyle name="Comma [0] 8250" xfId="20671" hidden="1" xr:uid="{00000000-0005-0000-0000-0000E0500000}"/>
    <cellStyle name="Comma [0] 8251" xfId="20618" hidden="1" xr:uid="{00000000-0005-0000-0000-0000AB500000}"/>
    <cellStyle name="Comma [0] 8252" xfId="20557" hidden="1" xr:uid="{00000000-0005-0000-0000-00006E500000}"/>
    <cellStyle name="Comma [0] 8253" xfId="20675" hidden="1" xr:uid="{00000000-0005-0000-0000-0000E4500000}"/>
    <cellStyle name="Comma [0] 8254" xfId="20677" hidden="1" xr:uid="{00000000-0005-0000-0000-0000E6500000}"/>
    <cellStyle name="Comma [0] 8255" xfId="20645" hidden="1" xr:uid="{00000000-0005-0000-0000-0000C6500000}"/>
    <cellStyle name="Comma [0] 8256" xfId="20649" hidden="1" xr:uid="{00000000-0005-0000-0000-0000CA500000}"/>
    <cellStyle name="Comma [0] 8257" xfId="20539" hidden="1" xr:uid="{00000000-0005-0000-0000-00005C500000}"/>
    <cellStyle name="Comma [0] 8258" xfId="20637" hidden="1" xr:uid="{00000000-0005-0000-0000-0000BE500000}"/>
    <cellStyle name="Comma [0] 8259" xfId="20529" hidden="1" xr:uid="{00000000-0005-0000-0000-000052500000}"/>
    <cellStyle name="Comma [0] 826" xfId="3727" hidden="1" xr:uid="{00000000-0005-0000-0000-0000B00E0000}"/>
    <cellStyle name="Comma [0] 8260" xfId="20681" hidden="1" xr:uid="{00000000-0005-0000-0000-0000EA500000}"/>
    <cellStyle name="Comma [0] 8261" xfId="20635" hidden="1" xr:uid="{00000000-0005-0000-0000-0000BC500000}"/>
    <cellStyle name="Comma [0] 8262" xfId="20604" hidden="1" xr:uid="{00000000-0005-0000-0000-00009D500000}"/>
    <cellStyle name="Comma [0] 8263" xfId="20685" hidden="1" xr:uid="{00000000-0005-0000-0000-0000EE500000}"/>
    <cellStyle name="Comma [0] 8264" xfId="20687" hidden="1" xr:uid="{00000000-0005-0000-0000-0000F0500000}"/>
    <cellStyle name="Comma [0] 8265" xfId="20673" hidden="1" xr:uid="{00000000-0005-0000-0000-0000E2500000}"/>
    <cellStyle name="Comma [0] 8266" xfId="20660" hidden="1" xr:uid="{00000000-0005-0000-0000-0000D5500000}"/>
    <cellStyle name="Comma [0] 8267" xfId="20684" hidden="1" xr:uid="{00000000-0005-0000-0000-0000ED500000}"/>
    <cellStyle name="Comma [0] 8268" xfId="20650" hidden="1" xr:uid="{00000000-0005-0000-0000-0000CB500000}"/>
    <cellStyle name="Comma [0] 8269" xfId="20622" hidden="1" xr:uid="{00000000-0005-0000-0000-0000AF500000}"/>
    <cellStyle name="Comma [0] 827" xfId="3092" hidden="1" xr:uid="{00000000-0005-0000-0000-0000350C0000}"/>
    <cellStyle name="Comma [0] 8270" xfId="20689" hidden="1" xr:uid="{00000000-0005-0000-0000-0000F2500000}"/>
    <cellStyle name="Comma [0] 8271" xfId="20646" hidden="1" xr:uid="{00000000-0005-0000-0000-0000C7500000}"/>
    <cellStyle name="Comma [0] 8272" xfId="20680" hidden="1" xr:uid="{00000000-0005-0000-0000-0000E9500000}"/>
    <cellStyle name="Comma [0] 8273" xfId="20693" hidden="1" xr:uid="{00000000-0005-0000-0000-0000F6500000}"/>
    <cellStyle name="Comma [0] 8274" xfId="20695" hidden="1" xr:uid="{00000000-0005-0000-0000-0000F8500000}"/>
    <cellStyle name="Comma [0] 8275" xfId="20563" hidden="1" xr:uid="{00000000-0005-0000-0000-000074500000}"/>
    <cellStyle name="Comma [0] 8276" xfId="20683" hidden="1" xr:uid="{00000000-0005-0000-0000-0000EC500000}"/>
    <cellStyle name="Comma [0] 8277" xfId="20623" hidden="1" xr:uid="{00000000-0005-0000-0000-0000B0500000}"/>
    <cellStyle name="Comma [0] 8278" xfId="20657" hidden="1" xr:uid="{00000000-0005-0000-0000-0000D2500000}"/>
    <cellStyle name="Comma [0] 8279" xfId="20670" hidden="1" xr:uid="{00000000-0005-0000-0000-0000DF500000}"/>
    <cellStyle name="Comma [0] 828" xfId="3711" hidden="1" xr:uid="{00000000-0005-0000-0000-0000A00E0000}"/>
    <cellStyle name="Comma [0] 8280" xfId="20698" hidden="1" xr:uid="{00000000-0005-0000-0000-0000FB500000}"/>
    <cellStyle name="Comma [0] 8281" xfId="20661" hidden="1" xr:uid="{00000000-0005-0000-0000-0000D6500000}"/>
    <cellStyle name="Comma [0] 8282" xfId="20621" hidden="1" xr:uid="{00000000-0005-0000-0000-0000AE500000}"/>
    <cellStyle name="Comma [0] 8283" xfId="20700" hidden="1" xr:uid="{00000000-0005-0000-0000-0000FD500000}"/>
    <cellStyle name="Comma [0] 8284" xfId="20702" hidden="1" xr:uid="{00000000-0005-0000-0000-0000FF500000}"/>
    <cellStyle name="Comma [0] 8285" xfId="20214" hidden="1" xr:uid="{00000000-0005-0000-0000-0000174F0000}"/>
    <cellStyle name="Comma [0] 8286" xfId="20211" hidden="1" xr:uid="{00000000-0005-0000-0000-0000144F0000}"/>
    <cellStyle name="Comma [0] 8287" xfId="20708" hidden="1" xr:uid="{00000000-0005-0000-0000-000005510000}"/>
    <cellStyle name="Comma [0] 8288" xfId="20714" hidden="1" xr:uid="{00000000-0005-0000-0000-00000B510000}"/>
    <cellStyle name="Comma [0] 8289" xfId="20716" hidden="1" xr:uid="{00000000-0005-0000-0000-00000D510000}"/>
    <cellStyle name="Comma [0] 829" xfId="3616" hidden="1" xr:uid="{00000000-0005-0000-0000-0000410E0000}"/>
    <cellStyle name="Comma [0] 8290" xfId="20707" hidden="1" xr:uid="{00000000-0005-0000-0000-000004510000}"/>
    <cellStyle name="Comma [0] 8291" xfId="20712" hidden="1" xr:uid="{00000000-0005-0000-0000-000009510000}"/>
    <cellStyle name="Comma [0] 8292" xfId="20718" hidden="1" xr:uid="{00000000-0005-0000-0000-00000F510000}"/>
    <cellStyle name="Comma [0] 8293" xfId="20720" hidden="1" xr:uid="{00000000-0005-0000-0000-000011510000}"/>
    <cellStyle name="Comma [0] 8294" xfId="20237" hidden="1" xr:uid="{00000000-0005-0000-0000-00002E4F0000}"/>
    <cellStyle name="Comma [0] 8295" xfId="20239" hidden="1" xr:uid="{00000000-0005-0000-0000-0000304F0000}"/>
    <cellStyle name="Comma [0] 8296" xfId="20731" hidden="1" xr:uid="{00000000-0005-0000-0000-00001C510000}"/>
    <cellStyle name="Comma [0] 8297" xfId="20740" hidden="1" xr:uid="{00000000-0005-0000-0000-000025510000}"/>
    <cellStyle name="Comma [0] 8298" xfId="20751" hidden="1" xr:uid="{00000000-0005-0000-0000-000030510000}"/>
    <cellStyle name="Comma [0] 8299" xfId="20757" hidden="1" xr:uid="{00000000-0005-0000-0000-000036510000}"/>
    <cellStyle name="Comma [0] 83" xfId="2298" hidden="1" xr:uid="{00000000-0005-0000-0000-00001B090000}"/>
    <cellStyle name="Comma [0] 830" xfId="3762" hidden="1" xr:uid="{00000000-0005-0000-0000-0000D30E0000}"/>
    <cellStyle name="Comma [0] 8300" xfId="20739" hidden="1" xr:uid="{00000000-0005-0000-0000-000024510000}"/>
    <cellStyle name="Comma [0] 8301" xfId="20749" hidden="1" xr:uid="{00000000-0005-0000-0000-00002E510000}"/>
    <cellStyle name="Comma [0] 8302" xfId="20769" hidden="1" xr:uid="{00000000-0005-0000-0000-000042510000}"/>
    <cellStyle name="Comma [0] 8303" xfId="20771" hidden="1" xr:uid="{00000000-0005-0000-0000-000044510000}"/>
    <cellStyle name="Comma [0] 8304" xfId="20722" hidden="1" xr:uid="{00000000-0005-0000-0000-000013510000}"/>
    <cellStyle name="Comma [0] 8305" xfId="20219" hidden="1" xr:uid="{00000000-0005-0000-0000-00001C4F0000}"/>
    <cellStyle name="Comma [0] 8306" xfId="20725" hidden="1" xr:uid="{00000000-0005-0000-0000-000016510000}"/>
    <cellStyle name="Comma [0] 8307" xfId="20224" hidden="1" xr:uid="{00000000-0005-0000-0000-0000214F0000}"/>
    <cellStyle name="Comma [0] 8308" xfId="20208" hidden="1" xr:uid="{00000000-0005-0000-0000-0000114F0000}"/>
    <cellStyle name="Comma [0] 8309" xfId="20776" hidden="1" xr:uid="{00000000-0005-0000-0000-000049510000}"/>
    <cellStyle name="Comma [0] 831" xfId="3709" hidden="1" xr:uid="{00000000-0005-0000-0000-00009E0E0000}"/>
    <cellStyle name="Comma [0] 8310" xfId="20217" hidden="1" xr:uid="{00000000-0005-0000-0000-00001A4F0000}"/>
    <cellStyle name="Comma [0] 8311" xfId="20238" hidden="1" xr:uid="{00000000-0005-0000-0000-00002F4F0000}"/>
    <cellStyle name="Comma [0] 8312" xfId="20788" hidden="1" xr:uid="{00000000-0005-0000-0000-000055510000}"/>
    <cellStyle name="Comma [0] 8313" xfId="20790" hidden="1" xr:uid="{00000000-0005-0000-0000-000057510000}"/>
    <cellStyle name="Comma [0] 8314" xfId="20779" hidden="1" xr:uid="{00000000-0005-0000-0000-00004C510000}"/>
    <cellStyle name="Comma [0] 8315" xfId="20787" hidden="1" xr:uid="{00000000-0005-0000-0000-000054510000}"/>
    <cellStyle name="Comma [0] 8316" xfId="20221" hidden="1" xr:uid="{00000000-0005-0000-0000-00001E4F0000}"/>
    <cellStyle name="Comma [0] 8317" xfId="20773" hidden="1" xr:uid="{00000000-0005-0000-0000-000046510000}"/>
    <cellStyle name="Comma [0] 8318" xfId="20806" hidden="1" xr:uid="{00000000-0005-0000-0000-000067510000}"/>
    <cellStyle name="Comma [0] 8319" xfId="20814" hidden="1" xr:uid="{00000000-0005-0000-0000-00006F510000}"/>
    <cellStyle name="Comma [0] 832" xfId="3648" hidden="1" xr:uid="{00000000-0005-0000-0000-0000610E0000}"/>
    <cellStyle name="Comma [0] 8320" xfId="20723" hidden="1" xr:uid="{00000000-0005-0000-0000-000014510000}"/>
    <cellStyle name="Comma [0] 8321" xfId="20802" hidden="1" xr:uid="{00000000-0005-0000-0000-000063510000}"/>
    <cellStyle name="Comma [0] 8322" xfId="20823" hidden="1" xr:uid="{00000000-0005-0000-0000-000078510000}"/>
    <cellStyle name="Comma [0] 8323" xfId="20825" hidden="1" xr:uid="{00000000-0005-0000-0000-00007A510000}"/>
    <cellStyle name="Comma [0] 8324" xfId="20784" hidden="1" xr:uid="{00000000-0005-0000-0000-000051510000}"/>
    <cellStyle name="Comma [0] 8325" xfId="20729" hidden="1" xr:uid="{00000000-0005-0000-0000-00001A510000}"/>
    <cellStyle name="Comma [0] 8326" xfId="20782" hidden="1" xr:uid="{00000000-0005-0000-0000-00004F510000}"/>
    <cellStyle name="Comma [0] 8327" xfId="20766" hidden="1" xr:uid="{00000000-0005-0000-0000-00003F510000}"/>
    <cellStyle name="Comma [0] 8328" xfId="20762" hidden="1" xr:uid="{00000000-0005-0000-0000-00003B510000}"/>
    <cellStyle name="Comma [0] 8329" xfId="20833" hidden="1" xr:uid="{00000000-0005-0000-0000-000082510000}"/>
    <cellStyle name="Comma [0] 833" xfId="3766" hidden="1" xr:uid="{00000000-0005-0000-0000-0000D70E0000}"/>
    <cellStyle name="Comma [0] 8330" xfId="20705" hidden="1" xr:uid="{00000000-0005-0000-0000-000002510000}"/>
    <cellStyle name="Comma [0] 8331" xfId="20187" hidden="1" xr:uid="{00000000-0005-0000-0000-0000FC4E0000}"/>
    <cellStyle name="Comma [0] 8332" xfId="20841" hidden="1" xr:uid="{00000000-0005-0000-0000-00008A510000}"/>
    <cellStyle name="Comma [0] 8333" xfId="20843" hidden="1" xr:uid="{00000000-0005-0000-0000-00008C510000}"/>
    <cellStyle name="Comma [0] 8334" xfId="20792" hidden="1" xr:uid="{00000000-0005-0000-0000-000059510000}"/>
    <cellStyle name="Comma [0] 8335" xfId="20768" hidden="1" xr:uid="{00000000-0005-0000-0000-000041510000}"/>
    <cellStyle name="Comma [0] 8336" xfId="20803" hidden="1" xr:uid="{00000000-0005-0000-0000-000064510000}"/>
    <cellStyle name="Comma [0] 8337" xfId="20735" hidden="1" xr:uid="{00000000-0005-0000-0000-000020510000}"/>
    <cellStyle name="Comma [0] 8338" xfId="20805" hidden="1" xr:uid="{00000000-0005-0000-0000-000066510000}"/>
    <cellStyle name="Comma [0] 8339" xfId="20850" hidden="1" xr:uid="{00000000-0005-0000-0000-000093510000}"/>
    <cellStyle name="Comma [0] 834" xfId="3768" hidden="1" xr:uid="{00000000-0005-0000-0000-0000D90E0000}"/>
    <cellStyle name="Comma [0] 8340" xfId="20793" hidden="1" xr:uid="{00000000-0005-0000-0000-00005A510000}"/>
    <cellStyle name="Comma [0] 8341" xfId="20750" hidden="1" xr:uid="{00000000-0005-0000-0000-00002F510000}"/>
    <cellStyle name="Comma [0] 8342" xfId="20856" hidden="1" xr:uid="{00000000-0005-0000-0000-000099510000}"/>
    <cellStyle name="Comma [0] 8343" xfId="20858" hidden="1" xr:uid="{00000000-0005-0000-0000-00009B510000}"/>
    <cellStyle name="Comma [0] 8344" xfId="20811" hidden="1" xr:uid="{00000000-0005-0000-0000-00006C510000}"/>
    <cellStyle name="Comma [0] 8345" xfId="20817" hidden="1" xr:uid="{00000000-0005-0000-0000-000072510000}"/>
    <cellStyle name="Comma [0] 8346" xfId="20704" hidden="1" xr:uid="{00000000-0005-0000-0000-000001510000}"/>
    <cellStyle name="Comma [0] 8347" xfId="20767" hidden="1" xr:uid="{00000000-0005-0000-0000-000040510000}"/>
    <cellStyle name="Comma [0] 8348" xfId="20775" hidden="1" xr:uid="{00000000-0005-0000-0000-000048510000}"/>
    <cellStyle name="Comma [0] 8349" xfId="20864" hidden="1" xr:uid="{00000000-0005-0000-0000-0000A1510000}"/>
    <cellStyle name="Comma [0] 835" xfId="3736" hidden="1" xr:uid="{00000000-0005-0000-0000-0000B90E0000}"/>
    <cellStyle name="Comma [0] 8350" xfId="20778" hidden="1" xr:uid="{00000000-0005-0000-0000-00004B510000}"/>
    <cellStyle name="Comma [0] 8351" xfId="20738" hidden="1" xr:uid="{00000000-0005-0000-0000-000023510000}"/>
    <cellStyle name="Comma [0] 8352" xfId="20869" hidden="1" xr:uid="{00000000-0005-0000-0000-0000A6510000}"/>
    <cellStyle name="Comma [0] 8353" xfId="20871" hidden="1" xr:uid="{00000000-0005-0000-0000-0000A8510000}"/>
    <cellStyle name="Comma [0] 8354" xfId="20830" hidden="1" xr:uid="{00000000-0005-0000-0000-00007F510000}"/>
    <cellStyle name="Comma [0] 8355" xfId="20836" hidden="1" xr:uid="{00000000-0005-0000-0000-000085510000}"/>
    <cellStyle name="Comma [0] 8356" xfId="20737" hidden="1" xr:uid="{00000000-0005-0000-0000-000022510000}"/>
    <cellStyle name="Comma [0] 8357" xfId="20818" hidden="1" xr:uid="{00000000-0005-0000-0000-000073510000}"/>
    <cellStyle name="Comma [0] 8358" xfId="20797" hidden="1" xr:uid="{00000000-0005-0000-0000-00005E510000}"/>
    <cellStyle name="Comma [0] 8359" xfId="20875" hidden="1" xr:uid="{00000000-0005-0000-0000-0000AC510000}"/>
    <cellStyle name="Comma [0] 836" xfId="3740" hidden="1" xr:uid="{00000000-0005-0000-0000-0000BD0E0000}"/>
    <cellStyle name="Comma [0] 8360" xfId="20816" hidden="1" xr:uid="{00000000-0005-0000-0000-000071510000}"/>
    <cellStyle name="Comma [0] 8361" xfId="20754" hidden="1" xr:uid="{00000000-0005-0000-0000-000033510000}"/>
    <cellStyle name="Comma [0] 8362" xfId="20882" hidden="1" xr:uid="{00000000-0005-0000-0000-0000B3510000}"/>
    <cellStyle name="Comma [0] 8363" xfId="20884" hidden="1" xr:uid="{00000000-0005-0000-0000-0000B5510000}"/>
    <cellStyle name="Comma [0] 8364" xfId="20848" hidden="1" xr:uid="{00000000-0005-0000-0000-000091510000}"/>
    <cellStyle name="Comma [0] 8365" xfId="20853" hidden="1" xr:uid="{00000000-0005-0000-0000-000096510000}"/>
    <cellStyle name="Comma [0] 8366" xfId="20218" hidden="1" xr:uid="{00000000-0005-0000-0000-00001B4F0000}"/>
    <cellStyle name="Comma [0] 8367" xfId="20837" hidden="1" xr:uid="{00000000-0005-0000-0000-000086510000}"/>
    <cellStyle name="Comma [0] 8368" xfId="20742" hidden="1" xr:uid="{00000000-0005-0000-0000-000027510000}"/>
    <cellStyle name="Comma [0] 8369" xfId="20888" hidden="1" xr:uid="{00000000-0005-0000-0000-0000B9510000}"/>
    <cellStyle name="Comma [0] 837" xfId="3630" hidden="1" xr:uid="{00000000-0005-0000-0000-00004F0E0000}"/>
    <cellStyle name="Comma [0] 8370" xfId="20835" hidden="1" xr:uid="{00000000-0005-0000-0000-000084510000}"/>
    <cellStyle name="Comma [0] 8371" xfId="20774" hidden="1" xr:uid="{00000000-0005-0000-0000-000047510000}"/>
    <cellStyle name="Comma [0] 8372" xfId="20892" hidden="1" xr:uid="{00000000-0005-0000-0000-0000BD510000}"/>
    <cellStyle name="Comma [0] 8373" xfId="20894" hidden="1" xr:uid="{00000000-0005-0000-0000-0000BF510000}"/>
    <cellStyle name="Comma [0] 8374" xfId="20862" hidden="1" xr:uid="{00000000-0005-0000-0000-00009F510000}"/>
    <cellStyle name="Comma [0] 8375" xfId="20866" hidden="1" xr:uid="{00000000-0005-0000-0000-0000A3510000}"/>
    <cellStyle name="Comma [0] 8376" xfId="20756" hidden="1" xr:uid="{00000000-0005-0000-0000-000035510000}"/>
    <cellStyle name="Comma [0] 8377" xfId="20854" hidden="1" xr:uid="{00000000-0005-0000-0000-000097510000}"/>
    <cellStyle name="Comma [0] 8378" xfId="20746" hidden="1" xr:uid="{00000000-0005-0000-0000-00002B510000}"/>
    <cellStyle name="Comma [0] 8379" xfId="20898" hidden="1" xr:uid="{00000000-0005-0000-0000-0000C3510000}"/>
    <cellStyle name="Comma [0] 838" xfId="3728" hidden="1" xr:uid="{00000000-0005-0000-0000-0000B10E0000}"/>
    <cellStyle name="Comma [0] 8380" xfId="20852" hidden="1" xr:uid="{00000000-0005-0000-0000-000095510000}"/>
    <cellStyle name="Comma [0] 8381" xfId="20821" hidden="1" xr:uid="{00000000-0005-0000-0000-000076510000}"/>
    <cellStyle name="Comma [0] 8382" xfId="20902" hidden="1" xr:uid="{00000000-0005-0000-0000-0000C7510000}"/>
    <cellStyle name="Comma [0] 8383" xfId="20904" hidden="1" xr:uid="{00000000-0005-0000-0000-0000C9510000}"/>
    <cellStyle name="Comma [0] 8384" xfId="20890" hidden="1" xr:uid="{00000000-0005-0000-0000-0000BB510000}"/>
    <cellStyle name="Comma [0] 8385" xfId="20877" hidden="1" xr:uid="{00000000-0005-0000-0000-0000AE510000}"/>
    <cellStyle name="Comma [0] 8386" xfId="20901" hidden="1" xr:uid="{00000000-0005-0000-0000-0000C6510000}"/>
    <cellStyle name="Comma [0] 8387" xfId="20867" hidden="1" xr:uid="{00000000-0005-0000-0000-0000A4510000}"/>
    <cellStyle name="Comma [0] 8388" xfId="20839" hidden="1" xr:uid="{00000000-0005-0000-0000-000088510000}"/>
    <cellStyle name="Comma [0] 8389" xfId="20906" hidden="1" xr:uid="{00000000-0005-0000-0000-0000CB510000}"/>
    <cellStyle name="Comma [0] 839" xfId="3620" hidden="1" xr:uid="{00000000-0005-0000-0000-0000450E0000}"/>
    <cellStyle name="Comma [0] 8390" xfId="20863" hidden="1" xr:uid="{00000000-0005-0000-0000-0000A0510000}"/>
    <cellStyle name="Comma [0] 8391" xfId="20897" hidden="1" xr:uid="{00000000-0005-0000-0000-0000C2510000}"/>
    <cellStyle name="Comma [0] 8392" xfId="20910" hidden="1" xr:uid="{00000000-0005-0000-0000-0000CF510000}"/>
    <cellStyle name="Comma [0] 8393" xfId="20912" hidden="1" xr:uid="{00000000-0005-0000-0000-0000D1510000}"/>
    <cellStyle name="Comma [0] 8394" xfId="20780" hidden="1" xr:uid="{00000000-0005-0000-0000-00004D510000}"/>
    <cellStyle name="Comma [0] 8395" xfId="20900" hidden="1" xr:uid="{00000000-0005-0000-0000-0000C5510000}"/>
    <cellStyle name="Comma [0] 8396" xfId="20840" hidden="1" xr:uid="{00000000-0005-0000-0000-000089510000}"/>
    <cellStyle name="Comma [0] 8397" xfId="20874" hidden="1" xr:uid="{00000000-0005-0000-0000-0000AB510000}"/>
    <cellStyle name="Comma [0] 8398" xfId="20887" hidden="1" xr:uid="{00000000-0005-0000-0000-0000B8510000}"/>
    <cellStyle name="Comma [0] 8399" xfId="20915" hidden="1" xr:uid="{00000000-0005-0000-0000-0000D4510000}"/>
    <cellStyle name="Comma [0] 84" xfId="2230" hidden="1" xr:uid="{00000000-0005-0000-0000-0000D7080000}"/>
    <cellStyle name="Comma [0] 840" xfId="3772" hidden="1" xr:uid="{00000000-0005-0000-0000-0000DD0E0000}"/>
    <cellStyle name="Comma [0] 8400" xfId="20878" hidden="1" xr:uid="{00000000-0005-0000-0000-0000AF510000}"/>
    <cellStyle name="Comma [0] 8401" xfId="20838" hidden="1" xr:uid="{00000000-0005-0000-0000-000087510000}"/>
    <cellStyle name="Comma [0] 8402" xfId="20917" hidden="1" xr:uid="{00000000-0005-0000-0000-0000D6510000}"/>
    <cellStyle name="Comma [0] 8403" xfId="20919" hidden="1" xr:uid="{00000000-0005-0000-0000-0000D8510000}"/>
    <cellStyle name="Comma [0] 8404" xfId="20272" hidden="1" xr:uid="{00000000-0005-0000-0000-0000514F0000}"/>
    <cellStyle name="Comma [0] 8405" xfId="20228" hidden="1" xr:uid="{00000000-0005-0000-0000-0000254F0000}"/>
    <cellStyle name="Comma [0] 8406" xfId="20925" hidden="1" xr:uid="{00000000-0005-0000-0000-0000DE510000}"/>
    <cellStyle name="Comma [0] 8407" xfId="20931" hidden="1" xr:uid="{00000000-0005-0000-0000-0000E4510000}"/>
    <cellStyle name="Comma [0] 8408" xfId="20933" hidden="1" xr:uid="{00000000-0005-0000-0000-0000E6510000}"/>
    <cellStyle name="Comma [0] 8409" xfId="20924" hidden="1" xr:uid="{00000000-0005-0000-0000-0000DD510000}"/>
    <cellStyle name="Comma [0] 841" xfId="3726" hidden="1" xr:uid="{00000000-0005-0000-0000-0000AF0E0000}"/>
    <cellStyle name="Comma [0] 8410" xfId="20929" hidden="1" xr:uid="{00000000-0005-0000-0000-0000E2510000}"/>
    <cellStyle name="Comma [0] 8411" xfId="20935" hidden="1" xr:uid="{00000000-0005-0000-0000-0000E8510000}"/>
    <cellStyle name="Comma [0] 8412" xfId="20937" hidden="1" xr:uid="{00000000-0005-0000-0000-0000EA510000}"/>
    <cellStyle name="Comma [0] 8413" xfId="20229" hidden="1" xr:uid="{00000000-0005-0000-0000-0000264F0000}"/>
    <cellStyle name="Comma [0] 8414" xfId="20207" hidden="1" xr:uid="{00000000-0005-0000-0000-0000104F0000}"/>
    <cellStyle name="Comma [0] 8415" xfId="20948" hidden="1" xr:uid="{00000000-0005-0000-0000-0000F5510000}"/>
    <cellStyle name="Comma [0] 8416" xfId="20957" hidden="1" xr:uid="{00000000-0005-0000-0000-0000FE510000}"/>
    <cellStyle name="Comma [0] 8417" xfId="20968" hidden="1" xr:uid="{00000000-0005-0000-0000-000009520000}"/>
    <cellStyle name="Comma [0] 8418" xfId="20974" hidden="1" xr:uid="{00000000-0005-0000-0000-00000F520000}"/>
    <cellStyle name="Comma [0] 8419" xfId="20956" hidden="1" xr:uid="{00000000-0005-0000-0000-0000FD510000}"/>
    <cellStyle name="Comma [0] 842" xfId="3695" hidden="1" xr:uid="{00000000-0005-0000-0000-0000900E0000}"/>
    <cellStyle name="Comma [0] 8420" xfId="20966" hidden="1" xr:uid="{00000000-0005-0000-0000-000007520000}"/>
    <cellStyle name="Comma [0] 8421" xfId="20986" hidden="1" xr:uid="{00000000-0005-0000-0000-00001B520000}"/>
    <cellStyle name="Comma [0] 8422" xfId="20988" hidden="1" xr:uid="{00000000-0005-0000-0000-00001D520000}"/>
    <cellStyle name="Comma [0] 8423" xfId="20939" hidden="1" xr:uid="{00000000-0005-0000-0000-0000EC510000}"/>
    <cellStyle name="Comma [0] 8424" xfId="20195" hidden="1" xr:uid="{00000000-0005-0000-0000-0000044F0000}"/>
    <cellStyle name="Comma [0] 8425" xfId="20942" hidden="1" xr:uid="{00000000-0005-0000-0000-0000EF510000}"/>
    <cellStyle name="Comma [0] 8426" xfId="20206" hidden="1" xr:uid="{00000000-0005-0000-0000-00000F4F0000}"/>
    <cellStyle name="Comma [0] 8427" xfId="20205" hidden="1" xr:uid="{00000000-0005-0000-0000-00000E4F0000}"/>
    <cellStyle name="Comma [0] 8428" xfId="20993" hidden="1" xr:uid="{00000000-0005-0000-0000-000022520000}"/>
    <cellStyle name="Comma [0] 8429" xfId="20281" hidden="1" xr:uid="{00000000-0005-0000-0000-00005A4F0000}"/>
    <cellStyle name="Comma [0] 843" xfId="3776" hidden="1" xr:uid="{00000000-0005-0000-0000-0000E10E0000}"/>
    <cellStyle name="Comma [0] 8430" xfId="20482" hidden="1" xr:uid="{00000000-0005-0000-0000-000023500000}"/>
    <cellStyle name="Comma [0] 8431" xfId="21005" hidden="1" xr:uid="{00000000-0005-0000-0000-00002E520000}"/>
    <cellStyle name="Comma [0] 8432" xfId="21007" hidden="1" xr:uid="{00000000-0005-0000-0000-000030520000}"/>
    <cellStyle name="Comma [0] 8433" xfId="20996" hidden="1" xr:uid="{00000000-0005-0000-0000-000025520000}"/>
    <cellStyle name="Comma [0] 8434" xfId="21004" hidden="1" xr:uid="{00000000-0005-0000-0000-00002D520000}"/>
    <cellStyle name="Comma [0] 8435" xfId="20491" hidden="1" xr:uid="{00000000-0005-0000-0000-00002C500000}"/>
    <cellStyle name="Comma [0] 8436" xfId="20990" hidden="1" xr:uid="{00000000-0005-0000-0000-00001F520000}"/>
    <cellStyle name="Comma [0] 8437" xfId="21023" hidden="1" xr:uid="{00000000-0005-0000-0000-000040520000}"/>
    <cellStyle name="Comma [0] 8438" xfId="21031" hidden="1" xr:uid="{00000000-0005-0000-0000-000048520000}"/>
    <cellStyle name="Comma [0] 8439" xfId="20940" hidden="1" xr:uid="{00000000-0005-0000-0000-0000ED510000}"/>
    <cellStyle name="Comma [0] 844" xfId="3778" hidden="1" xr:uid="{00000000-0005-0000-0000-0000E30E0000}"/>
    <cellStyle name="Comma [0] 8440" xfId="21019" hidden="1" xr:uid="{00000000-0005-0000-0000-00003C520000}"/>
    <cellStyle name="Comma [0] 8441" xfId="21040" hidden="1" xr:uid="{00000000-0005-0000-0000-000051520000}"/>
    <cellStyle name="Comma [0] 8442" xfId="21042" hidden="1" xr:uid="{00000000-0005-0000-0000-000053520000}"/>
    <cellStyle name="Comma [0] 8443" xfId="21001" hidden="1" xr:uid="{00000000-0005-0000-0000-00002A520000}"/>
    <cellStyle name="Comma [0] 8444" xfId="20946" hidden="1" xr:uid="{00000000-0005-0000-0000-0000F3510000}"/>
    <cellStyle name="Comma [0] 8445" xfId="20999" hidden="1" xr:uid="{00000000-0005-0000-0000-000028520000}"/>
    <cellStyle name="Comma [0] 8446" xfId="20983" hidden="1" xr:uid="{00000000-0005-0000-0000-000018520000}"/>
    <cellStyle name="Comma [0] 8447" xfId="20979" hidden="1" xr:uid="{00000000-0005-0000-0000-000014520000}"/>
    <cellStyle name="Comma [0] 8448" xfId="21050" hidden="1" xr:uid="{00000000-0005-0000-0000-00005B520000}"/>
    <cellStyle name="Comma [0] 8449" xfId="20922" hidden="1" xr:uid="{00000000-0005-0000-0000-0000DB510000}"/>
    <cellStyle name="Comma [0] 845" xfId="3764" hidden="1" xr:uid="{00000000-0005-0000-0000-0000D50E0000}"/>
    <cellStyle name="Comma [0] 8450" xfId="20230" hidden="1" xr:uid="{00000000-0005-0000-0000-0000274F0000}"/>
    <cellStyle name="Comma [0] 8451" xfId="21058" hidden="1" xr:uid="{00000000-0005-0000-0000-000063520000}"/>
    <cellStyle name="Comma [0] 8452" xfId="21060" hidden="1" xr:uid="{00000000-0005-0000-0000-000065520000}"/>
    <cellStyle name="Comma [0] 8453" xfId="21009" hidden="1" xr:uid="{00000000-0005-0000-0000-000032520000}"/>
    <cellStyle name="Comma [0] 8454" xfId="20985" hidden="1" xr:uid="{00000000-0005-0000-0000-00001A520000}"/>
    <cellStyle name="Comma [0] 8455" xfId="21020" hidden="1" xr:uid="{00000000-0005-0000-0000-00003D520000}"/>
    <cellStyle name="Comma [0] 8456" xfId="20952" hidden="1" xr:uid="{00000000-0005-0000-0000-0000F9510000}"/>
    <cellStyle name="Comma [0] 8457" xfId="21022" hidden="1" xr:uid="{00000000-0005-0000-0000-00003F520000}"/>
    <cellStyle name="Comma [0] 8458" xfId="21067" hidden="1" xr:uid="{00000000-0005-0000-0000-00006C520000}"/>
    <cellStyle name="Comma [0] 8459" xfId="21010" hidden="1" xr:uid="{00000000-0005-0000-0000-000033520000}"/>
    <cellStyle name="Comma [0] 846" xfId="3751" hidden="1" xr:uid="{00000000-0005-0000-0000-0000C80E0000}"/>
    <cellStyle name="Comma [0] 8460" xfId="20967" hidden="1" xr:uid="{00000000-0005-0000-0000-000008520000}"/>
    <cellStyle name="Comma [0] 8461" xfId="21073" hidden="1" xr:uid="{00000000-0005-0000-0000-000072520000}"/>
    <cellStyle name="Comma [0] 8462" xfId="21075" hidden="1" xr:uid="{00000000-0005-0000-0000-000074520000}"/>
    <cellStyle name="Comma [0] 8463" xfId="21028" hidden="1" xr:uid="{00000000-0005-0000-0000-000045520000}"/>
    <cellStyle name="Comma [0] 8464" xfId="21034" hidden="1" xr:uid="{00000000-0005-0000-0000-00004B520000}"/>
    <cellStyle name="Comma [0] 8465" xfId="20921" hidden="1" xr:uid="{00000000-0005-0000-0000-0000DA510000}"/>
    <cellStyle name="Comma [0] 8466" xfId="20984" hidden="1" xr:uid="{00000000-0005-0000-0000-000019520000}"/>
    <cellStyle name="Comma [0] 8467" xfId="20992" hidden="1" xr:uid="{00000000-0005-0000-0000-000021520000}"/>
    <cellStyle name="Comma [0] 8468" xfId="21081" hidden="1" xr:uid="{00000000-0005-0000-0000-00007A520000}"/>
    <cellStyle name="Comma [0] 8469" xfId="20995" hidden="1" xr:uid="{00000000-0005-0000-0000-000024520000}"/>
    <cellStyle name="Comma [0] 847" xfId="3775" hidden="1" xr:uid="{00000000-0005-0000-0000-0000E00E0000}"/>
    <cellStyle name="Comma [0] 8470" xfId="20955" hidden="1" xr:uid="{00000000-0005-0000-0000-0000FC510000}"/>
    <cellStyle name="Comma [0] 8471" xfId="21086" hidden="1" xr:uid="{00000000-0005-0000-0000-00007F520000}"/>
    <cellStyle name="Comma [0] 8472" xfId="21088" hidden="1" xr:uid="{00000000-0005-0000-0000-000081520000}"/>
    <cellStyle name="Comma [0] 8473" xfId="21047" hidden="1" xr:uid="{00000000-0005-0000-0000-000058520000}"/>
    <cellStyle name="Comma [0] 8474" xfId="21053" hidden="1" xr:uid="{00000000-0005-0000-0000-00005E520000}"/>
    <cellStyle name="Comma [0] 8475" xfId="20954" hidden="1" xr:uid="{00000000-0005-0000-0000-0000FB510000}"/>
    <cellStyle name="Comma [0] 8476" xfId="21035" hidden="1" xr:uid="{00000000-0005-0000-0000-00004C520000}"/>
    <cellStyle name="Comma [0] 8477" xfId="21014" hidden="1" xr:uid="{00000000-0005-0000-0000-000037520000}"/>
    <cellStyle name="Comma [0] 8478" xfId="21092" hidden="1" xr:uid="{00000000-0005-0000-0000-000085520000}"/>
    <cellStyle name="Comma [0] 8479" xfId="21033" hidden="1" xr:uid="{00000000-0005-0000-0000-00004A520000}"/>
    <cellStyle name="Comma [0] 848" xfId="3741" hidden="1" xr:uid="{00000000-0005-0000-0000-0000BE0E0000}"/>
    <cellStyle name="Comma [0] 8480" xfId="20971" hidden="1" xr:uid="{00000000-0005-0000-0000-00000C520000}"/>
    <cellStyle name="Comma [0] 8481" xfId="21099" hidden="1" xr:uid="{00000000-0005-0000-0000-00008C520000}"/>
    <cellStyle name="Comma [0] 8482" xfId="21101" hidden="1" xr:uid="{00000000-0005-0000-0000-00008E520000}"/>
    <cellStyle name="Comma [0] 8483" xfId="21065" hidden="1" xr:uid="{00000000-0005-0000-0000-00006A520000}"/>
    <cellStyle name="Comma [0] 8484" xfId="21070" hidden="1" xr:uid="{00000000-0005-0000-0000-00006F520000}"/>
    <cellStyle name="Comma [0] 8485" xfId="20500" hidden="1" xr:uid="{00000000-0005-0000-0000-000035500000}"/>
    <cellStyle name="Comma [0] 8486" xfId="21054" hidden="1" xr:uid="{00000000-0005-0000-0000-00005F520000}"/>
    <cellStyle name="Comma [0] 8487" xfId="20959" hidden="1" xr:uid="{00000000-0005-0000-0000-000000520000}"/>
    <cellStyle name="Comma [0] 8488" xfId="21105" hidden="1" xr:uid="{00000000-0005-0000-0000-000092520000}"/>
    <cellStyle name="Comma [0] 8489" xfId="21052" hidden="1" xr:uid="{00000000-0005-0000-0000-00005D520000}"/>
    <cellStyle name="Comma [0] 849" xfId="3713" hidden="1" xr:uid="{00000000-0005-0000-0000-0000A20E0000}"/>
    <cellStyle name="Comma [0] 8490" xfId="20991" hidden="1" xr:uid="{00000000-0005-0000-0000-000020520000}"/>
    <cellStyle name="Comma [0] 8491" xfId="21109" hidden="1" xr:uid="{00000000-0005-0000-0000-000096520000}"/>
    <cellStyle name="Comma [0] 8492" xfId="21111" hidden="1" xr:uid="{00000000-0005-0000-0000-000098520000}"/>
    <cellStyle name="Comma [0] 8493" xfId="21079" hidden="1" xr:uid="{00000000-0005-0000-0000-000078520000}"/>
    <cellStyle name="Comma [0] 8494" xfId="21083" hidden="1" xr:uid="{00000000-0005-0000-0000-00007C520000}"/>
    <cellStyle name="Comma [0] 8495" xfId="20973" hidden="1" xr:uid="{00000000-0005-0000-0000-00000E520000}"/>
    <cellStyle name="Comma [0] 8496" xfId="21071" hidden="1" xr:uid="{00000000-0005-0000-0000-000070520000}"/>
    <cellStyle name="Comma [0] 8497" xfId="20963" hidden="1" xr:uid="{00000000-0005-0000-0000-000004520000}"/>
    <cellStyle name="Comma [0] 8498" xfId="21115" hidden="1" xr:uid="{00000000-0005-0000-0000-00009C520000}"/>
    <cellStyle name="Comma [0] 8499" xfId="21069" hidden="1" xr:uid="{00000000-0005-0000-0000-00006E520000}"/>
    <cellStyle name="Comma [0] 85" xfId="2300" hidden="1" xr:uid="{00000000-0005-0000-0000-00001D090000}"/>
    <cellStyle name="Comma [0] 850" xfId="3780" hidden="1" xr:uid="{00000000-0005-0000-0000-0000E50E0000}"/>
    <cellStyle name="Comma [0] 8500" xfId="21038" hidden="1" xr:uid="{00000000-0005-0000-0000-00004F520000}"/>
    <cellStyle name="Comma [0] 8501" xfId="21119" hidden="1" xr:uid="{00000000-0005-0000-0000-0000A0520000}"/>
    <cellStyle name="Comma [0] 8502" xfId="21121" hidden="1" xr:uid="{00000000-0005-0000-0000-0000A2520000}"/>
    <cellStyle name="Comma [0] 8503" xfId="21107" hidden="1" xr:uid="{00000000-0005-0000-0000-000094520000}"/>
    <cellStyle name="Comma [0] 8504" xfId="21094" hidden="1" xr:uid="{00000000-0005-0000-0000-000087520000}"/>
    <cellStyle name="Comma [0] 8505" xfId="21118" hidden="1" xr:uid="{00000000-0005-0000-0000-00009F520000}"/>
    <cellStyle name="Comma [0] 8506" xfId="21084" hidden="1" xr:uid="{00000000-0005-0000-0000-00007D520000}"/>
    <cellStyle name="Comma [0] 8507" xfId="21056" hidden="1" xr:uid="{00000000-0005-0000-0000-000061520000}"/>
    <cellStyle name="Comma [0] 8508" xfId="21123" hidden="1" xr:uid="{00000000-0005-0000-0000-0000A4520000}"/>
    <cellStyle name="Comma [0] 8509" xfId="21080" hidden="1" xr:uid="{00000000-0005-0000-0000-000079520000}"/>
    <cellStyle name="Comma [0] 851" xfId="3737" hidden="1" xr:uid="{00000000-0005-0000-0000-0000BA0E0000}"/>
    <cellStyle name="Comma [0] 8510" xfId="21114" hidden="1" xr:uid="{00000000-0005-0000-0000-00009B520000}"/>
    <cellStyle name="Comma [0] 8511" xfId="21127" hidden="1" xr:uid="{00000000-0005-0000-0000-0000A8520000}"/>
    <cellStyle name="Comma [0] 8512" xfId="21129" hidden="1" xr:uid="{00000000-0005-0000-0000-0000AA520000}"/>
    <cellStyle name="Comma [0] 8513" xfId="20997" hidden="1" xr:uid="{00000000-0005-0000-0000-000026520000}"/>
    <cellStyle name="Comma [0] 8514" xfId="21117" hidden="1" xr:uid="{00000000-0005-0000-0000-00009E520000}"/>
    <cellStyle name="Comma [0] 8515" xfId="21057" hidden="1" xr:uid="{00000000-0005-0000-0000-000062520000}"/>
    <cellStyle name="Comma [0] 8516" xfId="21091" hidden="1" xr:uid="{00000000-0005-0000-0000-000084520000}"/>
    <cellStyle name="Comma [0] 8517" xfId="21104" hidden="1" xr:uid="{00000000-0005-0000-0000-000091520000}"/>
    <cellStyle name="Comma [0] 8518" xfId="21132" hidden="1" xr:uid="{00000000-0005-0000-0000-0000AD520000}"/>
    <cellStyle name="Comma [0] 8519" xfId="21095" hidden="1" xr:uid="{00000000-0005-0000-0000-000088520000}"/>
    <cellStyle name="Comma [0] 852" xfId="3771" hidden="1" xr:uid="{00000000-0005-0000-0000-0000DC0E0000}"/>
    <cellStyle name="Comma [0] 8520" xfId="21055" hidden="1" xr:uid="{00000000-0005-0000-0000-000060520000}"/>
    <cellStyle name="Comma [0] 8521" xfId="21134" hidden="1" xr:uid="{00000000-0005-0000-0000-0000AF520000}"/>
    <cellStyle name="Comma [0] 8522" xfId="21136" hidden="1" xr:uid="{00000000-0005-0000-0000-0000B1520000}"/>
    <cellStyle name="Comma [0] 8523" xfId="19896" hidden="1" xr:uid="{00000000-0005-0000-0000-0000D94D0000}"/>
    <cellStyle name="Comma [0] 8524" xfId="19882" hidden="1" xr:uid="{00000000-0005-0000-0000-0000CB4D0000}"/>
    <cellStyle name="Comma [0] 8525" xfId="19876" hidden="1" xr:uid="{00000000-0005-0000-0000-0000C54D0000}"/>
    <cellStyle name="Comma [0] 8526" xfId="21143" hidden="1" xr:uid="{00000000-0005-0000-0000-0000B8520000}"/>
    <cellStyle name="Comma [0] 8527" xfId="21146" hidden="1" xr:uid="{00000000-0005-0000-0000-0000BB520000}"/>
    <cellStyle name="Comma [0] 8528" xfId="19877" hidden="1" xr:uid="{00000000-0005-0000-0000-0000C64D0000}"/>
    <cellStyle name="Comma [0] 8529" xfId="21141" hidden="1" xr:uid="{00000000-0005-0000-0000-0000B6520000}"/>
    <cellStyle name="Comma [0] 853" xfId="3784" hidden="1" xr:uid="{00000000-0005-0000-0000-0000E90E0000}"/>
    <cellStyle name="Comma [0] 8530" xfId="21148" hidden="1" xr:uid="{00000000-0005-0000-0000-0000BD520000}"/>
    <cellStyle name="Comma [0] 8531" xfId="21150" hidden="1" xr:uid="{00000000-0005-0000-0000-0000BF520000}"/>
    <cellStyle name="Comma [0] 8532" xfId="19886" hidden="1" xr:uid="{00000000-0005-0000-0000-0000CF4D0000}"/>
    <cellStyle name="Comma [0] 8533" xfId="20183" hidden="1" xr:uid="{00000000-0005-0000-0000-0000F84E0000}"/>
    <cellStyle name="Comma [0] 8534" xfId="21161" hidden="1" xr:uid="{00000000-0005-0000-0000-0000CA520000}"/>
    <cellStyle name="Comma [0] 8535" xfId="21170" hidden="1" xr:uid="{00000000-0005-0000-0000-0000D3520000}"/>
    <cellStyle name="Comma [0] 8536" xfId="21181" hidden="1" xr:uid="{00000000-0005-0000-0000-0000DE520000}"/>
    <cellStyle name="Comma [0] 8537" xfId="21187" hidden="1" xr:uid="{00000000-0005-0000-0000-0000E4520000}"/>
    <cellStyle name="Comma [0] 8538" xfId="21169" hidden="1" xr:uid="{00000000-0005-0000-0000-0000D2520000}"/>
    <cellStyle name="Comma [0] 8539" xfId="21179" hidden="1" xr:uid="{00000000-0005-0000-0000-0000DC520000}"/>
    <cellStyle name="Comma [0] 854" xfId="3786" hidden="1" xr:uid="{00000000-0005-0000-0000-0000EB0E0000}"/>
    <cellStyle name="Comma [0] 8540" xfId="21199" hidden="1" xr:uid="{00000000-0005-0000-0000-0000F0520000}"/>
    <cellStyle name="Comma [0] 8541" xfId="21201" hidden="1" xr:uid="{00000000-0005-0000-0000-0000F2520000}"/>
    <cellStyle name="Comma [0] 8542" xfId="21152" hidden="1" xr:uid="{00000000-0005-0000-0000-0000C1520000}"/>
    <cellStyle name="Comma [0] 8543" xfId="19921" hidden="1" xr:uid="{00000000-0005-0000-0000-0000F24D0000}"/>
    <cellStyle name="Comma [0] 8544" xfId="21155" hidden="1" xr:uid="{00000000-0005-0000-0000-0000C4520000}"/>
    <cellStyle name="Comma [0] 8545" xfId="19889" hidden="1" xr:uid="{00000000-0005-0000-0000-0000D24D0000}"/>
    <cellStyle name="Comma [0] 8546" xfId="19887" hidden="1" xr:uid="{00000000-0005-0000-0000-0000D04D0000}"/>
    <cellStyle name="Comma [0] 8547" xfId="21206" hidden="1" xr:uid="{00000000-0005-0000-0000-0000F7520000}"/>
    <cellStyle name="Comma [0] 8548" xfId="20185" hidden="1" xr:uid="{00000000-0005-0000-0000-0000FA4E0000}"/>
    <cellStyle name="Comma [0] 8549" xfId="19891" hidden="1" xr:uid="{00000000-0005-0000-0000-0000D44D0000}"/>
    <cellStyle name="Comma [0] 855" xfId="3654" hidden="1" xr:uid="{00000000-0005-0000-0000-0000670E0000}"/>
    <cellStyle name="Comma [0] 8550" xfId="21218" hidden="1" xr:uid="{00000000-0005-0000-0000-000003530000}"/>
    <cellStyle name="Comma [0] 8551" xfId="21220" hidden="1" xr:uid="{00000000-0005-0000-0000-000005530000}"/>
    <cellStyle name="Comma [0] 8552" xfId="21209" hidden="1" xr:uid="{00000000-0005-0000-0000-0000FA520000}"/>
    <cellStyle name="Comma [0] 8553" xfId="21217" hidden="1" xr:uid="{00000000-0005-0000-0000-000002530000}"/>
    <cellStyle name="Comma [0] 8554" xfId="19892" hidden="1" xr:uid="{00000000-0005-0000-0000-0000D54D0000}"/>
    <cellStyle name="Comma [0] 8555" xfId="21203" hidden="1" xr:uid="{00000000-0005-0000-0000-0000F4520000}"/>
    <cellStyle name="Comma [0] 8556" xfId="21236" hidden="1" xr:uid="{00000000-0005-0000-0000-000015530000}"/>
    <cellStyle name="Comma [0] 8557" xfId="21244" hidden="1" xr:uid="{00000000-0005-0000-0000-00001D530000}"/>
    <cellStyle name="Comma [0] 8558" xfId="21153" hidden="1" xr:uid="{00000000-0005-0000-0000-0000C2520000}"/>
    <cellStyle name="Comma [0] 8559" xfId="21232" hidden="1" xr:uid="{00000000-0005-0000-0000-000011530000}"/>
    <cellStyle name="Comma [0] 856" xfId="3774" hidden="1" xr:uid="{00000000-0005-0000-0000-0000DF0E0000}"/>
    <cellStyle name="Comma [0] 8560" xfId="21253" hidden="1" xr:uid="{00000000-0005-0000-0000-000026530000}"/>
    <cellStyle name="Comma [0] 8561" xfId="21255" hidden="1" xr:uid="{00000000-0005-0000-0000-000028530000}"/>
    <cellStyle name="Comma [0] 8562" xfId="21214" hidden="1" xr:uid="{00000000-0005-0000-0000-0000FF520000}"/>
    <cellStyle name="Comma [0] 8563" xfId="21159" hidden="1" xr:uid="{00000000-0005-0000-0000-0000C8520000}"/>
    <cellStyle name="Comma [0] 8564" xfId="21212" hidden="1" xr:uid="{00000000-0005-0000-0000-0000FD520000}"/>
    <cellStyle name="Comma [0] 8565" xfId="21196" hidden="1" xr:uid="{00000000-0005-0000-0000-0000ED520000}"/>
    <cellStyle name="Comma [0] 8566" xfId="21192" hidden="1" xr:uid="{00000000-0005-0000-0000-0000E9520000}"/>
    <cellStyle name="Comma [0] 8567" xfId="21263" hidden="1" xr:uid="{00000000-0005-0000-0000-000030530000}"/>
    <cellStyle name="Comma [0] 8568" xfId="19879" hidden="1" xr:uid="{00000000-0005-0000-0000-0000C84D0000}"/>
    <cellStyle name="Comma [0] 8569" xfId="19885" hidden="1" xr:uid="{00000000-0005-0000-0000-0000CE4D0000}"/>
    <cellStyle name="Comma [0] 857" xfId="3714" hidden="1" xr:uid="{00000000-0005-0000-0000-0000A30E0000}"/>
    <cellStyle name="Comma [0] 8570" xfId="21271" hidden="1" xr:uid="{00000000-0005-0000-0000-000038530000}"/>
    <cellStyle name="Comma [0] 8571" xfId="21273" hidden="1" xr:uid="{00000000-0005-0000-0000-00003A530000}"/>
    <cellStyle name="Comma [0] 8572" xfId="21222" hidden="1" xr:uid="{00000000-0005-0000-0000-000007530000}"/>
    <cellStyle name="Comma [0] 8573" xfId="21198" hidden="1" xr:uid="{00000000-0005-0000-0000-0000EF520000}"/>
    <cellStyle name="Comma [0] 8574" xfId="21233" hidden="1" xr:uid="{00000000-0005-0000-0000-000012530000}"/>
    <cellStyle name="Comma [0] 8575" xfId="21165" hidden="1" xr:uid="{00000000-0005-0000-0000-0000CE520000}"/>
    <cellStyle name="Comma [0] 8576" xfId="21235" hidden="1" xr:uid="{00000000-0005-0000-0000-000014530000}"/>
    <cellStyle name="Comma [0] 8577" xfId="21280" hidden="1" xr:uid="{00000000-0005-0000-0000-000041530000}"/>
    <cellStyle name="Comma [0] 8578" xfId="21223" hidden="1" xr:uid="{00000000-0005-0000-0000-000008530000}"/>
    <cellStyle name="Comma [0] 8579" xfId="21180" hidden="1" xr:uid="{00000000-0005-0000-0000-0000DD520000}"/>
    <cellStyle name="Comma [0] 858" xfId="3748" hidden="1" xr:uid="{00000000-0005-0000-0000-0000C50E0000}"/>
    <cellStyle name="Comma [0] 8580" xfId="21286" hidden="1" xr:uid="{00000000-0005-0000-0000-000047530000}"/>
    <cellStyle name="Comma [0] 8581" xfId="21288" hidden="1" xr:uid="{00000000-0005-0000-0000-000049530000}"/>
    <cellStyle name="Comma [0] 8582" xfId="21241" hidden="1" xr:uid="{00000000-0005-0000-0000-00001A530000}"/>
    <cellStyle name="Comma [0] 8583" xfId="21247" hidden="1" xr:uid="{00000000-0005-0000-0000-000020530000}"/>
    <cellStyle name="Comma [0] 8584" xfId="19880" hidden="1" xr:uid="{00000000-0005-0000-0000-0000C94D0000}"/>
    <cellStyle name="Comma [0] 8585" xfId="21197" hidden="1" xr:uid="{00000000-0005-0000-0000-0000EE520000}"/>
    <cellStyle name="Comma [0] 8586" xfId="21205" hidden="1" xr:uid="{00000000-0005-0000-0000-0000F6520000}"/>
    <cellStyle name="Comma [0] 8587" xfId="21294" hidden="1" xr:uid="{00000000-0005-0000-0000-00004F530000}"/>
    <cellStyle name="Comma [0] 8588" xfId="21208" hidden="1" xr:uid="{00000000-0005-0000-0000-0000F9520000}"/>
    <cellStyle name="Comma [0] 8589" xfId="21168" hidden="1" xr:uid="{00000000-0005-0000-0000-0000D1520000}"/>
    <cellStyle name="Comma [0] 859" xfId="3761" hidden="1" xr:uid="{00000000-0005-0000-0000-0000D20E0000}"/>
    <cellStyle name="Comma [0] 8590" xfId="21299" hidden="1" xr:uid="{00000000-0005-0000-0000-000054530000}"/>
    <cellStyle name="Comma [0] 8591" xfId="21301" hidden="1" xr:uid="{00000000-0005-0000-0000-000056530000}"/>
    <cellStyle name="Comma [0] 8592" xfId="21260" hidden="1" xr:uid="{00000000-0005-0000-0000-00002D530000}"/>
    <cellStyle name="Comma [0] 8593" xfId="21266" hidden="1" xr:uid="{00000000-0005-0000-0000-000033530000}"/>
    <cellStyle name="Comma [0] 8594" xfId="21167" hidden="1" xr:uid="{00000000-0005-0000-0000-0000D0520000}"/>
    <cellStyle name="Comma [0] 8595" xfId="21248" hidden="1" xr:uid="{00000000-0005-0000-0000-000021530000}"/>
    <cellStyle name="Comma [0] 8596" xfId="21227" hidden="1" xr:uid="{00000000-0005-0000-0000-00000C530000}"/>
    <cellStyle name="Comma [0] 8597" xfId="21305" hidden="1" xr:uid="{00000000-0005-0000-0000-00005A530000}"/>
    <cellStyle name="Comma [0] 8598" xfId="21246" hidden="1" xr:uid="{00000000-0005-0000-0000-00001F530000}"/>
    <cellStyle name="Comma [0] 8599" xfId="21184" hidden="1" xr:uid="{00000000-0005-0000-0000-0000E1520000}"/>
    <cellStyle name="Comma [0] 86" xfId="2345" hidden="1" xr:uid="{00000000-0005-0000-0000-00004A090000}"/>
    <cellStyle name="Comma [0] 860" xfId="3789" hidden="1" xr:uid="{00000000-0005-0000-0000-0000EE0E0000}"/>
    <cellStyle name="Comma [0] 8600" xfId="21312" hidden="1" xr:uid="{00000000-0005-0000-0000-000061530000}"/>
    <cellStyle name="Comma [0] 8601" xfId="21314" hidden="1" xr:uid="{00000000-0005-0000-0000-000063530000}"/>
    <cellStyle name="Comma [0] 8602" xfId="21278" hidden="1" xr:uid="{00000000-0005-0000-0000-00003F530000}"/>
    <cellStyle name="Comma [0] 8603" xfId="21283" hidden="1" xr:uid="{00000000-0005-0000-0000-000044530000}"/>
    <cellStyle name="Comma [0] 8604" xfId="19894" hidden="1" xr:uid="{00000000-0005-0000-0000-0000D74D0000}"/>
    <cellStyle name="Comma [0] 8605" xfId="21267" hidden="1" xr:uid="{00000000-0005-0000-0000-000034530000}"/>
    <cellStyle name="Comma [0] 8606" xfId="21172" hidden="1" xr:uid="{00000000-0005-0000-0000-0000D5520000}"/>
    <cellStyle name="Comma [0] 8607" xfId="21318" hidden="1" xr:uid="{00000000-0005-0000-0000-000067530000}"/>
    <cellStyle name="Comma [0] 8608" xfId="21265" hidden="1" xr:uid="{00000000-0005-0000-0000-000032530000}"/>
    <cellStyle name="Comma [0] 8609" xfId="21204" hidden="1" xr:uid="{00000000-0005-0000-0000-0000F5520000}"/>
    <cellStyle name="Comma [0] 861" xfId="3752" hidden="1" xr:uid="{00000000-0005-0000-0000-0000C90E0000}"/>
    <cellStyle name="Comma [0] 8610" xfId="21322" hidden="1" xr:uid="{00000000-0005-0000-0000-00006B530000}"/>
    <cellStyle name="Comma [0] 8611" xfId="21324" hidden="1" xr:uid="{00000000-0005-0000-0000-00006D530000}"/>
    <cellStyle name="Comma [0] 8612" xfId="21292" hidden="1" xr:uid="{00000000-0005-0000-0000-00004D530000}"/>
    <cellStyle name="Comma [0] 8613" xfId="21296" hidden="1" xr:uid="{00000000-0005-0000-0000-000051530000}"/>
    <cellStyle name="Comma [0] 8614" xfId="21186" hidden="1" xr:uid="{00000000-0005-0000-0000-0000E3520000}"/>
    <cellStyle name="Comma [0] 8615" xfId="21284" hidden="1" xr:uid="{00000000-0005-0000-0000-000045530000}"/>
    <cellStyle name="Comma [0] 8616" xfId="21176" hidden="1" xr:uid="{00000000-0005-0000-0000-0000D9520000}"/>
    <cellStyle name="Comma [0] 8617" xfId="21328" hidden="1" xr:uid="{00000000-0005-0000-0000-000071530000}"/>
    <cellStyle name="Comma [0] 8618" xfId="21282" hidden="1" xr:uid="{00000000-0005-0000-0000-000043530000}"/>
    <cellStyle name="Comma [0] 8619" xfId="21251" hidden="1" xr:uid="{00000000-0005-0000-0000-000024530000}"/>
    <cellStyle name="Comma [0] 862" xfId="3712" hidden="1" xr:uid="{00000000-0005-0000-0000-0000A10E0000}"/>
    <cellStyle name="Comma [0] 8620" xfId="21332" hidden="1" xr:uid="{00000000-0005-0000-0000-000075530000}"/>
    <cellStyle name="Comma [0] 8621" xfId="21334" hidden="1" xr:uid="{00000000-0005-0000-0000-000077530000}"/>
    <cellStyle name="Comma [0] 8622" xfId="21320" hidden="1" xr:uid="{00000000-0005-0000-0000-000069530000}"/>
    <cellStyle name="Comma [0] 8623" xfId="21307" hidden="1" xr:uid="{00000000-0005-0000-0000-00005C530000}"/>
    <cellStyle name="Comma [0] 8624" xfId="21331" hidden="1" xr:uid="{00000000-0005-0000-0000-000074530000}"/>
    <cellStyle name="Comma [0] 8625" xfId="21297" hidden="1" xr:uid="{00000000-0005-0000-0000-000052530000}"/>
    <cellStyle name="Comma [0] 8626" xfId="21269" hidden="1" xr:uid="{00000000-0005-0000-0000-000036530000}"/>
    <cellStyle name="Comma [0] 8627" xfId="21336" hidden="1" xr:uid="{00000000-0005-0000-0000-000079530000}"/>
    <cellStyle name="Comma [0] 8628" xfId="21293" hidden="1" xr:uid="{00000000-0005-0000-0000-00004E530000}"/>
    <cellStyle name="Comma [0] 8629" xfId="21327" hidden="1" xr:uid="{00000000-0005-0000-0000-000070530000}"/>
    <cellStyle name="Comma [0] 863" xfId="3791" hidden="1" xr:uid="{00000000-0005-0000-0000-0000F00E0000}"/>
    <cellStyle name="Comma [0] 8630" xfId="21340" hidden="1" xr:uid="{00000000-0005-0000-0000-00007D530000}"/>
    <cellStyle name="Comma [0] 8631" xfId="21342" hidden="1" xr:uid="{00000000-0005-0000-0000-00007F530000}"/>
    <cellStyle name="Comma [0] 8632" xfId="21210" hidden="1" xr:uid="{00000000-0005-0000-0000-0000FB520000}"/>
    <cellStyle name="Comma [0] 8633" xfId="21330" hidden="1" xr:uid="{00000000-0005-0000-0000-000073530000}"/>
    <cellStyle name="Comma [0] 8634" xfId="21270" hidden="1" xr:uid="{00000000-0005-0000-0000-000037530000}"/>
    <cellStyle name="Comma [0] 8635" xfId="21304" hidden="1" xr:uid="{00000000-0005-0000-0000-000059530000}"/>
    <cellStyle name="Comma [0] 8636" xfId="21317" hidden="1" xr:uid="{00000000-0005-0000-0000-000066530000}"/>
    <cellStyle name="Comma [0] 8637" xfId="21345" hidden="1" xr:uid="{00000000-0005-0000-0000-000082530000}"/>
    <cellStyle name="Comma [0] 8638" xfId="21308" hidden="1" xr:uid="{00000000-0005-0000-0000-00005D530000}"/>
    <cellStyle name="Comma [0] 8639" xfId="21268" hidden="1" xr:uid="{00000000-0005-0000-0000-000035530000}"/>
    <cellStyle name="Comma [0] 864" xfId="3793" hidden="1" xr:uid="{00000000-0005-0000-0000-0000F20E0000}"/>
    <cellStyle name="Comma [0] 8640" xfId="21347" hidden="1" xr:uid="{00000000-0005-0000-0000-000084530000}"/>
    <cellStyle name="Comma [0] 8641" xfId="21349" hidden="1" xr:uid="{00000000-0005-0000-0000-000086530000}"/>
    <cellStyle name="Comma [0] 8642" xfId="21409" hidden="1" xr:uid="{00000000-0005-0000-0000-0000C2530000}"/>
    <cellStyle name="Comma [0] 8643" xfId="21428" hidden="1" xr:uid="{00000000-0005-0000-0000-0000D5530000}"/>
    <cellStyle name="Comma [0] 8644" xfId="21435" hidden="1" xr:uid="{00000000-0005-0000-0000-0000DC530000}"/>
    <cellStyle name="Comma [0] 8645" xfId="21442" hidden="1" xr:uid="{00000000-0005-0000-0000-0000E3530000}"/>
    <cellStyle name="Comma [0] 8646" xfId="21447" hidden="1" xr:uid="{00000000-0005-0000-0000-0000E8530000}"/>
    <cellStyle name="Comma [0] 8647" xfId="21434" hidden="1" xr:uid="{00000000-0005-0000-0000-0000DB530000}"/>
    <cellStyle name="Comma [0] 8648" xfId="21439" hidden="1" xr:uid="{00000000-0005-0000-0000-0000E0530000}"/>
    <cellStyle name="Comma [0] 8649" xfId="21451" hidden="1" xr:uid="{00000000-0005-0000-0000-0000EC530000}"/>
    <cellStyle name="Comma [0] 865" xfId="3146" hidden="1" xr:uid="{00000000-0005-0000-0000-00006B0C0000}"/>
    <cellStyle name="Comma [0] 8650" xfId="21453" hidden="1" xr:uid="{00000000-0005-0000-0000-0000EE530000}"/>
    <cellStyle name="Comma [0] 8651" xfId="21424" hidden="1" xr:uid="{00000000-0005-0000-0000-0000D1530000}"/>
    <cellStyle name="Comma [0] 8652" xfId="21413" hidden="1" xr:uid="{00000000-0005-0000-0000-0000C6530000}"/>
    <cellStyle name="Comma [0] 8653" xfId="21464" hidden="1" xr:uid="{00000000-0005-0000-0000-0000F9530000}"/>
    <cellStyle name="Comma [0] 8654" xfId="21473" hidden="1" xr:uid="{00000000-0005-0000-0000-000002540000}"/>
    <cellStyle name="Comma [0] 8655" xfId="21484" hidden="1" xr:uid="{00000000-0005-0000-0000-00000D540000}"/>
    <cellStyle name="Comma [0] 8656" xfId="21490" hidden="1" xr:uid="{00000000-0005-0000-0000-000013540000}"/>
    <cellStyle name="Comma [0] 8657" xfId="21472" hidden="1" xr:uid="{00000000-0005-0000-0000-000001540000}"/>
    <cellStyle name="Comma [0] 8658" xfId="21482" hidden="1" xr:uid="{00000000-0005-0000-0000-00000B540000}"/>
    <cellStyle name="Comma [0] 8659" xfId="21502" hidden="1" xr:uid="{00000000-0005-0000-0000-00001F540000}"/>
    <cellStyle name="Comma [0] 866" xfId="3102" hidden="1" xr:uid="{00000000-0005-0000-0000-00003F0C0000}"/>
    <cellStyle name="Comma [0] 8660" xfId="21504" hidden="1" xr:uid="{00000000-0005-0000-0000-000021540000}"/>
    <cellStyle name="Comma [0] 8661" xfId="21455" hidden="1" xr:uid="{00000000-0005-0000-0000-0000F0530000}"/>
    <cellStyle name="Comma [0] 8662" xfId="21416" hidden="1" xr:uid="{00000000-0005-0000-0000-0000C9530000}"/>
    <cellStyle name="Comma [0] 8663" xfId="21458" hidden="1" xr:uid="{00000000-0005-0000-0000-0000F3530000}"/>
    <cellStyle name="Comma [0] 8664" xfId="21421" hidden="1" xr:uid="{00000000-0005-0000-0000-0000CE530000}"/>
    <cellStyle name="Comma [0] 8665" xfId="21423" hidden="1" xr:uid="{00000000-0005-0000-0000-0000D0530000}"/>
    <cellStyle name="Comma [0] 8666" xfId="21509" hidden="1" xr:uid="{00000000-0005-0000-0000-000026540000}"/>
    <cellStyle name="Comma [0] 8667" xfId="21412" hidden="1" xr:uid="{00000000-0005-0000-0000-0000C5530000}"/>
    <cellStyle name="Comma [0] 8668" xfId="21420" hidden="1" xr:uid="{00000000-0005-0000-0000-0000CD530000}"/>
    <cellStyle name="Comma [0] 8669" xfId="21521" hidden="1" xr:uid="{00000000-0005-0000-0000-000032540000}"/>
    <cellStyle name="Comma [0] 867" xfId="3799" hidden="1" xr:uid="{00000000-0005-0000-0000-0000F80E0000}"/>
    <cellStyle name="Comma [0] 8670" xfId="21523" hidden="1" xr:uid="{00000000-0005-0000-0000-000034540000}"/>
    <cellStyle name="Comma [0] 8671" xfId="21512" hidden="1" xr:uid="{00000000-0005-0000-0000-000029540000}"/>
    <cellStyle name="Comma [0] 8672" xfId="21520" hidden="1" xr:uid="{00000000-0005-0000-0000-000031540000}"/>
    <cellStyle name="Comma [0] 8673" xfId="21418" hidden="1" xr:uid="{00000000-0005-0000-0000-0000CB530000}"/>
    <cellStyle name="Comma [0] 8674" xfId="21506" hidden="1" xr:uid="{00000000-0005-0000-0000-000023540000}"/>
    <cellStyle name="Comma [0] 8675" xfId="21539" hidden="1" xr:uid="{00000000-0005-0000-0000-000044540000}"/>
    <cellStyle name="Comma [0] 8676" xfId="21547" hidden="1" xr:uid="{00000000-0005-0000-0000-00004C540000}"/>
    <cellStyle name="Comma [0] 8677" xfId="21456" hidden="1" xr:uid="{00000000-0005-0000-0000-0000F1530000}"/>
    <cellStyle name="Comma [0] 8678" xfId="21535" hidden="1" xr:uid="{00000000-0005-0000-0000-000040540000}"/>
    <cellStyle name="Comma [0] 8679" xfId="21556" hidden="1" xr:uid="{00000000-0005-0000-0000-000055540000}"/>
    <cellStyle name="Comma [0] 868" xfId="3805" hidden="1" xr:uid="{00000000-0005-0000-0000-0000FE0E0000}"/>
    <cellStyle name="Comma [0] 8680" xfId="21558" hidden="1" xr:uid="{00000000-0005-0000-0000-000057540000}"/>
    <cellStyle name="Comma [0] 8681" xfId="21517" hidden="1" xr:uid="{00000000-0005-0000-0000-00002E540000}"/>
    <cellStyle name="Comma [0] 8682" xfId="21462" hidden="1" xr:uid="{00000000-0005-0000-0000-0000F7530000}"/>
    <cellStyle name="Comma [0] 8683" xfId="21515" hidden="1" xr:uid="{00000000-0005-0000-0000-00002C540000}"/>
    <cellStyle name="Comma [0] 8684" xfId="21499" hidden="1" xr:uid="{00000000-0005-0000-0000-00001C540000}"/>
    <cellStyle name="Comma [0] 8685" xfId="21495" hidden="1" xr:uid="{00000000-0005-0000-0000-000018540000}"/>
    <cellStyle name="Comma [0] 8686" xfId="21566" hidden="1" xr:uid="{00000000-0005-0000-0000-00005F540000}"/>
    <cellStyle name="Comma [0] 8687" xfId="21432" hidden="1" xr:uid="{00000000-0005-0000-0000-0000D9530000}"/>
    <cellStyle name="Comma [0] 8688" xfId="21425" hidden="1" xr:uid="{00000000-0005-0000-0000-0000D2530000}"/>
    <cellStyle name="Comma [0] 8689" xfId="21574" hidden="1" xr:uid="{00000000-0005-0000-0000-000067540000}"/>
    <cellStyle name="Comma [0] 869" xfId="3807" hidden="1" xr:uid="{00000000-0005-0000-0000-0000000F0000}"/>
    <cellStyle name="Comma [0] 8690" xfId="21576" hidden="1" xr:uid="{00000000-0005-0000-0000-000069540000}"/>
    <cellStyle name="Comma [0] 8691" xfId="21525" hidden="1" xr:uid="{00000000-0005-0000-0000-000036540000}"/>
    <cellStyle name="Comma [0] 8692" xfId="21501" hidden="1" xr:uid="{00000000-0005-0000-0000-00001E540000}"/>
    <cellStyle name="Comma [0] 8693" xfId="21536" hidden="1" xr:uid="{00000000-0005-0000-0000-000041540000}"/>
    <cellStyle name="Comma [0] 8694" xfId="21468" hidden="1" xr:uid="{00000000-0005-0000-0000-0000FD530000}"/>
    <cellStyle name="Comma [0] 8695" xfId="21538" hidden="1" xr:uid="{00000000-0005-0000-0000-000043540000}"/>
    <cellStyle name="Comma [0] 8696" xfId="21583" hidden="1" xr:uid="{00000000-0005-0000-0000-000070540000}"/>
    <cellStyle name="Comma [0] 8697" xfId="21526" hidden="1" xr:uid="{00000000-0005-0000-0000-000037540000}"/>
    <cellStyle name="Comma [0] 8698" xfId="21483" hidden="1" xr:uid="{00000000-0005-0000-0000-00000C540000}"/>
    <cellStyle name="Comma [0] 8699" xfId="21589" hidden="1" xr:uid="{00000000-0005-0000-0000-000076540000}"/>
    <cellStyle name="Comma [0] 87" xfId="2288" hidden="1" xr:uid="{00000000-0005-0000-0000-000011090000}"/>
    <cellStyle name="Comma [0] 870" xfId="3798" hidden="1" xr:uid="{00000000-0005-0000-0000-0000F70E0000}"/>
    <cellStyle name="Comma [0] 8700" xfId="21591" hidden="1" xr:uid="{00000000-0005-0000-0000-000078540000}"/>
    <cellStyle name="Comma [0] 8701" xfId="21544" hidden="1" xr:uid="{00000000-0005-0000-0000-000049540000}"/>
    <cellStyle name="Comma [0] 8702" xfId="21550" hidden="1" xr:uid="{00000000-0005-0000-0000-00004F540000}"/>
    <cellStyle name="Comma [0] 8703" xfId="21431" hidden="1" xr:uid="{00000000-0005-0000-0000-0000D8530000}"/>
    <cellStyle name="Comma [0] 8704" xfId="21500" hidden="1" xr:uid="{00000000-0005-0000-0000-00001D540000}"/>
    <cellStyle name="Comma [0] 8705" xfId="21508" hidden="1" xr:uid="{00000000-0005-0000-0000-000025540000}"/>
    <cellStyle name="Comma [0] 8706" xfId="21597" hidden="1" xr:uid="{00000000-0005-0000-0000-00007E540000}"/>
    <cellStyle name="Comma [0] 8707" xfId="21511" hidden="1" xr:uid="{00000000-0005-0000-0000-000028540000}"/>
    <cellStyle name="Comma [0] 8708" xfId="21471" hidden="1" xr:uid="{00000000-0005-0000-0000-000000540000}"/>
    <cellStyle name="Comma [0] 8709" xfId="21602" hidden="1" xr:uid="{00000000-0005-0000-0000-000083540000}"/>
    <cellStyle name="Comma [0] 871" xfId="3803" hidden="1" xr:uid="{00000000-0005-0000-0000-0000FC0E0000}"/>
    <cellStyle name="Comma [0] 8710" xfId="21604" hidden="1" xr:uid="{00000000-0005-0000-0000-000085540000}"/>
    <cellStyle name="Comma [0] 8711" xfId="21563" hidden="1" xr:uid="{00000000-0005-0000-0000-00005C540000}"/>
    <cellStyle name="Comma [0] 8712" xfId="21569" hidden="1" xr:uid="{00000000-0005-0000-0000-000062540000}"/>
    <cellStyle name="Comma [0] 8713" xfId="21470" hidden="1" xr:uid="{00000000-0005-0000-0000-0000FF530000}"/>
    <cellStyle name="Comma [0] 8714" xfId="21551" hidden="1" xr:uid="{00000000-0005-0000-0000-000050540000}"/>
    <cellStyle name="Comma [0] 8715" xfId="21530" hidden="1" xr:uid="{00000000-0005-0000-0000-00003B540000}"/>
    <cellStyle name="Comma [0] 8716" xfId="21608" hidden="1" xr:uid="{00000000-0005-0000-0000-000089540000}"/>
    <cellStyle name="Comma [0] 8717" xfId="21549" hidden="1" xr:uid="{00000000-0005-0000-0000-00004E540000}"/>
    <cellStyle name="Comma [0] 8718" xfId="21487" hidden="1" xr:uid="{00000000-0005-0000-0000-000010540000}"/>
    <cellStyle name="Comma [0] 8719" xfId="21615" hidden="1" xr:uid="{00000000-0005-0000-0000-000090540000}"/>
    <cellStyle name="Comma [0] 872" xfId="3809" hidden="1" xr:uid="{00000000-0005-0000-0000-0000020F0000}"/>
    <cellStyle name="Comma [0] 8720" xfId="21617" hidden="1" xr:uid="{00000000-0005-0000-0000-000092540000}"/>
    <cellStyle name="Comma [0] 8721" xfId="21581" hidden="1" xr:uid="{00000000-0005-0000-0000-00006E540000}"/>
    <cellStyle name="Comma [0] 8722" xfId="21586" hidden="1" xr:uid="{00000000-0005-0000-0000-000073540000}"/>
    <cellStyle name="Comma [0] 8723" xfId="21415" hidden="1" xr:uid="{00000000-0005-0000-0000-0000C8530000}"/>
    <cellStyle name="Comma [0] 8724" xfId="21570" hidden="1" xr:uid="{00000000-0005-0000-0000-000063540000}"/>
    <cellStyle name="Comma [0] 8725" xfId="21475" hidden="1" xr:uid="{00000000-0005-0000-0000-000004540000}"/>
    <cellStyle name="Comma [0] 8726" xfId="21621" hidden="1" xr:uid="{00000000-0005-0000-0000-000096540000}"/>
    <cellStyle name="Comma [0] 8727" xfId="21568" hidden="1" xr:uid="{00000000-0005-0000-0000-000061540000}"/>
    <cellStyle name="Comma [0] 8728" xfId="21507" hidden="1" xr:uid="{00000000-0005-0000-0000-000024540000}"/>
    <cellStyle name="Comma [0] 8729" xfId="21625" hidden="1" xr:uid="{00000000-0005-0000-0000-00009A540000}"/>
    <cellStyle name="Comma [0] 873" xfId="3811" hidden="1" xr:uid="{00000000-0005-0000-0000-0000040F0000}"/>
    <cellStyle name="Comma [0] 8730" xfId="21627" hidden="1" xr:uid="{00000000-0005-0000-0000-00009C540000}"/>
    <cellStyle name="Comma [0] 8731" xfId="21595" hidden="1" xr:uid="{00000000-0005-0000-0000-00007C540000}"/>
    <cellStyle name="Comma [0] 8732" xfId="21599" hidden="1" xr:uid="{00000000-0005-0000-0000-000080540000}"/>
    <cellStyle name="Comma [0] 8733" xfId="21489" hidden="1" xr:uid="{00000000-0005-0000-0000-000012540000}"/>
    <cellStyle name="Comma [0] 8734" xfId="21587" hidden="1" xr:uid="{00000000-0005-0000-0000-000074540000}"/>
    <cellStyle name="Comma [0] 8735" xfId="21479" hidden="1" xr:uid="{00000000-0005-0000-0000-000008540000}"/>
    <cellStyle name="Comma [0] 8736" xfId="21631" hidden="1" xr:uid="{00000000-0005-0000-0000-0000A0540000}"/>
    <cellStyle name="Comma [0] 8737" xfId="21585" hidden="1" xr:uid="{00000000-0005-0000-0000-000072540000}"/>
    <cellStyle name="Comma [0] 8738" xfId="21554" hidden="1" xr:uid="{00000000-0005-0000-0000-000053540000}"/>
    <cellStyle name="Comma [0] 8739" xfId="21635" hidden="1" xr:uid="{00000000-0005-0000-0000-0000A4540000}"/>
    <cellStyle name="Comma [0] 874" xfId="3103" hidden="1" xr:uid="{00000000-0005-0000-0000-0000400C0000}"/>
    <cellStyle name="Comma [0] 8740" xfId="21637" hidden="1" xr:uid="{00000000-0005-0000-0000-0000A6540000}"/>
    <cellStyle name="Comma [0] 8741" xfId="21623" hidden="1" xr:uid="{00000000-0005-0000-0000-000098540000}"/>
    <cellStyle name="Comma [0] 8742" xfId="21610" hidden="1" xr:uid="{00000000-0005-0000-0000-00008B540000}"/>
    <cellStyle name="Comma [0] 8743" xfId="21634" hidden="1" xr:uid="{00000000-0005-0000-0000-0000A3540000}"/>
    <cellStyle name="Comma [0] 8744" xfId="21600" hidden="1" xr:uid="{00000000-0005-0000-0000-000081540000}"/>
    <cellStyle name="Comma [0] 8745" xfId="21572" hidden="1" xr:uid="{00000000-0005-0000-0000-000065540000}"/>
    <cellStyle name="Comma [0] 8746" xfId="21639" hidden="1" xr:uid="{00000000-0005-0000-0000-0000A8540000}"/>
    <cellStyle name="Comma [0] 8747" xfId="21596" hidden="1" xr:uid="{00000000-0005-0000-0000-00007D540000}"/>
    <cellStyle name="Comma [0] 8748" xfId="21630" hidden="1" xr:uid="{00000000-0005-0000-0000-00009F540000}"/>
    <cellStyle name="Comma [0] 8749" xfId="21643" hidden="1" xr:uid="{00000000-0005-0000-0000-0000AC540000}"/>
    <cellStyle name="Comma [0] 875" xfId="3081" hidden="1" xr:uid="{00000000-0005-0000-0000-00002A0C0000}"/>
    <cellStyle name="Comma [0] 8750" xfId="21645" hidden="1" xr:uid="{00000000-0005-0000-0000-0000AE540000}"/>
    <cellStyle name="Comma [0] 8751" xfId="21513" hidden="1" xr:uid="{00000000-0005-0000-0000-00002A540000}"/>
    <cellStyle name="Comma [0] 8752" xfId="21633" hidden="1" xr:uid="{00000000-0005-0000-0000-0000A2540000}"/>
    <cellStyle name="Comma [0] 8753" xfId="21573" hidden="1" xr:uid="{00000000-0005-0000-0000-000066540000}"/>
    <cellStyle name="Comma [0] 8754" xfId="21607" hidden="1" xr:uid="{00000000-0005-0000-0000-000088540000}"/>
    <cellStyle name="Comma [0] 8755" xfId="21620" hidden="1" xr:uid="{00000000-0005-0000-0000-000095540000}"/>
    <cellStyle name="Comma [0] 8756" xfId="21648" hidden="1" xr:uid="{00000000-0005-0000-0000-0000B1540000}"/>
    <cellStyle name="Comma [0] 8757" xfId="21611" hidden="1" xr:uid="{00000000-0005-0000-0000-00008C540000}"/>
    <cellStyle name="Comma [0] 8758" xfId="21571" hidden="1" xr:uid="{00000000-0005-0000-0000-000064540000}"/>
    <cellStyle name="Comma [0] 8759" xfId="21651" hidden="1" xr:uid="{00000000-0005-0000-0000-0000B4540000}"/>
    <cellStyle name="Comma [0] 876" xfId="3822" hidden="1" xr:uid="{00000000-0005-0000-0000-00000F0F0000}"/>
    <cellStyle name="Comma [0] 8760" xfId="21653" hidden="1" xr:uid="{00000000-0005-0000-0000-0000B6540000}"/>
    <cellStyle name="Comma [0] 8761" xfId="21372" hidden="1" xr:uid="{00000000-0005-0000-0000-00009D530000}"/>
    <cellStyle name="Comma [0] 8762" xfId="21354" hidden="1" xr:uid="{00000000-0005-0000-0000-00008B530000}"/>
    <cellStyle name="Comma [0] 8763" xfId="21657" hidden="1" xr:uid="{00000000-0005-0000-0000-0000BA540000}"/>
    <cellStyle name="Comma [0] 8764" xfId="21664" hidden="1" xr:uid="{00000000-0005-0000-0000-0000C1540000}"/>
    <cellStyle name="Comma [0] 8765" xfId="21666" hidden="1" xr:uid="{00000000-0005-0000-0000-0000C3540000}"/>
    <cellStyle name="Comma [0] 8766" xfId="21656" hidden="1" xr:uid="{00000000-0005-0000-0000-0000B9540000}"/>
    <cellStyle name="Comma [0] 8767" xfId="21662" hidden="1" xr:uid="{00000000-0005-0000-0000-0000BF540000}"/>
    <cellStyle name="Comma [0] 8768" xfId="21669" hidden="1" xr:uid="{00000000-0005-0000-0000-0000C6540000}"/>
    <cellStyle name="Comma [0] 8769" xfId="21671" hidden="1" xr:uid="{00000000-0005-0000-0000-0000C8540000}"/>
    <cellStyle name="Comma [0] 877" xfId="3831" hidden="1" xr:uid="{00000000-0005-0000-0000-0000180F0000}"/>
    <cellStyle name="Comma [0] 8770" xfId="21446" hidden="1" xr:uid="{00000000-0005-0000-0000-0000E7530000}"/>
    <cellStyle name="Comma [0] 8771" xfId="21402" hidden="1" xr:uid="{00000000-0005-0000-0000-0000BB530000}"/>
    <cellStyle name="Comma [0] 8772" xfId="21682" hidden="1" xr:uid="{00000000-0005-0000-0000-0000D3540000}"/>
    <cellStyle name="Comma [0] 8773" xfId="21691" hidden="1" xr:uid="{00000000-0005-0000-0000-0000DC540000}"/>
    <cellStyle name="Comma [0] 8774" xfId="21702" hidden="1" xr:uid="{00000000-0005-0000-0000-0000E7540000}"/>
    <cellStyle name="Comma [0] 8775" xfId="21708" hidden="1" xr:uid="{00000000-0005-0000-0000-0000ED540000}"/>
    <cellStyle name="Comma [0] 8776" xfId="21690" hidden="1" xr:uid="{00000000-0005-0000-0000-0000DB540000}"/>
    <cellStyle name="Comma [0] 8777" xfId="21700" hidden="1" xr:uid="{00000000-0005-0000-0000-0000E5540000}"/>
    <cellStyle name="Comma [0] 8778" xfId="21720" hidden="1" xr:uid="{00000000-0005-0000-0000-0000F9540000}"/>
    <cellStyle name="Comma [0] 8779" xfId="21722" hidden="1" xr:uid="{00000000-0005-0000-0000-0000FB540000}"/>
    <cellStyle name="Comma [0] 878" xfId="3842" hidden="1" xr:uid="{00000000-0005-0000-0000-0000230F0000}"/>
    <cellStyle name="Comma [0] 8780" xfId="21673" hidden="1" xr:uid="{00000000-0005-0000-0000-0000CA540000}"/>
    <cellStyle name="Comma [0] 8781" xfId="21367" hidden="1" xr:uid="{00000000-0005-0000-0000-000098530000}"/>
    <cellStyle name="Comma [0] 8782" xfId="21676" hidden="1" xr:uid="{00000000-0005-0000-0000-0000CD540000}"/>
    <cellStyle name="Comma [0] 8783" xfId="21401" hidden="1" xr:uid="{00000000-0005-0000-0000-0000BA530000}"/>
    <cellStyle name="Comma [0] 8784" xfId="21400" hidden="1" xr:uid="{00000000-0005-0000-0000-0000B9530000}"/>
    <cellStyle name="Comma [0] 8785" xfId="21727" hidden="1" xr:uid="{00000000-0005-0000-0000-000000550000}"/>
    <cellStyle name="Comma [0] 8786" xfId="21369" hidden="1" xr:uid="{00000000-0005-0000-0000-00009A530000}"/>
    <cellStyle name="Comma [0] 8787" xfId="21403" hidden="1" xr:uid="{00000000-0005-0000-0000-0000BC530000}"/>
    <cellStyle name="Comma [0] 8788" xfId="21739" hidden="1" xr:uid="{00000000-0005-0000-0000-00000C550000}"/>
    <cellStyle name="Comma [0] 8789" xfId="21741" hidden="1" xr:uid="{00000000-0005-0000-0000-00000E550000}"/>
    <cellStyle name="Comma [0] 879" xfId="3848" hidden="1" xr:uid="{00000000-0005-0000-0000-0000290F0000}"/>
    <cellStyle name="Comma [0] 8790" xfId="21730" hidden="1" xr:uid="{00000000-0005-0000-0000-000003550000}"/>
    <cellStyle name="Comma [0] 8791" xfId="21738" hidden="1" xr:uid="{00000000-0005-0000-0000-00000B550000}"/>
    <cellStyle name="Comma [0] 8792" xfId="21365" hidden="1" xr:uid="{00000000-0005-0000-0000-000096530000}"/>
    <cellStyle name="Comma [0] 8793" xfId="21724" hidden="1" xr:uid="{00000000-0005-0000-0000-0000FD540000}"/>
    <cellStyle name="Comma [0] 8794" xfId="21757" hidden="1" xr:uid="{00000000-0005-0000-0000-00001E550000}"/>
    <cellStyle name="Comma [0] 8795" xfId="21765" hidden="1" xr:uid="{00000000-0005-0000-0000-000026550000}"/>
    <cellStyle name="Comma [0] 8796" xfId="21674" hidden="1" xr:uid="{00000000-0005-0000-0000-0000CB540000}"/>
    <cellStyle name="Comma [0] 8797" xfId="21753" hidden="1" xr:uid="{00000000-0005-0000-0000-00001A550000}"/>
    <cellStyle name="Comma [0] 8798" xfId="21774" hidden="1" xr:uid="{00000000-0005-0000-0000-00002F550000}"/>
    <cellStyle name="Comma [0] 8799" xfId="21776" hidden="1" xr:uid="{00000000-0005-0000-0000-000031550000}"/>
    <cellStyle name="Comma [0] 88" xfId="2245" hidden="1" xr:uid="{00000000-0005-0000-0000-0000E6080000}"/>
    <cellStyle name="Comma [0] 880" xfId="3830" hidden="1" xr:uid="{00000000-0005-0000-0000-0000170F0000}"/>
    <cellStyle name="Comma [0] 8800" xfId="21735" hidden="1" xr:uid="{00000000-0005-0000-0000-000008550000}"/>
    <cellStyle name="Comma [0] 8801" xfId="21680" hidden="1" xr:uid="{00000000-0005-0000-0000-0000D1540000}"/>
    <cellStyle name="Comma [0] 8802" xfId="21733" hidden="1" xr:uid="{00000000-0005-0000-0000-000006550000}"/>
    <cellStyle name="Comma [0] 8803" xfId="21717" hidden="1" xr:uid="{00000000-0005-0000-0000-0000F6540000}"/>
    <cellStyle name="Comma [0] 8804" xfId="21713" hidden="1" xr:uid="{00000000-0005-0000-0000-0000F2540000}"/>
    <cellStyle name="Comma [0] 8805" xfId="21784" hidden="1" xr:uid="{00000000-0005-0000-0000-000039550000}"/>
    <cellStyle name="Comma [0] 8806" xfId="21357" hidden="1" xr:uid="{00000000-0005-0000-0000-00008E530000}"/>
    <cellStyle name="Comma [0] 8807" xfId="21445" hidden="1" xr:uid="{00000000-0005-0000-0000-0000E6530000}"/>
    <cellStyle name="Comma [0] 8808" xfId="21792" hidden="1" xr:uid="{00000000-0005-0000-0000-000041550000}"/>
    <cellStyle name="Comma [0] 8809" xfId="21794" hidden="1" xr:uid="{00000000-0005-0000-0000-000043550000}"/>
    <cellStyle name="Comma [0] 881" xfId="3840" hidden="1" xr:uid="{00000000-0005-0000-0000-0000210F0000}"/>
    <cellStyle name="Comma [0] 8810" xfId="21743" hidden="1" xr:uid="{00000000-0005-0000-0000-000010550000}"/>
    <cellStyle name="Comma [0] 8811" xfId="21719" hidden="1" xr:uid="{00000000-0005-0000-0000-0000F8540000}"/>
    <cellStyle name="Comma [0] 8812" xfId="21754" hidden="1" xr:uid="{00000000-0005-0000-0000-00001B550000}"/>
    <cellStyle name="Comma [0] 8813" xfId="21686" hidden="1" xr:uid="{00000000-0005-0000-0000-0000D7540000}"/>
    <cellStyle name="Comma [0] 8814" xfId="21756" hidden="1" xr:uid="{00000000-0005-0000-0000-00001D550000}"/>
    <cellStyle name="Comma [0] 8815" xfId="21801" hidden="1" xr:uid="{00000000-0005-0000-0000-00004A550000}"/>
    <cellStyle name="Comma [0] 8816" xfId="21744" hidden="1" xr:uid="{00000000-0005-0000-0000-000011550000}"/>
    <cellStyle name="Comma [0] 8817" xfId="21701" hidden="1" xr:uid="{00000000-0005-0000-0000-0000E6540000}"/>
    <cellStyle name="Comma [0] 8818" xfId="21807" hidden="1" xr:uid="{00000000-0005-0000-0000-000050550000}"/>
    <cellStyle name="Comma [0] 8819" xfId="21809" hidden="1" xr:uid="{00000000-0005-0000-0000-000052550000}"/>
    <cellStyle name="Comma [0] 882" xfId="3860" hidden="1" xr:uid="{00000000-0005-0000-0000-0000350F0000}"/>
    <cellStyle name="Comma [0] 8820" xfId="21762" hidden="1" xr:uid="{00000000-0005-0000-0000-000023550000}"/>
    <cellStyle name="Comma [0] 8821" xfId="21768" hidden="1" xr:uid="{00000000-0005-0000-0000-000029550000}"/>
    <cellStyle name="Comma [0] 8822" xfId="21394" hidden="1" xr:uid="{00000000-0005-0000-0000-0000B3530000}"/>
    <cellStyle name="Comma [0] 8823" xfId="21718" hidden="1" xr:uid="{00000000-0005-0000-0000-0000F7540000}"/>
    <cellStyle name="Comma [0] 8824" xfId="21726" hidden="1" xr:uid="{00000000-0005-0000-0000-0000FF540000}"/>
    <cellStyle name="Comma [0] 8825" xfId="21815" hidden="1" xr:uid="{00000000-0005-0000-0000-000058550000}"/>
    <cellStyle name="Comma [0] 8826" xfId="21729" hidden="1" xr:uid="{00000000-0005-0000-0000-000002550000}"/>
    <cellStyle name="Comma [0] 8827" xfId="21689" hidden="1" xr:uid="{00000000-0005-0000-0000-0000DA540000}"/>
    <cellStyle name="Comma [0] 8828" xfId="21820" hidden="1" xr:uid="{00000000-0005-0000-0000-00005D550000}"/>
    <cellStyle name="Comma [0] 8829" xfId="21822" hidden="1" xr:uid="{00000000-0005-0000-0000-00005F550000}"/>
    <cellStyle name="Comma [0] 883" xfId="3862" hidden="1" xr:uid="{00000000-0005-0000-0000-0000370F0000}"/>
    <cellStyle name="Comma [0] 8830" xfId="21781" hidden="1" xr:uid="{00000000-0005-0000-0000-000036550000}"/>
    <cellStyle name="Comma [0] 8831" xfId="21787" hidden="1" xr:uid="{00000000-0005-0000-0000-00003C550000}"/>
    <cellStyle name="Comma [0] 8832" xfId="21688" hidden="1" xr:uid="{00000000-0005-0000-0000-0000D9540000}"/>
    <cellStyle name="Comma [0] 8833" xfId="21769" hidden="1" xr:uid="{00000000-0005-0000-0000-00002A550000}"/>
    <cellStyle name="Comma [0] 8834" xfId="21748" hidden="1" xr:uid="{00000000-0005-0000-0000-000015550000}"/>
    <cellStyle name="Comma [0] 8835" xfId="21826" hidden="1" xr:uid="{00000000-0005-0000-0000-000063550000}"/>
    <cellStyle name="Comma [0] 8836" xfId="21767" hidden="1" xr:uid="{00000000-0005-0000-0000-000028550000}"/>
    <cellStyle name="Comma [0] 8837" xfId="21705" hidden="1" xr:uid="{00000000-0005-0000-0000-0000EA540000}"/>
    <cellStyle name="Comma [0] 8838" xfId="21833" hidden="1" xr:uid="{00000000-0005-0000-0000-00006A550000}"/>
    <cellStyle name="Comma [0] 8839" xfId="21835" hidden="1" xr:uid="{00000000-0005-0000-0000-00006C550000}"/>
    <cellStyle name="Comma [0] 884" xfId="3813" hidden="1" xr:uid="{00000000-0005-0000-0000-0000060F0000}"/>
    <cellStyle name="Comma [0] 8840" xfId="21799" hidden="1" xr:uid="{00000000-0005-0000-0000-000048550000}"/>
    <cellStyle name="Comma [0] 8841" xfId="21804" hidden="1" xr:uid="{00000000-0005-0000-0000-00004D550000}"/>
    <cellStyle name="Comma [0] 8842" xfId="21368" hidden="1" xr:uid="{00000000-0005-0000-0000-000099530000}"/>
    <cellStyle name="Comma [0] 8843" xfId="21788" hidden="1" xr:uid="{00000000-0005-0000-0000-00003D550000}"/>
    <cellStyle name="Comma [0] 8844" xfId="21693" hidden="1" xr:uid="{00000000-0005-0000-0000-0000DE540000}"/>
    <cellStyle name="Comma [0] 8845" xfId="21839" hidden="1" xr:uid="{00000000-0005-0000-0000-000070550000}"/>
    <cellStyle name="Comma [0] 8846" xfId="21786" hidden="1" xr:uid="{00000000-0005-0000-0000-00003B550000}"/>
    <cellStyle name="Comma [0] 8847" xfId="21725" hidden="1" xr:uid="{00000000-0005-0000-0000-0000FE540000}"/>
    <cellStyle name="Comma [0] 8848" xfId="21843" hidden="1" xr:uid="{00000000-0005-0000-0000-000074550000}"/>
    <cellStyle name="Comma [0] 8849" xfId="21845" hidden="1" xr:uid="{00000000-0005-0000-0000-000076550000}"/>
    <cellStyle name="Comma [0] 885" xfId="3069" hidden="1" xr:uid="{00000000-0005-0000-0000-00001E0C0000}"/>
    <cellStyle name="Comma [0] 8850" xfId="21813" hidden="1" xr:uid="{00000000-0005-0000-0000-000056550000}"/>
    <cellStyle name="Comma [0] 8851" xfId="21817" hidden="1" xr:uid="{00000000-0005-0000-0000-00005A550000}"/>
    <cellStyle name="Comma [0] 8852" xfId="21707" hidden="1" xr:uid="{00000000-0005-0000-0000-0000EC540000}"/>
    <cellStyle name="Comma [0] 8853" xfId="21805" hidden="1" xr:uid="{00000000-0005-0000-0000-00004E550000}"/>
    <cellStyle name="Comma [0] 8854" xfId="21697" hidden="1" xr:uid="{00000000-0005-0000-0000-0000E2540000}"/>
    <cellStyle name="Comma [0] 8855" xfId="21849" hidden="1" xr:uid="{00000000-0005-0000-0000-00007A550000}"/>
    <cellStyle name="Comma [0] 8856" xfId="21803" hidden="1" xr:uid="{00000000-0005-0000-0000-00004C550000}"/>
    <cellStyle name="Comma [0] 8857" xfId="21772" hidden="1" xr:uid="{00000000-0005-0000-0000-00002D550000}"/>
    <cellStyle name="Comma [0] 8858" xfId="21853" hidden="1" xr:uid="{00000000-0005-0000-0000-00007E550000}"/>
    <cellStyle name="Comma [0] 8859" xfId="21855" hidden="1" xr:uid="{00000000-0005-0000-0000-000080550000}"/>
    <cellStyle name="Comma [0] 886" xfId="3816" hidden="1" xr:uid="{00000000-0005-0000-0000-0000090F0000}"/>
    <cellStyle name="Comma [0] 8860" xfId="21841" hidden="1" xr:uid="{00000000-0005-0000-0000-000072550000}"/>
    <cellStyle name="Comma [0] 8861" xfId="21828" hidden="1" xr:uid="{00000000-0005-0000-0000-000065550000}"/>
    <cellStyle name="Comma [0] 8862" xfId="21852" hidden="1" xr:uid="{00000000-0005-0000-0000-00007D550000}"/>
    <cellStyle name="Comma [0] 8863" xfId="21818" hidden="1" xr:uid="{00000000-0005-0000-0000-00005B550000}"/>
    <cellStyle name="Comma [0] 8864" xfId="21790" hidden="1" xr:uid="{00000000-0005-0000-0000-00003F550000}"/>
    <cellStyle name="Comma [0] 8865" xfId="21857" hidden="1" xr:uid="{00000000-0005-0000-0000-000082550000}"/>
    <cellStyle name="Comma [0] 8866" xfId="21814" hidden="1" xr:uid="{00000000-0005-0000-0000-000057550000}"/>
    <cellStyle name="Comma [0] 8867" xfId="21848" hidden="1" xr:uid="{00000000-0005-0000-0000-000079550000}"/>
    <cellStyle name="Comma [0] 8868" xfId="21861" hidden="1" xr:uid="{00000000-0005-0000-0000-000086550000}"/>
    <cellStyle name="Comma [0] 8869" xfId="21863" hidden="1" xr:uid="{00000000-0005-0000-0000-000088550000}"/>
    <cellStyle name="Comma [0] 887" xfId="3080" hidden="1" xr:uid="{00000000-0005-0000-0000-0000290C0000}"/>
    <cellStyle name="Comma [0] 8870" xfId="21731" hidden="1" xr:uid="{00000000-0005-0000-0000-000004550000}"/>
    <cellStyle name="Comma [0] 8871" xfId="21851" hidden="1" xr:uid="{00000000-0005-0000-0000-00007C550000}"/>
    <cellStyle name="Comma [0] 8872" xfId="21791" hidden="1" xr:uid="{00000000-0005-0000-0000-000040550000}"/>
    <cellStyle name="Comma [0] 8873" xfId="21825" hidden="1" xr:uid="{00000000-0005-0000-0000-000062550000}"/>
    <cellStyle name="Comma [0] 8874" xfId="21838" hidden="1" xr:uid="{00000000-0005-0000-0000-00006F550000}"/>
    <cellStyle name="Comma [0] 8875" xfId="21866" hidden="1" xr:uid="{00000000-0005-0000-0000-00008B550000}"/>
    <cellStyle name="Comma [0] 8876" xfId="21829" hidden="1" xr:uid="{00000000-0005-0000-0000-000066550000}"/>
    <cellStyle name="Comma [0] 8877" xfId="21789" hidden="1" xr:uid="{00000000-0005-0000-0000-00003E550000}"/>
    <cellStyle name="Comma [0] 8878" xfId="21868" hidden="1" xr:uid="{00000000-0005-0000-0000-00008D550000}"/>
    <cellStyle name="Comma [0] 8879" xfId="21870" hidden="1" xr:uid="{00000000-0005-0000-0000-00008F550000}"/>
    <cellStyle name="Comma [0] 888" xfId="3079" hidden="1" xr:uid="{00000000-0005-0000-0000-0000280C0000}"/>
    <cellStyle name="Comma [0] 8880" xfId="21382" hidden="1" xr:uid="{00000000-0005-0000-0000-0000A7530000}"/>
    <cellStyle name="Comma [0] 8881" xfId="21379" hidden="1" xr:uid="{00000000-0005-0000-0000-0000A4530000}"/>
    <cellStyle name="Comma [0] 8882" xfId="21876" hidden="1" xr:uid="{00000000-0005-0000-0000-000095550000}"/>
    <cellStyle name="Comma [0] 8883" xfId="21882" hidden="1" xr:uid="{00000000-0005-0000-0000-00009B550000}"/>
    <cellStyle name="Comma [0] 8884" xfId="21884" hidden="1" xr:uid="{00000000-0005-0000-0000-00009D550000}"/>
    <cellStyle name="Comma [0] 8885" xfId="21875" hidden="1" xr:uid="{00000000-0005-0000-0000-000094550000}"/>
    <cellStyle name="Comma [0] 8886" xfId="21880" hidden="1" xr:uid="{00000000-0005-0000-0000-000099550000}"/>
    <cellStyle name="Comma [0] 8887" xfId="21886" hidden="1" xr:uid="{00000000-0005-0000-0000-00009F550000}"/>
    <cellStyle name="Comma [0] 8888" xfId="21888" hidden="1" xr:uid="{00000000-0005-0000-0000-0000A1550000}"/>
    <cellStyle name="Comma [0] 8889" xfId="21405" hidden="1" xr:uid="{00000000-0005-0000-0000-0000BE530000}"/>
    <cellStyle name="Comma [0] 889" xfId="3867" hidden="1" xr:uid="{00000000-0005-0000-0000-00003C0F0000}"/>
    <cellStyle name="Comma [0] 8890" xfId="21407" hidden="1" xr:uid="{00000000-0005-0000-0000-0000C0530000}"/>
    <cellStyle name="Comma [0] 8891" xfId="21899" hidden="1" xr:uid="{00000000-0005-0000-0000-0000AC550000}"/>
    <cellStyle name="Comma [0] 8892" xfId="21908" hidden="1" xr:uid="{00000000-0005-0000-0000-0000B5550000}"/>
    <cellStyle name="Comma [0] 8893" xfId="21919" hidden="1" xr:uid="{00000000-0005-0000-0000-0000C0550000}"/>
    <cellStyle name="Comma [0] 8894" xfId="21925" hidden="1" xr:uid="{00000000-0005-0000-0000-0000C6550000}"/>
    <cellStyle name="Comma [0] 8895" xfId="21907" hidden="1" xr:uid="{00000000-0005-0000-0000-0000B4550000}"/>
    <cellStyle name="Comma [0] 8896" xfId="21917" hidden="1" xr:uid="{00000000-0005-0000-0000-0000BE550000}"/>
    <cellStyle name="Comma [0] 8897" xfId="21937" hidden="1" xr:uid="{00000000-0005-0000-0000-0000D2550000}"/>
    <cellStyle name="Comma [0] 8898" xfId="21939" hidden="1" xr:uid="{00000000-0005-0000-0000-0000D4550000}"/>
    <cellStyle name="Comma [0] 8899" xfId="21890" hidden="1" xr:uid="{00000000-0005-0000-0000-0000A3550000}"/>
    <cellStyle name="Comma [0] 89" xfId="2351" hidden="1" xr:uid="{00000000-0005-0000-0000-000050090000}"/>
    <cellStyle name="Comma [0] 890" xfId="3155" hidden="1" xr:uid="{00000000-0005-0000-0000-0000740C0000}"/>
    <cellStyle name="Comma [0] 8900" xfId="21387" hidden="1" xr:uid="{00000000-0005-0000-0000-0000AC530000}"/>
    <cellStyle name="Comma [0] 8901" xfId="21893" hidden="1" xr:uid="{00000000-0005-0000-0000-0000A6550000}"/>
    <cellStyle name="Comma [0] 8902" xfId="21392" hidden="1" xr:uid="{00000000-0005-0000-0000-0000B1530000}"/>
    <cellStyle name="Comma [0] 8903" xfId="21376" hidden="1" xr:uid="{00000000-0005-0000-0000-0000A1530000}"/>
    <cellStyle name="Comma [0] 8904" xfId="21944" hidden="1" xr:uid="{00000000-0005-0000-0000-0000D9550000}"/>
    <cellStyle name="Comma [0] 8905" xfId="21385" hidden="1" xr:uid="{00000000-0005-0000-0000-0000AA530000}"/>
    <cellStyle name="Comma [0] 8906" xfId="21406" hidden="1" xr:uid="{00000000-0005-0000-0000-0000BF530000}"/>
    <cellStyle name="Comma [0] 8907" xfId="21956" hidden="1" xr:uid="{00000000-0005-0000-0000-0000E5550000}"/>
    <cellStyle name="Comma [0] 8908" xfId="21958" hidden="1" xr:uid="{00000000-0005-0000-0000-0000E7550000}"/>
    <cellStyle name="Comma [0] 8909" xfId="21947" hidden="1" xr:uid="{00000000-0005-0000-0000-0000DC550000}"/>
    <cellStyle name="Comma [0] 891" xfId="3356" hidden="1" xr:uid="{00000000-0005-0000-0000-00003D0D0000}"/>
    <cellStyle name="Comma [0] 8910" xfId="21955" hidden="1" xr:uid="{00000000-0005-0000-0000-0000E4550000}"/>
    <cellStyle name="Comma [0] 8911" xfId="21389" hidden="1" xr:uid="{00000000-0005-0000-0000-0000AE530000}"/>
    <cellStyle name="Comma [0] 8912" xfId="21941" hidden="1" xr:uid="{00000000-0005-0000-0000-0000D6550000}"/>
    <cellStyle name="Comma [0] 8913" xfId="21974" hidden="1" xr:uid="{00000000-0005-0000-0000-0000F7550000}"/>
    <cellStyle name="Comma [0] 8914" xfId="21982" hidden="1" xr:uid="{00000000-0005-0000-0000-0000FF550000}"/>
    <cellStyle name="Comma [0] 8915" xfId="21891" hidden="1" xr:uid="{00000000-0005-0000-0000-0000A4550000}"/>
    <cellStyle name="Comma [0] 8916" xfId="21970" hidden="1" xr:uid="{00000000-0005-0000-0000-0000F3550000}"/>
    <cellStyle name="Comma [0] 8917" xfId="21991" hidden="1" xr:uid="{00000000-0005-0000-0000-000008560000}"/>
    <cellStyle name="Comma [0] 8918" xfId="21993" hidden="1" xr:uid="{00000000-0005-0000-0000-00000A560000}"/>
    <cellStyle name="Comma [0] 8919" xfId="21952" hidden="1" xr:uid="{00000000-0005-0000-0000-0000E1550000}"/>
    <cellStyle name="Comma [0] 892" xfId="3879" hidden="1" xr:uid="{00000000-0005-0000-0000-0000480F0000}"/>
    <cellStyle name="Comma [0] 8920" xfId="21897" hidden="1" xr:uid="{00000000-0005-0000-0000-0000AA550000}"/>
    <cellStyle name="Comma [0] 8921" xfId="21950" hidden="1" xr:uid="{00000000-0005-0000-0000-0000DF550000}"/>
    <cellStyle name="Comma [0] 8922" xfId="21934" hidden="1" xr:uid="{00000000-0005-0000-0000-0000CF550000}"/>
    <cellStyle name="Comma [0] 8923" xfId="21930" hidden="1" xr:uid="{00000000-0005-0000-0000-0000CB550000}"/>
    <cellStyle name="Comma [0] 8924" xfId="22001" hidden="1" xr:uid="{00000000-0005-0000-0000-000012560000}"/>
    <cellStyle name="Comma [0] 8925" xfId="21873" hidden="1" xr:uid="{00000000-0005-0000-0000-000092550000}"/>
    <cellStyle name="Comma [0] 8926" xfId="21355" hidden="1" xr:uid="{00000000-0005-0000-0000-00008C530000}"/>
    <cellStyle name="Comma [0] 8927" xfId="22009" hidden="1" xr:uid="{00000000-0005-0000-0000-00001A560000}"/>
    <cellStyle name="Comma [0] 8928" xfId="22011" hidden="1" xr:uid="{00000000-0005-0000-0000-00001C560000}"/>
    <cellStyle name="Comma [0] 8929" xfId="21960" hidden="1" xr:uid="{00000000-0005-0000-0000-0000E9550000}"/>
    <cellStyle name="Comma [0] 893" xfId="3881" hidden="1" xr:uid="{00000000-0005-0000-0000-00004A0F0000}"/>
    <cellStyle name="Comma [0] 8930" xfId="21936" hidden="1" xr:uid="{00000000-0005-0000-0000-0000D1550000}"/>
    <cellStyle name="Comma [0] 8931" xfId="21971" hidden="1" xr:uid="{00000000-0005-0000-0000-0000F4550000}"/>
    <cellStyle name="Comma [0] 8932" xfId="21903" hidden="1" xr:uid="{00000000-0005-0000-0000-0000B0550000}"/>
    <cellStyle name="Comma [0] 8933" xfId="21973" hidden="1" xr:uid="{00000000-0005-0000-0000-0000F6550000}"/>
    <cellStyle name="Comma [0] 8934" xfId="22018" hidden="1" xr:uid="{00000000-0005-0000-0000-000023560000}"/>
    <cellStyle name="Comma [0] 8935" xfId="21961" hidden="1" xr:uid="{00000000-0005-0000-0000-0000EA550000}"/>
    <cellStyle name="Comma [0] 8936" xfId="21918" hidden="1" xr:uid="{00000000-0005-0000-0000-0000BF550000}"/>
    <cellStyle name="Comma [0] 8937" xfId="22024" hidden="1" xr:uid="{00000000-0005-0000-0000-000029560000}"/>
    <cellStyle name="Comma [0] 8938" xfId="22026" hidden="1" xr:uid="{00000000-0005-0000-0000-00002B560000}"/>
    <cellStyle name="Comma [0] 8939" xfId="21979" hidden="1" xr:uid="{00000000-0005-0000-0000-0000FC550000}"/>
    <cellStyle name="Comma [0] 894" xfId="3870" hidden="1" xr:uid="{00000000-0005-0000-0000-00003F0F0000}"/>
    <cellStyle name="Comma [0] 8940" xfId="21985" hidden="1" xr:uid="{00000000-0005-0000-0000-000002560000}"/>
    <cellStyle name="Comma [0] 8941" xfId="21872" hidden="1" xr:uid="{00000000-0005-0000-0000-000091550000}"/>
    <cellStyle name="Comma [0] 8942" xfId="21935" hidden="1" xr:uid="{00000000-0005-0000-0000-0000D0550000}"/>
    <cellStyle name="Comma [0] 8943" xfId="21943" hidden="1" xr:uid="{00000000-0005-0000-0000-0000D8550000}"/>
    <cellStyle name="Comma [0] 8944" xfId="22032" hidden="1" xr:uid="{00000000-0005-0000-0000-000031560000}"/>
    <cellStyle name="Comma [0] 8945" xfId="21946" hidden="1" xr:uid="{00000000-0005-0000-0000-0000DB550000}"/>
    <cellStyle name="Comma [0] 8946" xfId="21906" hidden="1" xr:uid="{00000000-0005-0000-0000-0000B3550000}"/>
    <cellStyle name="Comma [0] 8947" xfId="22037" hidden="1" xr:uid="{00000000-0005-0000-0000-000036560000}"/>
    <cellStyle name="Comma [0] 8948" xfId="22039" hidden="1" xr:uid="{00000000-0005-0000-0000-000038560000}"/>
    <cellStyle name="Comma [0] 8949" xfId="21998" hidden="1" xr:uid="{00000000-0005-0000-0000-00000F560000}"/>
    <cellStyle name="Comma [0] 895" xfId="3878" hidden="1" xr:uid="{00000000-0005-0000-0000-0000470F0000}"/>
    <cellStyle name="Comma [0] 8950" xfId="22004" hidden="1" xr:uid="{00000000-0005-0000-0000-000015560000}"/>
    <cellStyle name="Comma [0] 8951" xfId="21905" hidden="1" xr:uid="{00000000-0005-0000-0000-0000B2550000}"/>
    <cellStyle name="Comma [0] 8952" xfId="21986" hidden="1" xr:uid="{00000000-0005-0000-0000-000003560000}"/>
    <cellStyle name="Comma [0] 8953" xfId="21965" hidden="1" xr:uid="{00000000-0005-0000-0000-0000EE550000}"/>
    <cellStyle name="Comma [0] 8954" xfId="22043" hidden="1" xr:uid="{00000000-0005-0000-0000-00003C560000}"/>
    <cellStyle name="Comma [0] 8955" xfId="21984" hidden="1" xr:uid="{00000000-0005-0000-0000-000001560000}"/>
    <cellStyle name="Comma [0] 8956" xfId="21922" hidden="1" xr:uid="{00000000-0005-0000-0000-0000C3550000}"/>
    <cellStyle name="Comma [0] 8957" xfId="22050" hidden="1" xr:uid="{00000000-0005-0000-0000-000043560000}"/>
    <cellStyle name="Comma [0] 8958" xfId="22052" hidden="1" xr:uid="{00000000-0005-0000-0000-000045560000}"/>
    <cellStyle name="Comma [0] 8959" xfId="22016" hidden="1" xr:uid="{00000000-0005-0000-0000-000021560000}"/>
    <cellStyle name="Comma [0] 896" xfId="3365" hidden="1" xr:uid="{00000000-0005-0000-0000-0000460D0000}"/>
    <cellStyle name="Comma [0] 8960" xfId="22021" hidden="1" xr:uid="{00000000-0005-0000-0000-000026560000}"/>
    <cellStyle name="Comma [0] 8961" xfId="21386" hidden="1" xr:uid="{00000000-0005-0000-0000-0000AB530000}"/>
    <cellStyle name="Comma [0] 8962" xfId="22005" hidden="1" xr:uid="{00000000-0005-0000-0000-000016560000}"/>
    <cellStyle name="Comma [0] 8963" xfId="21910" hidden="1" xr:uid="{00000000-0005-0000-0000-0000B7550000}"/>
    <cellStyle name="Comma [0] 8964" xfId="22056" hidden="1" xr:uid="{00000000-0005-0000-0000-000049560000}"/>
    <cellStyle name="Comma [0] 8965" xfId="22003" hidden="1" xr:uid="{00000000-0005-0000-0000-000014560000}"/>
    <cellStyle name="Comma [0] 8966" xfId="21942" hidden="1" xr:uid="{00000000-0005-0000-0000-0000D7550000}"/>
    <cellStyle name="Comma [0] 8967" xfId="22060" hidden="1" xr:uid="{00000000-0005-0000-0000-00004D560000}"/>
    <cellStyle name="Comma [0] 8968" xfId="22062" hidden="1" xr:uid="{00000000-0005-0000-0000-00004F560000}"/>
    <cellStyle name="Comma [0] 8969" xfId="22030" hidden="1" xr:uid="{00000000-0005-0000-0000-00002F560000}"/>
    <cellStyle name="Comma [0] 897" xfId="3864" hidden="1" xr:uid="{00000000-0005-0000-0000-0000390F0000}"/>
    <cellStyle name="Comma [0] 8970" xfId="22034" hidden="1" xr:uid="{00000000-0005-0000-0000-000033560000}"/>
    <cellStyle name="Comma [0] 8971" xfId="21924" hidden="1" xr:uid="{00000000-0005-0000-0000-0000C5550000}"/>
    <cellStyle name="Comma [0] 8972" xfId="22022" hidden="1" xr:uid="{00000000-0005-0000-0000-000027560000}"/>
    <cellStyle name="Comma [0] 8973" xfId="21914" hidden="1" xr:uid="{00000000-0005-0000-0000-0000BB550000}"/>
    <cellStyle name="Comma [0] 8974" xfId="22066" hidden="1" xr:uid="{00000000-0005-0000-0000-000053560000}"/>
    <cellStyle name="Comma [0] 8975" xfId="22020" hidden="1" xr:uid="{00000000-0005-0000-0000-000025560000}"/>
    <cellStyle name="Comma [0] 8976" xfId="21989" hidden="1" xr:uid="{00000000-0005-0000-0000-000006560000}"/>
    <cellStyle name="Comma [0] 8977" xfId="22070" hidden="1" xr:uid="{00000000-0005-0000-0000-000057560000}"/>
    <cellStyle name="Comma [0] 8978" xfId="22072" hidden="1" xr:uid="{00000000-0005-0000-0000-000059560000}"/>
    <cellStyle name="Comma [0] 8979" xfId="22058" hidden="1" xr:uid="{00000000-0005-0000-0000-00004B560000}"/>
    <cellStyle name="Comma [0] 898" xfId="3897" hidden="1" xr:uid="{00000000-0005-0000-0000-00005A0F0000}"/>
    <cellStyle name="Comma [0] 8980" xfId="22045" hidden="1" xr:uid="{00000000-0005-0000-0000-00003E560000}"/>
    <cellStyle name="Comma [0] 8981" xfId="22069" hidden="1" xr:uid="{00000000-0005-0000-0000-000056560000}"/>
    <cellStyle name="Comma [0] 8982" xfId="22035" hidden="1" xr:uid="{00000000-0005-0000-0000-000034560000}"/>
    <cellStyle name="Comma [0] 8983" xfId="22007" hidden="1" xr:uid="{00000000-0005-0000-0000-000018560000}"/>
    <cellStyle name="Comma [0] 8984" xfId="22074" hidden="1" xr:uid="{00000000-0005-0000-0000-00005B560000}"/>
    <cellStyle name="Comma [0] 8985" xfId="22031" hidden="1" xr:uid="{00000000-0005-0000-0000-000030560000}"/>
    <cellStyle name="Comma [0] 8986" xfId="22065" hidden="1" xr:uid="{00000000-0005-0000-0000-000052560000}"/>
    <cellStyle name="Comma [0] 8987" xfId="22078" hidden="1" xr:uid="{00000000-0005-0000-0000-00005F560000}"/>
    <cellStyle name="Comma [0] 8988" xfId="22080" hidden="1" xr:uid="{00000000-0005-0000-0000-000061560000}"/>
    <cellStyle name="Comma [0] 8989" xfId="21948" hidden="1" xr:uid="{00000000-0005-0000-0000-0000DD550000}"/>
    <cellStyle name="Comma [0] 899" xfId="3905" hidden="1" xr:uid="{00000000-0005-0000-0000-0000620F0000}"/>
    <cellStyle name="Comma [0] 8990" xfId="22068" hidden="1" xr:uid="{00000000-0005-0000-0000-000055560000}"/>
    <cellStyle name="Comma [0] 8991" xfId="22008" hidden="1" xr:uid="{00000000-0005-0000-0000-000019560000}"/>
    <cellStyle name="Comma [0] 8992" xfId="22042" hidden="1" xr:uid="{00000000-0005-0000-0000-00003B560000}"/>
    <cellStyle name="Comma [0] 8993" xfId="22055" hidden="1" xr:uid="{00000000-0005-0000-0000-000048560000}"/>
    <cellStyle name="Comma [0] 8994" xfId="22083" hidden="1" xr:uid="{00000000-0005-0000-0000-000064560000}"/>
    <cellStyle name="Comma [0] 8995" xfId="22046" hidden="1" xr:uid="{00000000-0005-0000-0000-00003F560000}"/>
    <cellStyle name="Comma [0] 8996" xfId="22006" hidden="1" xr:uid="{00000000-0005-0000-0000-000017560000}"/>
    <cellStyle name="Comma [0] 8997" xfId="22085" hidden="1" xr:uid="{00000000-0005-0000-0000-000066560000}"/>
    <cellStyle name="Comma [0] 8998" xfId="22087" hidden="1" xr:uid="{00000000-0005-0000-0000-000068560000}"/>
    <cellStyle name="Comma [0] 8999" xfId="21440" hidden="1" xr:uid="{00000000-0005-0000-0000-0000E1530000}"/>
    <cellStyle name="Comma [0] 9" xfId="60" hidden="1" xr:uid="{00000000-0005-0000-0000-00005C000000}"/>
    <cellStyle name="Comma [0] 90" xfId="2353" hidden="1" xr:uid="{00000000-0005-0000-0000-000052090000}"/>
    <cellStyle name="Comma [0] 900" xfId="3814" hidden="1" xr:uid="{00000000-0005-0000-0000-0000070F0000}"/>
    <cellStyle name="Comma [0] 9000" xfId="21396" hidden="1" xr:uid="{00000000-0005-0000-0000-0000B5530000}"/>
    <cellStyle name="Comma [0] 9001" xfId="22093" hidden="1" xr:uid="{00000000-0005-0000-0000-00006E560000}"/>
    <cellStyle name="Comma [0] 9002" xfId="22099" hidden="1" xr:uid="{00000000-0005-0000-0000-000074560000}"/>
    <cellStyle name="Comma [0] 9003" xfId="22101" hidden="1" xr:uid="{00000000-0005-0000-0000-000076560000}"/>
    <cellStyle name="Comma [0] 9004" xfId="22092" hidden="1" xr:uid="{00000000-0005-0000-0000-00006D560000}"/>
    <cellStyle name="Comma [0] 9005" xfId="22097" hidden="1" xr:uid="{00000000-0005-0000-0000-000072560000}"/>
    <cellStyle name="Comma [0] 9006" xfId="22103" hidden="1" xr:uid="{00000000-0005-0000-0000-000078560000}"/>
    <cellStyle name="Comma [0] 9007" xfId="22105" hidden="1" xr:uid="{00000000-0005-0000-0000-00007A560000}"/>
    <cellStyle name="Comma [0] 9008" xfId="21397" hidden="1" xr:uid="{00000000-0005-0000-0000-0000B6530000}"/>
    <cellStyle name="Comma [0] 9009" xfId="21375" hidden="1" xr:uid="{00000000-0005-0000-0000-0000A0530000}"/>
    <cellStyle name="Comma [0] 901" xfId="3893" hidden="1" xr:uid="{00000000-0005-0000-0000-0000560F0000}"/>
    <cellStyle name="Comma [0] 9010" xfId="22116" hidden="1" xr:uid="{00000000-0005-0000-0000-000085560000}"/>
    <cellStyle name="Comma [0] 9011" xfId="22125" hidden="1" xr:uid="{00000000-0005-0000-0000-00008E560000}"/>
    <cellStyle name="Comma [0] 9012" xfId="22136" hidden="1" xr:uid="{00000000-0005-0000-0000-000099560000}"/>
    <cellStyle name="Comma [0] 9013" xfId="22142" hidden="1" xr:uid="{00000000-0005-0000-0000-00009F560000}"/>
    <cellStyle name="Comma [0] 9014" xfId="22124" hidden="1" xr:uid="{00000000-0005-0000-0000-00008D560000}"/>
    <cellStyle name="Comma [0] 9015" xfId="22134" hidden="1" xr:uid="{00000000-0005-0000-0000-000097560000}"/>
    <cellStyle name="Comma [0] 9016" xfId="22154" hidden="1" xr:uid="{00000000-0005-0000-0000-0000AB560000}"/>
    <cellStyle name="Comma [0] 9017" xfId="22156" hidden="1" xr:uid="{00000000-0005-0000-0000-0000AD560000}"/>
    <cellStyle name="Comma [0] 9018" xfId="22107" hidden="1" xr:uid="{00000000-0005-0000-0000-00007C560000}"/>
    <cellStyle name="Comma [0] 9019" xfId="21363" hidden="1" xr:uid="{00000000-0005-0000-0000-000094530000}"/>
    <cellStyle name="Comma [0] 902" xfId="3914" hidden="1" xr:uid="{00000000-0005-0000-0000-00006B0F0000}"/>
    <cellStyle name="Comma [0] 9020" xfId="22110" hidden="1" xr:uid="{00000000-0005-0000-0000-00007F560000}"/>
    <cellStyle name="Comma [0] 9021" xfId="21374" hidden="1" xr:uid="{00000000-0005-0000-0000-00009F530000}"/>
    <cellStyle name="Comma [0] 9022" xfId="21373" hidden="1" xr:uid="{00000000-0005-0000-0000-00009E530000}"/>
    <cellStyle name="Comma [0] 9023" xfId="22161" hidden="1" xr:uid="{00000000-0005-0000-0000-0000B2560000}"/>
    <cellStyle name="Comma [0] 9024" xfId="21449" hidden="1" xr:uid="{00000000-0005-0000-0000-0000EA530000}"/>
    <cellStyle name="Comma [0] 9025" xfId="21650" hidden="1" xr:uid="{00000000-0005-0000-0000-0000B3540000}"/>
    <cellStyle name="Comma [0] 9026" xfId="22173" hidden="1" xr:uid="{00000000-0005-0000-0000-0000BE560000}"/>
    <cellStyle name="Comma [0] 9027" xfId="22175" hidden="1" xr:uid="{00000000-0005-0000-0000-0000C0560000}"/>
    <cellStyle name="Comma [0] 9028" xfId="22164" hidden="1" xr:uid="{00000000-0005-0000-0000-0000B5560000}"/>
    <cellStyle name="Comma [0] 9029" xfId="22172" hidden="1" xr:uid="{00000000-0005-0000-0000-0000BD560000}"/>
    <cellStyle name="Comma [0] 903" xfId="3916" hidden="1" xr:uid="{00000000-0005-0000-0000-00006D0F0000}"/>
    <cellStyle name="Comma [0] 9030" xfId="21659" hidden="1" xr:uid="{00000000-0005-0000-0000-0000BC540000}"/>
    <cellStyle name="Comma [0] 9031" xfId="22158" hidden="1" xr:uid="{00000000-0005-0000-0000-0000AF560000}"/>
    <cellStyle name="Comma [0] 9032" xfId="22191" hidden="1" xr:uid="{00000000-0005-0000-0000-0000D0560000}"/>
    <cellStyle name="Comma [0] 9033" xfId="22199" hidden="1" xr:uid="{00000000-0005-0000-0000-0000D8560000}"/>
    <cellStyle name="Comma [0] 9034" xfId="22108" hidden="1" xr:uid="{00000000-0005-0000-0000-00007D560000}"/>
    <cellStyle name="Comma [0] 9035" xfId="22187" hidden="1" xr:uid="{00000000-0005-0000-0000-0000CC560000}"/>
    <cellStyle name="Comma [0] 9036" xfId="22208" hidden="1" xr:uid="{00000000-0005-0000-0000-0000E1560000}"/>
    <cellStyle name="Comma [0] 9037" xfId="22210" hidden="1" xr:uid="{00000000-0005-0000-0000-0000E3560000}"/>
    <cellStyle name="Comma [0] 9038" xfId="22169" hidden="1" xr:uid="{00000000-0005-0000-0000-0000BA560000}"/>
    <cellStyle name="Comma [0] 9039" xfId="22114" hidden="1" xr:uid="{00000000-0005-0000-0000-000083560000}"/>
    <cellStyle name="Comma [0] 904" xfId="3875" hidden="1" xr:uid="{00000000-0005-0000-0000-0000440F0000}"/>
    <cellStyle name="Comma [0] 9040" xfId="22167" hidden="1" xr:uid="{00000000-0005-0000-0000-0000B8560000}"/>
    <cellStyle name="Comma [0] 9041" xfId="22151" hidden="1" xr:uid="{00000000-0005-0000-0000-0000A8560000}"/>
    <cellStyle name="Comma [0] 9042" xfId="22147" hidden="1" xr:uid="{00000000-0005-0000-0000-0000A4560000}"/>
    <cellStyle name="Comma [0] 9043" xfId="22218" hidden="1" xr:uid="{00000000-0005-0000-0000-0000EB560000}"/>
    <cellStyle name="Comma [0] 9044" xfId="22090" hidden="1" xr:uid="{00000000-0005-0000-0000-00006B560000}"/>
    <cellStyle name="Comma [0] 9045" xfId="21398" hidden="1" xr:uid="{00000000-0005-0000-0000-0000B7530000}"/>
    <cellStyle name="Comma [0] 9046" xfId="22226" hidden="1" xr:uid="{00000000-0005-0000-0000-0000F3560000}"/>
    <cellStyle name="Comma [0] 9047" xfId="22228" hidden="1" xr:uid="{00000000-0005-0000-0000-0000F5560000}"/>
    <cellStyle name="Comma [0] 9048" xfId="22177" hidden="1" xr:uid="{00000000-0005-0000-0000-0000C2560000}"/>
    <cellStyle name="Comma [0] 9049" xfId="22153" hidden="1" xr:uid="{00000000-0005-0000-0000-0000AA560000}"/>
    <cellStyle name="Comma [0] 905" xfId="3820" hidden="1" xr:uid="{00000000-0005-0000-0000-00000D0F0000}"/>
    <cellStyle name="Comma [0] 9050" xfId="22188" hidden="1" xr:uid="{00000000-0005-0000-0000-0000CD560000}"/>
    <cellStyle name="Comma [0] 9051" xfId="22120" hidden="1" xr:uid="{00000000-0005-0000-0000-000089560000}"/>
    <cellStyle name="Comma [0] 9052" xfId="22190" hidden="1" xr:uid="{00000000-0005-0000-0000-0000CF560000}"/>
    <cellStyle name="Comma [0] 9053" xfId="22235" hidden="1" xr:uid="{00000000-0005-0000-0000-0000FC560000}"/>
    <cellStyle name="Comma [0] 9054" xfId="22178" hidden="1" xr:uid="{00000000-0005-0000-0000-0000C3560000}"/>
    <cellStyle name="Comma [0] 9055" xfId="22135" hidden="1" xr:uid="{00000000-0005-0000-0000-000098560000}"/>
    <cellStyle name="Comma [0] 9056" xfId="22241" hidden="1" xr:uid="{00000000-0005-0000-0000-000002570000}"/>
    <cellStyle name="Comma [0] 9057" xfId="22243" hidden="1" xr:uid="{00000000-0005-0000-0000-000004570000}"/>
    <cellStyle name="Comma [0] 9058" xfId="22196" hidden="1" xr:uid="{00000000-0005-0000-0000-0000D5560000}"/>
    <cellStyle name="Comma [0] 9059" xfId="22202" hidden="1" xr:uid="{00000000-0005-0000-0000-0000DB560000}"/>
    <cellStyle name="Comma [0] 906" xfId="3873" hidden="1" xr:uid="{00000000-0005-0000-0000-0000420F0000}"/>
    <cellStyle name="Comma [0] 9060" xfId="22089" hidden="1" xr:uid="{00000000-0005-0000-0000-00006A560000}"/>
    <cellStyle name="Comma [0] 9061" xfId="22152" hidden="1" xr:uid="{00000000-0005-0000-0000-0000A9560000}"/>
    <cellStyle name="Comma [0] 9062" xfId="22160" hidden="1" xr:uid="{00000000-0005-0000-0000-0000B1560000}"/>
    <cellStyle name="Comma [0] 9063" xfId="22249" hidden="1" xr:uid="{00000000-0005-0000-0000-00000A570000}"/>
    <cellStyle name="Comma [0] 9064" xfId="22163" hidden="1" xr:uid="{00000000-0005-0000-0000-0000B4560000}"/>
    <cellStyle name="Comma [0] 9065" xfId="22123" hidden="1" xr:uid="{00000000-0005-0000-0000-00008C560000}"/>
    <cellStyle name="Comma [0] 9066" xfId="22254" hidden="1" xr:uid="{00000000-0005-0000-0000-00000F570000}"/>
    <cellStyle name="Comma [0] 9067" xfId="22256" hidden="1" xr:uid="{00000000-0005-0000-0000-000011570000}"/>
    <cellStyle name="Comma [0] 9068" xfId="22215" hidden="1" xr:uid="{00000000-0005-0000-0000-0000E8560000}"/>
    <cellStyle name="Comma [0] 9069" xfId="22221" hidden="1" xr:uid="{00000000-0005-0000-0000-0000EE560000}"/>
    <cellStyle name="Comma [0] 907" xfId="3857" hidden="1" xr:uid="{00000000-0005-0000-0000-0000320F0000}"/>
    <cellStyle name="Comma [0] 9070" xfId="22122" hidden="1" xr:uid="{00000000-0005-0000-0000-00008B560000}"/>
    <cellStyle name="Comma [0] 9071" xfId="22203" hidden="1" xr:uid="{00000000-0005-0000-0000-0000DC560000}"/>
    <cellStyle name="Comma [0] 9072" xfId="22182" hidden="1" xr:uid="{00000000-0005-0000-0000-0000C7560000}"/>
    <cellStyle name="Comma [0] 9073" xfId="22260" hidden="1" xr:uid="{00000000-0005-0000-0000-000015570000}"/>
    <cellStyle name="Comma [0] 9074" xfId="22201" hidden="1" xr:uid="{00000000-0005-0000-0000-0000DA560000}"/>
    <cellStyle name="Comma [0] 9075" xfId="22139" hidden="1" xr:uid="{00000000-0005-0000-0000-00009C560000}"/>
    <cellStyle name="Comma [0] 9076" xfId="22267" hidden="1" xr:uid="{00000000-0005-0000-0000-00001C570000}"/>
    <cellStyle name="Comma [0] 9077" xfId="22269" hidden="1" xr:uid="{00000000-0005-0000-0000-00001E570000}"/>
    <cellStyle name="Comma [0] 9078" xfId="22233" hidden="1" xr:uid="{00000000-0005-0000-0000-0000FA560000}"/>
    <cellStyle name="Comma [0] 9079" xfId="22238" hidden="1" xr:uid="{00000000-0005-0000-0000-0000FF560000}"/>
    <cellStyle name="Comma [0] 908" xfId="3853" hidden="1" xr:uid="{00000000-0005-0000-0000-00002E0F0000}"/>
    <cellStyle name="Comma [0] 9080" xfId="21668" hidden="1" xr:uid="{00000000-0005-0000-0000-0000C5540000}"/>
    <cellStyle name="Comma [0] 9081" xfId="22222" hidden="1" xr:uid="{00000000-0005-0000-0000-0000EF560000}"/>
    <cellStyle name="Comma [0] 9082" xfId="22127" hidden="1" xr:uid="{00000000-0005-0000-0000-000090560000}"/>
    <cellStyle name="Comma [0] 9083" xfId="22273" hidden="1" xr:uid="{00000000-0005-0000-0000-000022570000}"/>
    <cellStyle name="Comma [0] 9084" xfId="22220" hidden="1" xr:uid="{00000000-0005-0000-0000-0000ED560000}"/>
    <cellStyle name="Comma [0] 9085" xfId="22159" hidden="1" xr:uid="{00000000-0005-0000-0000-0000B0560000}"/>
    <cellStyle name="Comma [0] 9086" xfId="22277" hidden="1" xr:uid="{00000000-0005-0000-0000-000026570000}"/>
    <cellStyle name="Comma [0] 9087" xfId="22279" hidden="1" xr:uid="{00000000-0005-0000-0000-000028570000}"/>
    <cellStyle name="Comma [0] 9088" xfId="22247" hidden="1" xr:uid="{00000000-0005-0000-0000-000008570000}"/>
    <cellStyle name="Comma [0] 9089" xfId="22251" hidden="1" xr:uid="{00000000-0005-0000-0000-00000C570000}"/>
    <cellStyle name="Comma [0] 909" xfId="3924" hidden="1" xr:uid="{00000000-0005-0000-0000-0000750F0000}"/>
    <cellStyle name="Comma [0] 9090" xfId="22141" hidden="1" xr:uid="{00000000-0005-0000-0000-00009E560000}"/>
    <cellStyle name="Comma [0] 9091" xfId="22239" hidden="1" xr:uid="{00000000-0005-0000-0000-000000570000}"/>
    <cellStyle name="Comma [0] 9092" xfId="22131" hidden="1" xr:uid="{00000000-0005-0000-0000-000094560000}"/>
    <cellStyle name="Comma [0] 9093" xfId="22283" hidden="1" xr:uid="{00000000-0005-0000-0000-00002C570000}"/>
    <cellStyle name="Comma [0] 9094" xfId="22237" hidden="1" xr:uid="{00000000-0005-0000-0000-0000FE560000}"/>
    <cellStyle name="Comma [0] 9095" xfId="22206" hidden="1" xr:uid="{00000000-0005-0000-0000-0000DF560000}"/>
    <cellStyle name="Comma [0] 9096" xfId="22287" hidden="1" xr:uid="{00000000-0005-0000-0000-000030570000}"/>
    <cellStyle name="Comma [0] 9097" xfId="22289" hidden="1" xr:uid="{00000000-0005-0000-0000-000032570000}"/>
    <cellStyle name="Comma [0] 9098" xfId="22275" hidden="1" xr:uid="{00000000-0005-0000-0000-000024570000}"/>
    <cellStyle name="Comma [0] 9099" xfId="22262" hidden="1" xr:uid="{00000000-0005-0000-0000-000017570000}"/>
    <cellStyle name="Comma [0] 91" xfId="2306" hidden="1" xr:uid="{00000000-0005-0000-0000-000023090000}"/>
    <cellStyle name="Comma [0] 910" xfId="3796" hidden="1" xr:uid="{00000000-0005-0000-0000-0000F50E0000}"/>
    <cellStyle name="Comma [0] 9100" xfId="22286" hidden="1" xr:uid="{00000000-0005-0000-0000-00002F570000}"/>
    <cellStyle name="Comma [0] 9101" xfId="22252" hidden="1" xr:uid="{00000000-0005-0000-0000-00000D570000}"/>
    <cellStyle name="Comma [0] 9102" xfId="22224" hidden="1" xr:uid="{00000000-0005-0000-0000-0000F1560000}"/>
    <cellStyle name="Comma [0] 9103" xfId="22291" hidden="1" xr:uid="{00000000-0005-0000-0000-000034570000}"/>
    <cellStyle name="Comma [0] 9104" xfId="22248" hidden="1" xr:uid="{00000000-0005-0000-0000-000009570000}"/>
    <cellStyle name="Comma [0] 9105" xfId="22282" hidden="1" xr:uid="{00000000-0005-0000-0000-00002B570000}"/>
    <cellStyle name="Comma [0] 9106" xfId="22295" hidden="1" xr:uid="{00000000-0005-0000-0000-000038570000}"/>
    <cellStyle name="Comma [0] 9107" xfId="22297" hidden="1" xr:uid="{00000000-0005-0000-0000-00003A570000}"/>
    <cellStyle name="Comma [0] 9108" xfId="22165" hidden="1" xr:uid="{00000000-0005-0000-0000-0000B6560000}"/>
    <cellStyle name="Comma [0] 9109" xfId="22285" hidden="1" xr:uid="{00000000-0005-0000-0000-00002E570000}"/>
    <cellStyle name="Comma [0] 911" xfId="3104" hidden="1" xr:uid="{00000000-0005-0000-0000-0000410C0000}"/>
    <cellStyle name="Comma [0] 9110" xfId="22225" hidden="1" xr:uid="{00000000-0005-0000-0000-0000F2560000}"/>
    <cellStyle name="Comma [0] 9111" xfId="22259" hidden="1" xr:uid="{00000000-0005-0000-0000-000014570000}"/>
    <cellStyle name="Comma [0] 9112" xfId="22272" hidden="1" xr:uid="{00000000-0005-0000-0000-000021570000}"/>
    <cellStyle name="Comma [0] 9113" xfId="22300" hidden="1" xr:uid="{00000000-0005-0000-0000-00003D570000}"/>
    <cellStyle name="Comma [0] 9114" xfId="22263" hidden="1" xr:uid="{00000000-0005-0000-0000-000018570000}"/>
    <cellStyle name="Comma [0] 9115" xfId="22223" hidden="1" xr:uid="{00000000-0005-0000-0000-0000F0560000}"/>
    <cellStyle name="Comma [0] 9116" xfId="22302" hidden="1" xr:uid="{00000000-0005-0000-0000-00003F570000}"/>
    <cellStyle name="Comma [0] 9117" xfId="22304" hidden="1" xr:uid="{00000000-0005-0000-0000-000041570000}"/>
    <cellStyle name="Comma [0] 9118" xfId="19904" hidden="1" xr:uid="{00000000-0005-0000-0000-0000E14D0000}"/>
    <cellStyle name="Comma [0] 9119" xfId="19923" hidden="1" xr:uid="{00000000-0005-0000-0000-0000F44D0000}"/>
    <cellStyle name="Comma [0] 912" xfId="3932" hidden="1" xr:uid="{00000000-0005-0000-0000-00007D0F0000}"/>
    <cellStyle name="Comma [0] 9120" xfId="19929" hidden="1" xr:uid="{00000000-0005-0000-0000-0000FA4D0000}"/>
    <cellStyle name="Comma [0] 9121" xfId="22309" hidden="1" xr:uid="{00000000-0005-0000-0000-000046570000}"/>
    <cellStyle name="Comma [0] 9122" xfId="22312" hidden="1" xr:uid="{00000000-0005-0000-0000-000049570000}"/>
    <cellStyle name="Comma [0] 9123" xfId="19922" hidden="1" xr:uid="{00000000-0005-0000-0000-0000F34D0000}"/>
    <cellStyle name="Comma [0] 9124" xfId="22307" hidden="1" xr:uid="{00000000-0005-0000-0000-000044570000}"/>
    <cellStyle name="Comma [0] 9125" xfId="22314" hidden="1" xr:uid="{00000000-0005-0000-0000-00004B570000}"/>
    <cellStyle name="Comma [0] 9126" xfId="22316" hidden="1" xr:uid="{00000000-0005-0000-0000-00004D570000}"/>
    <cellStyle name="Comma [0] 9127" xfId="19913" hidden="1" xr:uid="{00000000-0005-0000-0000-0000EA4D0000}"/>
    <cellStyle name="Comma [0] 9128" xfId="21351" hidden="1" xr:uid="{00000000-0005-0000-0000-000088530000}"/>
    <cellStyle name="Comma [0] 9129" xfId="22327" hidden="1" xr:uid="{00000000-0005-0000-0000-000058570000}"/>
    <cellStyle name="Comma [0] 913" xfId="3934" hidden="1" xr:uid="{00000000-0005-0000-0000-00007F0F0000}"/>
    <cellStyle name="Comma [0] 9130" xfId="22336" hidden="1" xr:uid="{00000000-0005-0000-0000-000061570000}"/>
    <cellStyle name="Comma [0] 9131" xfId="22347" hidden="1" xr:uid="{00000000-0005-0000-0000-00006C570000}"/>
    <cellStyle name="Comma [0] 9132" xfId="22353" hidden="1" xr:uid="{00000000-0005-0000-0000-000072570000}"/>
    <cellStyle name="Comma [0] 9133" xfId="22335" hidden="1" xr:uid="{00000000-0005-0000-0000-000060570000}"/>
    <cellStyle name="Comma [0] 9134" xfId="22345" hidden="1" xr:uid="{00000000-0005-0000-0000-00006A570000}"/>
    <cellStyle name="Comma [0] 9135" xfId="22365" hidden="1" xr:uid="{00000000-0005-0000-0000-00007E570000}"/>
    <cellStyle name="Comma [0] 9136" xfId="22367" hidden="1" xr:uid="{00000000-0005-0000-0000-000080570000}"/>
    <cellStyle name="Comma [0] 9137" xfId="22318" hidden="1" xr:uid="{00000000-0005-0000-0000-00004F570000}"/>
    <cellStyle name="Comma [0] 9138" xfId="19965" hidden="1" xr:uid="{00000000-0005-0000-0000-00001E4E0000}"/>
    <cellStyle name="Comma [0] 9139" xfId="22321" hidden="1" xr:uid="{00000000-0005-0000-0000-000052570000}"/>
    <cellStyle name="Comma [0] 914" xfId="3883" hidden="1" xr:uid="{00000000-0005-0000-0000-00004C0F0000}"/>
    <cellStyle name="Comma [0] 9140" xfId="19910" hidden="1" xr:uid="{00000000-0005-0000-0000-0000E74D0000}"/>
    <cellStyle name="Comma [0] 9141" xfId="19912" hidden="1" xr:uid="{00000000-0005-0000-0000-0000E94D0000}"/>
    <cellStyle name="Comma [0] 9142" xfId="22372" hidden="1" xr:uid="{00000000-0005-0000-0000-000085570000}"/>
    <cellStyle name="Comma [0] 9143" xfId="21353" hidden="1" xr:uid="{00000000-0005-0000-0000-00008A530000}"/>
    <cellStyle name="Comma [0] 9144" xfId="20184" hidden="1" xr:uid="{00000000-0005-0000-0000-0000F94E0000}"/>
    <cellStyle name="Comma [0] 9145" xfId="22384" hidden="1" xr:uid="{00000000-0005-0000-0000-000091570000}"/>
    <cellStyle name="Comma [0] 9146" xfId="22386" hidden="1" xr:uid="{00000000-0005-0000-0000-000093570000}"/>
    <cellStyle name="Comma [0] 9147" xfId="22375" hidden="1" xr:uid="{00000000-0005-0000-0000-000088570000}"/>
    <cellStyle name="Comma [0] 9148" xfId="22383" hidden="1" xr:uid="{00000000-0005-0000-0000-000090570000}"/>
    <cellStyle name="Comma [0] 9149" xfId="19908" hidden="1" xr:uid="{00000000-0005-0000-0000-0000E54D0000}"/>
    <cellStyle name="Comma [0] 915" xfId="3859" hidden="1" xr:uid="{00000000-0005-0000-0000-0000340F0000}"/>
    <cellStyle name="Comma [0] 9150" xfId="22369" hidden="1" xr:uid="{00000000-0005-0000-0000-000082570000}"/>
    <cellStyle name="Comma [0] 9151" xfId="22402" hidden="1" xr:uid="{00000000-0005-0000-0000-0000A3570000}"/>
    <cellStyle name="Comma [0] 9152" xfId="22410" hidden="1" xr:uid="{00000000-0005-0000-0000-0000AB570000}"/>
    <cellStyle name="Comma [0] 9153" xfId="22319" hidden="1" xr:uid="{00000000-0005-0000-0000-000050570000}"/>
    <cellStyle name="Comma [0] 9154" xfId="22398" hidden="1" xr:uid="{00000000-0005-0000-0000-00009F570000}"/>
    <cellStyle name="Comma [0] 9155" xfId="22419" hidden="1" xr:uid="{00000000-0005-0000-0000-0000B4570000}"/>
    <cellStyle name="Comma [0] 9156" xfId="22421" hidden="1" xr:uid="{00000000-0005-0000-0000-0000B6570000}"/>
    <cellStyle name="Comma [0] 9157" xfId="22380" hidden="1" xr:uid="{00000000-0005-0000-0000-00008D570000}"/>
    <cellStyle name="Comma [0] 9158" xfId="22325" hidden="1" xr:uid="{00000000-0005-0000-0000-000056570000}"/>
    <cellStyle name="Comma [0] 9159" xfId="22378" hidden="1" xr:uid="{00000000-0005-0000-0000-00008B570000}"/>
    <cellStyle name="Comma [0] 916" xfId="3894" hidden="1" xr:uid="{00000000-0005-0000-0000-0000570F0000}"/>
    <cellStyle name="Comma [0] 9160" xfId="22362" hidden="1" xr:uid="{00000000-0005-0000-0000-00007B570000}"/>
    <cellStyle name="Comma [0] 9161" xfId="22358" hidden="1" xr:uid="{00000000-0005-0000-0000-000077570000}"/>
    <cellStyle name="Comma [0] 9162" xfId="22429" hidden="1" xr:uid="{00000000-0005-0000-0000-0000BE570000}"/>
    <cellStyle name="Comma [0] 9163" xfId="19919" hidden="1" xr:uid="{00000000-0005-0000-0000-0000F04D0000}"/>
    <cellStyle name="Comma [0] 9164" xfId="19925" hidden="1" xr:uid="{00000000-0005-0000-0000-0000F64D0000}"/>
    <cellStyle name="Comma [0] 9165" xfId="22437" hidden="1" xr:uid="{00000000-0005-0000-0000-0000C6570000}"/>
    <cellStyle name="Comma [0] 9166" xfId="22439" hidden="1" xr:uid="{00000000-0005-0000-0000-0000C8570000}"/>
    <cellStyle name="Comma [0] 9167" xfId="22388" hidden="1" xr:uid="{00000000-0005-0000-0000-000095570000}"/>
    <cellStyle name="Comma [0] 9168" xfId="22364" hidden="1" xr:uid="{00000000-0005-0000-0000-00007D570000}"/>
    <cellStyle name="Comma [0] 9169" xfId="22399" hidden="1" xr:uid="{00000000-0005-0000-0000-0000A0570000}"/>
    <cellStyle name="Comma [0] 917" xfId="3826" hidden="1" xr:uid="{00000000-0005-0000-0000-0000130F0000}"/>
    <cellStyle name="Comma [0] 9170" xfId="22331" hidden="1" xr:uid="{00000000-0005-0000-0000-00005C570000}"/>
    <cellStyle name="Comma [0] 9171" xfId="22401" hidden="1" xr:uid="{00000000-0005-0000-0000-0000A2570000}"/>
    <cellStyle name="Comma [0] 9172" xfId="22446" hidden="1" xr:uid="{00000000-0005-0000-0000-0000CF570000}"/>
    <cellStyle name="Comma [0] 9173" xfId="22389" hidden="1" xr:uid="{00000000-0005-0000-0000-000096570000}"/>
    <cellStyle name="Comma [0] 9174" xfId="22346" hidden="1" xr:uid="{00000000-0005-0000-0000-00006B570000}"/>
    <cellStyle name="Comma [0] 9175" xfId="22452" hidden="1" xr:uid="{00000000-0005-0000-0000-0000D5570000}"/>
    <cellStyle name="Comma [0] 9176" xfId="22454" hidden="1" xr:uid="{00000000-0005-0000-0000-0000D7570000}"/>
    <cellStyle name="Comma [0] 9177" xfId="22407" hidden="1" xr:uid="{00000000-0005-0000-0000-0000A8570000}"/>
    <cellStyle name="Comma [0] 9178" xfId="22413" hidden="1" xr:uid="{00000000-0005-0000-0000-0000AE570000}"/>
    <cellStyle name="Comma [0] 9179" xfId="19915" hidden="1" xr:uid="{00000000-0005-0000-0000-0000EC4D0000}"/>
    <cellStyle name="Comma [0] 918" xfId="3896" hidden="1" xr:uid="{00000000-0005-0000-0000-0000590F0000}"/>
    <cellStyle name="Comma [0] 9180" xfId="22363" hidden="1" xr:uid="{00000000-0005-0000-0000-00007C570000}"/>
    <cellStyle name="Comma [0] 9181" xfId="22371" hidden="1" xr:uid="{00000000-0005-0000-0000-000084570000}"/>
    <cellStyle name="Comma [0] 9182" xfId="22460" hidden="1" xr:uid="{00000000-0005-0000-0000-0000DD570000}"/>
    <cellStyle name="Comma [0] 9183" xfId="22374" hidden="1" xr:uid="{00000000-0005-0000-0000-000087570000}"/>
    <cellStyle name="Comma [0] 9184" xfId="22334" hidden="1" xr:uid="{00000000-0005-0000-0000-00005F570000}"/>
    <cellStyle name="Comma [0] 9185" xfId="22465" hidden="1" xr:uid="{00000000-0005-0000-0000-0000E2570000}"/>
    <cellStyle name="Comma [0] 9186" xfId="22467" hidden="1" xr:uid="{00000000-0005-0000-0000-0000E4570000}"/>
    <cellStyle name="Comma [0] 9187" xfId="22426" hidden="1" xr:uid="{00000000-0005-0000-0000-0000BB570000}"/>
    <cellStyle name="Comma [0] 9188" xfId="22432" hidden="1" xr:uid="{00000000-0005-0000-0000-0000C1570000}"/>
    <cellStyle name="Comma [0] 9189" xfId="22333" hidden="1" xr:uid="{00000000-0005-0000-0000-00005E570000}"/>
    <cellStyle name="Comma [0] 919" xfId="3941" hidden="1" xr:uid="{00000000-0005-0000-0000-0000860F0000}"/>
    <cellStyle name="Comma [0] 9190" xfId="22414" hidden="1" xr:uid="{00000000-0005-0000-0000-0000AF570000}"/>
    <cellStyle name="Comma [0] 9191" xfId="22393" hidden="1" xr:uid="{00000000-0005-0000-0000-00009A570000}"/>
    <cellStyle name="Comma [0] 9192" xfId="22471" hidden="1" xr:uid="{00000000-0005-0000-0000-0000E8570000}"/>
    <cellStyle name="Comma [0] 9193" xfId="22412" hidden="1" xr:uid="{00000000-0005-0000-0000-0000AD570000}"/>
    <cellStyle name="Comma [0] 9194" xfId="22350" hidden="1" xr:uid="{00000000-0005-0000-0000-00006F570000}"/>
    <cellStyle name="Comma [0] 9195" xfId="22478" hidden="1" xr:uid="{00000000-0005-0000-0000-0000EF570000}"/>
    <cellStyle name="Comma [0] 9196" xfId="22480" hidden="1" xr:uid="{00000000-0005-0000-0000-0000F1570000}"/>
    <cellStyle name="Comma [0] 9197" xfId="22444" hidden="1" xr:uid="{00000000-0005-0000-0000-0000CD570000}"/>
    <cellStyle name="Comma [0] 9198" xfId="22449" hidden="1" xr:uid="{00000000-0005-0000-0000-0000D2570000}"/>
    <cellStyle name="Comma [0] 9199" xfId="19906" hidden="1" xr:uid="{00000000-0005-0000-0000-0000E34D0000}"/>
    <cellStyle name="Comma [0] 92" xfId="2312" hidden="1" xr:uid="{00000000-0005-0000-0000-000029090000}"/>
    <cellStyle name="Comma [0] 920" xfId="3884" hidden="1" xr:uid="{00000000-0005-0000-0000-00004D0F0000}"/>
    <cellStyle name="Comma [0] 9200" xfId="22433" hidden="1" xr:uid="{00000000-0005-0000-0000-0000C2570000}"/>
    <cellStyle name="Comma [0] 9201" xfId="22338" hidden="1" xr:uid="{00000000-0005-0000-0000-000063570000}"/>
    <cellStyle name="Comma [0] 9202" xfId="22484" hidden="1" xr:uid="{00000000-0005-0000-0000-0000F5570000}"/>
    <cellStyle name="Comma [0] 9203" xfId="22431" hidden="1" xr:uid="{00000000-0005-0000-0000-0000C0570000}"/>
    <cellStyle name="Comma [0] 9204" xfId="22370" hidden="1" xr:uid="{00000000-0005-0000-0000-000083570000}"/>
    <cellStyle name="Comma [0] 9205" xfId="22488" hidden="1" xr:uid="{00000000-0005-0000-0000-0000F9570000}"/>
    <cellStyle name="Comma [0] 9206" xfId="22490" hidden="1" xr:uid="{00000000-0005-0000-0000-0000FB570000}"/>
    <cellStyle name="Comma [0] 9207" xfId="22458" hidden="1" xr:uid="{00000000-0005-0000-0000-0000DB570000}"/>
    <cellStyle name="Comma [0] 9208" xfId="22462" hidden="1" xr:uid="{00000000-0005-0000-0000-0000DF570000}"/>
    <cellStyle name="Comma [0] 9209" xfId="22352" hidden="1" xr:uid="{00000000-0005-0000-0000-000071570000}"/>
    <cellStyle name="Comma [0] 921" xfId="3841" hidden="1" xr:uid="{00000000-0005-0000-0000-0000220F0000}"/>
    <cellStyle name="Comma [0] 9210" xfId="22450" hidden="1" xr:uid="{00000000-0005-0000-0000-0000D3570000}"/>
    <cellStyle name="Comma [0] 9211" xfId="22342" hidden="1" xr:uid="{00000000-0005-0000-0000-000067570000}"/>
    <cellStyle name="Comma [0] 9212" xfId="22494" hidden="1" xr:uid="{00000000-0005-0000-0000-0000FF570000}"/>
    <cellStyle name="Comma [0] 9213" xfId="22448" hidden="1" xr:uid="{00000000-0005-0000-0000-0000D1570000}"/>
    <cellStyle name="Comma [0] 9214" xfId="22417" hidden="1" xr:uid="{00000000-0005-0000-0000-0000B2570000}"/>
    <cellStyle name="Comma [0] 9215" xfId="22498" hidden="1" xr:uid="{00000000-0005-0000-0000-000003580000}"/>
    <cellStyle name="Comma [0] 9216" xfId="22500" hidden="1" xr:uid="{00000000-0005-0000-0000-000005580000}"/>
    <cellStyle name="Comma [0] 9217" xfId="22486" hidden="1" xr:uid="{00000000-0005-0000-0000-0000F7570000}"/>
    <cellStyle name="Comma [0] 9218" xfId="22473" hidden="1" xr:uid="{00000000-0005-0000-0000-0000EA570000}"/>
    <cellStyle name="Comma [0] 9219" xfId="22497" hidden="1" xr:uid="{00000000-0005-0000-0000-000002580000}"/>
    <cellStyle name="Comma [0] 922" xfId="3947" hidden="1" xr:uid="{00000000-0005-0000-0000-00008C0F0000}"/>
    <cellStyle name="Comma [0] 9220" xfId="22463" hidden="1" xr:uid="{00000000-0005-0000-0000-0000E0570000}"/>
    <cellStyle name="Comma [0] 9221" xfId="22435" hidden="1" xr:uid="{00000000-0005-0000-0000-0000C4570000}"/>
    <cellStyle name="Comma [0] 9222" xfId="22502" hidden="1" xr:uid="{00000000-0005-0000-0000-000007580000}"/>
    <cellStyle name="Comma [0] 9223" xfId="22459" hidden="1" xr:uid="{00000000-0005-0000-0000-0000DC570000}"/>
    <cellStyle name="Comma [0] 9224" xfId="22493" hidden="1" xr:uid="{00000000-0005-0000-0000-0000FE570000}"/>
    <cellStyle name="Comma [0] 9225" xfId="22506" hidden="1" xr:uid="{00000000-0005-0000-0000-00000B580000}"/>
    <cellStyle name="Comma [0] 9226" xfId="22508" hidden="1" xr:uid="{00000000-0005-0000-0000-00000D580000}"/>
    <cellStyle name="Comma [0] 9227" xfId="22376" hidden="1" xr:uid="{00000000-0005-0000-0000-000089570000}"/>
    <cellStyle name="Comma [0] 9228" xfId="22496" hidden="1" xr:uid="{00000000-0005-0000-0000-000001580000}"/>
    <cellStyle name="Comma [0] 9229" xfId="22436" hidden="1" xr:uid="{00000000-0005-0000-0000-0000C5570000}"/>
    <cellStyle name="Comma [0] 923" xfId="3949" hidden="1" xr:uid="{00000000-0005-0000-0000-00008E0F0000}"/>
    <cellStyle name="Comma [0] 9230" xfId="22470" hidden="1" xr:uid="{00000000-0005-0000-0000-0000E7570000}"/>
    <cellStyle name="Comma [0] 9231" xfId="22483" hidden="1" xr:uid="{00000000-0005-0000-0000-0000F4570000}"/>
    <cellStyle name="Comma [0] 9232" xfId="22511" hidden="1" xr:uid="{00000000-0005-0000-0000-000010580000}"/>
    <cellStyle name="Comma [0] 9233" xfId="22474" hidden="1" xr:uid="{00000000-0005-0000-0000-0000EB570000}"/>
    <cellStyle name="Comma [0] 9234" xfId="22434" hidden="1" xr:uid="{00000000-0005-0000-0000-0000C3570000}"/>
    <cellStyle name="Comma [0] 9235" xfId="22513" hidden="1" xr:uid="{00000000-0005-0000-0000-000012580000}"/>
    <cellStyle name="Comma [0] 9236" xfId="22515" hidden="1" xr:uid="{00000000-0005-0000-0000-000014580000}"/>
    <cellStyle name="Comma [0] 9237" xfId="22574" hidden="1" xr:uid="{00000000-0005-0000-0000-00004F580000}"/>
    <cellStyle name="Comma [0] 9238" xfId="22593" hidden="1" xr:uid="{00000000-0005-0000-0000-000062580000}"/>
    <cellStyle name="Comma [0] 9239" xfId="22600" hidden="1" xr:uid="{00000000-0005-0000-0000-000069580000}"/>
    <cellStyle name="Comma [0] 924" xfId="3902" hidden="1" xr:uid="{00000000-0005-0000-0000-00005F0F0000}"/>
    <cellStyle name="Comma [0] 9240" xfId="22607" hidden="1" xr:uid="{00000000-0005-0000-0000-000070580000}"/>
    <cellStyle name="Comma [0] 9241" xfId="22612" hidden="1" xr:uid="{00000000-0005-0000-0000-000075580000}"/>
    <cellStyle name="Comma [0] 9242" xfId="22599" hidden="1" xr:uid="{00000000-0005-0000-0000-000068580000}"/>
    <cellStyle name="Comma [0] 9243" xfId="22604" hidden="1" xr:uid="{00000000-0005-0000-0000-00006D580000}"/>
    <cellStyle name="Comma [0] 9244" xfId="22616" hidden="1" xr:uid="{00000000-0005-0000-0000-000079580000}"/>
    <cellStyle name="Comma [0] 9245" xfId="22618" hidden="1" xr:uid="{00000000-0005-0000-0000-00007B580000}"/>
    <cellStyle name="Comma [0] 9246" xfId="22589" hidden="1" xr:uid="{00000000-0005-0000-0000-00005E580000}"/>
    <cellStyle name="Comma [0] 9247" xfId="22578" hidden="1" xr:uid="{00000000-0005-0000-0000-000053580000}"/>
    <cellStyle name="Comma [0] 9248" xfId="22629" hidden="1" xr:uid="{00000000-0005-0000-0000-000086580000}"/>
    <cellStyle name="Comma [0] 9249" xfId="22638" hidden="1" xr:uid="{00000000-0005-0000-0000-00008F580000}"/>
    <cellStyle name="Comma [0] 925" xfId="3908" hidden="1" xr:uid="{00000000-0005-0000-0000-0000650F0000}"/>
    <cellStyle name="Comma [0] 9250" xfId="22649" hidden="1" xr:uid="{00000000-0005-0000-0000-00009A580000}"/>
    <cellStyle name="Comma [0] 9251" xfId="22655" hidden="1" xr:uid="{00000000-0005-0000-0000-0000A0580000}"/>
    <cellStyle name="Comma [0] 9252" xfId="22637" hidden="1" xr:uid="{00000000-0005-0000-0000-00008E580000}"/>
    <cellStyle name="Comma [0] 9253" xfId="22647" hidden="1" xr:uid="{00000000-0005-0000-0000-000098580000}"/>
    <cellStyle name="Comma [0] 9254" xfId="22667" hidden="1" xr:uid="{00000000-0005-0000-0000-0000AC580000}"/>
    <cellStyle name="Comma [0] 9255" xfId="22669" hidden="1" xr:uid="{00000000-0005-0000-0000-0000AE580000}"/>
    <cellStyle name="Comma [0] 9256" xfId="22620" hidden="1" xr:uid="{00000000-0005-0000-0000-00007D580000}"/>
    <cellStyle name="Comma [0] 9257" xfId="22581" hidden="1" xr:uid="{00000000-0005-0000-0000-000056580000}"/>
    <cellStyle name="Comma [0] 9258" xfId="22623" hidden="1" xr:uid="{00000000-0005-0000-0000-000080580000}"/>
    <cellStyle name="Comma [0] 9259" xfId="22586" hidden="1" xr:uid="{00000000-0005-0000-0000-00005B580000}"/>
    <cellStyle name="Comma [0] 926" xfId="3795" hidden="1" xr:uid="{00000000-0005-0000-0000-0000F40E0000}"/>
    <cellStyle name="Comma [0] 9260" xfId="22588" hidden="1" xr:uid="{00000000-0005-0000-0000-00005D580000}"/>
    <cellStyle name="Comma [0] 9261" xfId="22674" hidden="1" xr:uid="{00000000-0005-0000-0000-0000B3580000}"/>
    <cellStyle name="Comma [0] 9262" xfId="22577" hidden="1" xr:uid="{00000000-0005-0000-0000-000052580000}"/>
    <cellStyle name="Comma [0] 9263" xfId="22585" hidden="1" xr:uid="{00000000-0005-0000-0000-00005A580000}"/>
    <cellStyle name="Comma [0] 9264" xfId="22686" hidden="1" xr:uid="{00000000-0005-0000-0000-0000BF580000}"/>
    <cellStyle name="Comma [0] 9265" xfId="22688" hidden="1" xr:uid="{00000000-0005-0000-0000-0000C1580000}"/>
    <cellStyle name="Comma [0] 9266" xfId="22677" hidden="1" xr:uid="{00000000-0005-0000-0000-0000B6580000}"/>
    <cellStyle name="Comma [0] 9267" xfId="22685" hidden="1" xr:uid="{00000000-0005-0000-0000-0000BE580000}"/>
    <cellStyle name="Comma [0] 9268" xfId="22583" hidden="1" xr:uid="{00000000-0005-0000-0000-000058580000}"/>
    <cellStyle name="Comma [0] 9269" xfId="22671" hidden="1" xr:uid="{00000000-0005-0000-0000-0000B0580000}"/>
    <cellStyle name="Comma [0] 927" xfId="3858" hidden="1" xr:uid="{00000000-0005-0000-0000-0000330F0000}"/>
    <cellStyle name="Comma [0] 9270" xfId="22704" hidden="1" xr:uid="{00000000-0005-0000-0000-0000D1580000}"/>
    <cellStyle name="Comma [0] 9271" xfId="22712" hidden="1" xr:uid="{00000000-0005-0000-0000-0000D9580000}"/>
    <cellStyle name="Comma [0] 9272" xfId="22621" hidden="1" xr:uid="{00000000-0005-0000-0000-00007E580000}"/>
    <cellStyle name="Comma [0] 9273" xfId="22700" hidden="1" xr:uid="{00000000-0005-0000-0000-0000CD580000}"/>
    <cellStyle name="Comma [0] 9274" xfId="22721" hidden="1" xr:uid="{00000000-0005-0000-0000-0000E2580000}"/>
    <cellStyle name="Comma [0] 9275" xfId="22723" hidden="1" xr:uid="{00000000-0005-0000-0000-0000E4580000}"/>
    <cellStyle name="Comma [0] 9276" xfId="22682" hidden="1" xr:uid="{00000000-0005-0000-0000-0000BB580000}"/>
    <cellStyle name="Comma [0] 9277" xfId="22627" hidden="1" xr:uid="{00000000-0005-0000-0000-000084580000}"/>
    <cellStyle name="Comma [0] 9278" xfId="22680" hidden="1" xr:uid="{00000000-0005-0000-0000-0000B9580000}"/>
    <cellStyle name="Comma [0] 9279" xfId="22664" hidden="1" xr:uid="{00000000-0005-0000-0000-0000A9580000}"/>
    <cellStyle name="Comma [0] 928" xfId="3866" hidden="1" xr:uid="{00000000-0005-0000-0000-00003B0F0000}"/>
    <cellStyle name="Comma [0] 9280" xfId="22660" hidden="1" xr:uid="{00000000-0005-0000-0000-0000A5580000}"/>
    <cellStyle name="Comma [0] 9281" xfId="22731" hidden="1" xr:uid="{00000000-0005-0000-0000-0000EC580000}"/>
    <cellStyle name="Comma [0] 9282" xfId="22597" hidden="1" xr:uid="{00000000-0005-0000-0000-000066580000}"/>
    <cellStyle name="Comma [0] 9283" xfId="22590" hidden="1" xr:uid="{00000000-0005-0000-0000-00005F580000}"/>
    <cellStyle name="Comma [0] 9284" xfId="22739" hidden="1" xr:uid="{00000000-0005-0000-0000-0000F4580000}"/>
    <cellStyle name="Comma [0] 9285" xfId="22741" hidden="1" xr:uid="{00000000-0005-0000-0000-0000F6580000}"/>
    <cellStyle name="Comma [0] 9286" xfId="22690" hidden="1" xr:uid="{00000000-0005-0000-0000-0000C3580000}"/>
    <cellStyle name="Comma [0] 9287" xfId="22666" hidden="1" xr:uid="{00000000-0005-0000-0000-0000AB580000}"/>
    <cellStyle name="Comma [0] 9288" xfId="22701" hidden="1" xr:uid="{00000000-0005-0000-0000-0000CE580000}"/>
    <cellStyle name="Comma [0] 9289" xfId="22633" hidden="1" xr:uid="{00000000-0005-0000-0000-00008A580000}"/>
    <cellStyle name="Comma [0] 929" xfId="3955" hidden="1" xr:uid="{00000000-0005-0000-0000-0000940F0000}"/>
    <cellStyle name="Comma [0] 9290" xfId="22703" hidden="1" xr:uid="{00000000-0005-0000-0000-0000D0580000}"/>
    <cellStyle name="Comma [0] 9291" xfId="22748" hidden="1" xr:uid="{00000000-0005-0000-0000-0000FD580000}"/>
    <cellStyle name="Comma [0] 9292" xfId="22691" hidden="1" xr:uid="{00000000-0005-0000-0000-0000C4580000}"/>
    <cellStyle name="Comma [0] 9293" xfId="22648" hidden="1" xr:uid="{00000000-0005-0000-0000-000099580000}"/>
    <cellStyle name="Comma [0] 9294" xfId="22754" hidden="1" xr:uid="{00000000-0005-0000-0000-000003590000}"/>
    <cellStyle name="Comma [0] 9295" xfId="22756" hidden="1" xr:uid="{00000000-0005-0000-0000-000005590000}"/>
    <cellStyle name="Comma [0] 9296" xfId="22709" hidden="1" xr:uid="{00000000-0005-0000-0000-0000D6580000}"/>
    <cellStyle name="Comma [0] 9297" xfId="22715" hidden="1" xr:uid="{00000000-0005-0000-0000-0000DC580000}"/>
    <cellStyle name="Comma [0] 9298" xfId="22596" hidden="1" xr:uid="{00000000-0005-0000-0000-000065580000}"/>
    <cellStyle name="Comma [0] 9299" xfId="22665" hidden="1" xr:uid="{00000000-0005-0000-0000-0000AA580000}"/>
    <cellStyle name="Comma [0] 93" xfId="2065" hidden="1" xr:uid="{00000000-0005-0000-0000-000032080000}"/>
    <cellStyle name="Comma [0] 930" xfId="3869" hidden="1" xr:uid="{00000000-0005-0000-0000-00003E0F0000}"/>
    <cellStyle name="Comma [0] 9300" xfId="22673" hidden="1" xr:uid="{00000000-0005-0000-0000-0000B2580000}"/>
    <cellStyle name="Comma [0] 9301" xfId="22762" hidden="1" xr:uid="{00000000-0005-0000-0000-00000B590000}"/>
    <cellStyle name="Comma [0] 9302" xfId="22676" hidden="1" xr:uid="{00000000-0005-0000-0000-0000B5580000}"/>
    <cellStyle name="Comma [0] 9303" xfId="22636" hidden="1" xr:uid="{00000000-0005-0000-0000-00008D580000}"/>
    <cellStyle name="Comma [0] 9304" xfId="22767" hidden="1" xr:uid="{00000000-0005-0000-0000-000010590000}"/>
    <cellStyle name="Comma [0] 9305" xfId="22769" hidden="1" xr:uid="{00000000-0005-0000-0000-000012590000}"/>
    <cellStyle name="Comma [0] 9306" xfId="22728" hidden="1" xr:uid="{00000000-0005-0000-0000-0000E9580000}"/>
    <cellStyle name="Comma [0] 9307" xfId="22734" hidden="1" xr:uid="{00000000-0005-0000-0000-0000EF580000}"/>
    <cellStyle name="Comma [0] 9308" xfId="22635" hidden="1" xr:uid="{00000000-0005-0000-0000-00008C580000}"/>
    <cellStyle name="Comma [0] 9309" xfId="22716" hidden="1" xr:uid="{00000000-0005-0000-0000-0000DD580000}"/>
    <cellStyle name="Comma [0] 931" xfId="3829" hidden="1" xr:uid="{00000000-0005-0000-0000-0000160F0000}"/>
    <cellStyle name="Comma [0] 9310" xfId="22695" hidden="1" xr:uid="{00000000-0005-0000-0000-0000C8580000}"/>
    <cellStyle name="Comma [0] 9311" xfId="22773" hidden="1" xr:uid="{00000000-0005-0000-0000-000016590000}"/>
    <cellStyle name="Comma [0] 9312" xfId="22714" hidden="1" xr:uid="{00000000-0005-0000-0000-0000DB580000}"/>
    <cellStyle name="Comma [0] 9313" xfId="22652" hidden="1" xr:uid="{00000000-0005-0000-0000-00009D580000}"/>
    <cellStyle name="Comma [0] 9314" xfId="22780" hidden="1" xr:uid="{00000000-0005-0000-0000-00001D590000}"/>
    <cellStyle name="Comma [0] 9315" xfId="22782" hidden="1" xr:uid="{00000000-0005-0000-0000-00001F590000}"/>
    <cellStyle name="Comma [0] 9316" xfId="22746" hidden="1" xr:uid="{00000000-0005-0000-0000-0000FB580000}"/>
    <cellStyle name="Comma [0] 9317" xfId="22751" hidden="1" xr:uid="{00000000-0005-0000-0000-000000590000}"/>
    <cellStyle name="Comma [0] 9318" xfId="22580" hidden="1" xr:uid="{00000000-0005-0000-0000-000055580000}"/>
    <cellStyle name="Comma [0] 9319" xfId="22735" hidden="1" xr:uid="{00000000-0005-0000-0000-0000F0580000}"/>
    <cellStyle name="Comma [0] 932" xfId="3960" hidden="1" xr:uid="{00000000-0005-0000-0000-0000990F0000}"/>
    <cellStyle name="Comma [0] 9320" xfId="22640" hidden="1" xr:uid="{00000000-0005-0000-0000-000091580000}"/>
    <cellStyle name="Comma [0] 9321" xfId="22786" hidden="1" xr:uid="{00000000-0005-0000-0000-000023590000}"/>
    <cellStyle name="Comma [0] 9322" xfId="22733" hidden="1" xr:uid="{00000000-0005-0000-0000-0000EE580000}"/>
    <cellStyle name="Comma [0] 9323" xfId="22672" hidden="1" xr:uid="{00000000-0005-0000-0000-0000B1580000}"/>
    <cellStyle name="Comma [0] 9324" xfId="22790" hidden="1" xr:uid="{00000000-0005-0000-0000-000027590000}"/>
    <cellStyle name="Comma [0] 9325" xfId="22792" hidden="1" xr:uid="{00000000-0005-0000-0000-000029590000}"/>
    <cellStyle name="Comma [0] 9326" xfId="22760" hidden="1" xr:uid="{00000000-0005-0000-0000-000009590000}"/>
    <cellStyle name="Comma [0] 9327" xfId="22764" hidden="1" xr:uid="{00000000-0005-0000-0000-00000D590000}"/>
    <cellStyle name="Comma [0] 9328" xfId="22654" hidden="1" xr:uid="{00000000-0005-0000-0000-00009F580000}"/>
    <cellStyle name="Comma [0] 9329" xfId="22752" hidden="1" xr:uid="{00000000-0005-0000-0000-000001590000}"/>
    <cellStyle name="Comma [0] 933" xfId="3962" hidden="1" xr:uid="{00000000-0005-0000-0000-00009B0F0000}"/>
    <cellStyle name="Comma [0] 9330" xfId="22644" hidden="1" xr:uid="{00000000-0005-0000-0000-000095580000}"/>
    <cellStyle name="Comma [0] 9331" xfId="22796" hidden="1" xr:uid="{00000000-0005-0000-0000-00002D590000}"/>
    <cellStyle name="Comma [0] 9332" xfId="22750" hidden="1" xr:uid="{00000000-0005-0000-0000-0000FF580000}"/>
    <cellStyle name="Comma [0] 9333" xfId="22719" hidden="1" xr:uid="{00000000-0005-0000-0000-0000E0580000}"/>
    <cellStyle name="Comma [0] 9334" xfId="22800" hidden="1" xr:uid="{00000000-0005-0000-0000-000031590000}"/>
    <cellStyle name="Comma [0] 9335" xfId="22802" hidden="1" xr:uid="{00000000-0005-0000-0000-000033590000}"/>
    <cellStyle name="Comma [0] 9336" xfId="22788" hidden="1" xr:uid="{00000000-0005-0000-0000-000025590000}"/>
    <cellStyle name="Comma [0] 9337" xfId="22775" hidden="1" xr:uid="{00000000-0005-0000-0000-000018590000}"/>
    <cellStyle name="Comma [0] 9338" xfId="22799" hidden="1" xr:uid="{00000000-0005-0000-0000-000030590000}"/>
    <cellStyle name="Comma [0] 9339" xfId="22765" hidden="1" xr:uid="{00000000-0005-0000-0000-00000E590000}"/>
    <cellStyle name="Comma [0] 934" xfId="3921" hidden="1" xr:uid="{00000000-0005-0000-0000-0000720F0000}"/>
    <cellStyle name="Comma [0] 9340" xfId="22737" hidden="1" xr:uid="{00000000-0005-0000-0000-0000F2580000}"/>
    <cellStyle name="Comma [0] 9341" xfId="22804" hidden="1" xr:uid="{00000000-0005-0000-0000-000035590000}"/>
    <cellStyle name="Comma [0] 9342" xfId="22761" hidden="1" xr:uid="{00000000-0005-0000-0000-00000A590000}"/>
    <cellStyle name="Comma [0] 9343" xfId="22795" hidden="1" xr:uid="{00000000-0005-0000-0000-00002C590000}"/>
    <cellStyle name="Comma [0] 9344" xfId="22808" hidden="1" xr:uid="{00000000-0005-0000-0000-000039590000}"/>
    <cellStyle name="Comma [0] 9345" xfId="22810" hidden="1" xr:uid="{00000000-0005-0000-0000-00003B590000}"/>
    <cellStyle name="Comma [0] 9346" xfId="22678" hidden="1" xr:uid="{00000000-0005-0000-0000-0000B7580000}"/>
    <cellStyle name="Comma [0] 9347" xfId="22798" hidden="1" xr:uid="{00000000-0005-0000-0000-00002F590000}"/>
    <cellStyle name="Comma [0] 9348" xfId="22738" hidden="1" xr:uid="{00000000-0005-0000-0000-0000F3580000}"/>
    <cellStyle name="Comma [0] 9349" xfId="22772" hidden="1" xr:uid="{00000000-0005-0000-0000-000015590000}"/>
    <cellStyle name="Comma [0] 935" xfId="3927" hidden="1" xr:uid="{00000000-0005-0000-0000-0000780F0000}"/>
    <cellStyle name="Comma [0] 9350" xfId="22785" hidden="1" xr:uid="{00000000-0005-0000-0000-000022590000}"/>
    <cellStyle name="Comma [0] 9351" xfId="22813" hidden="1" xr:uid="{00000000-0005-0000-0000-00003E590000}"/>
    <cellStyle name="Comma [0] 9352" xfId="22776" hidden="1" xr:uid="{00000000-0005-0000-0000-000019590000}"/>
    <cellStyle name="Comma [0] 9353" xfId="22736" hidden="1" xr:uid="{00000000-0005-0000-0000-0000F1580000}"/>
    <cellStyle name="Comma [0] 9354" xfId="22816" hidden="1" xr:uid="{00000000-0005-0000-0000-000041590000}"/>
    <cellStyle name="Comma [0] 9355" xfId="22818" hidden="1" xr:uid="{00000000-0005-0000-0000-000043590000}"/>
    <cellStyle name="Comma [0] 9356" xfId="22537" hidden="1" xr:uid="{00000000-0005-0000-0000-00002A580000}"/>
    <cellStyle name="Comma [0] 9357" xfId="22519" hidden="1" xr:uid="{00000000-0005-0000-0000-000018580000}"/>
    <cellStyle name="Comma [0] 9358" xfId="22822" hidden="1" xr:uid="{00000000-0005-0000-0000-000047590000}"/>
    <cellStyle name="Comma [0] 9359" xfId="22829" hidden="1" xr:uid="{00000000-0005-0000-0000-00004E590000}"/>
    <cellStyle name="Comma [0] 936" xfId="3828" hidden="1" xr:uid="{00000000-0005-0000-0000-0000150F0000}"/>
    <cellStyle name="Comma [0] 9360" xfId="22831" hidden="1" xr:uid="{00000000-0005-0000-0000-000050590000}"/>
    <cellStyle name="Comma [0] 9361" xfId="22821" hidden="1" xr:uid="{00000000-0005-0000-0000-000046590000}"/>
    <cellStyle name="Comma [0] 9362" xfId="22827" hidden="1" xr:uid="{00000000-0005-0000-0000-00004C590000}"/>
    <cellStyle name="Comma [0] 9363" xfId="22834" hidden="1" xr:uid="{00000000-0005-0000-0000-000053590000}"/>
    <cellStyle name="Comma [0] 9364" xfId="22836" hidden="1" xr:uid="{00000000-0005-0000-0000-000055590000}"/>
    <cellStyle name="Comma [0] 9365" xfId="22611" hidden="1" xr:uid="{00000000-0005-0000-0000-000074580000}"/>
    <cellStyle name="Comma [0] 9366" xfId="22567" hidden="1" xr:uid="{00000000-0005-0000-0000-000048580000}"/>
    <cellStyle name="Comma [0] 9367" xfId="22847" hidden="1" xr:uid="{00000000-0005-0000-0000-000060590000}"/>
    <cellStyle name="Comma [0] 9368" xfId="22856" hidden="1" xr:uid="{00000000-0005-0000-0000-000069590000}"/>
    <cellStyle name="Comma [0] 9369" xfId="22867" hidden="1" xr:uid="{00000000-0005-0000-0000-000074590000}"/>
    <cellStyle name="Comma [0] 937" xfId="3909" hidden="1" xr:uid="{00000000-0005-0000-0000-0000660F0000}"/>
    <cellStyle name="Comma [0] 9370" xfId="22873" hidden="1" xr:uid="{00000000-0005-0000-0000-00007A590000}"/>
    <cellStyle name="Comma [0] 9371" xfId="22855" hidden="1" xr:uid="{00000000-0005-0000-0000-000068590000}"/>
    <cellStyle name="Comma [0] 9372" xfId="22865" hidden="1" xr:uid="{00000000-0005-0000-0000-000072590000}"/>
    <cellStyle name="Comma [0] 9373" xfId="22885" hidden="1" xr:uid="{00000000-0005-0000-0000-000086590000}"/>
    <cellStyle name="Comma [0] 9374" xfId="22887" hidden="1" xr:uid="{00000000-0005-0000-0000-000088590000}"/>
    <cellStyle name="Comma [0] 9375" xfId="22838" hidden="1" xr:uid="{00000000-0005-0000-0000-000057590000}"/>
    <cellStyle name="Comma [0] 9376" xfId="22532" hidden="1" xr:uid="{00000000-0005-0000-0000-000025580000}"/>
    <cellStyle name="Comma [0] 9377" xfId="22841" hidden="1" xr:uid="{00000000-0005-0000-0000-00005A590000}"/>
    <cellStyle name="Comma [0] 9378" xfId="22566" hidden="1" xr:uid="{00000000-0005-0000-0000-000047580000}"/>
    <cellStyle name="Comma [0] 9379" xfId="22565" hidden="1" xr:uid="{00000000-0005-0000-0000-000046580000}"/>
    <cellStyle name="Comma [0] 938" xfId="3888" hidden="1" xr:uid="{00000000-0005-0000-0000-0000510F0000}"/>
    <cellStyle name="Comma [0] 9380" xfId="22892" hidden="1" xr:uid="{00000000-0005-0000-0000-00008D590000}"/>
    <cellStyle name="Comma [0] 9381" xfId="22534" hidden="1" xr:uid="{00000000-0005-0000-0000-000027580000}"/>
    <cellStyle name="Comma [0] 9382" xfId="22568" hidden="1" xr:uid="{00000000-0005-0000-0000-000049580000}"/>
    <cellStyle name="Comma [0] 9383" xfId="22904" hidden="1" xr:uid="{00000000-0005-0000-0000-000099590000}"/>
    <cellStyle name="Comma [0] 9384" xfId="22906" hidden="1" xr:uid="{00000000-0005-0000-0000-00009B590000}"/>
    <cellStyle name="Comma [0] 9385" xfId="22895" hidden="1" xr:uid="{00000000-0005-0000-0000-000090590000}"/>
    <cellStyle name="Comma [0] 9386" xfId="22903" hidden="1" xr:uid="{00000000-0005-0000-0000-000098590000}"/>
    <cellStyle name="Comma [0] 9387" xfId="22530" hidden="1" xr:uid="{00000000-0005-0000-0000-000023580000}"/>
    <cellStyle name="Comma [0] 9388" xfId="22889" hidden="1" xr:uid="{00000000-0005-0000-0000-00008A590000}"/>
    <cellStyle name="Comma [0] 9389" xfId="22922" hidden="1" xr:uid="{00000000-0005-0000-0000-0000AB590000}"/>
    <cellStyle name="Comma [0] 939" xfId="3966" hidden="1" xr:uid="{00000000-0005-0000-0000-00009F0F0000}"/>
    <cellStyle name="Comma [0] 9390" xfId="22930" hidden="1" xr:uid="{00000000-0005-0000-0000-0000B3590000}"/>
    <cellStyle name="Comma [0] 9391" xfId="22839" hidden="1" xr:uid="{00000000-0005-0000-0000-000058590000}"/>
    <cellStyle name="Comma [0] 9392" xfId="22918" hidden="1" xr:uid="{00000000-0005-0000-0000-0000A7590000}"/>
    <cellStyle name="Comma [0] 9393" xfId="22939" hidden="1" xr:uid="{00000000-0005-0000-0000-0000BC590000}"/>
    <cellStyle name="Comma [0] 9394" xfId="22941" hidden="1" xr:uid="{00000000-0005-0000-0000-0000BE590000}"/>
    <cellStyle name="Comma [0] 9395" xfId="22900" hidden="1" xr:uid="{00000000-0005-0000-0000-000095590000}"/>
    <cellStyle name="Comma [0] 9396" xfId="22845" hidden="1" xr:uid="{00000000-0005-0000-0000-00005E590000}"/>
    <cellStyle name="Comma [0] 9397" xfId="22898" hidden="1" xr:uid="{00000000-0005-0000-0000-000093590000}"/>
    <cellStyle name="Comma [0] 9398" xfId="22882" hidden="1" xr:uid="{00000000-0005-0000-0000-000083590000}"/>
    <cellStyle name="Comma [0] 9399" xfId="22878" hidden="1" xr:uid="{00000000-0005-0000-0000-00007F590000}"/>
    <cellStyle name="Comma [0] 94" xfId="2262" hidden="1" xr:uid="{00000000-0005-0000-0000-0000F7080000}"/>
    <cellStyle name="Comma [0] 940" xfId="3907" hidden="1" xr:uid="{00000000-0005-0000-0000-0000640F0000}"/>
    <cellStyle name="Comma [0] 9400" xfId="22949" hidden="1" xr:uid="{00000000-0005-0000-0000-0000C6590000}"/>
    <cellStyle name="Comma [0] 9401" xfId="22522" hidden="1" xr:uid="{00000000-0005-0000-0000-00001B580000}"/>
    <cellStyle name="Comma [0] 9402" xfId="22610" hidden="1" xr:uid="{00000000-0005-0000-0000-000073580000}"/>
    <cellStyle name="Comma [0] 9403" xfId="22957" hidden="1" xr:uid="{00000000-0005-0000-0000-0000CE590000}"/>
    <cellStyle name="Comma [0] 9404" xfId="22959" hidden="1" xr:uid="{00000000-0005-0000-0000-0000D0590000}"/>
    <cellStyle name="Comma [0] 9405" xfId="22908" hidden="1" xr:uid="{00000000-0005-0000-0000-00009D590000}"/>
    <cellStyle name="Comma [0] 9406" xfId="22884" hidden="1" xr:uid="{00000000-0005-0000-0000-000085590000}"/>
    <cellStyle name="Comma [0] 9407" xfId="22919" hidden="1" xr:uid="{00000000-0005-0000-0000-0000A8590000}"/>
    <cellStyle name="Comma [0] 9408" xfId="22851" hidden="1" xr:uid="{00000000-0005-0000-0000-000064590000}"/>
    <cellStyle name="Comma [0] 9409" xfId="22921" hidden="1" xr:uid="{00000000-0005-0000-0000-0000AA590000}"/>
    <cellStyle name="Comma [0] 941" xfId="3845" hidden="1" xr:uid="{00000000-0005-0000-0000-0000260F0000}"/>
    <cellStyle name="Comma [0] 9410" xfId="22966" hidden="1" xr:uid="{00000000-0005-0000-0000-0000D7590000}"/>
    <cellStyle name="Comma [0] 9411" xfId="22909" hidden="1" xr:uid="{00000000-0005-0000-0000-00009E590000}"/>
    <cellStyle name="Comma [0] 9412" xfId="22866" hidden="1" xr:uid="{00000000-0005-0000-0000-000073590000}"/>
    <cellStyle name="Comma [0] 9413" xfId="22972" hidden="1" xr:uid="{00000000-0005-0000-0000-0000DD590000}"/>
    <cellStyle name="Comma [0] 9414" xfId="22974" hidden="1" xr:uid="{00000000-0005-0000-0000-0000DF590000}"/>
    <cellStyle name="Comma [0] 9415" xfId="22927" hidden="1" xr:uid="{00000000-0005-0000-0000-0000B0590000}"/>
    <cellStyle name="Comma [0] 9416" xfId="22933" hidden="1" xr:uid="{00000000-0005-0000-0000-0000B6590000}"/>
    <cellStyle name="Comma [0] 9417" xfId="22559" hidden="1" xr:uid="{00000000-0005-0000-0000-000040580000}"/>
    <cellStyle name="Comma [0] 9418" xfId="22883" hidden="1" xr:uid="{00000000-0005-0000-0000-000084590000}"/>
    <cellStyle name="Comma [0] 9419" xfId="22891" hidden="1" xr:uid="{00000000-0005-0000-0000-00008C590000}"/>
    <cellStyle name="Comma [0] 942" xfId="3973" hidden="1" xr:uid="{00000000-0005-0000-0000-0000A60F0000}"/>
    <cellStyle name="Comma [0] 9420" xfId="22980" hidden="1" xr:uid="{00000000-0005-0000-0000-0000E5590000}"/>
    <cellStyle name="Comma [0] 9421" xfId="22894" hidden="1" xr:uid="{00000000-0005-0000-0000-00008F590000}"/>
    <cellStyle name="Comma [0] 9422" xfId="22854" hidden="1" xr:uid="{00000000-0005-0000-0000-000067590000}"/>
    <cellStyle name="Comma [0] 9423" xfId="22985" hidden="1" xr:uid="{00000000-0005-0000-0000-0000EA590000}"/>
    <cellStyle name="Comma [0] 9424" xfId="22987" hidden="1" xr:uid="{00000000-0005-0000-0000-0000EC590000}"/>
    <cellStyle name="Comma [0] 9425" xfId="22946" hidden="1" xr:uid="{00000000-0005-0000-0000-0000C3590000}"/>
    <cellStyle name="Comma [0] 9426" xfId="22952" hidden="1" xr:uid="{00000000-0005-0000-0000-0000C9590000}"/>
    <cellStyle name="Comma [0] 9427" xfId="22853" hidden="1" xr:uid="{00000000-0005-0000-0000-000066590000}"/>
    <cellStyle name="Comma [0] 9428" xfId="22934" hidden="1" xr:uid="{00000000-0005-0000-0000-0000B7590000}"/>
    <cellStyle name="Comma [0] 9429" xfId="22913" hidden="1" xr:uid="{00000000-0005-0000-0000-0000A2590000}"/>
    <cellStyle name="Comma [0] 943" xfId="3975" hidden="1" xr:uid="{00000000-0005-0000-0000-0000A80F0000}"/>
    <cellStyle name="Comma [0] 9430" xfId="22991" hidden="1" xr:uid="{00000000-0005-0000-0000-0000F0590000}"/>
    <cellStyle name="Comma [0] 9431" xfId="22932" hidden="1" xr:uid="{00000000-0005-0000-0000-0000B5590000}"/>
    <cellStyle name="Comma [0] 9432" xfId="22870" hidden="1" xr:uid="{00000000-0005-0000-0000-000077590000}"/>
    <cellStyle name="Comma [0] 9433" xfId="22998" hidden="1" xr:uid="{00000000-0005-0000-0000-0000F7590000}"/>
    <cellStyle name="Comma [0] 9434" xfId="23000" hidden="1" xr:uid="{00000000-0005-0000-0000-0000F9590000}"/>
    <cellStyle name="Comma [0] 9435" xfId="22964" hidden="1" xr:uid="{00000000-0005-0000-0000-0000D5590000}"/>
    <cellStyle name="Comma [0] 9436" xfId="22969" hidden="1" xr:uid="{00000000-0005-0000-0000-0000DA590000}"/>
    <cellStyle name="Comma [0] 9437" xfId="22533" hidden="1" xr:uid="{00000000-0005-0000-0000-000026580000}"/>
    <cellStyle name="Comma [0] 9438" xfId="22953" hidden="1" xr:uid="{00000000-0005-0000-0000-0000CA590000}"/>
    <cellStyle name="Comma [0] 9439" xfId="22858" hidden="1" xr:uid="{00000000-0005-0000-0000-00006B590000}"/>
    <cellStyle name="Comma [0] 944" xfId="3939" hidden="1" xr:uid="{00000000-0005-0000-0000-0000840F0000}"/>
    <cellStyle name="Comma [0] 9440" xfId="23004" hidden="1" xr:uid="{00000000-0005-0000-0000-0000FD590000}"/>
    <cellStyle name="Comma [0] 9441" xfId="22951" hidden="1" xr:uid="{00000000-0005-0000-0000-0000C8590000}"/>
    <cellStyle name="Comma [0] 9442" xfId="22890" hidden="1" xr:uid="{00000000-0005-0000-0000-00008B590000}"/>
    <cellStyle name="Comma [0] 9443" xfId="23008" hidden="1" xr:uid="{00000000-0005-0000-0000-0000015A0000}"/>
    <cellStyle name="Comma [0] 9444" xfId="23010" hidden="1" xr:uid="{00000000-0005-0000-0000-0000035A0000}"/>
    <cellStyle name="Comma [0] 9445" xfId="22978" hidden="1" xr:uid="{00000000-0005-0000-0000-0000E3590000}"/>
    <cellStyle name="Comma [0] 9446" xfId="22982" hidden="1" xr:uid="{00000000-0005-0000-0000-0000E7590000}"/>
    <cellStyle name="Comma [0] 9447" xfId="22872" hidden="1" xr:uid="{00000000-0005-0000-0000-000079590000}"/>
    <cellStyle name="Comma [0] 9448" xfId="22970" hidden="1" xr:uid="{00000000-0005-0000-0000-0000DB590000}"/>
    <cellStyle name="Comma [0] 9449" xfId="22862" hidden="1" xr:uid="{00000000-0005-0000-0000-00006F590000}"/>
    <cellStyle name="Comma [0] 945" xfId="3944" hidden="1" xr:uid="{00000000-0005-0000-0000-0000890F0000}"/>
    <cellStyle name="Comma [0] 9450" xfId="23014" hidden="1" xr:uid="{00000000-0005-0000-0000-0000075A0000}"/>
    <cellStyle name="Comma [0] 9451" xfId="22968" hidden="1" xr:uid="{00000000-0005-0000-0000-0000D9590000}"/>
    <cellStyle name="Comma [0] 9452" xfId="22937" hidden="1" xr:uid="{00000000-0005-0000-0000-0000BA590000}"/>
    <cellStyle name="Comma [0] 9453" xfId="23018" hidden="1" xr:uid="{00000000-0005-0000-0000-00000B5A0000}"/>
    <cellStyle name="Comma [0] 9454" xfId="23020" hidden="1" xr:uid="{00000000-0005-0000-0000-00000D5A0000}"/>
    <cellStyle name="Comma [0] 9455" xfId="23006" hidden="1" xr:uid="{00000000-0005-0000-0000-0000FF590000}"/>
    <cellStyle name="Comma [0] 9456" xfId="22993" hidden="1" xr:uid="{00000000-0005-0000-0000-0000F2590000}"/>
    <cellStyle name="Comma [0] 9457" xfId="23017" hidden="1" xr:uid="{00000000-0005-0000-0000-00000A5A0000}"/>
    <cellStyle name="Comma [0] 9458" xfId="22983" hidden="1" xr:uid="{00000000-0005-0000-0000-0000E8590000}"/>
    <cellStyle name="Comma [0] 9459" xfId="22955" hidden="1" xr:uid="{00000000-0005-0000-0000-0000CC590000}"/>
    <cellStyle name="Comma [0] 946" xfId="3374" hidden="1" xr:uid="{00000000-0005-0000-0000-00004F0D0000}"/>
    <cellStyle name="Comma [0] 9460" xfId="23022" hidden="1" xr:uid="{00000000-0005-0000-0000-00000F5A0000}"/>
    <cellStyle name="Comma [0] 9461" xfId="22979" hidden="1" xr:uid="{00000000-0005-0000-0000-0000E4590000}"/>
    <cellStyle name="Comma [0] 9462" xfId="23013" hidden="1" xr:uid="{00000000-0005-0000-0000-0000065A0000}"/>
    <cellStyle name="Comma [0] 9463" xfId="23026" hidden="1" xr:uid="{00000000-0005-0000-0000-0000135A0000}"/>
    <cellStyle name="Comma [0] 9464" xfId="23028" hidden="1" xr:uid="{00000000-0005-0000-0000-0000155A0000}"/>
    <cellStyle name="Comma [0] 9465" xfId="22896" hidden="1" xr:uid="{00000000-0005-0000-0000-000091590000}"/>
    <cellStyle name="Comma [0] 9466" xfId="23016" hidden="1" xr:uid="{00000000-0005-0000-0000-0000095A0000}"/>
    <cellStyle name="Comma [0] 9467" xfId="22956" hidden="1" xr:uid="{00000000-0005-0000-0000-0000CD590000}"/>
    <cellStyle name="Comma [0] 9468" xfId="22990" hidden="1" xr:uid="{00000000-0005-0000-0000-0000EF590000}"/>
    <cellStyle name="Comma [0] 9469" xfId="23003" hidden="1" xr:uid="{00000000-0005-0000-0000-0000FC590000}"/>
    <cellStyle name="Comma [0] 947" xfId="3928" hidden="1" xr:uid="{00000000-0005-0000-0000-0000790F0000}"/>
    <cellStyle name="Comma [0] 9470" xfId="23031" hidden="1" xr:uid="{00000000-0005-0000-0000-0000185A0000}"/>
    <cellStyle name="Comma [0] 9471" xfId="22994" hidden="1" xr:uid="{00000000-0005-0000-0000-0000F3590000}"/>
    <cellStyle name="Comma [0] 9472" xfId="22954" hidden="1" xr:uid="{00000000-0005-0000-0000-0000CB590000}"/>
    <cellStyle name="Comma [0] 9473" xfId="23033" hidden="1" xr:uid="{00000000-0005-0000-0000-00001A5A0000}"/>
    <cellStyle name="Comma [0] 9474" xfId="23035" hidden="1" xr:uid="{00000000-0005-0000-0000-00001C5A0000}"/>
    <cellStyle name="Comma [0] 9475" xfId="22547" hidden="1" xr:uid="{00000000-0005-0000-0000-000034580000}"/>
    <cellStyle name="Comma [0] 9476" xfId="22544" hidden="1" xr:uid="{00000000-0005-0000-0000-000031580000}"/>
    <cellStyle name="Comma [0] 9477" xfId="23041" hidden="1" xr:uid="{00000000-0005-0000-0000-0000225A0000}"/>
    <cellStyle name="Comma [0] 9478" xfId="23047" hidden="1" xr:uid="{00000000-0005-0000-0000-0000285A0000}"/>
    <cellStyle name="Comma [0] 9479" xfId="23049" hidden="1" xr:uid="{00000000-0005-0000-0000-00002A5A0000}"/>
    <cellStyle name="Comma [0] 948" xfId="3833" hidden="1" xr:uid="{00000000-0005-0000-0000-00001A0F0000}"/>
    <cellStyle name="Comma [0] 9480" xfId="23040" hidden="1" xr:uid="{00000000-0005-0000-0000-0000215A0000}"/>
    <cellStyle name="Comma [0] 9481" xfId="23045" hidden="1" xr:uid="{00000000-0005-0000-0000-0000265A0000}"/>
    <cellStyle name="Comma [0] 9482" xfId="23051" hidden="1" xr:uid="{00000000-0005-0000-0000-00002C5A0000}"/>
    <cellStyle name="Comma [0] 9483" xfId="23053" hidden="1" xr:uid="{00000000-0005-0000-0000-00002E5A0000}"/>
    <cellStyle name="Comma [0] 9484" xfId="22570" hidden="1" xr:uid="{00000000-0005-0000-0000-00004B580000}"/>
    <cellStyle name="Comma [0] 9485" xfId="22572" hidden="1" xr:uid="{00000000-0005-0000-0000-00004D580000}"/>
    <cellStyle name="Comma [0] 9486" xfId="23064" hidden="1" xr:uid="{00000000-0005-0000-0000-0000395A0000}"/>
    <cellStyle name="Comma [0] 9487" xfId="23073" hidden="1" xr:uid="{00000000-0005-0000-0000-0000425A0000}"/>
    <cellStyle name="Comma [0] 9488" xfId="23084" hidden="1" xr:uid="{00000000-0005-0000-0000-00004D5A0000}"/>
    <cellStyle name="Comma [0] 9489" xfId="23090" hidden="1" xr:uid="{00000000-0005-0000-0000-0000535A0000}"/>
    <cellStyle name="Comma [0] 949" xfId="3979" hidden="1" xr:uid="{00000000-0005-0000-0000-0000AC0F0000}"/>
    <cellStyle name="Comma [0] 9490" xfId="23072" hidden="1" xr:uid="{00000000-0005-0000-0000-0000415A0000}"/>
    <cellStyle name="Comma [0] 9491" xfId="23082" hidden="1" xr:uid="{00000000-0005-0000-0000-00004B5A0000}"/>
    <cellStyle name="Comma [0] 9492" xfId="23102" hidden="1" xr:uid="{00000000-0005-0000-0000-00005F5A0000}"/>
    <cellStyle name="Comma [0] 9493" xfId="23104" hidden="1" xr:uid="{00000000-0005-0000-0000-0000615A0000}"/>
    <cellStyle name="Comma [0] 9494" xfId="23055" hidden="1" xr:uid="{00000000-0005-0000-0000-0000305A0000}"/>
    <cellStyle name="Comma [0] 9495" xfId="22552" hidden="1" xr:uid="{00000000-0005-0000-0000-000039580000}"/>
    <cellStyle name="Comma [0] 9496" xfId="23058" hidden="1" xr:uid="{00000000-0005-0000-0000-0000335A0000}"/>
    <cellStyle name="Comma [0] 9497" xfId="22557" hidden="1" xr:uid="{00000000-0005-0000-0000-00003E580000}"/>
    <cellStyle name="Comma [0] 9498" xfId="22541" hidden="1" xr:uid="{00000000-0005-0000-0000-00002E580000}"/>
    <cellStyle name="Comma [0] 9499" xfId="23109" hidden="1" xr:uid="{00000000-0005-0000-0000-0000665A0000}"/>
    <cellStyle name="Comma [0] 95" xfId="2270" hidden="1" xr:uid="{00000000-0005-0000-0000-0000FF080000}"/>
    <cellStyle name="Comma [0] 950" xfId="3926" hidden="1" xr:uid="{00000000-0005-0000-0000-0000770F0000}"/>
    <cellStyle name="Comma [0] 9500" xfId="22550" hidden="1" xr:uid="{00000000-0005-0000-0000-000037580000}"/>
    <cellStyle name="Comma [0] 9501" xfId="22571" hidden="1" xr:uid="{00000000-0005-0000-0000-00004C580000}"/>
    <cellStyle name="Comma [0] 9502" xfId="23121" hidden="1" xr:uid="{00000000-0005-0000-0000-0000725A0000}"/>
    <cellStyle name="Comma [0] 9503" xfId="23123" hidden="1" xr:uid="{00000000-0005-0000-0000-0000745A0000}"/>
    <cellStyle name="Comma [0] 9504" xfId="23112" hidden="1" xr:uid="{00000000-0005-0000-0000-0000695A0000}"/>
    <cellStyle name="Comma [0] 9505" xfId="23120" hidden="1" xr:uid="{00000000-0005-0000-0000-0000715A0000}"/>
    <cellStyle name="Comma [0] 9506" xfId="22554" hidden="1" xr:uid="{00000000-0005-0000-0000-00003B580000}"/>
    <cellStyle name="Comma [0] 9507" xfId="23106" hidden="1" xr:uid="{00000000-0005-0000-0000-0000635A0000}"/>
    <cellStyle name="Comma [0] 9508" xfId="23139" hidden="1" xr:uid="{00000000-0005-0000-0000-0000845A0000}"/>
    <cellStyle name="Comma [0] 9509" xfId="23147" hidden="1" xr:uid="{00000000-0005-0000-0000-00008C5A0000}"/>
    <cellStyle name="Comma [0] 951" xfId="3865" hidden="1" xr:uid="{00000000-0005-0000-0000-00003A0F0000}"/>
    <cellStyle name="Comma [0] 9510" xfId="23056" hidden="1" xr:uid="{00000000-0005-0000-0000-0000315A0000}"/>
    <cellStyle name="Comma [0] 9511" xfId="23135" hidden="1" xr:uid="{00000000-0005-0000-0000-0000805A0000}"/>
    <cellStyle name="Comma [0] 9512" xfId="23156" hidden="1" xr:uid="{00000000-0005-0000-0000-0000955A0000}"/>
    <cellStyle name="Comma [0] 9513" xfId="23158" hidden="1" xr:uid="{00000000-0005-0000-0000-0000975A0000}"/>
    <cellStyle name="Comma [0] 9514" xfId="23117" hidden="1" xr:uid="{00000000-0005-0000-0000-00006E5A0000}"/>
    <cellStyle name="Comma [0] 9515" xfId="23062" hidden="1" xr:uid="{00000000-0005-0000-0000-0000375A0000}"/>
    <cellStyle name="Comma [0] 9516" xfId="23115" hidden="1" xr:uid="{00000000-0005-0000-0000-00006C5A0000}"/>
    <cellStyle name="Comma [0] 9517" xfId="23099" hidden="1" xr:uid="{00000000-0005-0000-0000-00005C5A0000}"/>
    <cellStyle name="Comma [0] 9518" xfId="23095" hidden="1" xr:uid="{00000000-0005-0000-0000-0000585A0000}"/>
    <cellStyle name="Comma [0] 9519" xfId="23166" hidden="1" xr:uid="{00000000-0005-0000-0000-00009F5A0000}"/>
    <cellStyle name="Comma [0] 952" xfId="3983" hidden="1" xr:uid="{00000000-0005-0000-0000-0000B00F0000}"/>
    <cellStyle name="Comma [0] 9520" xfId="23038" hidden="1" xr:uid="{00000000-0005-0000-0000-00001F5A0000}"/>
    <cellStyle name="Comma [0] 9521" xfId="22520" hidden="1" xr:uid="{00000000-0005-0000-0000-000019580000}"/>
    <cellStyle name="Comma [0] 9522" xfId="23174" hidden="1" xr:uid="{00000000-0005-0000-0000-0000A75A0000}"/>
    <cellStyle name="Comma [0] 9523" xfId="23176" hidden="1" xr:uid="{00000000-0005-0000-0000-0000A95A0000}"/>
    <cellStyle name="Comma [0] 9524" xfId="23125" hidden="1" xr:uid="{00000000-0005-0000-0000-0000765A0000}"/>
    <cellStyle name="Comma [0] 9525" xfId="23101" hidden="1" xr:uid="{00000000-0005-0000-0000-00005E5A0000}"/>
    <cellStyle name="Comma [0] 9526" xfId="23136" hidden="1" xr:uid="{00000000-0005-0000-0000-0000815A0000}"/>
    <cellStyle name="Comma [0] 9527" xfId="23068" hidden="1" xr:uid="{00000000-0005-0000-0000-00003D5A0000}"/>
    <cellStyle name="Comma [0] 9528" xfId="23138" hidden="1" xr:uid="{00000000-0005-0000-0000-0000835A0000}"/>
    <cellStyle name="Comma [0] 9529" xfId="23183" hidden="1" xr:uid="{00000000-0005-0000-0000-0000B05A0000}"/>
    <cellStyle name="Comma [0] 953" xfId="3985" hidden="1" xr:uid="{00000000-0005-0000-0000-0000B20F0000}"/>
    <cellStyle name="Comma [0] 9530" xfId="23126" hidden="1" xr:uid="{00000000-0005-0000-0000-0000775A0000}"/>
    <cellStyle name="Comma [0] 9531" xfId="23083" hidden="1" xr:uid="{00000000-0005-0000-0000-00004C5A0000}"/>
    <cellStyle name="Comma [0] 9532" xfId="23189" hidden="1" xr:uid="{00000000-0005-0000-0000-0000B65A0000}"/>
    <cellStyle name="Comma [0] 9533" xfId="23191" hidden="1" xr:uid="{00000000-0005-0000-0000-0000B85A0000}"/>
    <cellStyle name="Comma [0] 9534" xfId="23144" hidden="1" xr:uid="{00000000-0005-0000-0000-0000895A0000}"/>
    <cellStyle name="Comma [0] 9535" xfId="23150" hidden="1" xr:uid="{00000000-0005-0000-0000-00008F5A0000}"/>
    <cellStyle name="Comma [0] 9536" xfId="23037" hidden="1" xr:uid="{00000000-0005-0000-0000-00001E5A0000}"/>
    <cellStyle name="Comma [0] 9537" xfId="23100" hidden="1" xr:uid="{00000000-0005-0000-0000-00005D5A0000}"/>
    <cellStyle name="Comma [0] 9538" xfId="23108" hidden="1" xr:uid="{00000000-0005-0000-0000-0000655A0000}"/>
    <cellStyle name="Comma [0] 9539" xfId="23197" hidden="1" xr:uid="{00000000-0005-0000-0000-0000BE5A0000}"/>
    <cellStyle name="Comma [0] 954" xfId="3953" hidden="1" xr:uid="{00000000-0005-0000-0000-0000920F0000}"/>
    <cellStyle name="Comma [0] 9540" xfId="23111" hidden="1" xr:uid="{00000000-0005-0000-0000-0000685A0000}"/>
    <cellStyle name="Comma [0] 9541" xfId="23071" hidden="1" xr:uid="{00000000-0005-0000-0000-0000405A0000}"/>
    <cellStyle name="Comma [0] 9542" xfId="23202" hidden="1" xr:uid="{00000000-0005-0000-0000-0000C35A0000}"/>
    <cellStyle name="Comma [0] 9543" xfId="23204" hidden="1" xr:uid="{00000000-0005-0000-0000-0000C55A0000}"/>
    <cellStyle name="Comma [0] 9544" xfId="23163" hidden="1" xr:uid="{00000000-0005-0000-0000-00009C5A0000}"/>
    <cellStyle name="Comma [0] 9545" xfId="23169" hidden="1" xr:uid="{00000000-0005-0000-0000-0000A25A0000}"/>
    <cellStyle name="Comma [0] 9546" xfId="23070" hidden="1" xr:uid="{00000000-0005-0000-0000-00003F5A0000}"/>
    <cellStyle name="Comma [0] 9547" xfId="23151" hidden="1" xr:uid="{00000000-0005-0000-0000-0000905A0000}"/>
    <cellStyle name="Comma [0] 9548" xfId="23130" hidden="1" xr:uid="{00000000-0005-0000-0000-00007B5A0000}"/>
    <cellStyle name="Comma [0] 9549" xfId="23208" hidden="1" xr:uid="{00000000-0005-0000-0000-0000C95A0000}"/>
    <cellStyle name="Comma [0] 955" xfId="3957" hidden="1" xr:uid="{00000000-0005-0000-0000-0000960F0000}"/>
    <cellStyle name="Comma [0] 9550" xfId="23149" hidden="1" xr:uid="{00000000-0005-0000-0000-00008E5A0000}"/>
    <cellStyle name="Comma [0] 9551" xfId="23087" hidden="1" xr:uid="{00000000-0005-0000-0000-0000505A0000}"/>
    <cellStyle name="Comma [0] 9552" xfId="23215" hidden="1" xr:uid="{00000000-0005-0000-0000-0000D05A0000}"/>
    <cellStyle name="Comma [0] 9553" xfId="23217" hidden="1" xr:uid="{00000000-0005-0000-0000-0000D25A0000}"/>
    <cellStyle name="Comma [0] 9554" xfId="23181" hidden="1" xr:uid="{00000000-0005-0000-0000-0000AE5A0000}"/>
    <cellStyle name="Comma [0] 9555" xfId="23186" hidden="1" xr:uid="{00000000-0005-0000-0000-0000B35A0000}"/>
    <cellStyle name="Comma [0] 9556" xfId="22551" hidden="1" xr:uid="{00000000-0005-0000-0000-000038580000}"/>
    <cellStyle name="Comma [0] 9557" xfId="23170" hidden="1" xr:uid="{00000000-0005-0000-0000-0000A35A0000}"/>
    <cellStyle name="Comma [0] 9558" xfId="23075" hidden="1" xr:uid="{00000000-0005-0000-0000-0000445A0000}"/>
    <cellStyle name="Comma [0] 9559" xfId="23221" hidden="1" xr:uid="{00000000-0005-0000-0000-0000D65A0000}"/>
    <cellStyle name="Comma [0] 956" xfId="3847" hidden="1" xr:uid="{00000000-0005-0000-0000-0000280F0000}"/>
    <cellStyle name="Comma [0] 9560" xfId="23168" hidden="1" xr:uid="{00000000-0005-0000-0000-0000A15A0000}"/>
    <cellStyle name="Comma [0] 9561" xfId="23107" hidden="1" xr:uid="{00000000-0005-0000-0000-0000645A0000}"/>
    <cellStyle name="Comma [0] 9562" xfId="23225" hidden="1" xr:uid="{00000000-0005-0000-0000-0000DA5A0000}"/>
    <cellStyle name="Comma [0] 9563" xfId="23227" hidden="1" xr:uid="{00000000-0005-0000-0000-0000DC5A0000}"/>
    <cellStyle name="Comma [0] 9564" xfId="23195" hidden="1" xr:uid="{00000000-0005-0000-0000-0000BC5A0000}"/>
    <cellStyle name="Comma [0] 9565" xfId="23199" hidden="1" xr:uid="{00000000-0005-0000-0000-0000C05A0000}"/>
    <cellStyle name="Comma [0] 9566" xfId="23089" hidden="1" xr:uid="{00000000-0005-0000-0000-0000525A0000}"/>
    <cellStyle name="Comma [0] 9567" xfId="23187" hidden="1" xr:uid="{00000000-0005-0000-0000-0000B45A0000}"/>
    <cellStyle name="Comma [0] 9568" xfId="23079" hidden="1" xr:uid="{00000000-0005-0000-0000-0000485A0000}"/>
    <cellStyle name="Comma [0] 9569" xfId="23231" hidden="1" xr:uid="{00000000-0005-0000-0000-0000E05A0000}"/>
    <cellStyle name="Comma [0] 957" xfId="3945" hidden="1" xr:uid="{00000000-0005-0000-0000-00008A0F0000}"/>
    <cellStyle name="Comma [0] 9570" xfId="23185" hidden="1" xr:uid="{00000000-0005-0000-0000-0000B25A0000}"/>
    <cellStyle name="Comma [0] 9571" xfId="23154" hidden="1" xr:uid="{00000000-0005-0000-0000-0000935A0000}"/>
    <cellStyle name="Comma [0] 9572" xfId="23235" hidden="1" xr:uid="{00000000-0005-0000-0000-0000E45A0000}"/>
    <cellStyle name="Comma [0] 9573" xfId="23237" hidden="1" xr:uid="{00000000-0005-0000-0000-0000E65A0000}"/>
    <cellStyle name="Comma [0] 9574" xfId="23223" hidden="1" xr:uid="{00000000-0005-0000-0000-0000D85A0000}"/>
    <cellStyle name="Comma [0] 9575" xfId="23210" hidden="1" xr:uid="{00000000-0005-0000-0000-0000CB5A0000}"/>
    <cellStyle name="Comma [0] 9576" xfId="23234" hidden="1" xr:uid="{00000000-0005-0000-0000-0000E35A0000}"/>
    <cellStyle name="Comma [0] 9577" xfId="23200" hidden="1" xr:uid="{00000000-0005-0000-0000-0000C15A0000}"/>
    <cellStyle name="Comma [0] 9578" xfId="23172" hidden="1" xr:uid="{00000000-0005-0000-0000-0000A55A0000}"/>
    <cellStyle name="Comma [0] 9579" xfId="23239" hidden="1" xr:uid="{00000000-0005-0000-0000-0000E85A0000}"/>
    <cellStyle name="Comma [0] 958" xfId="3837" hidden="1" xr:uid="{00000000-0005-0000-0000-00001E0F0000}"/>
    <cellStyle name="Comma [0] 9580" xfId="23196" hidden="1" xr:uid="{00000000-0005-0000-0000-0000BD5A0000}"/>
    <cellStyle name="Comma [0] 9581" xfId="23230" hidden="1" xr:uid="{00000000-0005-0000-0000-0000DF5A0000}"/>
    <cellStyle name="Comma [0] 9582" xfId="23243" hidden="1" xr:uid="{00000000-0005-0000-0000-0000EC5A0000}"/>
    <cellStyle name="Comma [0] 9583" xfId="23245" hidden="1" xr:uid="{00000000-0005-0000-0000-0000EE5A0000}"/>
    <cellStyle name="Comma [0] 9584" xfId="23113" hidden="1" xr:uid="{00000000-0005-0000-0000-00006A5A0000}"/>
    <cellStyle name="Comma [0] 9585" xfId="23233" hidden="1" xr:uid="{00000000-0005-0000-0000-0000E25A0000}"/>
    <cellStyle name="Comma [0] 9586" xfId="23173" hidden="1" xr:uid="{00000000-0005-0000-0000-0000A65A0000}"/>
    <cellStyle name="Comma [0] 9587" xfId="23207" hidden="1" xr:uid="{00000000-0005-0000-0000-0000C85A0000}"/>
    <cellStyle name="Comma [0] 9588" xfId="23220" hidden="1" xr:uid="{00000000-0005-0000-0000-0000D55A0000}"/>
    <cellStyle name="Comma [0] 9589" xfId="23248" hidden="1" xr:uid="{00000000-0005-0000-0000-0000F15A0000}"/>
    <cellStyle name="Comma [0] 959" xfId="3989" hidden="1" xr:uid="{00000000-0005-0000-0000-0000B60F0000}"/>
    <cellStyle name="Comma [0] 9590" xfId="23211" hidden="1" xr:uid="{00000000-0005-0000-0000-0000CC5A0000}"/>
    <cellStyle name="Comma [0] 9591" xfId="23171" hidden="1" xr:uid="{00000000-0005-0000-0000-0000A45A0000}"/>
    <cellStyle name="Comma [0] 9592" xfId="23250" hidden="1" xr:uid="{00000000-0005-0000-0000-0000F35A0000}"/>
    <cellStyle name="Comma [0] 9593" xfId="23252" hidden="1" xr:uid="{00000000-0005-0000-0000-0000F55A0000}"/>
    <cellStyle name="Comma [0] 9594" xfId="22605" hidden="1" xr:uid="{00000000-0005-0000-0000-00006E580000}"/>
    <cellStyle name="Comma [0] 9595" xfId="22561" hidden="1" xr:uid="{00000000-0005-0000-0000-000042580000}"/>
    <cellStyle name="Comma [0] 9596" xfId="23258" hidden="1" xr:uid="{00000000-0005-0000-0000-0000FB5A0000}"/>
    <cellStyle name="Comma [0] 9597" xfId="23264" hidden="1" xr:uid="{00000000-0005-0000-0000-0000015B0000}"/>
    <cellStyle name="Comma [0] 9598" xfId="23266" hidden="1" xr:uid="{00000000-0005-0000-0000-0000035B0000}"/>
    <cellStyle name="Comma [0] 9599" xfId="23257" hidden="1" xr:uid="{00000000-0005-0000-0000-0000FA5A0000}"/>
    <cellStyle name="Comma [0] 96" xfId="2359" hidden="1" xr:uid="{00000000-0005-0000-0000-000058090000}"/>
    <cellStyle name="Comma [0] 960" xfId="3943" hidden="1" xr:uid="{00000000-0005-0000-0000-0000880F0000}"/>
    <cellStyle name="Comma [0] 9600" xfId="23262" hidden="1" xr:uid="{00000000-0005-0000-0000-0000FF5A0000}"/>
    <cellStyle name="Comma [0] 9601" xfId="23268" hidden="1" xr:uid="{00000000-0005-0000-0000-0000055B0000}"/>
    <cellStyle name="Comma [0] 9602" xfId="23270" hidden="1" xr:uid="{00000000-0005-0000-0000-0000075B0000}"/>
    <cellStyle name="Comma [0] 9603" xfId="22562" hidden="1" xr:uid="{00000000-0005-0000-0000-000043580000}"/>
    <cellStyle name="Comma [0] 9604" xfId="22540" hidden="1" xr:uid="{00000000-0005-0000-0000-00002D580000}"/>
    <cellStyle name="Comma [0] 9605" xfId="23281" hidden="1" xr:uid="{00000000-0005-0000-0000-0000125B0000}"/>
    <cellStyle name="Comma [0] 9606" xfId="23290" hidden="1" xr:uid="{00000000-0005-0000-0000-00001B5B0000}"/>
    <cellStyle name="Comma [0] 9607" xfId="23301" hidden="1" xr:uid="{00000000-0005-0000-0000-0000265B0000}"/>
    <cellStyle name="Comma [0] 9608" xfId="23307" hidden="1" xr:uid="{00000000-0005-0000-0000-00002C5B0000}"/>
    <cellStyle name="Comma [0] 9609" xfId="23289" hidden="1" xr:uid="{00000000-0005-0000-0000-00001A5B0000}"/>
    <cellStyle name="Comma [0] 961" xfId="3912" hidden="1" xr:uid="{00000000-0005-0000-0000-0000690F0000}"/>
    <cellStyle name="Comma [0] 9610" xfId="23299" hidden="1" xr:uid="{00000000-0005-0000-0000-0000245B0000}"/>
    <cellStyle name="Comma [0] 9611" xfId="23319" hidden="1" xr:uid="{00000000-0005-0000-0000-0000385B0000}"/>
    <cellStyle name="Comma [0] 9612" xfId="23321" hidden="1" xr:uid="{00000000-0005-0000-0000-00003A5B0000}"/>
    <cellStyle name="Comma [0] 9613" xfId="23272" hidden="1" xr:uid="{00000000-0005-0000-0000-0000095B0000}"/>
    <cellStyle name="Comma [0] 9614" xfId="22528" hidden="1" xr:uid="{00000000-0005-0000-0000-000021580000}"/>
    <cellStyle name="Comma [0] 9615" xfId="23275" hidden="1" xr:uid="{00000000-0005-0000-0000-00000C5B0000}"/>
    <cellStyle name="Comma [0] 9616" xfId="22539" hidden="1" xr:uid="{00000000-0005-0000-0000-00002C580000}"/>
    <cellStyle name="Comma [0] 9617" xfId="22538" hidden="1" xr:uid="{00000000-0005-0000-0000-00002B580000}"/>
    <cellStyle name="Comma [0] 9618" xfId="23326" hidden="1" xr:uid="{00000000-0005-0000-0000-00003F5B0000}"/>
    <cellStyle name="Comma [0] 9619" xfId="22614" hidden="1" xr:uid="{00000000-0005-0000-0000-000077580000}"/>
    <cellStyle name="Comma [0] 962" xfId="3993" hidden="1" xr:uid="{00000000-0005-0000-0000-0000BA0F0000}"/>
    <cellStyle name="Comma [0] 9620" xfId="22815" hidden="1" xr:uid="{00000000-0005-0000-0000-000040590000}"/>
    <cellStyle name="Comma [0] 9621" xfId="23338" hidden="1" xr:uid="{00000000-0005-0000-0000-00004B5B0000}"/>
    <cellStyle name="Comma [0] 9622" xfId="23340" hidden="1" xr:uid="{00000000-0005-0000-0000-00004D5B0000}"/>
    <cellStyle name="Comma [0] 9623" xfId="23329" hidden="1" xr:uid="{00000000-0005-0000-0000-0000425B0000}"/>
    <cellStyle name="Comma [0] 9624" xfId="23337" hidden="1" xr:uid="{00000000-0005-0000-0000-00004A5B0000}"/>
    <cellStyle name="Comma [0] 9625" xfId="22824" hidden="1" xr:uid="{00000000-0005-0000-0000-000049590000}"/>
    <cellStyle name="Comma [0] 9626" xfId="23323" hidden="1" xr:uid="{00000000-0005-0000-0000-00003C5B0000}"/>
    <cellStyle name="Comma [0] 9627" xfId="23356" hidden="1" xr:uid="{00000000-0005-0000-0000-00005D5B0000}"/>
    <cellStyle name="Comma [0] 9628" xfId="23364" hidden="1" xr:uid="{00000000-0005-0000-0000-0000655B0000}"/>
    <cellStyle name="Comma [0] 9629" xfId="23273" hidden="1" xr:uid="{00000000-0005-0000-0000-00000A5B0000}"/>
    <cellStyle name="Comma [0] 963" xfId="3995" hidden="1" xr:uid="{00000000-0005-0000-0000-0000BC0F0000}"/>
    <cellStyle name="Comma [0] 9630" xfId="23352" hidden="1" xr:uid="{00000000-0005-0000-0000-0000595B0000}"/>
    <cellStyle name="Comma [0] 9631" xfId="23373" hidden="1" xr:uid="{00000000-0005-0000-0000-00006E5B0000}"/>
    <cellStyle name="Comma [0] 9632" xfId="23375" hidden="1" xr:uid="{00000000-0005-0000-0000-0000705B0000}"/>
    <cellStyle name="Comma [0] 9633" xfId="23334" hidden="1" xr:uid="{00000000-0005-0000-0000-0000475B0000}"/>
    <cellStyle name="Comma [0] 9634" xfId="23279" hidden="1" xr:uid="{00000000-0005-0000-0000-0000105B0000}"/>
    <cellStyle name="Comma [0] 9635" xfId="23332" hidden="1" xr:uid="{00000000-0005-0000-0000-0000455B0000}"/>
    <cellStyle name="Comma [0] 9636" xfId="23316" hidden="1" xr:uid="{00000000-0005-0000-0000-0000355B0000}"/>
    <cellStyle name="Comma [0] 9637" xfId="23312" hidden="1" xr:uid="{00000000-0005-0000-0000-0000315B0000}"/>
    <cellStyle name="Comma [0] 9638" xfId="23383" hidden="1" xr:uid="{00000000-0005-0000-0000-0000785B0000}"/>
    <cellStyle name="Comma [0] 9639" xfId="23255" hidden="1" xr:uid="{00000000-0005-0000-0000-0000F85A0000}"/>
    <cellStyle name="Comma [0] 964" xfId="3981" hidden="1" xr:uid="{00000000-0005-0000-0000-0000AE0F0000}"/>
    <cellStyle name="Comma [0] 9640" xfId="22563" hidden="1" xr:uid="{00000000-0005-0000-0000-000044580000}"/>
    <cellStyle name="Comma [0] 9641" xfId="23391" hidden="1" xr:uid="{00000000-0005-0000-0000-0000805B0000}"/>
    <cellStyle name="Comma [0] 9642" xfId="23393" hidden="1" xr:uid="{00000000-0005-0000-0000-0000825B0000}"/>
    <cellStyle name="Comma [0] 9643" xfId="23342" hidden="1" xr:uid="{00000000-0005-0000-0000-00004F5B0000}"/>
    <cellStyle name="Comma [0] 9644" xfId="23318" hidden="1" xr:uid="{00000000-0005-0000-0000-0000375B0000}"/>
    <cellStyle name="Comma [0] 9645" xfId="23353" hidden="1" xr:uid="{00000000-0005-0000-0000-00005A5B0000}"/>
    <cellStyle name="Comma [0] 9646" xfId="23285" hidden="1" xr:uid="{00000000-0005-0000-0000-0000165B0000}"/>
    <cellStyle name="Comma [0] 9647" xfId="23355" hidden="1" xr:uid="{00000000-0005-0000-0000-00005C5B0000}"/>
    <cellStyle name="Comma [0] 9648" xfId="23400" hidden="1" xr:uid="{00000000-0005-0000-0000-0000895B0000}"/>
    <cellStyle name="Comma [0] 9649" xfId="23343" hidden="1" xr:uid="{00000000-0005-0000-0000-0000505B0000}"/>
    <cellStyle name="Comma [0] 965" xfId="3968" hidden="1" xr:uid="{00000000-0005-0000-0000-0000A10F0000}"/>
    <cellStyle name="Comma [0] 9650" xfId="23300" hidden="1" xr:uid="{00000000-0005-0000-0000-0000255B0000}"/>
    <cellStyle name="Comma [0] 9651" xfId="23406" hidden="1" xr:uid="{00000000-0005-0000-0000-00008F5B0000}"/>
    <cellStyle name="Comma [0] 9652" xfId="23408" hidden="1" xr:uid="{00000000-0005-0000-0000-0000915B0000}"/>
    <cellStyle name="Comma [0] 9653" xfId="23361" hidden="1" xr:uid="{00000000-0005-0000-0000-0000625B0000}"/>
    <cellStyle name="Comma [0] 9654" xfId="23367" hidden="1" xr:uid="{00000000-0005-0000-0000-0000685B0000}"/>
    <cellStyle name="Comma [0] 9655" xfId="23254" hidden="1" xr:uid="{00000000-0005-0000-0000-0000F75A0000}"/>
    <cellStyle name="Comma [0] 9656" xfId="23317" hidden="1" xr:uid="{00000000-0005-0000-0000-0000365B0000}"/>
    <cellStyle name="Comma [0] 9657" xfId="23325" hidden="1" xr:uid="{00000000-0005-0000-0000-00003E5B0000}"/>
    <cellStyle name="Comma [0] 9658" xfId="23414" hidden="1" xr:uid="{00000000-0005-0000-0000-0000975B0000}"/>
    <cellStyle name="Comma [0] 9659" xfId="23328" hidden="1" xr:uid="{00000000-0005-0000-0000-0000415B0000}"/>
    <cellStyle name="Comma [0] 966" xfId="3992" hidden="1" xr:uid="{00000000-0005-0000-0000-0000B90F0000}"/>
    <cellStyle name="Comma [0] 9660" xfId="23288" hidden="1" xr:uid="{00000000-0005-0000-0000-0000195B0000}"/>
    <cellStyle name="Comma [0] 9661" xfId="23419" hidden="1" xr:uid="{00000000-0005-0000-0000-00009C5B0000}"/>
    <cellStyle name="Comma [0] 9662" xfId="23421" hidden="1" xr:uid="{00000000-0005-0000-0000-00009E5B0000}"/>
    <cellStyle name="Comma [0] 9663" xfId="23380" hidden="1" xr:uid="{00000000-0005-0000-0000-0000755B0000}"/>
    <cellStyle name="Comma [0] 9664" xfId="23386" hidden="1" xr:uid="{00000000-0005-0000-0000-00007B5B0000}"/>
    <cellStyle name="Comma [0] 9665" xfId="23287" hidden="1" xr:uid="{00000000-0005-0000-0000-0000185B0000}"/>
    <cellStyle name="Comma [0] 9666" xfId="23368" hidden="1" xr:uid="{00000000-0005-0000-0000-0000695B0000}"/>
    <cellStyle name="Comma [0] 9667" xfId="23347" hidden="1" xr:uid="{00000000-0005-0000-0000-0000545B0000}"/>
    <cellStyle name="Comma [0] 9668" xfId="23425" hidden="1" xr:uid="{00000000-0005-0000-0000-0000A25B0000}"/>
    <cellStyle name="Comma [0] 9669" xfId="23366" hidden="1" xr:uid="{00000000-0005-0000-0000-0000675B0000}"/>
    <cellStyle name="Comma [0] 967" xfId="3958" hidden="1" xr:uid="{00000000-0005-0000-0000-0000970F0000}"/>
    <cellStyle name="Comma [0] 9670" xfId="23304" hidden="1" xr:uid="{00000000-0005-0000-0000-0000295B0000}"/>
    <cellStyle name="Comma [0] 9671" xfId="23432" hidden="1" xr:uid="{00000000-0005-0000-0000-0000A95B0000}"/>
    <cellStyle name="Comma [0] 9672" xfId="23434" hidden="1" xr:uid="{00000000-0005-0000-0000-0000AB5B0000}"/>
    <cellStyle name="Comma [0] 9673" xfId="23398" hidden="1" xr:uid="{00000000-0005-0000-0000-0000875B0000}"/>
    <cellStyle name="Comma [0] 9674" xfId="23403" hidden="1" xr:uid="{00000000-0005-0000-0000-00008C5B0000}"/>
    <cellStyle name="Comma [0] 9675" xfId="22833" hidden="1" xr:uid="{00000000-0005-0000-0000-000052590000}"/>
    <cellStyle name="Comma [0] 9676" xfId="23387" hidden="1" xr:uid="{00000000-0005-0000-0000-00007C5B0000}"/>
    <cellStyle name="Comma [0] 9677" xfId="23292" hidden="1" xr:uid="{00000000-0005-0000-0000-00001D5B0000}"/>
    <cellStyle name="Comma [0] 9678" xfId="23438" hidden="1" xr:uid="{00000000-0005-0000-0000-0000AF5B0000}"/>
    <cellStyle name="Comma [0] 9679" xfId="23385" hidden="1" xr:uid="{00000000-0005-0000-0000-00007A5B0000}"/>
    <cellStyle name="Comma [0] 968" xfId="3930" hidden="1" xr:uid="{00000000-0005-0000-0000-00007B0F0000}"/>
    <cellStyle name="Comma [0] 9680" xfId="23324" hidden="1" xr:uid="{00000000-0005-0000-0000-00003D5B0000}"/>
    <cellStyle name="Comma [0] 9681" xfId="23442" hidden="1" xr:uid="{00000000-0005-0000-0000-0000B35B0000}"/>
    <cellStyle name="Comma [0] 9682" xfId="23444" hidden="1" xr:uid="{00000000-0005-0000-0000-0000B55B0000}"/>
    <cellStyle name="Comma [0] 9683" xfId="23412" hidden="1" xr:uid="{00000000-0005-0000-0000-0000955B0000}"/>
    <cellStyle name="Comma [0] 9684" xfId="23416" hidden="1" xr:uid="{00000000-0005-0000-0000-0000995B0000}"/>
    <cellStyle name="Comma [0] 9685" xfId="23306" hidden="1" xr:uid="{00000000-0005-0000-0000-00002B5B0000}"/>
    <cellStyle name="Comma [0] 9686" xfId="23404" hidden="1" xr:uid="{00000000-0005-0000-0000-00008D5B0000}"/>
    <cellStyle name="Comma [0] 9687" xfId="23296" hidden="1" xr:uid="{00000000-0005-0000-0000-0000215B0000}"/>
    <cellStyle name="Comma [0] 9688" xfId="23448" hidden="1" xr:uid="{00000000-0005-0000-0000-0000B95B0000}"/>
    <cellStyle name="Comma [0] 9689" xfId="23402" hidden="1" xr:uid="{00000000-0005-0000-0000-00008B5B0000}"/>
    <cellStyle name="Comma [0] 969" xfId="3997" hidden="1" xr:uid="{00000000-0005-0000-0000-0000BE0F0000}"/>
    <cellStyle name="Comma [0] 9690" xfId="23371" hidden="1" xr:uid="{00000000-0005-0000-0000-00006C5B0000}"/>
    <cellStyle name="Comma [0] 9691" xfId="23452" hidden="1" xr:uid="{00000000-0005-0000-0000-0000BD5B0000}"/>
    <cellStyle name="Comma [0] 9692" xfId="23454" hidden="1" xr:uid="{00000000-0005-0000-0000-0000BF5B0000}"/>
    <cellStyle name="Comma [0] 9693" xfId="23440" hidden="1" xr:uid="{00000000-0005-0000-0000-0000B15B0000}"/>
    <cellStyle name="Comma [0] 9694" xfId="23427" hidden="1" xr:uid="{00000000-0005-0000-0000-0000A45B0000}"/>
    <cellStyle name="Comma [0] 9695" xfId="23451" hidden="1" xr:uid="{00000000-0005-0000-0000-0000BC5B0000}"/>
    <cellStyle name="Comma [0] 9696" xfId="23417" hidden="1" xr:uid="{00000000-0005-0000-0000-00009A5B0000}"/>
    <cellStyle name="Comma [0] 9697" xfId="23389" hidden="1" xr:uid="{00000000-0005-0000-0000-00007E5B0000}"/>
    <cellStyle name="Comma [0] 9698" xfId="23456" hidden="1" xr:uid="{00000000-0005-0000-0000-0000C15B0000}"/>
    <cellStyle name="Comma [0] 9699" xfId="23413" hidden="1" xr:uid="{00000000-0005-0000-0000-0000965B0000}"/>
    <cellStyle name="Comma [0] 97" xfId="2273" hidden="1" xr:uid="{00000000-0005-0000-0000-000002090000}"/>
    <cellStyle name="Comma [0] 970" xfId="3954" hidden="1" xr:uid="{00000000-0005-0000-0000-0000930F0000}"/>
    <cellStyle name="Comma [0] 9700" xfId="23447" hidden="1" xr:uid="{00000000-0005-0000-0000-0000B85B0000}"/>
    <cellStyle name="Comma [0] 9701" xfId="23460" hidden="1" xr:uid="{00000000-0005-0000-0000-0000C55B0000}"/>
    <cellStyle name="Comma [0] 9702" xfId="23462" hidden="1" xr:uid="{00000000-0005-0000-0000-0000C75B0000}"/>
    <cellStyle name="Comma [0] 9703" xfId="23330" hidden="1" xr:uid="{00000000-0005-0000-0000-0000435B0000}"/>
    <cellStyle name="Comma [0] 9704" xfId="23450" hidden="1" xr:uid="{00000000-0005-0000-0000-0000BB5B0000}"/>
    <cellStyle name="Comma [0] 9705" xfId="23390" hidden="1" xr:uid="{00000000-0005-0000-0000-00007F5B0000}"/>
    <cellStyle name="Comma [0] 9706" xfId="23424" hidden="1" xr:uid="{00000000-0005-0000-0000-0000A15B0000}"/>
    <cellStyle name="Comma [0] 9707" xfId="23437" hidden="1" xr:uid="{00000000-0005-0000-0000-0000AE5B0000}"/>
    <cellStyle name="Comma [0] 9708" xfId="23465" hidden="1" xr:uid="{00000000-0005-0000-0000-0000CA5B0000}"/>
    <cellStyle name="Comma [0] 9709" xfId="23428" hidden="1" xr:uid="{00000000-0005-0000-0000-0000A55B0000}"/>
    <cellStyle name="Comma [0] 971" xfId="3988" hidden="1" xr:uid="{00000000-0005-0000-0000-0000B50F0000}"/>
    <cellStyle name="Comma [0] 9710" xfId="23388" hidden="1" xr:uid="{00000000-0005-0000-0000-00007D5B0000}"/>
    <cellStyle name="Comma [0] 9711" xfId="23467" hidden="1" xr:uid="{00000000-0005-0000-0000-0000CC5B0000}"/>
    <cellStyle name="Comma [0] 9712" xfId="23469" hidden="1" xr:uid="{00000000-0005-0000-0000-0000CE5B0000}"/>
    <cellStyle name="Comma [0] 9713" xfId="19949" hidden="1" xr:uid="{00000000-0005-0000-0000-00000E4E0000}"/>
    <cellStyle name="Comma [0] 9714" xfId="19901" hidden="1" xr:uid="{00000000-0005-0000-0000-0000DE4D0000}"/>
    <cellStyle name="Comma [0] 9715" xfId="19897" hidden="1" xr:uid="{00000000-0005-0000-0000-0000DA4D0000}"/>
    <cellStyle name="Comma [0] 9716" xfId="23474" hidden="1" xr:uid="{00000000-0005-0000-0000-0000D35B0000}"/>
    <cellStyle name="Comma [0] 9717" xfId="23476" hidden="1" xr:uid="{00000000-0005-0000-0000-0000D55B0000}"/>
    <cellStyle name="Comma [0] 9718" xfId="19926" hidden="1" xr:uid="{00000000-0005-0000-0000-0000F74D0000}"/>
    <cellStyle name="Comma [0] 9719" xfId="23472" hidden="1" xr:uid="{00000000-0005-0000-0000-0000D15B0000}"/>
    <cellStyle name="Comma [0] 972" xfId="4001" hidden="1" xr:uid="{00000000-0005-0000-0000-0000C20F0000}"/>
    <cellStyle name="Comma [0] 9720" xfId="23478" hidden="1" xr:uid="{00000000-0005-0000-0000-0000D75B0000}"/>
    <cellStyle name="Comma [0] 9721" xfId="23480" hidden="1" xr:uid="{00000000-0005-0000-0000-0000D95B0000}"/>
    <cellStyle name="Comma [0] 9722" xfId="19967" hidden="1" xr:uid="{00000000-0005-0000-0000-0000204E0000}"/>
    <cellStyle name="Comma [0] 9723" xfId="22517" hidden="1" xr:uid="{00000000-0005-0000-0000-000016580000}"/>
    <cellStyle name="Comma [0] 9724" xfId="23491" hidden="1" xr:uid="{00000000-0005-0000-0000-0000E45B0000}"/>
    <cellStyle name="Comma [0] 9725" xfId="23500" hidden="1" xr:uid="{00000000-0005-0000-0000-0000ED5B0000}"/>
    <cellStyle name="Comma [0] 9726" xfId="23511" hidden="1" xr:uid="{00000000-0005-0000-0000-0000F85B0000}"/>
    <cellStyle name="Comma [0] 9727" xfId="23517" hidden="1" xr:uid="{00000000-0005-0000-0000-0000FE5B0000}"/>
    <cellStyle name="Comma [0] 9728" xfId="23499" hidden="1" xr:uid="{00000000-0005-0000-0000-0000EC5B0000}"/>
    <cellStyle name="Comma [0] 9729" xfId="23509" hidden="1" xr:uid="{00000000-0005-0000-0000-0000F65B0000}"/>
    <cellStyle name="Comma [0] 973" xfId="4003" hidden="1" xr:uid="{00000000-0005-0000-0000-0000C40F0000}"/>
    <cellStyle name="Comma [0] 9730" xfId="23529" hidden="1" xr:uid="{00000000-0005-0000-0000-00000A5C0000}"/>
    <cellStyle name="Comma [0] 9731" xfId="23531" hidden="1" xr:uid="{00000000-0005-0000-0000-00000C5C0000}"/>
    <cellStyle name="Comma [0] 9732" xfId="23482" hidden="1" xr:uid="{00000000-0005-0000-0000-0000DB5B0000}"/>
    <cellStyle name="Comma [0] 9733" xfId="21138" hidden="1" xr:uid="{00000000-0005-0000-0000-0000B3520000}"/>
    <cellStyle name="Comma [0] 9734" xfId="23485" hidden="1" xr:uid="{00000000-0005-0000-0000-0000DE5B0000}"/>
    <cellStyle name="Comma [0] 9735" xfId="19969" hidden="1" xr:uid="{00000000-0005-0000-0000-0000224E0000}"/>
    <cellStyle name="Comma [0] 9736" xfId="19951" hidden="1" xr:uid="{00000000-0005-0000-0000-0000104E0000}"/>
    <cellStyle name="Comma [0] 9737" xfId="23536" hidden="1" xr:uid="{00000000-0005-0000-0000-0000115C0000}"/>
    <cellStyle name="Comma [0] 9738" xfId="22518" hidden="1" xr:uid="{00000000-0005-0000-0000-000017580000}"/>
    <cellStyle name="Comma [0] 9739" xfId="21352" hidden="1" xr:uid="{00000000-0005-0000-0000-000089530000}"/>
    <cellStyle name="Comma [0] 974" xfId="3871" hidden="1" xr:uid="{00000000-0005-0000-0000-0000400F0000}"/>
    <cellStyle name="Comma [0] 9740" xfId="23548" hidden="1" xr:uid="{00000000-0005-0000-0000-00001D5C0000}"/>
    <cellStyle name="Comma [0] 9741" xfId="23550" hidden="1" xr:uid="{00000000-0005-0000-0000-00001F5C0000}"/>
    <cellStyle name="Comma [0] 9742" xfId="23539" hidden="1" xr:uid="{00000000-0005-0000-0000-0000145C0000}"/>
    <cellStyle name="Comma [0] 9743" xfId="23547" hidden="1" xr:uid="{00000000-0005-0000-0000-00001C5C0000}"/>
    <cellStyle name="Comma [0] 9744" xfId="19968" hidden="1" xr:uid="{00000000-0005-0000-0000-0000214E0000}"/>
    <cellStyle name="Comma [0] 9745" xfId="23533" hidden="1" xr:uid="{00000000-0005-0000-0000-00000E5C0000}"/>
    <cellStyle name="Comma [0] 9746" xfId="23566" hidden="1" xr:uid="{00000000-0005-0000-0000-00002F5C0000}"/>
    <cellStyle name="Comma [0] 9747" xfId="23574" hidden="1" xr:uid="{00000000-0005-0000-0000-0000375C0000}"/>
    <cellStyle name="Comma [0] 9748" xfId="23483" hidden="1" xr:uid="{00000000-0005-0000-0000-0000DC5B0000}"/>
    <cellStyle name="Comma [0] 9749" xfId="23562" hidden="1" xr:uid="{00000000-0005-0000-0000-00002B5C0000}"/>
    <cellStyle name="Comma [0] 975" xfId="3991" hidden="1" xr:uid="{00000000-0005-0000-0000-0000B80F0000}"/>
    <cellStyle name="Comma [0] 9750" xfId="23583" hidden="1" xr:uid="{00000000-0005-0000-0000-0000405C0000}"/>
    <cellStyle name="Comma [0] 9751" xfId="23585" hidden="1" xr:uid="{00000000-0005-0000-0000-0000425C0000}"/>
    <cellStyle name="Comma [0] 9752" xfId="23544" hidden="1" xr:uid="{00000000-0005-0000-0000-0000195C0000}"/>
    <cellStyle name="Comma [0] 9753" xfId="23489" hidden="1" xr:uid="{00000000-0005-0000-0000-0000E25B0000}"/>
    <cellStyle name="Comma [0] 9754" xfId="23542" hidden="1" xr:uid="{00000000-0005-0000-0000-0000175C0000}"/>
    <cellStyle name="Comma [0] 9755" xfId="23526" hidden="1" xr:uid="{00000000-0005-0000-0000-0000075C0000}"/>
    <cellStyle name="Comma [0] 9756" xfId="23522" hidden="1" xr:uid="{00000000-0005-0000-0000-0000035C0000}"/>
    <cellStyle name="Comma [0] 9757" xfId="23593" hidden="1" xr:uid="{00000000-0005-0000-0000-00004A5C0000}"/>
    <cellStyle name="Comma [0] 9758" xfId="19978" hidden="1" xr:uid="{00000000-0005-0000-0000-00002B4E0000}"/>
    <cellStyle name="Comma [0] 9759" xfId="19899" hidden="1" xr:uid="{00000000-0005-0000-0000-0000DC4D0000}"/>
    <cellStyle name="Comma [0] 976" xfId="3931" hidden="1" xr:uid="{00000000-0005-0000-0000-00007C0F0000}"/>
    <cellStyle name="Comma [0] 9760" xfId="23601" hidden="1" xr:uid="{00000000-0005-0000-0000-0000525C0000}"/>
    <cellStyle name="Comma [0] 9761" xfId="23603" hidden="1" xr:uid="{00000000-0005-0000-0000-0000545C0000}"/>
    <cellStyle name="Comma [0] 9762" xfId="23552" hidden="1" xr:uid="{00000000-0005-0000-0000-0000215C0000}"/>
    <cellStyle name="Comma [0] 9763" xfId="23528" hidden="1" xr:uid="{00000000-0005-0000-0000-0000095C0000}"/>
    <cellStyle name="Comma [0] 9764" xfId="23563" hidden="1" xr:uid="{00000000-0005-0000-0000-00002C5C0000}"/>
    <cellStyle name="Comma [0] 9765" xfId="23495" hidden="1" xr:uid="{00000000-0005-0000-0000-0000E85B0000}"/>
    <cellStyle name="Comma [0] 9766" xfId="23565" hidden="1" xr:uid="{00000000-0005-0000-0000-00002E5C0000}"/>
    <cellStyle name="Comma [0] 9767" xfId="23610" hidden="1" xr:uid="{00000000-0005-0000-0000-00005B5C0000}"/>
    <cellStyle name="Comma [0] 9768" xfId="23553" hidden="1" xr:uid="{00000000-0005-0000-0000-0000225C0000}"/>
    <cellStyle name="Comma [0] 9769" xfId="23510" hidden="1" xr:uid="{00000000-0005-0000-0000-0000F75B0000}"/>
    <cellStyle name="Comma [0] 977" xfId="3965" hidden="1" xr:uid="{00000000-0005-0000-0000-00009E0F0000}"/>
    <cellStyle name="Comma [0] 9770" xfId="23616" hidden="1" xr:uid="{00000000-0005-0000-0000-0000615C0000}"/>
    <cellStyle name="Comma [0] 9771" xfId="23618" hidden="1" xr:uid="{00000000-0005-0000-0000-0000635C0000}"/>
    <cellStyle name="Comma [0] 9772" xfId="23571" hidden="1" xr:uid="{00000000-0005-0000-0000-0000345C0000}"/>
    <cellStyle name="Comma [0] 9773" xfId="23577" hidden="1" xr:uid="{00000000-0005-0000-0000-00003A5C0000}"/>
    <cellStyle name="Comma [0] 9774" xfId="19917" hidden="1" xr:uid="{00000000-0005-0000-0000-0000EE4D0000}"/>
    <cellStyle name="Comma [0] 9775" xfId="23527" hidden="1" xr:uid="{00000000-0005-0000-0000-0000085C0000}"/>
    <cellStyle name="Comma [0] 9776" xfId="23535" hidden="1" xr:uid="{00000000-0005-0000-0000-0000105C0000}"/>
    <cellStyle name="Comma [0] 9777" xfId="23624" hidden="1" xr:uid="{00000000-0005-0000-0000-0000695C0000}"/>
    <cellStyle name="Comma [0] 9778" xfId="23538" hidden="1" xr:uid="{00000000-0005-0000-0000-0000135C0000}"/>
    <cellStyle name="Comma [0] 9779" xfId="23498" hidden="1" xr:uid="{00000000-0005-0000-0000-0000EB5B0000}"/>
    <cellStyle name="Comma [0] 978" xfId="3978" hidden="1" xr:uid="{00000000-0005-0000-0000-0000AB0F0000}"/>
    <cellStyle name="Comma [0] 9780" xfId="23629" hidden="1" xr:uid="{00000000-0005-0000-0000-00006E5C0000}"/>
    <cellStyle name="Comma [0] 9781" xfId="23631" hidden="1" xr:uid="{00000000-0005-0000-0000-0000705C0000}"/>
    <cellStyle name="Comma [0] 9782" xfId="23590" hidden="1" xr:uid="{00000000-0005-0000-0000-0000475C0000}"/>
    <cellStyle name="Comma [0] 9783" xfId="23596" hidden="1" xr:uid="{00000000-0005-0000-0000-00004D5C0000}"/>
    <cellStyle name="Comma [0] 9784" xfId="23497" hidden="1" xr:uid="{00000000-0005-0000-0000-0000EA5B0000}"/>
    <cellStyle name="Comma [0] 9785" xfId="23578" hidden="1" xr:uid="{00000000-0005-0000-0000-00003B5C0000}"/>
    <cellStyle name="Comma [0] 9786" xfId="23557" hidden="1" xr:uid="{00000000-0005-0000-0000-0000265C0000}"/>
    <cellStyle name="Comma [0] 9787" xfId="23635" hidden="1" xr:uid="{00000000-0005-0000-0000-0000745C0000}"/>
    <cellStyle name="Comma [0] 9788" xfId="23576" hidden="1" xr:uid="{00000000-0005-0000-0000-0000395C0000}"/>
    <cellStyle name="Comma [0] 9789" xfId="23514" hidden="1" xr:uid="{00000000-0005-0000-0000-0000FB5B0000}"/>
    <cellStyle name="Comma [0] 979" xfId="4006" hidden="1" xr:uid="{00000000-0005-0000-0000-0000C70F0000}"/>
    <cellStyle name="Comma [0] 9790" xfId="23642" hidden="1" xr:uid="{00000000-0005-0000-0000-00007B5C0000}"/>
    <cellStyle name="Comma [0] 9791" xfId="23644" hidden="1" xr:uid="{00000000-0005-0000-0000-00007D5C0000}"/>
    <cellStyle name="Comma [0] 9792" xfId="23608" hidden="1" xr:uid="{00000000-0005-0000-0000-0000595C0000}"/>
    <cellStyle name="Comma [0] 9793" xfId="23613" hidden="1" xr:uid="{00000000-0005-0000-0000-00005E5C0000}"/>
    <cellStyle name="Comma [0] 9794" xfId="19964" hidden="1" xr:uid="{00000000-0005-0000-0000-00001D4E0000}"/>
    <cellStyle name="Comma [0] 9795" xfId="23597" hidden="1" xr:uid="{00000000-0005-0000-0000-00004E5C0000}"/>
    <cellStyle name="Comma [0] 9796" xfId="23502" hidden="1" xr:uid="{00000000-0005-0000-0000-0000EF5B0000}"/>
    <cellStyle name="Comma [0] 9797" xfId="23648" hidden="1" xr:uid="{00000000-0005-0000-0000-0000815C0000}"/>
    <cellStyle name="Comma [0] 9798" xfId="23595" hidden="1" xr:uid="{00000000-0005-0000-0000-00004C5C0000}"/>
    <cellStyle name="Comma [0] 9799" xfId="23534" hidden="1" xr:uid="{00000000-0005-0000-0000-00000F5C0000}"/>
    <cellStyle name="Comma [0] 98" xfId="2233" hidden="1" xr:uid="{00000000-0005-0000-0000-0000DA080000}"/>
    <cellStyle name="Comma [0] 980" xfId="3969" hidden="1" xr:uid="{00000000-0005-0000-0000-0000A20F0000}"/>
    <cellStyle name="Comma [0] 9800" xfId="23652" hidden="1" xr:uid="{00000000-0005-0000-0000-0000855C0000}"/>
    <cellStyle name="Comma [0] 9801" xfId="23654" hidden="1" xr:uid="{00000000-0005-0000-0000-0000875C0000}"/>
    <cellStyle name="Comma [0] 9802" xfId="23622" hidden="1" xr:uid="{00000000-0005-0000-0000-0000675C0000}"/>
    <cellStyle name="Comma [0] 9803" xfId="23626" hidden="1" xr:uid="{00000000-0005-0000-0000-00006B5C0000}"/>
    <cellStyle name="Comma [0] 9804" xfId="23516" hidden="1" xr:uid="{00000000-0005-0000-0000-0000FD5B0000}"/>
    <cellStyle name="Comma [0] 9805" xfId="23614" hidden="1" xr:uid="{00000000-0005-0000-0000-00005F5C0000}"/>
    <cellStyle name="Comma [0] 9806" xfId="23506" hidden="1" xr:uid="{00000000-0005-0000-0000-0000F35B0000}"/>
    <cellStyle name="Comma [0] 9807" xfId="23658" hidden="1" xr:uid="{00000000-0005-0000-0000-00008B5C0000}"/>
    <cellStyle name="Comma [0] 9808" xfId="23612" hidden="1" xr:uid="{00000000-0005-0000-0000-00005D5C0000}"/>
    <cellStyle name="Comma [0] 9809" xfId="23581" hidden="1" xr:uid="{00000000-0005-0000-0000-00003E5C0000}"/>
    <cellStyle name="Comma [0] 981" xfId="3929" hidden="1" xr:uid="{00000000-0005-0000-0000-00007A0F0000}"/>
    <cellStyle name="Comma [0] 9810" xfId="23662" hidden="1" xr:uid="{00000000-0005-0000-0000-00008F5C0000}"/>
    <cellStyle name="Comma [0] 9811" xfId="23664" hidden="1" xr:uid="{00000000-0005-0000-0000-0000915C0000}"/>
    <cellStyle name="Comma [0] 9812" xfId="23650" hidden="1" xr:uid="{00000000-0005-0000-0000-0000835C0000}"/>
    <cellStyle name="Comma [0] 9813" xfId="23637" hidden="1" xr:uid="{00000000-0005-0000-0000-0000765C0000}"/>
    <cellStyle name="Comma [0] 9814" xfId="23661" hidden="1" xr:uid="{00000000-0005-0000-0000-00008E5C0000}"/>
    <cellStyle name="Comma [0] 9815" xfId="23627" hidden="1" xr:uid="{00000000-0005-0000-0000-00006C5C0000}"/>
    <cellStyle name="Comma [0] 9816" xfId="23599" hidden="1" xr:uid="{00000000-0005-0000-0000-0000505C0000}"/>
    <cellStyle name="Comma [0] 9817" xfId="23666" hidden="1" xr:uid="{00000000-0005-0000-0000-0000935C0000}"/>
    <cellStyle name="Comma [0] 9818" xfId="23623" hidden="1" xr:uid="{00000000-0005-0000-0000-0000685C0000}"/>
    <cellStyle name="Comma [0] 9819" xfId="23657" hidden="1" xr:uid="{00000000-0005-0000-0000-00008A5C0000}"/>
    <cellStyle name="Comma [0] 982" xfId="4008" hidden="1" xr:uid="{00000000-0005-0000-0000-0000C90F0000}"/>
    <cellStyle name="Comma [0] 9820" xfId="23670" hidden="1" xr:uid="{00000000-0005-0000-0000-0000975C0000}"/>
    <cellStyle name="Comma [0] 9821" xfId="23672" hidden="1" xr:uid="{00000000-0005-0000-0000-0000995C0000}"/>
    <cellStyle name="Comma [0] 9822" xfId="23540" hidden="1" xr:uid="{00000000-0005-0000-0000-0000155C0000}"/>
    <cellStyle name="Comma [0] 9823" xfId="23660" hidden="1" xr:uid="{00000000-0005-0000-0000-00008D5C0000}"/>
    <cellStyle name="Comma [0] 9824" xfId="23600" hidden="1" xr:uid="{00000000-0005-0000-0000-0000515C0000}"/>
    <cellStyle name="Comma [0] 9825" xfId="23634" hidden="1" xr:uid="{00000000-0005-0000-0000-0000735C0000}"/>
    <cellStyle name="Comma [0] 9826" xfId="23647" hidden="1" xr:uid="{00000000-0005-0000-0000-0000805C0000}"/>
    <cellStyle name="Comma [0] 9827" xfId="23675" hidden="1" xr:uid="{00000000-0005-0000-0000-00009C5C0000}"/>
    <cellStyle name="Comma [0] 9828" xfId="23638" hidden="1" xr:uid="{00000000-0005-0000-0000-0000775C0000}"/>
    <cellStyle name="Comma [0] 9829" xfId="23598" hidden="1" xr:uid="{00000000-0005-0000-0000-00004F5C0000}"/>
    <cellStyle name="Comma [0] 983" xfId="4010" hidden="1" xr:uid="{00000000-0005-0000-0000-0000CB0F0000}"/>
    <cellStyle name="Comma [0] 9830" xfId="23677" hidden="1" xr:uid="{00000000-0005-0000-0000-00009E5C0000}"/>
    <cellStyle name="Comma [0] 9831" xfId="23679" hidden="1" xr:uid="{00000000-0005-0000-0000-0000A05C0000}"/>
    <cellStyle name="Comma [0] 9832" xfId="23736" hidden="1" xr:uid="{00000000-0005-0000-0000-0000D95C0000}"/>
    <cellStyle name="Comma [0] 9833" xfId="23755" hidden="1" xr:uid="{00000000-0005-0000-0000-0000EC5C0000}"/>
    <cellStyle name="Comma [0] 9834" xfId="23762" hidden="1" xr:uid="{00000000-0005-0000-0000-0000F35C0000}"/>
    <cellStyle name="Comma [0] 9835" xfId="23769" hidden="1" xr:uid="{00000000-0005-0000-0000-0000FA5C0000}"/>
    <cellStyle name="Comma [0] 9836" xfId="23774" hidden="1" xr:uid="{00000000-0005-0000-0000-0000FF5C0000}"/>
    <cellStyle name="Comma [0] 9837" xfId="23761" hidden="1" xr:uid="{00000000-0005-0000-0000-0000F25C0000}"/>
    <cellStyle name="Comma [0] 9838" xfId="23766" hidden="1" xr:uid="{00000000-0005-0000-0000-0000F75C0000}"/>
    <cellStyle name="Comma [0] 9839" xfId="23778" hidden="1" xr:uid="{00000000-0005-0000-0000-0000035D0000}"/>
    <cellStyle name="Comma [0] 984" xfId="681" hidden="1" xr:uid="{00000000-0005-0000-0000-0000CA020000}"/>
    <cellStyle name="Comma [0] 9840" xfId="23780" hidden="1" xr:uid="{00000000-0005-0000-0000-0000055D0000}"/>
    <cellStyle name="Comma [0] 9841" xfId="23751" hidden="1" xr:uid="{00000000-0005-0000-0000-0000E85C0000}"/>
    <cellStyle name="Comma [0] 9842" xfId="23740" hidden="1" xr:uid="{00000000-0005-0000-0000-0000DD5C0000}"/>
    <cellStyle name="Comma [0] 9843" xfId="23791" hidden="1" xr:uid="{00000000-0005-0000-0000-0000105D0000}"/>
    <cellStyle name="Comma [0] 9844" xfId="23800" hidden="1" xr:uid="{00000000-0005-0000-0000-0000195D0000}"/>
    <cellStyle name="Comma [0] 9845" xfId="23811" hidden="1" xr:uid="{00000000-0005-0000-0000-0000245D0000}"/>
    <cellStyle name="Comma [0] 9846" xfId="23817" hidden="1" xr:uid="{00000000-0005-0000-0000-00002A5D0000}"/>
    <cellStyle name="Comma [0] 9847" xfId="23799" hidden="1" xr:uid="{00000000-0005-0000-0000-0000185D0000}"/>
    <cellStyle name="Comma [0] 9848" xfId="23809" hidden="1" xr:uid="{00000000-0005-0000-0000-0000225D0000}"/>
    <cellStyle name="Comma [0] 9849" xfId="23829" hidden="1" xr:uid="{00000000-0005-0000-0000-0000365D0000}"/>
    <cellStyle name="Comma [0] 985" xfId="686" hidden="1" xr:uid="{00000000-0005-0000-0000-0000CF020000}"/>
    <cellStyle name="Comma [0] 9850" xfId="23831" hidden="1" xr:uid="{00000000-0005-0000-0000-0000385D0000}"/>
    <cellStyle name="Comma [0] 9851" xfId="23782" hidden="1" xr:uid="{00000000-0005-0000-0000-0000075D0000}"/>
    <cellStyle name="Comma [0] 9852" xfId="23743" hidden="1" xr:uid="{00000000-0005-0000-0000-0000E05C0000}"/>
    <cellStyle name="Comma [0] 9853" xfId="23785" hidden="1" xr:uid="{00000000-0005-0000-0000-00000A5D0000}"/>
    <cellStyle name="Comma [0] 9854" xfId="23748" hidden="1" xr:uid="{00000000-0005-0000-0000-0000E55C0000}"/>
    <cellStyle name="Comma [0] 9855" xfId="23750" hidden="1" xr:uid="{00000000-0005-0000-0000-0000E75C0000}"/>
    <cellStyle name="Comma [0] 9856" xfId="23836" hidden="1" xr:uid="{00000000-0005-0000-0000-00003D5D0000}"/>
    <cellStyle name="Comma [0] 9857" xfId="23739" hidden="1" xr:uid="{00000000-0005-0000-0000-0000DC5C0000}"/>
    <cellStyle name="Comma [0] 9858" xfId="23747" hidden="1" xr:uid="{00000000-0005-0000-0000-0000E45C0000}"/>
    <cellStyle name="Comma [0] 9859" xfId="23848" hidden="1" xr:uid="{00000000-0005-0000-0000-0000495D0000}"/>
    <cellStyle name="Comma [0] 986" xfId="679" hidden="1" xr:uid="{00000000-0005-0000-0000-0000C8020000}"/>
    <cellStyle name="Comma [0] 9860" xfId="23850" hidden="1" xr:uid="{00000000-0005-0000-0000-00004B5D0000}"/>
    <cellStyle name="Comma [0] 9861" xfId="23839" hidden="1" xr:uid="{00000000-0005-0000-0000-0000405D0000}"/>
    <cellStyle name="Comma [0] 9862" xfId="23847" hidden="1" xr:uid="{00000000-0005-0000-0000-0000485D0000}"/>
    <cellStyle name="Comma [0] 9863" xfId="23745" hidden="1" xr:uid="{00000000-0005-0000-0000-0000E25C0000}"/>
    <cellStyle name="Comma [0] 9864" xfId="23833" hidden="1" xr:uid="{00000000-0005-0000-0000-00003A5D0000}"/>
    <cellStyle name="Comma [0] 9865" xfId="23866" hidden="1" xr:uid="{00000000-0005-0000-0000-00005B5D0000}"/>
    <cellStyle name="Comma [0] 9866" xfId="23874" hidden="1" xr:uid="{00000000-0005-0000-0000-0000635D0000}"/>
    <cellStyle name="Comma [0] 9867" xfId="23783" hidden="1" xr:uid="{00000000-0005-0000-0000-0000085D0000}"/>
    <cellStyle name="Comma [0] 9868" xfId="23862" hidden="1" xr:uid="{00000000-0005-0000-0000-0000575D0000}"/>
    <cellStyle name="Comma [0] 9869" xfId="23883" hidden="1" xr:uid="{00000000-0005-0000-0000-00006C5D0000}"/>
    <cellStyle name="Comma [0] 987" xfId="660" hidden="1" xr:uid="{00000000-0005-0000-0000-0000B5020000}"/>
    <cellStyle name="Comma [0] 9870" xfId="23885" hidden="1" xr:uid="{00000000-0005-0000-0000-00006E5D0000}"/>
    <cellStyle name="Comma [0] 9871" xfId="23844" hidden="1" xr:uid="{00000000-0005-0000-0000-0000455D0000}"/>
    <cellStyle name="Comma [0] 9872" xfId="23789" hidden="1" xr:uid="{00000000-0005-0000-0000-00000E5D0000}"/>
    <cellStyle name="Comma [0] 9873" xfId="23842" hidden="1" xr:uid="{00000000-0005-0000-0000-0000435D0000}"/>
    <cellStyle name="Comma [0] 9874" xfId="23826" hidden="1" xr:uid="{00000000-0005-0000-0000-0000335D0000}"/>
    <cellStyle name="Comma [0] 9875" xfId="23822" hidden="1" xr:uid="{00000000-0005-0000-0000-00002F5D0000}"/>
    <cellStyle name="Comma [0] 9876" xfId="23893" hidden="1" xr:uid="{00000000-0005-0000-0000-0000765D0000}"/>
    <cellStyle name="Comma [0] 9877" xfId="23759" hidden="1" xr:uid="{00000000-0005-0000-0000-0000F05C0000}"/>
    <cellStyle name="Comma [0] 9878" xfId="23752" hidden="1" xr:uid="{00000000-0005-0000-0000-0000E95C0000}"/>
    <cellStyle name="Comma [0] 9879" xfId="23901" hidden="1" xr:uid="{00000000-0005-0000-0000-00007E5D0000}"/>
    <cellStyle name="Comma [0] 988" xfId="4013" hidden="1" xr:uid="{00000000-0005-0000-0000-0000CE0F0000}"/>
    <cellStyle name="Comma [0] 9880" xfId="23903" hidden="1" xr:uid="{00000000-0005-0000-0000-0000805D0000}"/>
    <cellStyle name="Comma [0] 9881" xfId="23852" hidden="1" xr:uid="{00000000-0005-0000-0000-00004D5D0000}"/>
    <cellStyle name="Comma [0] 9882" xfId="23828" hidden="1" xr:uid="{00000000-0005-0000-0000-0000355D0000}"/>
    <cellStyle name="Comma [0] 9883" xfId="23863" hidden="1" xr:uid="{00000000-0005-0000-0000-0000585D0000}"/>
    <cellStyle name="Comma [0] 9884" xfId="23795" hidden="1" xr:uid="{00000000-0005-0000-0000-0000145D0000}"/>
    <cellStyle name="Comma [0] 9885" xfId="23865" hidden="1" xr:uid="{00000000-0005-0000-0000-00005A5D0000}"/>
    <cellStyle name="Comma [0] 9886" xfId="23910" hidden="1" xr:uid="{00000000-0005-0000-0000-0000875D0000}"/>
    <cellStyle name="Comma [0] 9887" xfId="23853" hidden="1" xr:uid="{00000000-0005-0000-0000-00004E5D0000}"/>
    <cellStyle name="Comma [0] 9888" xfId="23810" hidden="1" xr:uid="{00000000-0005-0000-0000-0000235D0000}"/>
    <cellStyle name="Comma [0] 9889" xfId="23916" hidden="1" xr:uid="{00000000-0005-0000-0000-00008D5D0000}"/>
    <cellStyle name="Comma [0] 989" xfId="4019" hidden="1" xr:uid="{00000000-0005-0000-0000-0000D40F0000}"/>
    <cellStyle name="Comma [0] 9890" xfId="23918" hidden="1" xr:uid="{00000000-0005-0000-0000-00008F5D0000}"/>
    <cellStyle name="Comma [0] 9891" xfId="23871" hidden="1" xr:uid="{00000000-0005-0000-0000-0000605D0000}"/>
    <cellStyle name="Comma [0] 9892" xfId="23877" hidden="1" xr:uid="{00000000-0005-0000-0000-0000665D0000}"/>
    <cellStyle name="Comma [0] 9893" xfId="23758" hidden="1" xr:uid="{00000000-0005-0000-0000-0000EF5C0000}"/>
    <cellStyle name="Comma [0] 9894" xfId="23827" hidden="1" xr:uid="{00000000-0005-0000-0000-0000345D0000}"/>
    <cellStyle name="Comma [0] 9895" xfId="23835" hidden="1" xr:uid="{00000000-0005-0000-0000-00003C5D0000}"/>
    <cellStyle name="Comma [0] 9896" xfId="23924" hidden="1" xr:uid="{00000000-0005-0000-0000-0000955D0000}"/>
    <cellStyle name="Comma [0] 9897" xfId="23838" hidden="1" xr:uid="{00000000-0005-0000-0000-00003F5D0000}"/>
    <cellStyle name="Comma [0] 9898" xfId="23798" hidden="1" xr:uid="{00000000-0005-0000-0000-0000175D0000}"/>
    <cellStyle name="Comma [0] 9899" xfId="23929" hidden="1" xr:uid="{00000000-0005-0000-0000-00009A5D0000}"/>
    <cellStyle name="Comma [0] 99" xfId="2364" hidden="1" xr:uid="{00000000-0005-0000-0000-00005D090000}"/>
    <cellStyle name="Comma [0] 990" xfId="4021" hidden="1" xr:uid="{00000000-0005-0000-0000-0000D60F0000}"/>
    <cellStyle name="Comma [0] 9900" xfId="23931" hidden="1" xr:uid="{00000000-0005-0000-0000-00009C5D0000}"/>
    <cellStyle name="Comma [0] 9901" xfId="23890" hidden="1" xr:uid="{00000000-0005-0000-0000-0000735D0000}"/>
    <cellStyle name="Comma [0] 9902" xfId="23896" hidden="1" xr:uid="{00000000-0005-0000-0000-0000795D0000}"/>
    <cellStyle name="Comma [0] 9903" xfId="23797" hidden="1" xr:uid="{00000000-0005-0000-0000-0000165D0000}"/>
    <cellStyle name="Comma [0] 9904" xfId="23878" hidden="1" xr:uid="{00000000-0005-0000-0000-0000675D0000}"/>
    <cellStyle name="Comma [0] 9905" xfId="23857" hidden="1" xr:uid="{00000000-0005-0000-0000-0000525D0000}"/>
    <cellStyle name="Comma [0] 9906" xfId="23935" hidden="1" xr:uid="{00000000-0005-0000-0000-0000A05D0000}"/>
    <cellStyle name="Comma [0] 9907" xfId="23876" hidden="1" xr:uid="{00000000-0005-0000-0000-0000655D0000}"/>
    <cellStyle name="Comma [0] 9908" xfId="23814" hidden="1" xr:uid="{00000000-0005-0000-0000-0000275D0000}"/>
    <cellStyle name="Comma [0] 9909" xfId="23942" hidden="1" xr:uid="{00000000-0005-0000-0000-0000A75D0000}"/>
    <cellStyle name="Comma [0] 991" xfId="4012" hidden="1" xr:uid="{00000000-0005-0000-0000-0000CD0F0000}"/>
    <cellStyle name="Comma [0] 9910" xfId="23944" hidden="1" xr:uid="{00000000-0005-0000-0000-0000A95D0000}"/>
    <cellStyle name="Comma [0] 9911" xfId="23908" hidden="1" xr:uid="{00000000-0005-0000-0000-0000855D0000}"/>
    <cellStyle name="Comma [0] 9912" xfId="23913" hidden="1" xr:uid="{00000000-0005-0000-0000-00008A5D0000}"/>
    <cellStyle name="Comma [0] 9913" xfId="23742" hidden="1" xr:uid="{00000000-0005-0000-0000-0000DF5C0000}"/>
    <cellStyle name="Comma [0] 9914" xfId="23897" hidden="1" xr:uid="{00000000-0005-0000-0000-00007A5D0000}"/>
    <cellStyle name="Comma [0] 9915" xfId="23802" hidden="1" xr:uid="{00000000-0005-0000-0000-00001B5D0000}"/>
    <cellStyle name="Comma [0] 9916" xfId="23948" hidden="1" xr:uid="{00000000-0005-0000-0000-0000AD5D0000}"/>
    <cellStyle name="Comma [0] 9917" xfId="23895" hidden="1" xr:uid="{00000000-0005-0000-0000-0000785D0000}"/>
    <cellStyle name="Comma [0] 9918" xfId="23834" hidden="1" xr:uid="{00000000-0005-0000-0000-00003B5D0000}"/>
    <cellStyle name="Comma [0] 9919" xfId="23952" hidden="1" xr:uid="{00000000-0005-0000-0000-0000B15D0000}"/>
    <cellStyle name="Comma [0] 992" xfId="4017" hidden="1" xr:uid="{00000000-0005-0000-0000-0000D20F0000}"/>
    <cellStyle name="Comma [0] 9920" xfId="23954" hidden="1" xr:uid="{00000000-0005-0000-0000-0000B35D0000}"/>
    <cellStyle name="Comma [0] 9921" xfId="23922" hidden="1" xr:uid="{00000000-0005-0000-0000-0000935D0000}"/>
    <cellStyle name="Comma [0] 9922" xfId="23926" hidden="1" xr:uid="{00000000-0005-0000-0000-0000975D0000}"/>
    <cellStyle name="Comma [0] 9923" xfId="23816" hidden="1" xr:uid="{00000000-0005-0000-0000-0000295D0000}"/>
    <cellStyle name="Comma [0] 9924" xfId="23914" hidden="1" xr:uid="{00000000-0005-0000-0000-00008B5D0000}"/>
    <cellStyle name="Comma [0] 9925" xfId="23806" hidden="1" xr:uid="{00000000-0005-0000-0000-00001F5D0000}"/>
    <cellStyle name="Comma [0] 9926" xfId="23958" hidden="1" xr:uid="{00000000-0005-0000-0000-0000B75D0000}"/>
    <cellStyle name="Comma [0] 9927" xfId="23912" hidden="1" xr:uid="{00000000-0005-0000-0000-0000895D0000}"/>
    <cellStyle name="Comma [0] 9928" xfId="23881" hidden="1" xr:uid="{00000000-0005-0000-0000-00006A5D0000}"/>
    <cellStyle name="Comma [0] 9929" xfId="23962" hidden="1" xr:uid="{00000000-0005-0000-0000-0000BB5D0000}"/>
    <cellStyle name="Comma [0] 993" xfId="4023" hidden="1" xr:uid="{00000000-0005-0000-0000-0000D80F0000}"/>
    <cellStyle name="Comma [0] 9930" xfId="23964" hidden="1" xr:uid="{00000000-0005-0000-0000-0000BD5D0000}"/>
    <cellStyle name="Comma [0] 9931" xfId="23950" hidden="1" xr:uid="{00000000-0005-0000-0000-0000AF5D0000}"/>
    <cellStyle name="Comma [0] 9932" xfId="23937" hidden="1" xr:uid="{00000000-0005-0000-0000-0000A25D0000}"/>
    <cellStyle name="Comma [0] 9933" xfId="23961" hidden="1" xr:uid="{00000000-0005-0000-0000-0000BA5D0000}"/>
    <cellStyle name="Comma [0] 9934" xfId="23927" hidden="1" xr:uid="{00000000-0005-0000-0000-0000985D0000}"/>
    <cellStyle name="Comma [0] 9935" xfId="23899" hidden="1" xr:uid="{00000000-0005-0000-0000-00007C5D0000}"/>
    <cellStyle name="Comma [0] 9936" xfId="23966" hidden="1" xr:uid="{00000000-0005-0000-0000-0000BF5D0000}"/>
    <cellStyle name="Comma [0] 9937" xfId="23923" hidden="1" xr:uid="{00000000-0005-0000-0000-0000945D0000}"/>
    <cellStyle name="Comma [0] 9938" xfId="23957" hidden="1" xr:uid="{00000000-0005-0000-0000-0000B65D0000}"/>
    <cellStyle name="Comma [0] 9939" xfId="23970" hidden="1" xr:uid="{00000000-0005-0000-0000-0000C35D0000}"/>
    <cellStyle name="Comma [0] 994" xfId="4025" hidden="1" xr:uid="{00000000-0005-0000-0000-0000DA0F0000}"/>
    <cellStyle name="Comma [0] 9940" xfId="23972" hidden="1" xr:uid="{00000000-0005-0000-0000-0000C55D0000}"/>
    <cellStyle name="Comma [0] 9941" xfId="23840" hidden="1" xr:uid="{00000000-0005-0000-0000-0000415D0000}"/>
    <cellStyle name="Comma [0] 9942" xfId="23960" hidden="1" xr:uid="{00000000-0005-0000-0000-0000B95D0000}"/>
    <cellStyle name="Comma [0] 9943" xfId="23900" hidden="1" xr:uid="{00000000-0005-0000-0000-00007D5D0000}"/>
    <cellStyle name="Comma [0] 9944" xfId="23934" hidden="1" xr:uid="{00000000-0005-0000-0000-00009F5D0000}"/>
    <cellStyle name="Comma [0] 9945" xfId="23947" hidden="1" xr:uid="{00000000-0005-0000-0000-0000AC5D0000}"/>
    <cellStyle name="Comma [0] 9946" xfId="23975" hidden="1" xr:uid="{00000000-0005-0000-0000-0000C85D0000}"/>
    <cellStyle name="Comma [0] 9947" xfId="23938" hidden="1" xr:uid="{00000000-0005-0000-0000-0000A35D0000}"/>
    <cellStyle name="Comma [0] 9948" xfId="23898" hidden="1" xr:uid="{00000000-0005-0000-0000-00007B5D0000}"/>
    <cellStyle name="Comma [0] 9949" xfId="23978" hidden="1" xr:uid="{00000000-0005-0000-0000-0000CB5D0000}"/>
    <cellStyle name="Comma [0] 995" xfId="667" hidden="1" xr:uid="{00000000-0005-0000-0000-0000BC020000}"/>
    <cellStyle name="Comma [0] 9950" xfId="23980" hidden="1" xr:uid="{00000000-0005-0000-0000-0000CD5D0000}"/>
    <cellStyle name="Comma [0] 9951" xfId="23699" hidden="1" xr:uid="{00000000-0005-0000-0000-0000B45C0000}"/>
    <cellStyle name="Comma [0] 9952" xfId="23681" hidden="1" xr:uid="{00000000-0005-0000-0000-0000A25C0000}"/>
    <cellStyle name="Comma [0] 9953" xfId="23984" hidden="1" xr:uid="{00000000-0005-0000-0000-0000D15D0000}"/>
    <cellStyle name="Comma [0] 9954" xfId="23991" hidden="1" xr:uid="{00000000-0005-0000-0000-0000D85D0000}"/>
    <cellStyle name="Comma [0] 9955" xfId="23993" hidden="1" xr:uid="{00000000-0005-0000-0000-0000DA5D0000}"/>
    <cellStyle name="Comma [0] 9956" xfId="23983" hidden="1" xr:uid="{00000000-0005-0000-0000-0000D05D0000}"/>
    <cellStyle name="Comma [0] 9957" xfId="23989" hidden="1" xr:uid="{00000000-0005-0000-0000-0000D65D0000}"/>
    <cellStyle name="Comma [0] 9958" xfId="23996" hidden="1" xr:uid="{00000000-0005-0000-0000-0000DD5D0000}"/>
    <cellStyle name="Comma [0] 9959" xfId="23998" hidden="1" xr:uid="{00000000-0005-0000-0000-0000DF5D0000}"/>
    <cellStyle name="Comma [0] 996" xfId="675" hidden="1" xr:uid="{00000000-0005-0000-0000-0000C4020000}"/>
    <cellStyle name="Comma [0] 9960" xfId="23773" hidden="1" xr:uid="{00000000-0005-0000-0000-0000FE5C0000}"/>
    <cellStyle name="Comma [0] 9961" xfId="23729" hidden="1" xr:uid="{00000000-0005-0000-0000-0000D25C0000}"/>
    <cellStyle name="Comma [0] 9962" xfId="24009" hidden="1" xr:uid="{00000000-0005-0000-0000-0000EA5D0000}"/>
    <cellStyle name="Comma [0] 9963" xfId="24018" hidden="1" xr:uid="{00000000-0005-0000-0000-0000F35D0000}"/>
    <cellStyle name="Comma [0] 9964" xfId="24029" hidden="1" xr:uid="{00000000-0005-0000-0000-0000FE5D0000}"/>
    <cellStyle name="Comma [0] 9965" xfId="24035" hidden="1" xr:uid="{00000000-0005-0000-0000-0000045E0000}"/>
    <cellStyle name="Comma [0] 9966" xfId="24017" hidden="1" xr:uid="{00000000-0005-0000-0000-0000F25D0000}"/>
    <cellStyle name="Comma [0] 9967" xfId="24027" hidden="1" xr:uid="{00000000-0005-0000-0000-0000FC5D0000}"/>
    <cellStyle name="Comma [0] 9968" xfId="24047" hidden="1" xr:uid="{00000000-0005-0000-0000-0000105E0000}"/>
    <cellStyle name="Comma [0] 9969" xfId="24049" hidden="1" xr:uid="{00000000-0005-0000-0000-0000125E0000}"/>
    <cellStyle name="Comma [0] 997" xfId="4036" hidden="1" xr:uid="{00000000-0005-0000-0000-0000E50F0000}"/>
    <cellStyle name="Comma [0] 9970" xfId="24000" hidden="1" xr:uid="{00000000-0005-0000-0000-0000E15D0000}"/>
    <cellStyle name="Comma [0] 9971" xfId="23694" hidden="1" xr:uid="{00000000-0005-0000-0000-0000AF5C0000}"/>
    <cellStyle name="Comma [0] 9972" xfId="24003" hidden="1" xr:uid="{00000000-0005-0000-0000-0000E45D0000}"/>
    <cellStyle name="Comma [0] 9973" xfId="23728" hidden="1" xr:uid="{00000000-0005-0000-0000-0000D15C0000}"/>
    <cellStyle name="Comma [0] 9974" xfId="23727" hidden="1" xr:uid="{00000000-0005-0000-0000-0000D05C0000}"/>
    <cellStyle name="Comma [0] 9975" xfId="24054" hidden="1" xr:uid="{00000000-0005-0000-0000-0000175E0000}"/>
    <cellStyle name="Comma [0] 9976" xfId="23696" hidden="1" xr:uid="{00000000-0005-0000-0000-0000B15C0000}"/>
    <cellStyle name="Comma [0] 9977" xfId="23730" hidden="1" xr:uid="{00000000-0005-0000-0000-0000D35C0000}"/>
    <cellStyle name="Comma [0] 9978" xfId="24066" hidden="1" xr:uid="{00000000-0005-0000-0000-0000235E0000}"/>
    <cellStyle name="Comma [0] 9979" xfId="24068" hidden="1" xr:uid="{00000000-0005-0000-0000-0000255E0000}"/>
    <cellStyle name="Comma [0] 998" xfId="4045" hidden="1" xr:uid="{00000000-0005-0000-0000-0000EE0F0000}"/>
    <cellStyle name="Comma [0] 9980" xfId="24057" hidden="1" xr:uid="{00000000-0005-0000-0000-00001A5E0000}"/>
    <cellStyle name="Comma [0] 9981" xfId="24065" hidden="1" xr:uid="{00000000-0005-0000-0000-0000225E0000}"/>
    <cellStyle name="Comma [0] 9982" xfId="23692" hidden="1" xr:uid="{00000000-0005-0000-0000-0000AD5C0000}"/>
    <cellStyle name="Comma [0] 9983" xfId="24051" hidden="1" xr:uid="{00000000-0005-0000-0000-0000145E0000}"/>
    <cellStyle name="Comma [0] 9984" xfId="24084" hidden="1" xr:uid="{00000000-0005-0000-0000-0000355E0000}"/>
    <cellStyle name="Comma [0] 9985" xfId="24092" hidden="1" xr:uid="{00000000-0005-0000-0000-00003D5E0000}"/>
    <cellStyle name="Comma [0] 9986" xfId="24001" hidden="1" xr:uid="{00000000-0005-0000-0000-0000E25D0000}"/>
    <cellStyle name="Comma [0] 9987" xfId="24080" hidden="1" xr:uid="{00000000-0005-0000-0000-0000315E0000}"/>
    <cellStyle name="Comma [0] 9988" xfId="24101" hidden="1" xr:uid="{00000000-0005-0000-0000-0000465E0000}"/>
    <cellStyle name="Comma [0] 9989" xfId="24103" hidden="1" xr:uid="{00000000-0005-0000-0000-0000485E0000}"/>
    <cellStyle name="Comma [0] 999" xfId="4056" hidden="1" xr:uid="{00000000-0005-0000-0000-0000F90F0000}"/>
    <cellStyle name="Comma [0] 9990" xfId="24062" hidden="1" xr:uid="{00000000-0005-0000-0000-00001F5E0000}"/>
    <cellStyle name="Comma [0] 9991" xfId="24007" hidden="1" xr:uid="{00000000-0005-0000-0000-0000E85D0000}"/>
    <cellStyle name="Comma [0] 9992" xfId="24060" hidden="1" xr:uid="{00000000-0005-0000-0000-00001D5E0000}"/>
    <cellStyle name="Comma [0] 9993" xfId="24044" hidden="1" xr:uid="{00000000-0005-0000-0000-00000D5E0000}"/>
    <cellStyle name="Comma [0] 9994" xfId="24040" hidden="1" xr:uid="{00000000-0005-0000-0000-0000095E0000}"/>
    <cellStyle name="Comma [0] 9995" xfId="24111" hidden="1" xr:uid="{00000000-0005-0000-0000-0000505E0000}"/>
    <cellStyle name="Comma [0] 9996" xfId="23684" hidden="1" xr:uid="{00000000-0005-0000-0000-0000A55C0000}"/>
    <cellStyle name="Comma [0] 9997" xfId="23772" hidden="1" xr:uid="{00000000-0005-0000-0000-0000FD5C0000}"/>
    <cellStyle name="Comma [0] 9998" xfId="24119" hidden="1" xr:uid="{00000000-0005-0000-0000-0000585E0000}"/>
    <cellStyle name="Comma [0] 9999" xfId="24121" hidden="1" xr:uid="{00000000-0005-0000-0000-00005A5E0000}"/>
    <cellStyle name="Currencs [0]" xfId="75" hidden="1" xr:uid="{00000000-0005-0000-0000-00006B000000}"/>
    <cellStyle name="Currency [0]" xfId="12" builtinId="7" hidden="1"/>
    <cellStyle name="Currency [0] 10" xfId="57" hidden="1" xr:uid="{00000000-0005-0000-0000-000059000000}"/>
    <cellStyle name="Currency [0] 100" xfId="170" hidden="1" xr:uid="{00000000-0005-0000-0000-0000CB000000}"/>
    <cellStyle name="Currency [0] 1000" xfId="1133" hidden="1" xr:uid="{00000000-0005-0000-0000-00008E040000}"/>
    <cellStyle name="Currency [0] 10000" xfId="16456" hidden="1" xr:uid="{00000000-0005-0000-0000-000069400000}"/>
    <cellStyle name="Currency [0] 10001" xfId="16457" hidden="1" xr:uid="{00000000-0005-0000-0000-00006A400000}"/>
    <cellStyle name="Currency [0] 10002" xfId="16434" hidden="1" xr:uid="{00000000-0005-0000-0000-000053400000}"/>
    <cellStyle name="Currency [0] 10003" xfId="16440" hidden="1" xr:uid="{00000000-0005-0000-0000-000059400000}"/>
    <cellStyle name="Currency [0] 10004" xfId="16454" hidden="1" xr:uid="{00000000-0005-0000-0000-000067400000}"/>
    <cellStyle name="Currency [0] 10005" xfId="16441" hidden="1" xr:uid="{00000000-0005-0000-0000-00005A400000}"/>
    <cellStyle name="Currency [0] 10006" xfId="16458" hidden="1" xr:uid="{00000000-0005-0000-0000-00006B400000}"/>
    <cellStyle name="Currency [0] 10007" xfId="16459" hidden="1" xr:uid="{00000000-0005-0000-0000-00006C400000}"/>
    <cellStyle name="Currency [0] 10008" xfId="16455" hidden="1" xr:uid="{00000000-0005-0000-0000-000068400000}"/>
    <cellStyle name="Currency [0] 10009" xfId="16428" hidden="1" xr:uid="{00000000-0005-0000-0000-00004D400000}"/>
    <cellStyle name="Currency [0] 1001" xfId="1112" hidden="1" xr:uid="{00000000-0005-0000-0000-000079040000}"/>
    <cellStyle name="Currency [0] 10010" xfId="16460" hidden="1" xr:uid="{00000000-0005-0000-0000-00006D400000}"/>
    <cellStyle name="Currency [0] 10011" xfId="16461" hidden="1" xr:uid="{00000000-0005-0000-0000-00006E400000}"/>
    <cellStyle name="Currency [0] 10012" xfId="16138" hidden="1" xr:uid="{00000000-0005-0000-0000-00002B3F0000}"/>
    <cellStyle name="Currency [0] 10013" xfId="16114" hidden="1" xr:uid="{00000000-0005-0000-0000-0000133F0000}"/>
    <cellStyle name="Currency [0] 10014" xfId="16463" hidden="1" xr:uid="{00000000-0005-0000-0000-000070400000}"/>
    <cellStyle name="Currency [0] 10015" xfId="16467" hidden="1" xr:uid="{00000000-0005-0000-0000-000074400000}"/>
    <cellStyle name="Currency [0] 10016" xfId="16468" hidden="1" xr:uid="{00000000-0005-0000-0000-000075400000}"/>
    <cellStyle name="Currency [0] 10017" xfId="16109" hidden="1" xr:uid="{00000000-0005-0000-0000-00000E3F0000}"/>
    <cellStyle name="Currency [0] 10018" xfId="16465" hidden="1" xr:uid="{00000000-0005-0000-0000-000072400000}"/>
    <cellStyle name="Currency [0] 10019" xfId="16469" hidden="1" xr:uid="{00000000-0005-0000-0000-000076400000}"/>
    <cellStyle name="Currency [0] 1002" xfId="1119" hidden="1" xr:uid="{00000000-0005-0000-0000-000080040000}"/>
    <cellStyle name="Currency [0] 10020" xfId="16470" hidden="1" xr:uid="{00000000-0005-0000-0000-000077400000}"/>
    <cellStyle name="Currency [0] 10021" xfId="16464" hidden="1" xr:uid="{00000000-0005-0000-0000-000071400000}"/>
    <cellStyle name="Currency [0] 10022" xfId="16126" hidden="1" xr:uid="{00000000-0005-0000-0000-00001F3F0000}"/>
    <cellStyle name="Currency [0] 10023" xfId="16476" hidden="1" xr:uid="{00000000-0005-0000-0000-00007D400000}"/>
    <cellStyle name="Currency [0] 10024" xfId="16480" hidden="1" xr:uid="{00000000-0005-0000-0000-000081400000}"/>
    <cellStyle name="Currency [0] 10025" xfId="16486" hidden="1" xr:uid="{00000000-0005-0000-0000-000087400000}"/>
    <cellStyle name="Currency [0] 10026" xfId="16489" hidden="1" xr:uid="{00000000-0005-0000-0000-00008A400000}"/>
    <cellStyle name="Currency [0] 10027" xfId="16475" hidden="1" xr:uid="{00000000-0005-0000-0000-00007C400000}"/>
    <cellStyle name="Currency [0] 10028" xfId="16485" hidden="1" xr:uid="{00000000-0005-0000-0000-000086400000}"/>
    <cellStyle name="Currency [0] 10029" xfId="16496" hidden="1" xr:uid="{00000000-0005-0000-0000-000091400000}"/>
    <cellStyle name="Currency [0] 1003" xfId="1134" hidden="1" xr:uid="{00000000-0005-0000-0000-00008F040000}"/>
    <cellStyle name="Currency [0] 10030" xfId="16497" hidden="1" xr:uid="{00000000-0005-0000-0000-000092400000}"/>
    <cellStyle name="Currency [0] 10031" xfId="16462" hidden="1" xr:uid="{00000000-0005-0000-0000-00006F400000}"/>
    <cellStyle name="Currency [0] 10032" xfId="16108" hidden="1" xr:uid="{00000000-0005-0000-0000-00000D3F0000}"/>
    <cellStyle name="Currency [0] 10033" xfId="16482" hidden="1" xr:uid="{00000000-0005-0000-0000-000083400000}"/>
    <cellStyle name="Currency [0] 10034" xfId="16098" hidden="1" xr:uid="{00000000-0005-0000-0000-0000033F0000}"/>
    <cellStyle name="Currency [0] 10035" xfId="16477" hidden="1" xr:uid="{00000000-0005-0000-0000-00007E400000}"/>
    <cellStyle name="Currency [0] 10036" xfId="16498" hidden="1" xr:uid="{00000000-0005-0000-0000-000093400000}"/>
    <cellStyle name="Currency [0] 10037" xfId="16483" hidden="1" xr:uid="{00000000-0005-0000-0000-000084400000}"/>
    <cellStyle name="Currency [0] 10038" xfId="16487" hidden="1" xr:uid="{00000000-0005-0000-0000-000088400000}"/>
    <cellStyle name="Currency [0] 10039" xfId="16503" hidden="1" xr:uid="{00000000-0005-0000-0000-000098400000}"/>
    <cellStyle name="Currency [0] 1004" xfId="1135" hidden="1" xr:uid="{00000000-0005-0000-0000-000090040000}"/>
    <cellStyle name="Currency [0] 10040" xfId="16504" hidden="1" xr:uid="{00000000-0005-0000-0000-000099400000}"/>
    <cellStyle name="Currency [0] 10041" xfId="16484" hidden="1" xr:uid="{00000000-0005-0000-0000-000085400000}"/>
    <cellStyle name="Currency [0] 10042" xfId="16491" hidden="1" xr:uid="{00000000-0005-0000-0000-00008C400000}"/>
    <cellStyle name="Currency [0] 10043" xfId="16495" hidden="1" xr:uid="{00000000-0005-0000-0000-000090400000}"/>
    <cellStyle name="Currency [0] 10044" xfId="16490" hidden="1" xr:uid="{00000000-0005-0000-0000-00008B400000}"/>
    <cellStyle name="Currency [0] 10045" xfId="16513" hidden="1" xr:uid="{00000000-0005-0000-0000-0000A2400000}"/>
    <cellStyle name="Currency [0] 10046" xfId="16519" hidden="1" xr:uid="{00000000-0005-0000-0000-0000A8400000}"/>
    <cellStyle name="Currency [0] 10047" xfId="16481" hidden="1" xr:uid="{00000000-0005-0000-0000-000082400000}"/>
    <cellStyle name="Currency [0] 10048" xfId="16511" hidden="1" xr:uid="{00000000-0005-0000-0000-0000A0400000}"/>
    <cellStyle name="Currency [0] 10049" xfId="16523" hidden="1" xr:uid="{00000000-0005-0000-0000-0000AC400000}"/>
    <cellStyle name="Currency [0] 1005" xfId="1110" hidden="1" xr:uid="{00000000-0005-0000-0000-000077040000}"/>
    <cellStyle name="Currency [0] 10050" xfId="16524" hidden="1" xr:uid="{00000000-0005-0000-0000-0000AD400000}"/>
    <cellStyle name="Currency [0] 10051" xfId="16472" hidden="1" xr:uid="{00000000-0005-0000-0000-000079400000}"/>
    <cellStyle name="Currency [0] 10052" xfId="16479" hidden="1" xr:uid="{00000000-0005-0000-0000-000080400000}"/>
    <cellStyle name="Currency [0] 10053" xfId="16508" hidden="1" xr:uid="{00000000-0005-0000-0000-00009D400000}"/>
    <cellStyle name="Currency [0] 10054" xfId="16493" hidden="1" xr:uid="{00000000-0005-0000-0000-00008E400000}"/>
    <cellStyle name="Currency [0] 10055" xfId="16466" hidden="1" xr:uid="{00000000-0005-0000-0000-000073400000}"/>
    <cellStyle name="Currency [0] 10056" xfId="16530" hidden="1" xr:uid="{00000000-0005-0000-0000-0000B3400000}"/>
    <cellStyle name="Currency [0] 10057" xfId="16509" hidden="1" xr:uid="{00000000-0005-0000-0000-00009E400000}"/>
    <cellStyle name="Currency [0] 10058" xfId="16516" hidden="1" xr:uid="{00000000-0005-0000-0000-0000A5400000}"/>
    <cellStyle name="Currency [0] 10059" xfId="16531" hidden="1" xr:uid="{00000000-0005-0000-0000-0000B4400000}"/>
    <cellStyle name="Currency [0] 1006" xfId="1109" hidden="1" xr:uid="{00000000-0005-0000-0000-000076040000}"/>
    <cellStyle name="Currency [0] 10060" xfId="16532" hidden="1" xr:uid="{00000000-0005-0000-0000-0000B5400000}"/>
    <cellStyle name="Currency [0] 10061" xfId="16507" hidden="1" xr:uid="{00000000-0005-0000-0000-00009C400000}"/>
    <cellStyle name="Currency [0] 10062" xfId="16506" hidden="1" xr:uid="{00000000-0005-0000-0000-00009B400000}"/>
    <cellStyle name="Currency [0] 10063" xfId="16501" hidden="1" xr:uid="{00000000-0005-0000-0000-000096400000}"/>
    <cellStyle name="Currency [0] 10064" xfId="16499" hidden="1" xr:uid="{00000000-0005-0000-0000-000094400000}"/>
    <cellStyle name="Currency [0] 10065" xfId="16500" hidden="1" xr:uid="{00000000-0005-0000-0000-000095400000}"/>
    <cellStyle name="Currency [0] 10066" xfId="16537" hidden="1" xr:uid="{00000000-0005-0000-0000-0000BA400000}"/>
    <cellStyle name="Currency [0] 10067" xfId="16116" hidden="1" xr:uid="{00000000-0005-0000-0000-0000153F0000}"/>
    <cellStyle name="Currency [0] 10068" xfId="16527" hidden="1" xr:uid="{00000000-0005-0000-0000-0000B0400000}"/>
    <cellStyle name="Currency [0] 10069" xfId="16539" hidden="1" xr:uid="{00000000-0005-0000-0000-0000BC400000}"/>
    <cellStyle name="Currency [0] 1007" xfId="1104" hidden="1" xr:uid="{00000000-0005-0000-0000-000071040000}"/>
    <cellStyle name="Currency [0] 10070" xfId="16540" hidden="1" xr:uid="{00000000-0005-0000-0000-0000BD400000}"/>
    <cellStyle name="Currency [0] 10071" xfId="16478" hidden="1" xr:uid="{00000000-0005-0000-0000-00007F400000}"/>
    <cellStyle name="Currency [0] 10072" xfId="16514" hidden="1" xr:uid="{00000000-0005-0000-0000-0000A3400000}"/>
    <cellStyle name="Currency [0] 10073" xfId="16494" hidden="1" xr:uid="{00000000-0005-0000-0000-00008F400000}"/>
    <cellStyle name="Currency [0] 10074" xfId="16510" hidden="1" xr:uid="{00000000-0005-0000-0000-00009F400000}"/>
    <cellStyle name="Currency [0] 10075" xfId="16512" hidden="1" xr:uid="{00000000-0005-0000-0000-0000A1400000}"/>
    <cellStyle name="Currency [0] 10076" xfId="16543" hidden="1" xr:uid="{00000000-0005-0000-0000-0000C0400000}"/>
    <cellStyle name="Currency [0] 10077" xfId="16119" hidden="1" xr:uid="{00000000-0005-0000-0000-0000183F0000}"/>
    <cellStyle name="Currency [0] 10078" xfId="16535" hidden="1" xr:uid="{00000000-0005-0000-0000-0000B8400000}"/>
    <cellStyle name="Currency [0] 10079" xfId="16545" hidden="1" xr:uid="{00000000-0005-0000-0000-0000C2400000}"/>
    <cellStyle name="Currency [0] 1008" xfId="1102" hidden="1" xr:uid="{00000000-0005-0000-0000-00006F040000}"/>
    <cellStyle name="Currency [0] 10080" xfId="16546" hidden="1" xr:uid="{00000000-0005-0000-0000-0000C3400000}"/>
    <cellStyle name="Currency [0] 10081" xfId="16474" hidden="1" xr:uid="{00000000-0005-0000-0000-00007B400000}"/>
    <cellStyle name="Currency [0] 10082" xfId="16525" hidden="1" xr:uid="{00000000-0005-0000-0000-0000AE400000}"/>
    <cellStyle name="Currency [0] 10083" xfId="16505" hidden="1" xr:uid="{00000000-0005-0000-0000-00009A400000}"/>
    <cellStyle name="Currency [0] 10084" xfId="16517" hidden="1" xr:uid="{00000000-0005-0000-0000-0000A6400000}"/>
    <cellStyle name="Currency [0] 10085" xfId="16515" hidden="1" xr:uid="{00000000-0005-0000-0000-0000A4400000}"/>
    <cellStyle name="Currency [0] 10086" xfId="16548" hidden="1" xr:uid="{00000000-0005-0000-0000-0000C5400000}"/>
    <cellStyle name="Currency [0] 10087" xfId="16492" hidden="1" xr:uid="{00000000-0005-0000-0000-00008D400000}"/>
    <cellStyle name="Currency [0] 10088" xfId="16542" hidden="1" xr:uid="{00000000-0005-0000-0000-0000BF400000}"/>
    <cellStyle name="Currency [0] 10089" xfId="16552" hidden="1" xr:uid="{00000000-0005-0000-0000-0000C9400000}"/>
    <cellStyle name="Currency [0] 1009" xfId="1103" hidden="1" xr:uid="{00000000-0005-0000-0000-000070040000}"/>
    <cellStyle name="Currency [0] 10090" xfId="16553" hidden="1" xr:uid="{00000000-0005-0000-0000-0000CA400000}"/>
    <cellStyle name="Currency [0] 10091" xfId="16518" hidden="1" xr:uid="{00000000-0005-0000-0000-0000A7400000}"/>
    <cellStyle name="Currency [0] 10092" xfId="16533" hidden="1" xr:uid="{00000000-0005-0000-0000-0000B6400000}"/>
    <cellStyle name="Currency [0] 10093" xfId="16099" hidden="1" xr:uid="{00000000-0005-0000-0000-0000043F0000}"/>
    <cellStyle name="Currency [0] 10094" xfId="16528" hidden="1" xr:uid="{00000000-0005-0000-0000-0000B1400000}"/>
    <cellStyle name="Currency [0] 10095" xfId="16526" hidden="1" xr:uid="{00000000-0005-0000-0000-0000AF400000}"/>
    <cellStyle name="Currency [0] 10096" xfId="16555" hidden="1" xr:uid="{00000000-0005-0000-0000-0000CC400000}"/>
    <cellStyle name="Currency [0] 10097" xfId="16471" hidden="1" xr:uid="{00000000-0005-0000-0000-000078400000}"/>
    <cellStyle name="Currency [0] 10098" xfId="16547" hidden="1" xr:uid="{00000000-0005-0000-0000-0000C4400000}"/>
    <cellStyle name="Currency [0] 10099" xfId="16557" hidden="1" xr:uid="{00000000-0005-0000-0000-0000CE400000}"/>
    <cellStyle name="Currency [0] 101" xfId="117" hidden="1" xr:uid="{00000000-0005-0000-0000-000096000000}"/>
    <cellStyle name="Currency [0] 1010" xfId="1140" hidden="1" xr:uid="{00000000-0005-0000-0000-000095040000}"/>
    <cellStyle name="Currency [0] 10100" xfId="16558" hidden="1" xr:uid="{00000000-0005-0000-0000-0000CF400000}"/>
    <cellStyle name="Currency [0] 10101" xfId="16529" hidden="1" xr:uid="{00000000-0005-0000-0000-0000B2400000}"/>
    <cellStyle name="Currency [0] 10102" xfId="16541" hidden="1" xr:uid="{00000000-0005-0000-0000-0000BE400000}"/>
    <cellStyle name="Currency [0] 10103" xfId="16521" hidden="1" xr:uid="{00000000-0005-0000-0000-0000AA400000}"/>
    <cellStyle name="Currency [0] 10104" xfId="16536" hidden="1" xr:uid="{00000000-0005-0000-0000-0000B9400000}"/>
    <cellStyle name="Currency [0] 10105" xfId="16534" hidden="1" xr:uid="{00000000-0005-0000-0000-0000B7400000}"/>
    <cellStyle name="Currency [0] 10106" xfId="16560" hidden="1" xr:uid="{00000000-0005-0000-0000-0000D1400000}"/>
    <cellStyle name="Currency [0] 10107" xfId="16473" hidden="1" xr:uid="{00000000-0005-0000-0000-00007A400000}"/>
    <cellStyle name="Currency [0] 10108" xfId="16554" hidden="1" xr:uid="{00000000-0005-0000-0000-0000CB400000}"/>
    <cellStyle name="Currency [0] 10109" xfId="16561" hidden="1" xr:uid="{00000000-0005-0000-0000-0000D2400000}"/>
    <cellStyle name="Currency [0] 1011" xfId="826" hidden="1" xr:uid="{00000000-0005-0000-0000-00005B030000}"/>
    <cellStyle name="Currency [0] 10110" xfId="16562" hidden="1" xr:uid="{00000000-0005-0000-0000-0000D3400000}"/>
    <cellStyle name="Currency [0] 10111" xfId="16502" hidden="1" xr:uid="{00000000-0005-0000-0000-000097400000}"/>
    <cellStyle name="Currency [0] 10112" xfId="16522" hidden="1" xr:uid="{00000000-0005-0000-0000-0000AB400000}"/>
    <cellStyle name="Currency [0] 10113" xfId="16556" hidden="1" xr:uid="{00000000-0005-0000-0000-0000CD400000}"/>
    <cellStyle name="Currency [0] 10114" xfId="16549" hidden="1" xr:uid="{00000000-0005-0000-0000-0000C6400000}"/>
    <cellStyle name="Currency [0] 10115" xfId="16559" hidden="1" xr:uid="{00000000-0005-0000-0000-0000D0400000}"/>
    <cellStyle name="Currency [0] 10116" xfId="16563" hidden="1" xr:uid="{00000000-0005-0000-0000-0000D4400000}"/>
    <cellStyle name="Currency [0] 10117" xfId="16488" hidden="1" xr:uid="{00000000-0005-0000-0000-000089400000}"/>
    <cellStyle name="Currency [0] 10118" xfId="16520" hidden="1" xr:uid="{00000000-0005-0000-0000-0000A9400000}"/>
    <cellStyle name="Currency [0] 10119" xfId="16566" hidden="1" xr:uid="{00000000-0005-0000-0000-0000D7400000}"/>
    <cellStyle name="Currency [0] 1012" xfId="1130" hidden="1" xr:uid="{00000000-0005-0000-0000-00008B040000}"/>
    <cellStyle name="Currency [0] 10120" xfId="16567" hidden="1" xr:uid="{00000000-0005-0000-0000-0000D8400000}"/>
    <cellStyle name="Currency [0] 10121" xfId="16544" hidden="1" xr:uid="{00000000-0005-0000-0000-0000C1400000}"/>
    <cellStyle name="Currency [0] 10122" xfId="16550" hidden="1" xr:uid="{00000000-0005-0000-0000-0000C7400000}"/>
    <cellStyle name="Currency [0] 10123" xfId="16564" hidden="1" xr:uid="{00000000-0005-0000-0000-0000D5400000}"/>
    <cellStyle name="Currency [0] 10124" xfId="16551" hidden="1" xr:uid="{00000000-0005-0000-0000-0000C8400000}"/>
    <cellStyle name="Currency [0] 10125" xfId="16568" hidden="1" xr:uid="{00000000-0005-0000-0000-0000D9400000}"/>
    <cellStyle name="Currency [0] 10126" xfId="16569" hidden="1" xr:uid="{00000000-0005-0000-0000-0000DA400000}"/>
    <cellStyle name="Currency [0] 10127" xfId="16565" hidden="1" xr:uid="{00000000-0005-0000-0000-0000D6400000}"/>
    <cellStyle name="Currency [0] 10128" xfId="16538" hidden="1" xr:uid="{00000000-0005-0000-0000-0000BB400000}"/>
    <cellStyle name="Currency [0] 10129" xfId="16570" hidden="1" xr:uid="{00000000-0005-0000-0000-0000DB400000}"/>
    <cellStyle name="Currency [0] 1013" xfId="1142" hidden="1" xr:uid="{00000000-0005-0000-0000-000097040000}"/>
    <cellStyle name="Currency [0] 10130" xfId="16571" hidden="1" xr:uid="{00000000-0005-0000-0000-0000DC400000}"/>
    <cellStyle name="Currency [0] 10131" xfId="15942" hidden="1" xr:uid="{00000000-0005-0000-0000-0000673E0000}"/>
    <cellStyle name="Currency [0] 10132" xfId="15976" hidden="1" xr:uid="{00000000-0005-0000-0000-0000893E0000}"/>
    <cellStyle name="Currency [0] 10133" xfId="15990" hidden="1" xr:uid="{00000000-0005-0000-0000-0000973E0000}"/>
    <cellStyle name="Currency [0] 10134" xfId="16574" hidden="1" xr:uid="{00000000-0005-0000-0000-0000DF400000}"/>
    <cellStyle name="Currency [0] 10135" xfId="16576" hidden="1" xr:uid="{00000000-0005-0000-0000-0000E1400000}"/>
    <cellStyle name="Currency [0] 10136" xfId="15945" hidden="1" xr:uid="{00000000-0005-0000-0000-00006A3E0000}"/>
    <cellStyle name="Currency [0] 10137" xfId="16572" hidden="1" xr:uid="{00000000-0005-0000-0000-0000DD400000}"/>
    <cellStyle name="Currency [0] 10138" xfId="16577" hidden="1" xr:uid="{00000000-0005-0000-0000-0000E2400000}"/>
    <cellStyle name="Currency [0] 10139" xfId="16578" hidden="1" xr:uid="{00000000-0005-0000-0000-0000E3400000}"/>
    <cellStyle name="Currency [0] 1014" xfId="1143" hidden="1" xr:uid="{00000000-0005-0000-0000-000098040000}"/>
    <cellStyle name="Currency [0] 10140" xfId="15962" hidden="1" xr:uid="{00000000-0005-0000-0000-00007B3E0000}"/>
    <cellStyle name="Currency [0] 10141" xfId="15941" hidden="1" xr:uid="{00000000-0005-0000-0000-0000663E0000}"/>
    <cellStyle name="Currency [0] 10142" xfId="16584" hidden="1" xr:uid="{00000000-0005-0000-0000-0000E9400000}"/>
    <cellStyle name="Currency [0] 10143" xfId="16588" hidden="1" xr:uid="{00000000-0005-0000-0000-0000ED400000}"/>
    <cellStyle name="Currency [0] 10144" xfId="16594" hidden="1" xr:uid="{00000000-0005-0000-0000-0000F3400000}"/>
    <cellStyle name="Currency [0] 10145" xfId="16597" hidden="1" xr:uid="{00000000-0005-0000-0000-0000F6400000}"/>
    <cellStyle name="Currency [0] 10146" xfId="16583" hidden="1" xr:uid="{00000000-0005-0000-0000-0000E8400000}"/>
    <cellStyle name="Currency [0] 10147" xfId="16593" hidden="1" xr:uid="{00000000-0005-0000-0000-0000F2400000}"/>
    <cellStyle name="Currency [0] 10148" xfId="16604" hidden="1" xr:uid="{00000000-0005-0000-0000-0000FD400000}"/>
    <cellStyle name="Currency [0] 10149" xfId="16605" hidden="1" xr:uid="{00000000-0005-0000-0000-0000FE400000}"/>
    <cellStyle name="Currency [0] 1015" xfId="1081" hidden="1" xr:uid="{00000000-0005-0000-0000-00005A040000}"/>
    <cellStyle name="Currency [0] 10150" xfId="15943" hidden="1" xr:uid="{00000000-0005-0000-0000-0000683E0000}"/>
    <cellStyle name="Currency [0] 10151" xfId="15948" hidden="1" xr:uid="{00000000-0005-0000-0000-00006D3E0000}"/>
    <cellStyle name="Currency [0] 10152" xfId="16590" hidden="1" xr:uid="{00000000-0005-0000-0000-0000EF400000}"/>
    <cellStyle name="Currency [0] 10153" xfId="15946" hidden="1" xr:uid="{00000000-0005-0000-0000-00006B3E0000}"/>
    <cellStyle name="Currency [0] 10154" xfId="16585" hidden="1" xr:uid="{00000000-0005-0000-0000-0000EA400000}"/>
    <cellStyle name="Currency [0] 10155" xfId="16606" hidden="1" xr:uid="{00000000-0005-0000-0000-0000FF400000}"/>
    <cellStyle name="Currency [0] 10156" xfId="16591" hidden="1" xr:uid="{00000000-0005-0000-0000-0000F0400000}"/>
    <cellStyle name="Currency [0] 10157" xfId="16595" hidden="1" xr:uid="{00000000-0005-0000-0000-0000F4400000}"/>
    <cellStyle name="Currency [0] 10158" xfId="16611" hidden="1" xr:uid="{00000000-0005-0000-0000-000004410000}"/>
    <cellStyle name="Currency [0] 10159" xfId="16612" hidden="1" xr:uid="{00000000-0005-0000-0000-000005410000}"/>
    <cellStyle name="Currency [0] 1016" xfId="1117" hidden="1" xr:uid="{00000000-0005-0000-0000-00007E040000}"/>
    <cellStyle name="Currency [0] 10160" xfId="16592" hidden="1" xr:uid="{00000000-0005-0000-0000-0000F1400000}"/>
    <cellStyle name="Currency [0] 10161" xfId="16599" hidden="1" xr:uid="{00000000-0005-0000-0000-0000F8400000}"/>
    <cellStyle name="Currency [0] 10162" xfId="16603" hidden="1" xr:uid="{00000000-0005-0000-0000-0000FC400000}"/>
    <cellStyle name="Currency [0] 10163" xfId="16598" hidden="1" xr:uid="{00000000-0005-0000-0000-0000F7400000}"/>
    <cellStyle name="Currency [0] 10164" xfId="16621" hidden="1" xr:uid="{00000000-0005-0000-0000-00000E410000}"/>
    <cellStyle name="Currency [0] 10165" xfId="16627" hidden="1" xr:uid="{00000000-0005-0000-0000-000014410000}"/>
    <cellStyle name="Currency [0] 10166" xfId="16589" hidden="1" xr:uid="{00000000-0005-0000-0000-0000EE400000}"/>
    <cellStyle name="Currency [0] 10167" xfId="16619" hidden="1" xr:uid="{00000000-0005-0000-0000-00000C410000}"/>
    <cellStyle name="Currency [0] 10168" xfId="16631" hidden="1" xr:uid="{00000000-0005-0000-0000-000018410000}"/>
    <cellStyle name="Currency [0] 10169" xfId="16632" hidden="1" xr:uid="{00000000-0005-0000-0000-000019410000}"/>
    <cellStyle name="Currency [0] 1017" xfId="1097" hidden="1" xr:uid="{00000000-0005-0000-0000-00006A040000}"/>
    <cellStyle name="Currency [0] 10170" xfId="16580" hidden="1" xr:uid="{00000000-0005-0000-0000-0000E5400000}"/>
    <cellStyle name="Currency [0] 10171" xfId="16587" hidden="1" xr:uid="{00000000-0005-0000-0000-0000EC400000}"/>
    <cellStyle name="Currency [0] 10172" xfId="16616" hidden="1" xr:uid="{00000000-0005-0000-0000-000009410000}"/>
    <cellStyle name="Currency [0] 10173" xfId="16601" hidden="1" xr:uid="{00000000-0005-0000-0000-0000FA400000}"/>
    <cellStyle name="Currency [0] 10174" xfId="16573" hidden="1" xr:uid="{00000000-0005-0000-0000-0000DE400000}"/>
    <cellStyle name="Currency [0] 10175" xfId="16638" hidden="1" xr:uid="{00000000-0005-0000-0000-00001F410000}"/>
    <cellStyle name="Currency [0] 10176" xfId="16617" hidden="1" xr:uid="{00000000-0005-0000-0000-00000A410000}"/>
    <cellStyle name="Currency [0] 10177" xfId="16624" hidden="1" xr:uid="{00000000-0005-0000-0000-000011410000}"/>
    <cellStyle name="Currency [0] 10178" xfId="16639" hidden="1" xr:uid="{00000000-0005-0000-0000-000020410000}"/>
    <cellStyle name="Currency [0] 10179" xfId="16640" hidden="1" xr:uid="{00000000-0005-0000-0000-000021410000}"/>
    <cellStyle name="Currency [0] 1018" xfId="1113" hidden="1" xr:uid="{00000000-0005-0000-0000-00007A040000}"/>
    <cellStyle name="Currency [0] 10180" xfId="16615" hidden="1" xr:uid="{00000000-0005-0000-0000-000008410000}"/>
    <cellStyle name="Currency [0] 10181" xfId="16614" hidden="1" xr:uid="{00000000-0005-0000-0000-000007410000}"/>
    <cellStyle name="Currency [0] 10182" xfId="16609" hidden="1" xr:uid="{00000000-0005-0000-0000-000002410000}"/>
    <cellStyle name="Currency [0] 10183" xfId="16607" hidden="1" xr:uid="{00000000-0005-0000-0000-000000410000}"/>
    <cellStyle name="Currency [0] 10184" xfId="16608" hidden="1" xr:uid="{00000000-0005-0000-0000-000001410000}"/>
    <cellStyle name="Currency [0] 10185" xfId="16645" hidden="1" xr:uid="{00000000-0005-0000-0000-000026410000}"/>
    <cellStyle name="Currency [0] 10186" xfId="15964" hidden="1" xr:uid="{00000000-0005-0000-0000-00007D3E0000}"/>
    <cellStyle name="Currency [0] 10187" xfId="16635" hidden="1" xr:uid="{00000000-0005-0000-0000-00001C410000}"/>
    <cellStyle name="Currency [0] 10188" xfId="16647" hidden="1" xr:uid="{00000000-0005-0000-0000-000028410000}"/>
    <cellStyle name="Currency [0] 10189" xfId="16648" hidden="1" xr:uid="{00000000-0005-0000-0000-000029410000}"/>
    <cellStyle name="Currency [0] 1019" xfId="1115" hidden="1" xr:uid="{00000000-0005-0000-0000-00007C040000}"/>
    <cellStyle name="Currency [0] 10190" xfId="16586" hidden="1" xr:uid="{00000000-0005-0000-0000-0000EB400000}"/>
    <cellStyle name="Currency [0] 10191" xfId="16622" hidden="1" xr:uid="{00000000-0005-0000-0000-00000F410000}"/>
    <cellStyle name="Currency [0] 10192" xfId="16602" hidden="1" xr:uid="{00000000-0005-0000-0000-0000FB400000}"/>
    <cellStyle name="Currency [0] 10193" xfId="16618" hidden="1" xr:uid="{00000000-0005-0000-0000-00000B410000}"/>
    <cellStyle name="Currency [0] 10194" xfId="16620" hidden="1" xr:uid="{00000000-0005-0000-0000-00000D410000}"/>
    <cellStyle name="Currency [0] 10195" xfId="16651" hidden="1" xr:uid="{00000000-0005-0000-0000-00002C410000}"/>
    <cellStyle name="Currency [0] 10196" xfId="15949" hidden="1" xr:uid="{00000000-0005-0000-0000-00006E3E0000}"/>
    <cellStyle name="Currency [0] 10197" xfId="16643" hidden="1" xr:uid="{00000000-0005-0000-0000-000024410000}"/>
    <cellStyle name="Currency [0] 10198" xfId="16653" hidden="1" xr:uid="{00000000-0005-0000-0000-00002E410000}"/>
    <cellStyle name="Currency [0] 10199" xfId="16654" hidden="1" xr:uid="{00000000-0005-0000-0000-00002F410000}"/>
    <cellStyle name="Currency [0] 102" xfId="132" hidden="1" xr:uid="{00000000-0005-0000-0000-0000A5000000}"/>
    <cellStyle name="Currency [0] 1020" xfId="1146" hidden="1" xr:uid="{00000000-0005-0000-0000-00009B040000}"/>
    <cellStyle name="Currency [0] 10200" xfId="16582" hidden="1" xr:uid="{00000000-0005-0000-0000-0000E7400000}"/>
    <cellStyle name="Currency [0] 10201" xfId="16633" hidden="1" xr:uid="{00000000-0005-0000-0000-00001A410000}"/>
    <cellStyle name="Currency [0] 10202" xfId="16613" hidden="1" xr:uid="{00000000-0005-0000-0000-000006410000}"/>
    <cellStyle name="Currency [0] 10203" xfId="16625" hidden="1" xr:uid="{00000000-0005-0000-0000-000012410000}"/>
    <cellStyle name="Currency [0] 10204" xfId="16623" hidden="1" xr:uid="{00000000-0005-0000-0000-000010410000}"/>
    <cellStyle name="Currency [0] 10205" xfId="16656" hidden="1" xr:uid="{00000000-0005-0000-0000-000031410000}"/>
    <cellStyle name="Currency [0] 10206" xfId="16600" hidden="1" xr:uid="{00000000-0005-0000-0000-0000F9400000}"/>
    <cellStyle name="Currency [0] 10207" xfId="16650" hidden="1" xr:uid="{00000000-0005-0000-0000-00002B410000}"/>
    <cellStyle name="Currency [0] 10208" xfId="16660" hidden="1" xr:uid="{00000000-0005-0000-0000-000035410000}"/>
    <cellStyle name="Currency [0] 10209" xfId="16661" hidden="1" xr:uid="{00000000-0005-0000-0000-000036410000}"/>
    <cellStyle name="Currency [0] 1021" xfId="819" hidden="1" xr:uid="{00000000-0005-0000-0000-000054030000}"/>
    <cellStyle name="Currency [0] 10210" xfId="16626" hidden="1" xr:uid="{00000000-0005-0000-0000-000013410000}"/>
    <cellStyle name="Currency [0] 10211" xfId="16641" hidden="1" xr:uid="{00000000-0005-0000-0000-000022410000}"/>
    <cellStyle name="Currency [0] 10212" xfId="15944" hidden="1" xr:uid="{00000000-0005-0000-0000-0000693E0000}"/>
    <cellStyle name="Currency [0] 10213" xfId="16636" hidden="1" xr:uid="{00000000-0005-0000-0000-00001D410000}"/>
    <cellStyle name="Currency [0] 10214" xfId="16634" hidden="1" xr:uid="{00000000-0005-0000-0000-00001B410000}"/>
    <cellStyle name="Currency [0] 10215" xfId="16663" hidden="1" xr:uid="{00000000-0005-0000-0000-000038410000}"/>
    <cellStyle name="Currency [0] 10216" xfId="16579" hidden="1" xr:uid="{00000000-0005-0000-0000-0000E4400000}"/>
    <cellStyle name="Currency [0] 10217" xfId="16655" hidden="1" xr:uid="{00000000-0005-0000-0000-000030410000}"/>
    <cellStyle name="Currency [0] 10218" xfId="16665" hidden="1" xr:uid="{00000000-0005-0000-0000-00003A410000}"/>
    <cellStyle name="Currency [0] 10219" xfId="16666" hidden="1" xr:uid="{00000000-0005-0000-0000-00003B410000}"/>
    <cellStyle name="Currency [0] 1022" xfId="1138" hidden="1" xr:uid="{00000000-0005-0000-0000-000093040000}"/>
    <cellStyle name="Currency [0] 10220" xfId="16637" hidden="1" xr:uid="{00000000-0005-0000-0000-00001E410000}"/>
    <cellStyle name="Currency [0] 10221" xfId="16649" hidden="1" xr:uid="{00000000-0005-0000-0000-00002A410000}"/>
    <cellStyle name="Currency [0] 10222" xfId="16629" hidden="1" xr:uid="{00000000-0005-0000-0000-000016410000}"/>
    <cellStyle name="Currency [0] 10223" xfId="16644" hidden="1" xr:uid="{00000000-0005-0000-0000-000025410000}"/>
    <cellStyle name="Currency [0] 10224" xfId="16642" hidden="1" xr:uid="{00000000-0005-0000-0000-000023410000}"/>
    <cellStyle name="Currency [0] 10225" xfId="16668" hidden="1" xr:uid="{00000000-0005-0000-0000-00003D410000}"/>
    <cellStyle name="Currency [0] 10226" xfId="16581" hidden="1" xr:uid="{00000000-0005-0000-0000-0000E6400000}"/>
    <cellStyle name="Currency [0] 10227" xfId="16662" hidden="1" xr:uid="{00000000-0005-0000-0000-000037410000}"/>
    <cellStyle name="Currency [0] 10228" xfId="16669" hidden="1" xr:uid="{00000000-0005-0000-0000-00003E410000}"/>
    <cellStyle name="Currency [0] 10229" xfId="16670" hidden="1" xr:uid="{00000000-0005-0000-0000-00003F410000}"/>
    <cellStyle name="Currency [0] 1023" xfId="1148" hidden="1" xr:uid="{00000000-0005-0000-0000-00009D040000}"/>
    <cellStyle name="Currency [0] 10230" xfId="16610" hidden="1" xr:uid="{00000000-0005-0000-0000-000003410000}"/>
    <cellStyle name="Currency [0] 10231" xfId="16630" hidden="1" xr:uid="{00000000-0005-0000-0000-000017410000}"/>
    <cellStyle name="Currency [0] 10232" xfId="16664" hidden="1" xr:uid="{00000000-0005-0000-0000-000039410000}"/>
    <cellStyle name="Currency [0] 10233" xfId="16657" hidden="1" xr:uid="{00000000-0005-0000-0000-000032410000}"/>
    <cellStyle name="Currency [0] 10234" xfId="16667" hidden="1" xr:uid="{00000000-0005-0000-0000-00003C410000}"/>
    <cellStyle name="Currency [0] 10235" xfId="16671" hidden="1" xr:uid="{00000000-0005-0000-0000-000040410000}"/>
    <cellStyle name="Currency [0] 10236" xfId="16596" hidden="1" xr:uid="{00000000-0005-0000-0000-0000F5400000}"/>
    <cellStyle name="Currency [0] 10237" xfId="16628" hidden="1" xr:uid="{00000000-0005-0000-0000-000015410000}"/>
    <cellStyle name="Currency [0] 10238" xfId="16674" hidden="1" xr:uid="{00000000-0005-0000-0000-000043410000}"/>
    <cellStyle name="Currency [0] 10239" xfId="16675" hidden="1" xr:uid="{00000000-0005-0000-0000-000044410000}"/>
    <cellStyle name="Currency [0] 1024" xfId="1149" hidden="1" xr:uid="{00000000-0005-0000-0000-00009E040000}"/>
    <cellStyle name="Currency [0] 10240" xfId="16652" hidden="1" xr:uid="{00000000-0005-0000-0000-00002D410000}"/>
    <cellStyle name="Currency [0] 10241" xfId="16658" hidden="1" xr:uid="{00000000-0005-0000-0000-000033410000}"/>
    <cellStyle name="Currency [0] 10242" xfId="16672" hidden="1" xr:uid="{00000000-0005-0000-0000-000041410000}"/>
    <cellStyle name="Currency [0] 10243" xfId="16659" hidden="1" xr:uid="{00000000-0005-0000-0000-000034410000}"/>
    <cellStyle name="Currency [0] 10244" xfId="16676" hidden="1" xr:uid="{00000000-0005-0000-0000-000045410000}"/>
    <cellStyle name="Currency [0] 10245" xfId="16677" hidden="1" xr:uid="{00000000-0005-0000-0000-000046410000}"/>
    <cellStyle name="Currency [0] 10246" xfId="16673" hidden="1" xr:uid="{00000000-0005-0000-0000-000042410000}"/>
    <cellStyle name="Currency [0] 10247" xfId="16646" hidden="1" xr:uid="{00000000-0005-0000-0000-000027410000}"/>
    <cellStyle name="Currency [0] 10248" xfId="16678" hidden="1" xr:uid="{00000000-0005-0000-0000-000047410000}"/>
    <cellStyle name="Currency [0] 10249" xfId="16679" hidden="1" xr:uid="{00000000-0005-0000-0000-000048410000}"/>
    <cellStyle name="Currency [0] 1025" xfId="1077" hidden="1" xr:uid="{00000000-0005-0000-0000-000056040000}"/>
    <cellStyle name="Currency [0] 10250" xfId="16737" hidden="1" xr:uid="{00000000-0005-0000-0000-000082410000}"/>
    <cellStyle name="Currency [0] 10251" xfId="16745" hidden="1" xr:uid="{00000000-0005-0000-0000-00008A410000}"/>
    <cellStyle name="Currency [0] 10252" xfId="16748" hidden="1" xr:uid="{00000000-0005-0000-0000-00008D410000}"/>
    <cellStyle name="Currency [0] 10253" xfId="16753" hidden="1" xr:uid="{00000000-0005-0000-0000-000092410000}"/>
    <cellStyle name="Currency [0] 10254" xfId="16757" hidden="1" xr:uid="{00000000-0005-0000-0000-000096410000}"/>
    <cellStyle name="Currency [0] 10255" xfId="16744" hidden="1" xr:uid="{00000000-0005-0000-0000-000089410000}"/>
    <cellStyle name="Currency [0] 10256" xfId="16750" hidden="1" xr:uid="{00000000-0005-0000-0000-00008F410000}"/>
    <cellStyle name="Currency [0] 10257" xfId="16760" hidden="1" xr:uid="{00000000-0005-0000-0000-000099410000}"/>
    <cellStyle name="Currency [0] 10258" xfId="16761" hidden="1" xr:uid="{00000000-0005-0000-0000-00009A410000}"/>
    <cellStyle name="Currency [0] 10259" xfId="16749" hidden="1" xr:uid="{00000000-0005-0000-0000-00008E410000}"/>
    <cellStyle name="Currency [0] 1026" xfId="1128" hidden="1" xr:uid="{00000000-0005-0000-0000-000089040000}"/>
    <cellStyle name="Currency [0] 10260" xfId="16738" hidden="1" xr:uid="{00000000-0005-0000-0000-000083410000}"/>
    <cellStyle name="Currency [0] 10261" xfId="16767" hidden="1" xr:uid="{00000000-0005-0000-0000-0000A0410000}"/>
    <cellStyle name="Currency [0] 10262" xfId="16771" hidden="1" xr:uid="{00000000-0005-0000-0000-0000A4410000}"/>
    <cellStyle name="Currency [0] 10263" xfId="16778" hidden="1" xr:uid="{00000000-0005-0000-0000-0000AB410000}"/>
    <cellStyle name="Currency [0] 10264" xfId="16782" hidden="1" xr:uid="{00000000-0005-0000-0000-0000AF410000}"/>
    <cellStyle name="Currency [0] 10265" xfId="16766" hidden="1" xr:uid="{00000000-0005-0000-0000-00009F410000}"/>
    <cellStyle name="Currency [0] 10266" xfId="16777" hidden="1" xr:uid="{00000000-0005-0000-0000-0000AA410000}"/>
    <cellStyle name="Currency [0] 10267" xfId="16789" hidden="1" xr:uid="{00000000-0005-0000-0000-0000B6410000}"/>
    <cellStyle name="Currency [0] 10268" xfId="16790" hidden="1" xr:uid="{00000000-0005-0000-0000-0000B7410000}"/>
    <cellStyle name="Currency [0] 10269" xfId="16747" hidden="1" xr:uid="{00000000-0005-0000-0000-00008C410000}"/>
    <cellStyle name="Currency [0] 1027" xfId="1108" hidden="1" xr:uid="{00000000-0005-0000-0000-000075040000}"/>
    <cellStyle name="Currency [0] 10270" xfId="16740" hidden="1" xr:uid="{00000000-0005-0000-0000-000085410000}"/>
    <cellStyle name="Currency [0] 10271" xfId="16773" hidden="1" xr:uid="{00000000-0005-0000-0000-0000A6410000}"/>
    <cellStyle name="Currency [0] 10272" xfId="16742" hidden="1" xr:uid="{00000000-0005-0000-0000-000087410000}"/>
    <cellStyle name="Currency [0] 10273" xfId="16768" hidden="1" xr:uid="{00000000-0005-0000-0000-0000A1410000}"/>
    <cellStyle name="Currency [0] 10274" xfId="16791" hidden="1" xr:uid="{00000000-0005-0000-0000-0000B8410000}"/>
    <cellStyle name="Currency [0] 10275" xfId="16774" hidden="1" xr:uid="{00000000-0005-0000-0000-0000A7410000}"/>
    <cellStyle name="Currency [0] 10276" xfId="16779" hidden="1" xr:uid="{00000000-0005-0000-0000-0000AC410000}"/>
    <cellStyle name="Currency [0] 10277" xfId="16797" hidden="1" xr:uid="{00000000-0005-0000-0000-0000BE410000}"/>
    <cellStyle name="Currency [0] 10278" xfId="16798" hidden="1" xr:uid="{00000000-0005-0000-0000-0000BF410000}"/>
    <cellStyle name="Currency [0] 10279" xfId="16776" hidden="1" xr:uid="{00000000-0005-0000-0000-0000A9410000}"/>
    <cellStyle name="Currency [0] 1028" xfId="1120" hidden="1" xr:uid="{00000000-0005-0000-0000-000081040000}"/>
    <cellStyle name="Currency [0] 10280" xfId="16784" hidden="1" xr:uid="{00000000-0005-0000-0000-0000B1410000}"/>
    <cellStyle name="Currency [0] 10281" xfId="16788" hidden="1" xr:uid="{00000000-0005-0000-0000-0000B5410000}"/>
    <cellStyle name="Currency [0] 10282" xfId="16783" hidden="1" xr:uid="{00000000-0005-0000-0000-0000B0410000}"/>
    <cellStyle name="Currency [0] 10283" xfId="16807" hidden="1" xr:uid="{00000000-0005-0000-0000-0000C8410000}"/>
    <cellStyle name="Currency [0] 10284" xfId="16813" hidden="1" xr:uid="{00000000-0005-0000-0000-0000CE410000}"/>
    <cellStyle name="Currency [0] 10285" xfId="16772" hidden="1" xr:uid="{00000000-0005-0000-0000-0000A5410000}"/>
    <cellStyle name="Currency [0] 10286" xfId="16805" hidden="1" xr:uid="{00000000-0005-0000-0000-0000C6410000}"/>
    <cellStyle name="Currency [0] 10287" xfId="16818" hidden="1" xr:uid="{00000000-0005-0000-0000-0000D3410000}"/>
    <cellStyle name="Currency [0] 10288" xfId="16819" hidden="1" xr:uid="{00000000-0005-0000-0000-0000D4410000}"/>
    <cellStyle name="Currency [0] 10289" xfId="16763" hidden="1" xr:uid="{00000000-0005-0000-0000-00009C410000}"/>
    <cellStyle name="Currency [0] 1029" xfId="1118" hidden="1" xr:uid="{00000000-0005-0000-0000-00007F040000}"/>
    <cellStyle name="Currency [0] 10290" xfId="16770" hidden="1" xr:uid="{00000000-0005-0000-0000-0000A3410000}"/>
    <cellStyle name="Currency [0] 10291" xfId="16802" hidden="1" xr:uid="{00000000-0005-0000-0000-0000C3410000}"/>
    <cellStyle name="Currency [0] 10292" xfId="16786" hidden="1" xr:uid="{00000000-0005-0000-0000-0000B3410000}"/>
    <cellStyle name="Currency [0] 10293" xfId="16752" hidden="1" xr:uid="{00000000-0005-0000-0000-000091410000}"/>
    <cellStyle name="Currency [0] 10294" xfId="16825" hidden="1" xr:uid="{00000000-0005-0000-0000-0000DA410000}"/>
    <cellStyle name="Currency [0] 10295" xfId="16803" hidden="1" xr:uid="{00000000-0005-0000-0000-0000C4410000}"/>
    <cellStyle name="Currency [0] 10296" xfId="16810" hidden="1" xr:uid="{00000000-0005-0000-0000-0000CB410000}"/>
    <cellStyle name="Currency [0] 10297" xfId="16829" hidden="1" xr:uid="{00000000-0005-0000-0000-0000DE410000}"/>
    <cellStyle name="Currency [0] 10298" xfId="16830" hidden="1" xr:uid="{00000000-0005-0000-0000-0000DF410000}"/>
    <cellStyle name="Currency [0] 10299" xfId="16801" hidden="1" xr:uid="{00000000-0005-0000-0000-0000C2410000}"/>
    <cellStyle name="Currency [0] 103" xfId="164" hidden="1" xr:uid="{00000000-0005-0000-0000-0000C5000000}"/>
    <cellStyle name="Currency [0] 1030" xfId="1151" hidden="1" xr:uid="{00000000-0005-0000-0000-0000A0040000}"/>
    <cellStyle name="Currency [0] 10300" xfId="16800" hidden="1" xr:uid="{00000000-0005-0000-0000-0000C1410000}"/>
    <cellStyle name="Currency [0] 10301" xfId="16795" hidden="1" xr:uid="{00000000-0005-0000-0000-0000BC410000}"/>
    <cellStyle name="Currency [0] 10302" xfId="16793" hidden="1" xr:uid="{00000000-0005-0000-0000-0000BA410000}"/>
    <cellStyle name="Currency [0] 10303" xfId="16794" hidden="1" xr:uid="{00000000-0005-0000-0000-0000BB410000}"/>
    <cellStyle name="Currency [0] 10304" xfId="16835" hidden="1" xr:uid="{00000000-0005-0000-0000-0000E4410000}"/>
    <cellStyle name="Currency [0] 10305" xfId="16741" hidden="1" xr:uid="{00000000-0005-0000-0000-000086410000}"/>
    <cellStyle name="Currency [0] 10306" xfId="16822" hidden="1" xr:uid="{00000000-0005-0000-0000-0000D7410000}"/>
    <cellStyle name="Currency [0] 10307" xfId="16839" hidden="1" xr:uid="{00000000-0005-0000-0000-0000E8410000}"/>
    <cellStyle name="Currency [0] 10308" xfId="16840" hidden="1" xr:uid="{00000000-0005-0000-0000-0000E9410000}"/>
    <cellStyle name="Currency [0] 10309" xfId="16769" hidden="1" xr:uid="{00000000-0005-0000-0000-0000A2410000}"/>
    <cellStyle name="Currency [0] 1031" xfId="1095" hidden="1" xr:uid="{00000000-0005-0000-0000-000068040000}"/>
    <cellStyle name="Currency [0] 10310" xfId="16808" hidden="1" xr:uid="{00000000-0005-0000-0000-0000C9410000}"/>
    <cellStyle name="Currency [0] 10311" xfId="16787" hidden="1" xr:uid="{00000000-0005-0000-0000-0000B4410000}"/>
    <cellStyle name="Currency [0] 10312" xfId="16804" hidden="1" xr:uid="{00000000-0005-0000-0000-0000C5410000}"/>
    <cellStyle name="Currency [0] 10313" xfId="16806" hidden="1" xr:uid="{00000000-0005-0000-0000-0000C7410000}"/>
    <cellStyle name="Currency [0] 10314" xfId="16845" hidden="1" xr:uid="{00000000-0005-0000-0000-0000EE410000}"/>
    <cellStyle name="Currency [0] 10315" xfId="16739" hidden="1" xr:uid="{00000000-0005-0000-0000-000084410000}"/>
    <cellStyle name="Currency [0] 10316" xfId="16833" hidden="1" xr:uid="{00000000-0005-0000-0000-0000E2410000}"/>
    <cellStyle name="Currency [0] 10317" xfId="16849" hidden="1" xr:uid="{00000000-0005-0000-0000-0000F2410000}"/>
    <cellStyle name="Currency [0] 10318" xfId="16850" hidden="1" xr:uid="{00000000-0005-0000-0000-0000F3410000}"/>
    <cellStyle name="Currency [0] 10319" xfId="16765" hidden="1" xr:uid="{00000000-0005-0000-0000-00009E410000}"/>
    <cellStyle name="Currency [0] 1032" xfId="1145" hidden="1" xr:uid="{00000000-0005-0000-0000-00009A040000}"/>
    <cellStyle name="Currency [0] 10320" xfId="16820" hidden="1" xr:uid="{00000000-0005-0000-0000-0000D5410000}"/>
    <cellStyle name="Currency [0] 10321" xfId="16799" hidden="1" xr:uid="{00000000-0005-0000-0000-0000C0410000}"/>
    <cellStyle name="Currency [0] 10322" xfId="16811" hidden="1" xr:uid="{00000000-0005-0000-0000-0000CC410000}"/>
    <cellStyle name="Currency [0] 10323" xfId="16809" hidden="1" xr:uid="{00000000-0005-0000-0000-0000CA410000}"/>
    <cellStyle name="Currency [0] 10324" xfId="16853" hidden="1" xr:uid="{00000000-0005-0000-0000-0000F6410000}"/>
    <cellStyle name="Currency [0] 10325" xfId="16785" hidden="1" xr:uid="{00000000-0005-0000-0000-0000B2410000}"/>
    <cellStyle name="Currency [0] 10326" xfId="16842" hidden="1" xr:uid="{00000000-0005-0000-0000-0000EB410000}"/>
    <cellStyle name="Currency [0] 10327" xfId="16859" hidden="1" xr:uid="{00000000-0005-0000-0000-0000FC410000}"/>
    <cellStyle name="Currency [0] 10328" xfId="16860" hidden="1" xr:uid="{00000000-0005-0000-0000-0000FD410000}"/>
    <cellStyle name="Currency [0] 10329" xfId="16812" hidden="1" xr:uid="{00000000-0005-0000-0000-0000CD410000}"/>
    <cellStyle name="Currency [0] 1033" xfId="1155" hidden="1" xr:uid="{00000000-0005-0000-0000-0000A4040000}"/>
    <cellStyle name="Currency [0] 10330" xfId="16831" hidden="1" xr:uid="{00000000-0005-0000-0000-0000E0410000}"/>
    <cellStyle name="Currency [0] 10331" xfId="16746" hidden="1" xr:uid="{00000000-0005-0000-0000-00008B410000}"/>
    <cellStyle name="Currency [0] 10332" xfId="16823" hidden="1" xr:uid="{00000000-0005-0000-0000-0000D8410000}"/>
    <cellStyle name="Currency [0] 10333" xfId="16821" hidden="1" xr:uid="{00000000-0005-0000-0000-0000D6410000}"/>
    <cellStyle name="Currency [0] 10334" xfId="16863" hidden="1" xr:uid="{00000000-0005-0000-0000-000000420000}"/>
    <cellStyle name="Currency [0] 10335" xfId="16762" hidden="1" xr:uid="{00000000-0005-0000-0000-00009B410000}"/>
    <cellStyle name="Currency [0] 10336" xfId="16851" hidden="1" xr:uid="{00000000-0005-0000-0000-0000F4410000}"/>
    <cellStyle name="Currency [0] 10337" xfId="16866" hidden="1" xr:uid="{00000000-0005-0000-0000-000003420000}"/>
    <cellStyle name="Currency [0] 10338" xfId="16867" hidden="1" xr:uid="{00000000-0005-0000-0000-000004420000}"/>
    <cellStyle name="Currency [0] 10339" xfId="16824" hidden="1" xr:uid="{00000000-0005-0000-0000-0000D9410000}"/>
    <cellStyle name="Currency [0] 1034" xfId="1156" hidden="1" xr:uid="{00000000-0005-0000-0000-0000A5040000}"/>
    <cellStyle name="Currency [0] 10340" xfId="16841" hidden="1" xr:uid="{00000000-0005-0000-0000-0000EA410000}"/>
    <cellStyle name="Currency [0] 10341" xfId="16815" hidden="1" xr:uid="{00000000-0005-0000-0000-0000D0410000}"/>
    <cellStyle name="Currency [0] 10342" xfId="16834" hidden="1" xr:uid="{00000000-0005-0000-0000-0000E3410000}"/>
    <cellStyle name="Currency [0] 10343" xfId="16832" hidden="1" xr:uid="{00000000-0005-0000-0000-0000E1410000}"/>
    <cellStyle name="Currency [0] 10344" xfId="16871" hidden="1" xr:uid="{00000000-0005-0000-0000-000008420000}"/>
    <cellStyle name="Currency [0] 10345" xfId="16764" hidden="1" xr:uid="{00000000-0005-0000-0000-00009D410000}"/>
    <cellStyle name="Currency [0] 10346" xfId="16861" hidden="1" xr:uid="{00000000-0005-0000-0000-0000FE410000}"/>
    <cellStyle name="Currency [0] 10347" xfId="16875" hidden="1" xr:uid="{00000000-0005-0000-0000-00000C420000}"/>
    <cellStyle name="Currency [0] 10348" xfId="16877" hidden="1" xr:uid="{00000000-0005-0000-0000-00000E420000}"/>
    <cellStyle name="Currency [0] 10349" xfId="16796" hidden="1" xr:uid="{00000000-0005-0000-0000-0000BD410000}"/>
    <cellStyle name="Currency [0] 1035" xfId="1121" hidden="1" xr:uid="{00000000-0005-0000-0000-000082040000}"/>
    <cellStyle name="Currency [0] 10350" xfId="16817" hidden="1" xr:uid="{00000000-0005-0000-0000-0000D2410000}"/>
    <cellStyle name="Currency [0] 10351" xfId="16865" hidden="1" xr:uid="{00000000-0005-0000-0000-000002420000}"/>
    <cellStyle name="Currency [0] 10352" xfId="16856" hidden="1" xr:uid="{00000000-0005-0000-0000-0000F9410000}"/>
    <cellStyle name="Currency [0] 10353" xfId="16868" hidden="1" xr:uid="{00000000-0005-0000-0000-000005420000}"/>
    <cellStyle name="Currency [0] 10354" xfId="16879" hidden="1" xr:uid="{00000000-0005-0000-0000-000010420000}"/>
    <cellStyle name="Currency [0] 10355" xfId="16780" hidden="1" xr:uid="{00000000-0005-0000-0000-0000AD410000}"/>
    <cellStyle name="Currency [0] 10356" xfId="16814" hidden="1" xr:uid="{00000000-0005-0000-0000-0000CF410000}"/>
    <cellStyle name="Currency [0] 10357" xfId="16883" hidden="1" xr:uid="{00000000-0005-0000-0000-000014420000}"/>
    <cellStyle name="Currency [0] 10358" xfId="16885" hidden="1" xr:uid="{00000000-0005-0000-0000-000016420000}"/>
    <cellStyle name="Currency [0] 10359" xfId="16848" hidden="1" xr:uid="{00000000-0005-0000-0000-0000F1410000}"/>
    <cellStyle name="Currency [0] 1036" xfId="1136" hidden="1" xr:uid="{00000000-0005-0000-0000-000091040000}"/>
    <cellStyle name="Currency [0] 10360" xfId="16857" hidden="1" xr:uid="{00000000-0005-0000-0000-0000FA410000}"/>
    <cellStyle name="Currency [0] 10361" xfId="16880" hidden="1" xr:uid="{00000000-0005-0000-0000-000011420000}"/>
    <cellStyle name="Currency [0] 10362" xfId="16858" hidden="1" xr:uid="{00000000-0005-0000-0000-0000FB410000}"/>
    <cellStyle name="Currency [0] 10363" xfId="16886" hidden="1" xr:uid="{00000000-0005-0000-0000-000017420000}"/>
    <cellStyle name="Currency [0] 10364" xfId="16888" hidden="1" xr:uid="{00000000-0005-0000-0000-000019420000}"/>
    <cellStyle name="Currency [0] 10365" xfId="16881" hidden="1" xr:uid="{00000000-0005-0000-0000-000012420000}"/>
    <cellStyle name="Currency [0] 10366" xfId="16838" hidden="1" xr:uid="{00000000-0005-0000-0000-0000E7410000}"/>
    <cellStyle name="Currency [0] 10367" xfId="16891" hidden="1" xr:uid="{00000000-0005-0000-0000-00001C420000}"/>
    <cellStyle name="Currency [0] 10368" xfId="16893" hidden="1" xr:uid="{00000000-0005-0000-0000-00001E420000}"/>
    <cellStyle name="Currency [0] 10369" xfId="16699" hidden="1" xr:uid="{00000000-0005-0000-0000-00005C410000}"/>
    <cellStyle name="Currency [0] 1037" xfId="809" hidden="1" xr:uid="{00000000-0005-0000-0000-00004A030000}"/>
    <cellStyle name="Currency [0] 10370" xfId="16721" hidden="1" xr:uid="{00000000-0005-0000-0000-000072410000}"/>
    <cellStyle name="Currency [0] 10371" xfId="16897" hidden="1" xr:uid="{00000000-0005-0000-0000-000022420000}"/>
    <cellStyle name="Currency [0] 10372" xfId="16904" hidden="1" xr:uid="{00000000-0005-0000-0000-000029420000}"/>
    <cellStyle name="Currency [0] 10373" xfId="16906" hidden="1" xr:uid="{00000000-0005-0000-0000-00002B420000}"/>
    <cellStyle name="Currency [0] 10374" xfId="16686" hidden="1" xr:uid="{00000000-0005-0000-0000-00004F410000}"/>
    <cellStyle name="Currency [0] 10375" xfId="16900" hidden="1" xr:uid="{00000000-0005-0000-0000-000025420000}"/>
    <cellStyle name="Currency [0] 10376" xfId="16909" hidden="1" xr:uid="{00000000-0005-0000-0000-00002E420000}"/>
    <cellStyle name="Currency [0] 10377" xfId="16911" hidden="1" xr:uid="{00000000-0005-0000-0000-000030420000}"/>
    <cellStyle name="Currency [0] 10378" xfId="16899" hidden="1" xr:uid="{00000000-0005-0000-0000-000024420000}"/>
    <cellStyle name="Currency [0] 10379" xfId="16698" hidden="1" xr:uid="{00000000-0005-0000-0000-00005B410000}"/>
    <cellStyle name="Currency [0] 1038" xfId="1131" hidden="1" xr:uid="{00000000-0005-0000-0000-00008C040000}"/>
    <cellStyle name="Currency [0] 10380" xfId="16922" hidden="1" xr:uid="{00000000-0005-0000-0000-00003B420000}"/>
    <cellStyle name="Currency [0] 10381" xfId="16931" hidden="1" xr:uid="{00000000-0005-0000-0000-000044420000}"/>
    <cellStyle name="Currency [0] 10382" xfId="16942" hidden="1" xr:uid="{00000000-0005-0000-0000-00004F420000}"/>
    <cellStyle name="Currency [0] 10383" xfId="16948" hidden="1" xr:uid="{00000000-0005-0000-0000-000055420000}"/>
    <cellStyle name="Currency [0] 10384" xfId="16920" hidden="1" xr:uid="{00000000-0005-0000-0000-000039420000}"/>
    <cellStyle name="Currency [0] 10385" xfId="16938" hidden="1" xr:uid="{00000000-0005-0000-0000-00004B420000}"/>
    <cellStyle name="Currency [0] 10386" xfId="16960" hidden="1" xr:uid="{00000000-0005-0000-0000-000061420000}"/>
    <cellStyle name="Currency [0] 10387" xfId="16962" hidden="1" xr:uid="{00000000-0005-0000-0000-000063420000}"/>
    <cellStyle name="Currency [0] 10388" xfId="16894" hidden="1" xr:uid="{00000000-0005-0000-0000-00001F420000}"/>
    <cellStyle name="Currency [0] 10389" xfId="16694" hidden="1" xr:uid="{00000000-0005-0000-0000-000057410000}"/>
    <cellStyle name="Currency [0] 1039" xfId="1129" hidden="1" xr:uid="{00000000-0005-0000-0000-00008A040000}"/>
    <cellStyle name="Currency [0] 10390" xfId="16934" hidden="1" xr:uid="{00000000-0005-0000-0000-000047420000}"/>
    <cellStyle name="Currency [0] 10391" xfId="16690" hidden="1" xr:uid="{00000000-0005-0000-0000-000053410000}"/>
    <cellStyle name="Currency [0] 10392" xfId="16923" hidden="1" xr:uid="{00000000-0005-0000-0000-00003C420000}"/>
    <cellStyle name="Currency [0] 10393" xfId="16967" hidden="1" xr:uid="{00000000-0005-0000-0000-000068420000}"/>
    <cellStyle name="Currency [0] 10394" xfId="16935" hidden="1" xr:uid="{00000000-0005-0000-0000-000048420000}"/>
    <cellStyle name="Currency [0] 10395" xfId="16943" hidden="1" xr:uid="{00000000-0005-0000-0000-000050420000}"/>
    <cellStyle name="Currency [0] 10396" xfId="16979" hidden="1" xr:uid="{00000000-0005-0000-0000-000074420000}"/>
    <cellStyle name="Currency [0] 10397" xfId="16981" hidden="1" xr:uid="{00000000-0005-0000-0000-000076420000}"/>
    <cellStyle name="Currency [0] 10398" xfId="16937" hidden="1" xr:uid="{00000000-0005-0000-0000-00004A420000}"/>
    <cellStyle name="Currency [0] 10399" xfId="16950" hidden="1" xr:uid="{00000000-0005-0000-0000-000057420000}"/>
    <cellStyle name="Currency [0] 104" xfId="157" hidden="1" xr:uid="{00000000-0005-0000-0000-0000BE000000}"/>
    <cellStyle name="Currency [0] 1040" xfId="1158" hidden="1" xr:uid="{00000000-0005-0000-0000-0000A7040000}"/>
    <cellStyle name="Currency [0] 10400" xfId="16955" hidden="1" xr:uid="{00000000-0005-0000-0000-00005C420000}"/>
    <cellStyle name="Currency [0] 10401" xfId="16949" hidden="1" xr:uid="{00000000-0005-0000-0000-000056420000}"/>
    <cellStyle name="Currency [0] 10402" xfId="16997" hidden="1" xr:uid="{00000000-0005-0000-0000-000086420000}"/>
    <cellStyle name="Currency [0] 10403" xfId="17005" hidden="1" xr:uid="{00000000-0005-0000-0000-00008E420000}"/>
    <cellStyle name="Currency [0] 10404" xfId="16933" hidden="1" xr:uid="{00000000-0005-0000-0000-000046420000}"/>
    <cellStyle name="Currency [0] 10405" xfId="16991" hidden="1" xr:uid="{00000000-0005-0000-0000-000080420000}"/>
    <cellStyle name="Currency [0] 10406" xfId="17014" hidden="1" xr:uid="{00000000-0005-0000-0000-000097420000}"/>
    <cellStyle name="Currency [0] 10407" xfId="17016" hidden="1" xr:uid="{00000000-0005-0000-0000-000099420000}"/>
    <cellStyle name="Currency [0] 10408" xfId="16916" hidden="1" xr:uid="{00000000-0005-0000-0000-000035420000}"/>
    <cellStyle name="Currency [0] 10409" xfId="16926" hidden="1" xr:uid="{00000000-0005-0000-0000-00003F420000}"/>
    <cellStyle name="Currency [0] 1041" xfId="1074" hidden="1" xr:uid="{00000000-0005-0000-0000-000053040000}"/>
    <cellStyle name="Currency [0] 10410" xfId="16988" hidden="1" xr:uid="{00000000-0005-0000-0000-00007D420000}"/>
    <cellStyle name="Currency [0] 10411" xfId="16953" hidden="1" xr:uid="{00000000-0005-0000-0000-00005A420000}"/>
    <cellStyle name="Currency [0] 10412" xfId="16902" hidden="1" xr:uid="{00000000-0005-0000-0000-000027420000}"/>
    <cellStyle name="Currency [0] 10413" xfId="17024" hidden="1" xr:uid="{00000000-0005-0000-0000-0000A1420000}"/>
    <cellStyle name="Currency [0] 10414" xfId="16989" hidden="1" xr:uid="{00000000-0005-0000-0000-00007E420000}"/>
    <cellStyle name="Currency [0] 10415" xfId="17000" hidden="1" xr:uid="{00000000-0005-0000-0000-000089420000}"/>
    <cellStyle name="Currency [0] 10416" xfId="17032" hidden="1" xr:uid="{00000000-0005-0000-0000-0000A9420000}"/>
    <cellStyle name="Currency [0] 10417" xfId="17034" hidden="1" xr:uid="{00000000-0005-0000-0000-0000AB420000}"/>
    <cellStyle name="Currency [0] 10418" xfId="16986" hidden="1" xr:uid="{00000000-0005-0000-0000-00007B420000}"/>
    <cellStyle name="Currency [0] 10419" xfId="16985" hidden="1" xr:uid="{00000000-0005-0000-0000-00007A420000}"/>
    <cellStyle name="Currency [0] 1042" xfId="1150" hidden="1" xr:uid="{00000000-0005-0000-0000-00009F040000}"/>
    <cellStyle name="Currency [0] 10420" xfId="16975" hidden="1" xr:uid="{00000000-0005-0000-0000-000070420000}"/>
    <cellStyle name="Currency [0] 10421" xfId="16971" hidden="1" xr:uid="{00000000-0005-0000-0000-00006C420000}"/>
    <cellStyle name="Currency [0] 10422" xfId="16973" hidden="1" xr:uid="{00000000-0005-0000-0000-00006E420000}"/>
    <cellStyle name="Currency [0] 10423" xfId="17041" hidden="1" xr:uid="{00000000-0005-0000-0000-0000B2420000}"/>
    <cellStyle name="Currency [0] 10424" xfId="16692" hidden="1" xr:uid="{00000000-0005-0000-0000-000055410000}"/>
    <cellStyle name="Currency [0] 10425" xfId="17019" hidden="1" xr:uid="{00000000-0005-0000-0000-00009C420000}"/>
    <cellStyle name="Currency [0] 10426" xfId="17047" hidden="1" xr:uid="{00000000-0005-0000-0000-0000B8420000}"/>
    <cellStyle name="Currency [0] 10427" xfId="17049" hidden="1" xr:uid="{00000000-0005-0000-0000-0000BA420000}"/>
    <cellStyle name="Currency [0] 10428" xfId="16924" hidden="1" xr:uid="{00000000-0005-0000-0000-00003D420000}"/>
    <cellStyle name="Currency [0] 10429" xfId="16998" hidden="1" xr:uid="{00000000-0005-0000-0000-000087420000}"/>
    <cellStyle name="Currency [0] 1043" xfId="1160" hidden="1" xr:uid="{00000000-0005-0000-0000-0000A9040000}"/>
    <cellStyle name="Currency [0] 10430" xfId="16954" hidden="1" xr:uid="{00000000-0005-0000-0000-00005B420000}"/>
    <cellStyle name="Currency [0] 10431" xfId="16990" hidden="1" xr:uid="{00000000-0005-0000-0000-00007F420000}"/>
    <cellStyle name="Currency [0] 10432" xfId="16994" hidden="1" xr:uid="{00000000-0005-0000-0000-000083420000}"/>
    <cellStyle name="Currency [0] 10433" xfId="17055" hidden="1" xr:uid="{00000000-0005-0000-0000-0000C0420000}"/>
    <cellStyle name="Currency [0] 10434" xfId="16727" hidden="1" xr:uid="{00000000-0005-0000-0000-000078410000}"/>
    <cellStyle name="Currency [0] 10435" xfId="17037" hidden="1" xr:uid="{00000000-0005-0000-0000-0000AE420000}"/>
    <cellStyle name="Currency [0] 10436" xfId="17060" hidden="1" xr:uid="{00000000-0005-0000-0000-0000C5420000}"/>
    <cellStyle name="Currency [0] 10437" xfId="17062" hidden="1" xr:uid="{00000000-0005-0000-0000-0000C7420000}"/>
    <cellStyle name="Currency [0] 10438" xfId="16918" hidden="1" xr:uid="{00000000-0005-0000-0000-000037420000}"/>
    <cellStyle name="Currency [0] 10439" xfId="17017" hidden="1" xr:uid="{00000000-0005-0000-0000-00009A420000}"/>
    <cellStyle name="Currency [0] 1044" xfId="1161" hidden="1" xr:uid="{00000000-0005-0000-0000-0000AA040000}"/>
    <cellStyle name="Currency [0] 10440" xfId="16984" hidden="1" xr:uid="{00000000-0005-0000-0000-000079420000}"/>
    <cellStyle name="Currency [0] 10441" xfId="17002" hidden="1" xr:uid="{00000000-0005-0000-0000-00008B420000}"/>
    <cellStyle name="Currency [0] 10442" xfId="16999" hidden="1" xr:uid="{00000000-0005-0000-0000-000088420000}"/>
    <cellStyle name="Currency [0] 10443" xfId="17066" hidden="1" xr:uid="{00000000-0005-0000-0000-0000CB420000}"/>
    <cellStyle name="Currency [0] 10444" xfId="16951" hidden="1" xr:uid="{00000000-0005-0000-0000-000058420000}"/>
    <cellStyle name="Currency [0] 10445" xfId="17051" hidden="1" xr:uid="{00000000-0005-0000-0000-0000BC420000}"/>
    <cellStyle name="Currency [0] 10446" xfId="17073" hidden="1" xr:uid="{00000000-0005-0000-0000-0000D2420000}"/>
    <cellStyle name="Currency [0] 10447" xfId="17075" hidden="1" xr:uid="{00000000-0005-0000-0000-0000D4420000}"/>
    <cellStyle name="Currency [0] 10448" xfId="17003" hidden="1" xr:uid="{00000000-0005-0000-0000-00008C420000}"/>
    <cellStyle name="Currency [0] 10449" xfId="17035" hidden="1" xr:uid="{00000000-0005-0000-0000-0000AC420000}"/>
    <cellStyle name="Currency [0] 1045" xfId="1132" hidden="1" xr:uid="{00000000-0005-0000-0000-00008D040000}"/>
    <cellStyle name="Currency [0] 10450" xfId="16754" hidden="1" xr:uid="{00000000-0005-0000-0000-000093410000}"/>
    <cellStyle name="Currency [0] 10451" xfId="17021" hidden="1" xr:uid="{00000000-0005-0000-0000-00009E420000}"/>
    <cellStyle name="Currency [0] 10452" xfId="17018" hidden="1" xr:uid="{00000000-0005-0000-0000-00009B420000}"/>
    <cellStyle name="Currency [0] 10453" xfId="17079" hidden="1" xr:uid="{00000000-0005-0000-0000-0000D8420000}"/>
    <cellStyle name="Currency [0] 10454" xfId="16914" hidden="1" xr:uid="{00000000-0005-0000-0000-000033420000}"/>
    <cellStyle name="Currency [0] 10455" xfId="17063" hidden="1" xr:uid="{00000000-0005-0000-0000-0000C8420000}"/>
    <cellStyle name="Currency [0] 10456" xfId="17083" hidden="1" xr:uid="{00000000-0005-0000-0000-0000DC420000}"/>
    <cellStyle name="Currency [0] 10457" xfId="17085" hidden="1" xr:uid="{00000000-0005-0000-0000-0000DE420000}"/>
    <cellStyle name="Currency [0] 10458" xfId="17022" hidden="1" xr:uid="{00000000-0005-0000-0000-00009F420000}"/>
    <cellStyle name="Currency [0] 10459" xfId="17050" hidden="1" xr:uid="{00000000-0005-0000-0000-0000BB420000}"/>
    <cellStyle name="Currency [0] 1046" xfId="1144" hidden="1" xr:uid="{00000000-0005-0000-0000-000099040000}"/>
    <cellStyle name="Currency [0] 10460" xfId="17010" hidden="1" xr:uid="{00000000-0005-0000-0000-000093420000}"/>
    <cellStyle name="Currency [0] 10461" xfId="17039" hidden="1" xr:uid="{00000000-0005-0000-0000-0000B0420000}"/>
    <cellStyle name="Currency [0] 10462" xfId="17036" hidden="1" xr:uid="{00000000-0005-0000-0000-0000AD420000}"/>
    <cellStyle name="Currency [0] 10463" xfId="17089" hidden="1" xr:uid="{00000000-0005-0000-0000-0000E2420000}"/>
    <cellStyle name="Currency [0] 10464" xfId="16917" hidden="1" xr:uid="{00000000-0005-0000-0000-000036420000}"/>
    <cellStyle name="Currency [0] 10465" xfId="17076" hidden="1" xr:uid="{00000000-0005-0000-0000-0000D5420000}"/>
    <cellStyle name="Currency [0] 10466" xfId="17093" hidden="1" xr:uid="{00000000-0005-0000-0000-0000E6420000}"/>
    <cellStyle name="Currency [0] 10467" xfId="17095" hidden="1" xr:uid="{00000000-0005-0000-0000-0000E8420000}"/>
    <cellStyle name="Currency [0] 10468" xfId="16976" hidden="1" xr:uid="{00000000-0005-0000-0000-000071420000}"/>
    <cellStyle name="Currency [0] 10469" xfId="17012" hidden="1" xr:uid="{00000000-0005-0000-0000-000095420000}"/>
    <cellStyle name="Currency [0] 1047" xfId="1124" hidden="1" xr:uid="{00000000-0005-0000-0000-000085040000}"/>
    <cellStyle name="Currency [0] 10470" xfId="17081" hidden="1" xr:uid="{00000000-0005-0000-0000-0000DA420000}"/>
    <cellStyle name="Currency [0] 10471" xfId="17069" hidden="1" xr:uid="{00000000-0005-0000-0000-0000CE420000}"/>
    <cellStyle name="Currency [0] 10472" xfId="17086" hidden="1" xr:uid="{00000000-0005-0000-0000-0000DF420000}"/>
    <cellStyle name="Currency [0] 10473" xfId="17097" hidden="1" xr:uid="{00000000-0005-0000-0000-0000EA420000}"/>
    <cellStyle name="Currency [0] 10474" xfId="16945" hidden="1" xr:uid="{00000000-0005-0000-0000-000052420000}"/>
    <cellStyle name="Currency [0] 10475" xfId="17009" hidden="1" xr:uid="{00000000-0005-0000-0000-000092420000}"/>
    <cellStyle name="Currency [0] 10476" xfId="17101" hidden="1" xr:uid="{00000000-0005-0000-0000-0000EE420000}"/>
    <cellStyle name="Currency [0] 10477" xfId="17103" hidden="1" xr:uid="{00000000-0005-0000-0000-0000F0420000}"/>
    <cellStyle name="Currency [0] 10478" xfId="17058" hidden="1" xr:uid="{00000000-0005-0000-0000-0000C3420000}"/>
    <cellStyle name="Currency [0] 10479" xfId="17070" hidden="1" xr:uid="{00000000-0005-0000-0000-0000CF420000}"/>
    <cellStyle name="Currency [0] 1048" xfId="1139" hidden="1" xr:uid="{00000000-0005-0000-0000-000094040000}"/>
    <cellStyle name="Currency [0] 10480" xfId="17098" hidden="1" xr:uid="{00000000-0005-0000-0000-0000EB420000}"/>
    <cellStyle name="Currency [0] 10481" xfId="17071" hidden="1" xr:uid="{00000000-0005-0000-0000-0000D0420000}"/>
    <cellStyle name="Currency [0] 10482" xfId="17104" hidden="1" xr:uid="{00000000-0005-0000-0000-0000F1420000}"/>
    <cellStyle name="Currency [0] 10483" xfId="17106" hidden="1" xr:uid="{00000000-0005-0000-0000-0000F3420000}"/>
    <cellStyle name="Currency [0] 10484" xfId="17099" hidden="1" xr:uid="{00000000-0005-0000-0000-0000EC420000}"/>
    <cellStyle name="Currency [0] 10485" xfId="17045" hidden="1" xr:uid="{00000000-0005-0000-0000-0000B6420000}"/>
    <cellStyle name="Currency [0] 10486" xfId="17108" hidden="1" xr:uid="{00000000-0005-0000-0000-0000F5420000}"/>
    <cellStyle name="Currency [0] 10487" xfId="17110" hidden="1" xr:uid="{00000000-0005-0000-0000-0000F7420000}"/>
    <cellStyle name="Currency [0] 10488" xfId="16711" hidden="1" xr:uid="{00000000-0005-0000-0000-000068410000}"/>
    <cellStyle name="Currency [0] 10489" xfId="16689" hidden="1" xr:uid="{00000000-0005-0000-0000-000052410000}"/>
    <cellStyle name="Currency [0] 1049" xfId="1137" hidden="1" xr:uid="{00000000-0005-0000-0000-000092040000}"/>
    <cellStyle name="Currency [0] 10490" xfId="17116" hidden="1" xr:uid="{00000000-0005-0000-0000-0000FD420000}"/>
    <cellStyle name="Currency [0] 10491" xfId="17122" hidden="1" xr:uid="{00000000-0005-0000-0000-000003430000}"/>
    <cellStyle name="Currency [0] 10492" xfId="17124" hidden="1" xr:uid="{00000000-0005-0000-0000-000005430000}"/>
    <cellStyle name="Currency [0] 10493" xfId="16706" hidden="1" xr:uid="{00000000-0005-0000-0000-000063410000}"/>
    <cellStyle name="Currency [0] 10494" xfId="17118" hidden="1" xr:uid="{00000000-0005-0000-0000-0000FF420000}"/>
    <cellStyle name="Currency [0] 10495" xfId="17126" hidden="1" xr:uid="{00000000-0005-0000-0000-000007430000}"/>
    <cellStyle name="Currency [0] 10496" xfId="17128" hidden="1" xr:uid="{00000000-0005-0000-0000-000009430000}"/>
    <cellStyle name="Currency [0] 10497" xfId="17117" hidden="1" xr:uid="{00000000-0005-0000-0000-0000FE420000}"/>
    <cellStyle name="Currency [0] 10498" xfId="16712" hidden="1" xr:uid="{00000000-0005-0000-0000-000069410000}"/>
    <cellStyle name="Currency [0] 10499" xfId="17139" hidden="1" xr:uid="{00000000-0005-0000-0000-000014430000}"/>
    <cellStyle name="Currency [0] 105" xfId="167" hidden="1" xr:uid="{00000000-0005-0000-0000-0000C8000000}"/>
    <cellStyle name="Currency [0] 1050" xfId="1163" hidden="1" xr:uid="{00000000-0005-0000-0000-0000AC040000}"/>
    <cellStyle name="Currency [0] 10500" xfId="17148" hidden="1" xr:uid="{00000000-0005-0000-0000-00001D430000}"/>
    <cellStyle name="Currency [0] 10501" xfId="17159" hidden="1" xr:uid="{00000000-0005-0000-0000-000028430000}"/>
    <cellStyle name="Currency [0] 10502" xfId="17165" hidden="1" xr:uid="{00000000-0005-0000-0000-00002E430000}"/>
    <cellStyle name="Currency [0] 10503" xfId="17137" hidden="1" xr:uid="{00000000-0005-0000-0000-000012430000}"/>
    <cellStyle name="Currency [0] 10504" xfId="17155" hidden="1" xr:uid="{00000000-0005-0000-0000-000024430000}"/>
    <cellStyle name="Currency [0] 10505" xfId="17177" hidden="1" xr:uid="{00000000-0005-0000-0000-00003A430000}"/>
    <cellStyle name="Currency [0] 10506" xfId="17179" hidden="1" xr:uid="{00000000-0005-0000-0000-00003C430000}"/>
    <cellStyle name="Currency [0] 10507" xfId="17113" hidden="1" xr:uid="{00000000-0005-0000-0000-0000FA420000}"/>
    <cellStyle name="Currency [0] 10508" xfId="16716" hidden="1" xr:uid="{00000000-0005-0000-0000-00006D410000}"/>
    <cellStyle name="Currency [0] 10509" xfId="17151" hidden="1" xr:uid="{00000000-0005-0000-0000-000020430000}"/>
    <cellStyle name="Currency [0] 1051" xfId="1076" hidden="1" xr:uid="{00000000-0005-0000-0000-000055040000}"/>
    <cellStyle name="Currency [0] 10510" xfId="16732" hidden="1" xr:uid="{00000000-0005-0000-0000-00007D410000}"/>
    <cellStyle name="Currency [0] 10511" xfId="17140" hidden="1" xr:uid="{00000000-0005-0000-0000-000015430000}"/>
    <cellStyle name="Currency [0] 10512" xfId="17184" hidden="1" xr:uid="{00000000-0005-0000-0000-000041430000}"/>
    <cellStyle name="Currency [0] 10513" xfId="17152" hidden="1" xr:uid="{00000000-0005-0000-0000-000021430000}"/>
    <cellStyle name="Currency [0] 10514" xfId="17160" hidden="1" xr:uid="{00000000-0005-0000-0000-000029430000}"/>
    <cellStyle name="Currency [0] 10515" xfId="17196" hidden="1" xr:uid="{00000000-0005-0000-0000-00004D430000}"/>
    <cellStyle name="Currency [0] 10516" xfId="17198" hidden="1" xr:uid="{00000000-0005-0000-0000-00004F430000}"/>
    <cellStyle name="Currency [0] 10517" xfId="17154" hidden="1" xr:uid="{00000000-0005-0000-0000-000023430000}"/>
    <cellStyle name="Currency [0] 10518" xfId="17167" hidden="1" xr:uid="{00000000-0005-0000-0000-000030430000}"/>
    <cellStyle name="Currency [0] 10519" xfId="17172" hidden="1" xr:uid="{00000000-0005-0000-0000-000035430000}"/>
    <cellStyle name="Currency [0] 1052" xfId="1157" hidden="1" xr:uid="{00000000-0005-0000-0000-0000A6040000}"/>
    <cellStyle name="Currency [0] 10520" xfId="17166" hidden="1" xr:uid="{00000000-0005-0000-0000-00002F430000}"/>
    <cellStyle name="Currency [0] 10521" xfId="17214" hidden="1" xr:uid="{00000000-0005-0000-0000-00005F430000}"/>
    <cellStyle name="Currency [0] 10522" xfId="17222" hidden="1" xr:uid="{00000000-0005-0000-0000-000067430000}"/>
    <cellStyle name="Currency [0] 10523" xfId="17150" hidden="1" xr:uid="{00000000-0005-0000-0000-00001F430000}"/>
    <cellStyle name="Currency [0] 10524" xfId="17208" hidden="1" xr:uid="{00000000-0005-0000-0000-000059430000}"/>
    <cellStyle name="Currency [0] 10525" xfId="17231" hidden="1" xr:uid="{00000000-0005-0000-0000-000070430000}"/>
    <cellStyle name="Currency [0] 10526" xfId="17233" hidden="1" xr:uid="{00000000-0005-0000-0000-000072430000}"/>
    <cellStyle name="Currency [0] 10527" xfId="17133" hidden="1" xr:uid="{00000000-0005-0000-0000-00000E430000}"/>
    <cellStyle name="Currency [0] 10528" xfId="17143" hidden="1" xr:uid="{00000000-0005-0000-0000-000018430000}"/>
    <cellStyle name="Currency [0] 10529" xfId="17205" hidden="1" xr:uid="{00000000-0005-0000-0000-000056430000}"/>
    <cellStyle name="Currency [0] 1053" xfId="1164" hidden="1" xr:uid="{00000000-0005-0000-0000-0000AD040000}"/>
    <cellStyle name="Currency [0] 10530" xfId="17170" hidden="1" xr:uid="{00000000-0005-0000-0000-000033430000}"/>
    <cellStyle name="Currency [0] 10531" xfId="17120" hidden="1" xr:uid="{00000000-0005-0000-0000-000001430000}"/>
    <cellStyle name="Currency [0] 10532" xfId="17241" hidden="1" xr:uid="{00000000-0005-0000-0000-00007A430000}"/>
    <cellStyle name="Currency [0] 10533" xfId="17206" hidden="1" xr:uid="{00000000-0005-0000-0000-000057430000}"/>
    <cellStyle name="Currency [0] 10534" xfId="17217" hidden="1" xr:uid="{00000000-0005-0000-0000-000062430000}"/>
    <cellStyle name="Currency [0] 10535" xfId="17249" hidden="1" xr:uid="{00000000-0005-0000-0000-000082430000}"/>
    <cellStyle name="Currency [0] 10536" xfId="17251" hidden="1" xr:uid="{00000000-0005-0000-0000-000084430000}"/>
    <cellStyle name="Currency [0] 10537" xfId="17203" hidden="1" xr:uid="{00000000-0005-0000-0000-000054430000}"/>
    <cellStyle name="Currency [0] 10538" xfId="17202" hidden="1" xr:uid="{00000000-0005-0000-0000-000053430000}"/>
    <cellStyle name="Currency [0] 10539" xfId="17192" hidden="1" xr:uid="{00000000-0005-0000-0000-000049430000}"/>
    <cellStyle name="Currency [0] 1054" xfId="1165" hidden="1" xr:uid="{00000000-0005-0000-0000-0000AE040000}"/>
    <cellStyle name="Currency [0] 10540" xfId="17188" hidden="1" xr:uid="{00000000-0005-0000-0000-000045430000}"/>
    <cellStyle name="Currency [0] 10541" xfId="17190" hidden="1" xr:uid="{00000000-0005-0000-0000-000047430000}"/>
    <cellStyle name="Currency [0] 10542" xfId="17258" hidden="1" xr:uid="{00000000-0005-0000-0000-00008B430000}"/>
    <cellStyle name="Currency [0] 10543" xfId="16718" hidden="1" xr:uid="{00000000-0005-0000-0000-00006F410000}"/>
    <cellStyle name="Currency [0] 10544" xfId="17236" hidden="1" xr:uid="{00000000-0005-0000-0000-000075430000}"/>
    <cellStyle name="Currency [0] 10545" xfId="17264" hidden="1" xr:uid="{00000000-0005-0000-0000-000091430000}"/>
    <cellStyle name="Currency [0] 10546" xfId="17266" hidden="1" xr:uid="{00000000-0005-0000-0000-000093430000}"/>
    <cellStyle name="Currency [0] 10547" xfId="17141" hidden="1" xr:uid="{00000000-0005-0000-0000-000016430000}"/>
    <cellStyle name="Currency [0] 10548" xfId="17215" hidden="1" xr:uid="{00000000-0005-0000-0000-000060430000}"/>
    <cellStyle name="Currency [0] 10549" xfId="17171" hidden="1" xr:uid="{00000000-0005-0000-0000-000034430000}"/>
    <cellStyle name="Currency [0] 1055" xfId="1105" hidden="1" xr:uid="{00000000-0005-0000-0000-000072040000}"/>
    <cellStyle name="Currency [0] 10550" xfId="17207" hidden="1" xr:uid="{00000000-0005-0000-0000-000058430000}"/>
    <cellStyle name="Currency [0] 10551" xfId="17211" hidden="1" xr:uid="{00000000-0005-0000-0000-00005C430000}"/>
    <cellStyle name="Currency [0] 10552" xfId="17272" hidden="1" xr:uid="{00000000-0005-0000-0000-000099430000}"/>
    <cellStyle name="Currency [0] 10553" xfId="16705" hidden="1" xr:uid="{00000000-0005-0000-0000-000062410000}"/>
    <cellStyle name="Currency [0] 10554" xfId="17254" hidden="1" xr:uid="{00000000-0005-0000-0000-000087430000}"/>
    <cellStyle name="Currency [0] 10555" xfId="17277" hidden="1" xr:uid="{00000000-0005-0000-0000-00009E430000}"/>
    <cellStyle name="Currency [0] 10556" xfId="17279" hidden="1" xr:uid="{00000000-0005-0000-0000-0000A0430000}"/>
    <cellStyle name="Currency [0] 10557" xfId="17135" hidden="1" xr:uid="{00000000-0005-0000-0000-000010430000}"/>
    <cellStyle name="Currency [0] 10558" xfId="17234" hidden="1" xr:uid="{00000000-0005-0000-0000-000073430000}"/>
    <cellStyle name="Currency [0] 10559" xfId="17201" hidden="1" xr:uid="{00000000-0005-0000-0000-000052430000}"/>
    <cellStyle name="Currency [0] 1056" xfId="1125" hidden="1" xr:uid="{00000000-0005-0000-0000-000086040000}"/>
    <cellStyle name="Currency [0] 10560" xfId="17219" hidden="1" xr:uid="{00000000-0005-0000-0000-000064430000}"/>
    <cellStyle name="Currency [0] 10561" xfId="17216" hidden="1" xr:uid="{00000000-0005-0000-0000-000061430000}"/>
    <cellStyle name="Currency [0] 10562" xfId="17283" hidden="1" xr:uid="{00000000-0005-0000-0000-0000A4430000}"/>
    <cellStyle name="Currency [0] 10563" xfId="17168" hidden="1" xr:uid="{00000000-0005-0000-0000-000031430000}"/>
    <cellStyle name="Currency [0] 10564" xfId="17268" hidden="1" xr:uid="{00000000-0005-0000-0000-000095430000}"/>
    <cellStyle name="Currency [0] 10565" xfId="17290" hidden="1" xr:uid="{00000000-0005-0000-0000-0000AB430000}"/>
    <cellStyle name="Currency [0] 10566" xfId="17292" hidden="1" xr:uid="{00000000-0005-0000-0000-0000AD430000}"/>
    <cellStyle name="Currency [0] 10567" xfId="17220" hidden="1" xr:uid="{00000000-0005-0000-0000-000065430000}"/>
    <cellStyle name="Currency [0] 10568" xfId="17252" hidden="1" xr:uid="{00000000-0005-0000-0000-000085430000}"/>
    <cellStyle name="Currency [0] 10569" xfId="16684" hidden="1" xr:uid="{00000000-0005-0000-0000-00004D410000}"/>
    <cellStyle name="Currency [0] 1057" xfId="1159" hidden="1" xr:uid="{00000000-0005-0000-0000-0000A8040000}"/>
    <cellStyle name="Currency [0] 10570" xfId="17238" hidden="1" xr:uid="{00000000-0005-0000-0000-000077430000}"/>
    <cellStyle name="Currency [0] 10571" xfId="17235" hidden="1" xr:uid="{00000000-0005-0000-0000-000074430000}"/>
    <cellStyle name="Currency [0] 10572" xfId="17296" hidden="1" xr:uid="{00000000-0005-0000-0000-0000B1430000}"/>
    <cellStyle name="Currency [0] 10573" xfId="17131" hidden="1" xr:uid="{00000000-0005-0000-0000-00000C430000}"/>
    <cellStyle name="Currency [0] 10574" xfId="17280" hidden="1" xr:uid="{00000000-0005-0000-0000-0000A1430000}"/>
    <cellStyle name="Currency [0] 10575" xfId="17300" hidden="1" xr:uid="{00000000-0005-0000-0000-0000B5430000}"/>
    <cellStyle name="Currency [0] 10576" xfId="17302" hidden="1" xr:uid="{00000000-0005-0000-0000-0000B7430000}"/>
    <cellStyle name="Currency [0] 10577" xfId="17239" hidden="1" xr:uid="{00000000-0005-0000-0000-000078430000}"/>
    <cellStyle name="Currency [0] 10578" xfId="17267" hidden="1" xr:uid="{00000000-0005-0000-0000-000094430000}"/>
    <cellStyle name="Currency [0] 10579" xfId="17227" hidden="1" xr:uid="{00000000-0005-0000-0000-00006C430000}"/>
    <cellStyle name="Currency [0] 1058" xfId="1152" hidden="1" xr:uid="{00000000-0005-0000-0000-0000A1040000}"/>
    <cellStyle name="Currency [0] 10580" xfId="17256" hidden="1" xr:uid="{00000000-0005-0000-0000-000089430000}"/>
    <cellStyle name="Currency [0] 10581" xfId="17253" hidden="1" xr:uid="{00000000-0005-0000-0000-000086430000}"/>
    <cellStyle name="Currency [0] 10582" xfId="17306" hidden="1" xr:uid="{00000000-0005-0000-0000-0000BB430000}"/>
    <cellStyle name="Currency [0] 10583" xfId="17134" hidden="1" xr:uid="{00000000-0005-0000-0000-00000F430000}"/>
    <cellStyle name="Currency [0] 10584" xfId="17293" hidden="1" xr:uid="{00000000-0005-0000-0000-0000AE430000}"/>
    <cellStyle name="Currency [0] 10585" xfId="17310" hidden="1" xr:uid="{00000000-0005-0000-0000-0000BF430000}"/>
    <cellStyle name="Currency [0] 10586" xfId="17312" hidden="1" xr:uid="{00000000-0005-0000-0000-0000C1430000}"/>
    <cellStyle name="Currency [0] 10587" xfId="17193" hidden="1" xr:uid="{00000000-0005-0000-0000-00004A430000}"/>
    <cellStyle name="Currency [0] 10588" xfId="17229" hidden="1" xr:uid="{00000000-0005-0000-0000-00006E430000}"/>
    <cellStyle name="Currency [0] 10589" xfId="17298" hidden="1" xr:uid="{00000000-0005-0000-0000-0000B3430000}"/>
    <cellStyle name="Currency [0] 1059" xfId="1162" hidden="1" xr:uid="{00000000-0005-0000-0000-0000AB040000}"/>
    <cellStyle name="Currency [0] 10590" xfId="17286" hidden="1" xr:uid="{00000000-0005-0000-0000-0000A7430000}"/>
    <cellStyle name="Currency [0] 10591" xfId="17303" hidden="1" xr:uid="{00000000-0005-0000-0000-0000B8430000}"/>
    <cellStyle name="Currency [0] 10592" xfId="17314" hidden="1" xr:uid="{00000000-0005-0000-0000-0000C3430000}"/>
    <cellStyle name="Currency [0] 10593" xfId="17162" hidden="1" xr:uid="{00000000-0005-0000-0000-00002B430000}"/>
    <cellStyle name="Currency [0] 10594" xfId="17226" hidden="1" xr:uid="{00000000-0005-0000-0000-00006B430000}"/>
    <cellStyle name="Currency [0] 10595" xfId="17318" hidden="1" xr:uid="{00000000-0005-0000-0000-0000C7430000}"/>
    <cellStyle name="Currency [0] 10596" xfId="17320" hidden="1" xr:uid="{00000000-0005-0000-0000-0000C9430000}"/>
    <cellStyle name="Currency [0] 10597" xfId="17275" hidden="1" xr:uid="{00000000-0005-0000-0000-00009C430000}"/>
    <cellStyle name="Currency [0] 10598" xfId="17287" hidden="1" xr:uid="{00000000-0005-0000-0000-0000A8430000}"/>
    <cellStyle name="Currency [0] 10599" xfId="17315" hidden="1" xr:uid="{00000000-0005-0000-0000-0000C4430000}"/>
    <cellStyle name="Currency [0] 106" xfId="171" hidden="1" xr:uid="{00000000-0005-0000-0000-0000CC000000}"/>
    <cellStyle name="Currency [0] 1060" xfId="1166" hidden="1" xr:uid="{00000000-0005-0000-0000-0000AF040000}"/>
    <cellStyle name="Currency [0] 10600" xfId="17288" hidden="1" xr:uid="{00000000-0005-0000-0000-0000A9430000}"/>
    <cellStyle name="Currency [0] 10601" xfId="17321" hidden="1" xr:uid="{00000000-0005-0000-0000-0000CA430000}"/>
    <cellStyle name="Currency [0] 10602" xfId="17323" hidden="1" xr:uid="{00000000-0005-0000-0000-0000CC430000}"/>
    <cellStyle name="Currency [0] 10603" xfId="17316" hidden="1" xr:uid="{00000000-0005-0000-0000-0000C5430000}"/>
    <cellStyle name="Currency [0] 10604" xfId="17262" hidden="1" xr:uid="{00000000-0005-0000-0000-00008F430000}"/>
    <cellStyle name="Currency [0] 10605" xfId="17325" hidden="1" xr:uid="{00000000-0005-0000-0000-0000CE430000}"/>
    <cellStyle name="Currency [0] 10606" xfId="17327" hidden="1" xr:uid="{00000000-0005-0000-0000-0000D0430000}"/>
    <cellStyle name="Currency [0] 10607" xfId="16759" hidden="1" xr:uid="{00000000-0005-0000-0000-000098410000}"/>
    <cellStyle name="Currency [0] 10608" xfId="16719" hidden="1" xr:uid="{00000000-0005-0000-0000-000070410000}"/>
    <cellStyle name="Currency [0] 10609" xfId="17333" hidden="1" xr:uid="{00000000-0005-0000-0000-0000D6430000}"/>
    <cellStyle name="Currency [0] 1061" xfId="1091" hidden="1" xr:uid="{00000000-0005-0000-0000-000064040000}"/>
    <cellStyle name="Currency [0] 10610" xfId="17339" hidden="1" xr:uid="{00000000-0005-0000-0000-0000DC430000}"/>
    <cellStyle name="Currency [0] 10611" xfId="17341" hidden="1" xr:uid="{00000000-0005-0000-0000-0000DE430000}"/>
    <cellStyle name="Currency [0] 10612" xfId="16709" hidden="1" xr:uid="{00000000-0005-0000-0000-000066410000}"/>
    <cellStyle name="Currency [0] 10613" xfId="17335" hidden="1" xr:uid="{00000000-0005-0000-0000-0000D8430000}"/>
    <cellStyle name="Currency [0] 10614" xfId="17343" hidden="1" xr:uid="{00000000-0005-0000-0000-0000E0430000}"/>
    <cellStyle name="Currency [0] 10615" xfId="17345" hidden="1" xr:uid="{00000000-0005-0000-0000-0000E2430000}"/>
    <cellStyle name="Currency [0] 10616" xfId="17334" hidden="1" xr:uid="{00000000-0005-0000-0000-0000D7430000}"/>
    <cellStyle name="Currency [0] 10617" xfId="16743" hidden="1" xr:uid="{00000000-0005-0000-0000-000088410000}"/>
    <cellStyle name="Currency [0] 10618" xfId="17356" hidden="1" xr:uid="{00000000-0005-0000-0000-0000ED430000}"/>
    <cellStyle name="Currency [0] 10619" xfId="17365" hidden="1" xr:uid="{00000000-0005-0000-0000-0000F6430000}"/>
    <cellStyle name="Currency [0] 1062" xfId="1123" hidden="1" xr:uid="{00000000-0005-0000-0000-000084040000}"/>
    <cellStyle name="Currency [0] 10620" xfId="17376" hidden="1" xr:uid="{00000000-0005-0000-0000-000001440000}"/>
    <cellStyle name="Currency [0] 10621" xfId="17382" hidden="1" xr:uid="{00000000-0005-0000-0000-000007440000}"/>
    <cellStyle name="Currency [0] 10622" xfId="17354" hidden="1" xr:uid="{00000000-0005-0000-0000-0000EB430000}"/>
    <cellStyle name="Currency [0] 10623" xfId="17372" hidden="1" xr:uid="{00000000-0005-0000-0000-0000FD430000}"/>
    <cellStyle name="Currency [0] 10624" xfId="17394" hidden="1" xr:uid="{00000000-0005-0000-0000-000013440000}"/>
    <cellStyle name="Currency [0] 10625" xfId="17396" hidden="1" xr:uid="{00000000-0005-0000-0000-000015440000}"/>
    <cellStyle name="Currency [0] 10626" xfId="17330" hidden="1" xr:uid="{00000000-0005-0000-0000-0000D3430000}"/>
    <cellStyle name="Currency [0] 10627" xfId="16708" hidden="1" xr:uid="{00000000-0005-0000-0000-000065410000}"/>
    <cellStyle name="Currency [0] 10628" xfId="17368" hidden="1" xr:uid="{00000000-0005-0000-0000-0000F9430000}"/>
    <cellStyle name="Currency [0] 10629" xfId="16687" hidden="1" xr:uid="{00000000-0005-0000-0000-000050410000}"/>
    <cellStyle name="Currency [0] 1063" xfId="1169" hidden="1" xr:uid="{00000000-0005-0000-0000-0000B2040000}"/>
    <cellStyle name="Currency [0] 10630" xfId="17357" hidden="1" xr:uid="{00000000-0005-0000-0000-0000EE430000}"/>
    <cellStyle name="Currency [0] 10631" xfId="17401" hidden="1" xr:uid="{00000000-0005-0000-0000-00001A440000}"/>
    <cellStyle name="Currency [0] 10632" xfId="17369" hidden="1" xr:uid="{00000000-0005-0000-0000-0000FA430000}"/>
    <cellStyle name="Currency [0] 10633" xfId="17377" hidden="1" xr:uid="{00000000-0005-0000-0000-000002440000}"/>
    <cellStyle name="Currency [0] 10634" xfId="17413" hidden="1" xr:uid="{00000000-0005-0000-0000-000026440000}"/>
    <cellStyle name="Currency [0] 10635" xfId="17415" hidden="1" xr:uid="{00000000-0005-0000-0000-000028440000}"/>
    <cellStyle name="Currency [0] 10636" xfId="17371" hidden="1" xr:uid="{00000000-0005-0000-0000-0000FC430000}"/>
    <cellStyle name="Currency [0] 10637" xfId="17384" hidden="1" xr:uid="{00000000-0005-0000-0000-000009440000}"/>
    <cellStyle name="Currency [0] 10638" xfId="17389" hidden="1" xr:uid="{00000000-0005-0000-0000-00000E440000}"/>
    <cellStyle name="Currency [0] 10639" xfId="17383" hidden="1" xr:uid="{00000000-0005-0000-0000-000008440000}"/>
    <cellStyle name="Currency [0] 1064" xfId="1170" hidden="1" xr:uid="{00000000-0005-0000-0000-0000B3040000}"/>
    <cellStyle name="Currency [0] 10640" xfId="17431" hidden="1" xr:uid="{00000000-0005-0000-0000-000038440000}"/>
    <cellStyle name="Currency [0] 10641" xfId="17439" hidden="1" xr:uid="{00000000-0005-0000-0000-000040440000}"/>
    <cellStyle name="Currency [0] 10642" xfId="17367" hidden="1" xr:uid="{00000000-0005-0000-0000-0000F8430000}"/>
    <cellStyle name="Currency [0] 10643" xfId="17425" hidden="1" xr:uid="{00000000-0005-0000-0000-000032440000}"/>
    <cellStyle name="Currency [0] 10644" xfId="17448" hidden="1" xr:uid="{00000000-0005-0000-0000-000049440000}"/>
    <cellStyle name="Currency [0] 10645" xfId="17450" hidden="1" xr:uid="{00000000-0005-0000-0000-00004B440000}"/>
    <cellStyle name="Currency [0] 10646" xfId="17350" hidden="1" xr:uid="{00000000-0005-0000-0000-0000E7430000}"/>
    <cellStyle name="Currency [0] 10647" xfId="17360" hidden="1" xr:uid="{00000000-0005-0000-0000-0000F1430000}"/>
    <cellStyle name="Currency [0] 10648" xfId="17422" hidden="1" xr:uid="{00000000-0005-0000-0000-00002F440000}"/>
    <cellStyle name="Currency [0] 10649" xfId="17387" hidden="1" xr:uid="{00000000-0005-0000-0000-00000C440000}"/>
    <cellStyle name="Currency [0] 1065" xfId="1147" hidden="1" xr:uid="{00000000-0005-0000-0000-00009C040000}"/>
    <cellStyle name="Currency [0] 10650" xfId="17337" hidden="1" xr:uid="{00000000-0005-0000-0000-0000DA430000}"/>
    <cellStyle name="Currency [0] 10651" xfId="17458" hidden="1" xr:uid="{00000000-0005-0000-0000-000053440000}"/>
    <cellStyle name="Currency [0] 10652" xfId="17423" hidden="1" xr:uid="{00000000-0005-0000-0000-000030440000}"/>
    <cellStyle name="Currency [0] 10653" xfId="17434" hidden="1" xr:uid="{00000000-0005-0000-0000-00003B440000}"/>
    <cellStyle name="Currency [0] 10654" xfId="17466" hidden="1" xr:uid="{00000000-0005-0000-0000-00005B440000}"/>
    <cellStyle name="Currency [0] 10655" xfId="17468" hidden="1" xr:uid="{00000000-0005-0000-0000-00005D440000}"/>
    <cellStyle name="Currency [0] 10656" xfId="17420" hidden="1" xr:uid="{00000000-0005-0000-0000-00002D440000}"/>
    <cellStyle name="Currency [0] 10657" xfId="17419" hidden="1" xr:uid="{00000000-0005-0000-0000-00002C440000}"/>
    <cellStyle name="Currency [0] 10658" xfId="17409" hidden="1" xr:uid="{00000000-0005-0000-0000-000022440000}"/>
    <cellStyle name="Currency [0] 10659" xfId="17405" hidden="1" xr:uid="{00000000-0005-0000-0000-00001E440000}"/>
    <cellStyle name="Currency [0] 1066" xfId="1153" hidden="1" xr:uid="{00000000-0005-0000-0000-0000A2040000}"/>
    <cellStyle name="Currency [0] 10660" xfId="17407" hidden="1" xr:uid="{00000000-0005-0000-0000-000020440000}"/>
    <cellStyle name="Currency [0] 10661" xfId="17475" hidden="1" xr:uid="{00000000-0005-0000-0000-000064440000}"/>
    <cellStyle name="Currency [0] 10662" xfId="16723" hidden="1" xr:uid="{00000000-0005-0000-0000-000074410000}"/>
    <cellStyle name="Currency [0] 10663" xfId="17453" hidden="1" xr:uid="{00000000-0005-0000-0000-00004E440000}"/>
    <cellStyle name="Currency [0] 10664" xfId="17481" hidden="1" xr:uid="{00000000-0005-0000-0000-00006A440000}"/>
    <cellStyle name="Currency [0] 10665" xfId="17483" hidden="1" xr:uid="{00000000-0005-0000-0000-00006C440000}"/>
    <cellStyle name="Currency [0] 10666" xfId="17358" hidden="1" xr:uid="{00000000-0005-0000-0000-0000EF430000}"/>
    <cellStyle name="Currency [0] 10667" xfId="17432" hidden="1" xr:uid="{00000000-0005-0000-0000-000039440000}"/>
    <cellStyle name="Currency [0] 10668" xfId="17388" hidden="1" xr:uid="{00000000-0005-0000-0000-00000D440000}"/>
    <cellStyle name="Currency [0] 10669" xfId="17424" hidden="1" xr:uid="{00000000-0005-0000-0000-000031440000}"/>
    <cellStyle name="Currency [0] 1067" xfId="1167" hidden="1" xr:uid="{00000000-0005-0000-0000-0000B0040000}"/>
    <cellStyle name="Currency [0] 10670" xfId="17428" hidden="1" xr:uid="{00000000-0005-0000-0000-000035440000}"/>
    <cellStyle name="Currency [0] 10671" xfId="17489" hidden="1" xr:uid="{00000000-0005-0000-0000-000072440000}"/>
    <cellStyle name="Currency [0] 10672" xfId="16736" hidden="1" xr:uid="{00000000-0005-0000-0000-000081410000}"/>
    <cellStyle name="Currency [0] 10673" xfId="17471" hidden="1" xr:uid="{00000000-0005-0000-0000-000060440000}"/>
    <cellStyle name="Currency [0] 10674" xfId="17494" hidden="1" xr:uid="{00000000-0005-0000-0000-000077440000}"/>
    <cellStyle name="Currency [0] 10675" xfId="17496" hidden="1" xr:uid="{00000000-0005-0000-0000-000079440000}"/>
    <cellStyle name="Currency [0] 10676" xfId="17352" hidden="1" xr:uid="{00000000-0005-0000-0000-0000E9430000}"/>
    <cellStyle name="Currency [0] 10677" xfId="17451" hidden="1" xr:uid="{00000000-0005-0000-0000-00004C440000}"/>
    <cellStyle name="Currency [0] 10678" xfId="17418" hidden="1" xr:uid="{00000000-0005-0000-0000-00002B440000}"/>
    <cellStyle name="Currency [0] 10679" xfId="17436" hidden="1" xr:uid="{00000000-0005-0000-0000-00003D440000}"/>
    <cellStyle name="Currency [0] 1068" xfId="1154" hidden="1" xr:uid="{00000000-0005-0000-0000-0000A3040000}"/>
    <cellStyle name="Currency [0] 10680" xfId="17433" hidden="1" xr:uid="{00000000-0005-0000-0000-00003A440000}"/>
    <cellStyle name="Currency [0] 10681" xfId="17500" hidden="1" xr:uid="{00000000-0005-0000-0000-00007D440000}"/>
    <cellStyle name="Currency [0] 10682" xfId="17385" hidden="1" xr:uid="{00000000-0005-0000-0000-00000A440000}"/>
    <cellStyle name="Currency [0] 10683" xfId="17485" hidden="1" xr:uid="{00000000-0005-0000-0000-00006E440000}"/>
    <cellStyle name="Currency [0] 10684" xfId="17507" hidden="1" xr:uid="{00000000-0005-0000-0000-000084440000}"/>
    <cellStyle name="Currency [0] 10685" xfId="17509" hidden="1" xr:uid="{00000000-0005-0000-0000-000086440000}"/>
    <cellStyle name="Currency [0] 10686" xfId="17437" hidden="1" xr:uid="{00000000-0005-0000-0000-00003E440000}"/>
    <cellStyle name="Currency [0] 10687" xfId="17469" hidden="1" xr:uid="{00000000-0005-0000-0000-00005E440000}"/>
    <cellStyle name="Currency [0] 10688" xfId="16688" hidden="1" xr:uid="{00000000-0005-0000-0000-000051410000}"/>
    <cellStyle name="Currency [0] 10689" xfId="17455" hidden="1" xr:uid="{00000000-0005-0000-0000-000050440000}"/>
    <cellStyle name="Currency [0] 1069" xfId="1171" hidden="1" xr:uid="{00000000-0005-0000-0000-0000B4040000}"/>
    <cellStyle name="Currency [0] 10690" xfId="17452" hidden="1" xr:uid="{00000000-0005-0000-0000-00004D440000}"/>
    <cellStyle name="Currency [0] 10691" xfId="17513" hidden="1" xr:uid="{00000000-0005-0000-0000-00008A440000}"/>
    <cellStyle name="Currency [0] 10692" xfId="17348" hidden="1" xr:uid="{00000000-0005-0000-0000-0000E5430000}"/>
    <cellStyle name="Currency [0] 10693" xfId="17497" hidden="1" xr:uid="{00000000-0005-0000-0000-00007A440000}"/>
    <cellStyle name="Currency [0] 10694" xfId="17517" hidden="1" xr:uid="{00000000-0005-0000-0000-00008E440000}"/>
    <cellStyle name="Currency [0] 10695" xfId="17519" hidden="1" xr:uid="{00000000-0005-0000-0000-000090440000}"/>
    <cellStyle name="Currency [0] 10696" xfId="17456" hidden="1" xr:uid="{00000000-0005-0000-0000-000051440000}"/>
    <cellStyle name="Currency [0] 10697" xfId="17484" hidden="1" xr:uid="{00000000-0005-0000-0000-00006D440000}"/>
    <cellStyle name="Currency [0] 10698" xfId="17444" hidden="1" xr:uid="{00000000-0005-0000-0000-000045440000}"/>
    <cellStyle name="Currency [0] 10699" xfId="17473" hidden="1" xr:uid="{00000000-0005-0000-0000-000062440000}"/>
    <cellStyle name="Currency [0] 107" xfId="110" hidden="1" xr:uid="{00000000-0005-0000-0000-00008F000000}"/>
    <cellStyle name="Currency [0] 1070" xfId="1172" hidden="1" xr:uid="{00000000-0005-0000-0000-0000B5040000}"/>
    <cellStyle name="Currency [0] 10700" xfId="17470" hidden="1" xr:uid="{00000000-0005-0000-0000-00005F440000}"/>
    <cellStyle name="Currency [0] 10701" xfId="17523" hidden="1" xr:uid="{00000000-0005-0000-0000-000094440000}"/>
    <cellStyle name="Currency [0] 10702" xfId="17351" hidden="1" xr:uid="{00000000-0005-0000-0000-0000E8430000}"/>
    <cellStyle name="Currency [0] 10703" xfId="17510" hidden="1" xr:uid="{00000000-0005-0000-0000-000087440000}"/>
    <cellStyle name="Currency [0] 10704" xfId="17527" hidden="1" xr:uid="{00000000-0005-0000-0000-000098440000}"/>
    <cellStyle name="Currency [0] 10705" xfId="17529" hidden="1" xr:uid="{00000000-0005-0000-0000-00009A440000}"/>
    <cellStyle name="Currency [0] 10706" xfId="17410" hidden="1" xr:uid="{00000000-0005-0000-0000-000023440000}"/>
    <cellStyle name="Currency [0] 10707" xfId="17446" hidden="1" xr:uid="{00000000-0005-0000-0000-000047440000}"/>
    <cellStyle name="Currency [0] 10708" xfId="17515" hidden="1" xr:uid="{00000000-0005-0000-0000-00008C440000}"/>
    <cellStyle name="Currency [0] 10709" xfId="17503" hidden="1" xr:uid="{00000000-0005-0000-0000-000080440000}"/>
    <cellStyle name="Currency [0] 1071" xfId="1168" hidden="1" xr:uid="{00000000-0005-0000-0000-0000B1040000}"/>
    <cellStyle name="Currency [0] 10710" xfId="17520" hidden="1" xr:uid="{00000000-0005-0000-0000-000091440000}"/>
    <cellStyle name="Currency [0] 10711" xfId="17531" hidden="1" xr:uid="{00000000-0005-0000-0000-00009C440000}"/>
    <cellStyle name="Currency [0] 10712" xfId="17379" hidden="1" xr:uid="{00000000-0005-0000-0000-000004440000}"/>
    <cellStyle name="Currency [0] 10713" xfId="17443" hidden="1" xr:uid="{00000000-0005-0000-0000-000044440000}"/>
    <cellStyle name="Currency [0] 10714" xfId="17535" hidden="1" xr:uid="{00000000-0005-0000-0000-0000A0440000}"/>
    <cellStyle name="Currency [0] 10715" xfId="17537" hidden="1" xr:uid="{00000000-0005-0000-0000-0000A2440000}"/>
    <cellStyle name="Currency [0] 10716" xfId="17492" hidden="1" xr:uid="{00000000-0005-0000-0000-000075440000}"/>
    <cellStyle name="Currency [0] 10717" xfId="17504" hidden="1" xr:uid="{00000000-0005-0000-0000-000081440000}"/>
    <cellStyle name="Currency [0] 10718" xfId="17532" hidden="1" xr:uid="{00000000-0005-0000-0000-00009D440000}"/>
    <cellStyle name="Currency [0] 10719" xfId="17505" hidden="1" xr:uid="{00000000-0005-0000-0000-000082440000}"/>
    <cellStyle name="Currency [0] 1072" xfId="1141" hidden="1" xr:uid="{00000000-0005-0000-0000-000096040000}"/>
    <cellStyle name="Currency [0] 10720" xfId="17538" hidden="1" xr:uid="{00000000-0005-0000-0000-0000A3440000}"/>
    <cellStyle name="Currency [0] 10721" xfId="17540" hidden="1" xr:uid="{00000000-0005-0000-0000-0000A5440000}"/>
    <cellStyle name="Currency [0] 10722" xfId="17533" hidden="1" xr:uid="{00000000-0005-0000-0000-00009E440000}"/>
    <cellStyle name="Currency [0] 10723" xfId="17479" hidden="1" xr:uid="{00000000-0005-0000-0000-000068440000}"/>
    <cellStyle name="Currency [0] 10724" xfId="17542" hidden="1" xr:uid="{00000000-0005-0000-0000-0000A7440000}"/>
    <cellStyle name="Currency [0] 10725" xfId="17544" hidden="1" xr:uid="{00000000-0005-0000-0000-0000A9440000}"/>
    <cellStyle name="Currency [0] 10726" xfId="15978" hidden="1" xr:uid="{00000000-0005-0000-0000-00008B3E0000}"/>
    <cellStyle name="Currency [0] 10727" xfId="15947" hidden="1" xr:uid="{00000000-0005-0000-0000-00006C3E0000}"/>
    <cellStyle name="Currency [0] 10728" xfId="16575" hidden="1" xr:uid="{00000000-0005-0000-0000-0000E0400000}"/>
    <cellStyle name="Currency [0] 10729" xfId="17549" hidden="1" xr:uid="{00000000-0005-0000-0000-0000AE440000}"/>
    <cellStyle name="Currency [0] 1073" xfId="1173" hidden="1" xr:uid="{00000000-0005-0000-0000-0000B6040000}"/>
    <cellStyle name="Currency [0] 10730" xfId="17551" hidden="1" xr:uid="{00000000-0005-0000-0000-0000B0440000}"/>
    <cellStyle name="Currency [0] 10731" xfId="15969" hidden="1" xr:uid="{00000000-0005-0000-0000-0000823E0000}"/>
    <cellStyle name="Currency [0] 10732" xfId="17545" hidden="1" xr:uid="{00000000-0005-0000-0000-0000AA440000}"/>
    <cellStyle name="Currency [0] 10733" xfId="17553" hidden="1" xr:uid="{00000000-0005-0000-0000-0000B2440000}"/>
    <cellStyle name="Currency [0] 10734" xfId="17555" hidden="1" xr:uid="{00000000-0005-0000-0000-0000B4440000}"/>
    <cellStyle name="Currency [0] 10735" xfId="15950" hidden="1" xr:uid="{00000000-0005-0000-0000-00006F3E0000}"/>
    <cellStyle name="Currency [0] 10736" xfId="15967" hidden="1" xr:uid="{00000000-0005-0000-0000-0000803E0000}"/>
    <cellStyle name="Currency [0] 10737" xfId="17566" hidden="1" xr:uid="{00000000-0005-0000-0000-0000BF440000}"/>
    <cellStyle name="Currency [0] 10738" xfId="17575" hidden="1" xr:uid="{00000000-0005-0000-0000-0000C8440000}"/>
    <cellStyle name="Currency [0] 10739" xfId="17586" hidden="1" xr:uid="{00000000-0005-0000-0000-0000D3440000}"/>
    <cellStyle name="Currency [0] 1074" xfId="1174" hidden="1" xr:uid="{00000000-0005-0000-0000-0000B7040000}"/>
    <cellStyle name="Currency [0] 10740" xfId="17592" hidden="1" xr:uid="{00000000-0005-0000-0000-0000D9440000}"/>
    <cellStyle name="Currency [0] 10741" xfId="17564" hidden="1" xr:uid="{00000000-0005-0000-0000-0000BD440000}"/>
    <cellStyle name="Currency [0] 10742" xfId="17582" hidden="1" xr:uid="{00000000-0005-0000-0000-0000CF440000}"/>
    <cellStyle name="Currency [0] 10743" xfId="17604" hidden="1" xr:uid="{00000000-0005-0000-0000-0000E5440000}"/>
    <cellStyle name="Currency [0] 10744" xfId="17606" hidden="1" xr:uid="{00000000-0005-0000-0000-0000E7440000}"/>
    <cellStyle name="Currency [0] 10745" xfId="15940" hidden="1" xr:uid="{00000000-0005-0000-0000-0000653E0000}"/>
    <cellStyle name="Currency [0] 10746" xfId="15954" hidden="1" xr:uid="{00000000-0005-0000-0000-0000733E0000}"/>
    <cellStyle name="Currency [0] 10747" xfId="17578" hidden="1" xr:uid="{00000000-0005-0000-0000-0000CB440000}"/>
    <cellStyle name="Currency [0] 10748" xfId="15957" hidden="1" xr:uid="{00000000-0005-0000-0000-0000763E0000}"/>
    <cellStyle name="Currency [0] 10749" xfId="17567" hidden="1" xr:uid="{00000000-0005-0000-0000-0000C0440000}"/>
    <cellStyle name="Currency [0] 1075" xfId="851" hidden="1" xr:uid="{00000000-0005-0000-0000-000074030000}"/>
    <cellStyle name="Currency [0] 10750" xfId="17611" hidden="1" xr:uid="{00000000-0005-0000-0000-0000EC440000}"/>
    <cellStyle name="Currency [0] 10751" xfId="17579" hidden="1" xr:uid="{00000000-0005-0000-0000-0000CC440000}"/>
    <cellStyle name="Currency [0] 10752" xfId="17587" hidden="1" xr:uid="{00000000-0005-0000-0000-0000D4440000}"/>
    <cellStyle name="Currency [0] 10753" xfId="17623" hidden="1" xr:uid="{00000000-0005-0000-0000-0000F8440000}"/>
    <cellStyle name="Currency [0] 10754" xfId="17625" hidden="1" xr:uid="{00000000-0005-0000-0000-0000FA440000}"/>
    <cellStyle name="Currency [0] 10755" xfId="17581" hidden="1" xr:uid="{00000000-0005-0000-0000-0000CE440000}"/>
    <cellStyle name="Currency [0] 10756" xfId="17594" hidden="1" xr:uid="{00000000-0005-0000-0000-0000DB440000}"/>
    <cellStyle name="Currency [0] 10757" xfId="17599" hidden="1" xr:uid="{00000000-0005-0000-0000-0000E0440000}"/>
    <cellStyle name="Currency [0] 10758" xfId="17593" hidden="1" xr:uid="{00000000-0005-0000-0000-0000DA440000}"/>
    <cellStyle name="Currency [0] 10759" xfId="17641" hidden="1" xr:uid="{00000000-0005-0000-0000-00000A450000}"/>
    <cellStyle name="Currency [0] 1076" xfId="827" hidden="1" xr:uid="{00000000-0005-0000-0000-00005C030000}"/>
    <cellStyle name="Currency [0] 10760" xfId="17649" hidden="1" xr:uid="{00000000-0005-0000-0000-000012450000}"/>
    <cellStyle name="Currency [0] 10761" xfId="17577" hidden="1" xr:uid="{00000000-0005-0000-0000-0000CA440000}"/>
    <cellStyle name="Currency [0] 10762" xfId="17635" hidden="1" xr:uid="{00000000-0005-0000-0000-000004450000}"/>
    <cellStyle name="Currency [0] 10763" xfId="17658" hidden="1" xr:uid="{00000000-0005-0000-0000-00001B450000}"/>
    <cellStyle name="Currency [0] 10764" xfId="17660" hidden="1" xr:uid="{00000000-0005-0000-0000-00001D450000}"/>
    <cellStyle name="Currency [0] 10765" xfId="17560" hidden="1" xr:uid="{00000000-0005-0000-0000-0000B9440000}"/>
    <cellStyle name="Currency [0] 10766" xfId="17570" hidden="1" xr:uid="{00000000-0005-0000-0000-0000C3440000}"/>
    <cellStyle name="Currency [0] 10767" xfId="17632" hidden="1" xr:uid="{00000000-0005-0000-0000-000001450000}"/>
    <cellStyle name="Currency [0] 10768" xfId="17597" hidden="1" xr:uid="{00000000-0005-0000-0000-0000DE440000}"/>
    <cellStyle name="Currency [0] 10769" xfId="17547" hidden="1" xr:uid="{00000000-0005-0000-0000-0000AC440000}"/>
    <cellStyle name="Currency [0] 1077" xfId="1176" hidden="1" xr:uid="{00000000-0005-0000-0000-0000B9040000}"/>
    <cellStyle name="Currency [0] 10770" xfId="17668" hidden="1" xr:uid="{00000000-0005-0000-0000-000025450000}"/>
    <cellStyle name="Currency [0] 10771" xfId="17633" hidden="1" xr:uid="{00000000-0005-0000-0000-000002450000}"/>
    <cellStyle name="Currency [0] 10772" xfId="17644" hidden="1" xr:uid="{00000000-0005-0000-0000-00000D450000}"/>
    <cellStyle name="Currency [0] 10773" xfId="17676" hidden="1" xr:uid="{00000000-0005-0000-0000-00002D450000}"/>
    <cellStyle name="Currency [0] 10774" xfId="17678" hidden="1" xr:uid="{00000000-0005-0000-0000-00002F450000}"/>
    <cellStyle name="Currency [0] 10775" xfId="17630" hidden="1" xr:uid="{00000000-0005-0000-0000-0000FF440000}"/>
    <cellStyle name="Currency [0] 10776" xfId="17629" hidden="1" xr:uid="{00000000-0005-0000-0000-0000FE440000}"/>
    <cellStyle name="Currency [0] 10777" xfId="17619" hidden="1" xr:uid="{00000000-0005-0000-0000-0000F4440000}"/>
    <cellStyle name="Currency [0] 10778" xfId="17615" hidden="1" xr:uid="{00000000-0005-0000-0000-0000F0440000}"/>
    <cellStyle name="Currency [0] 10779" xfId="17617" hidden="1" xr:uid="{00000000-0005-0000-0000-0000F2440000}"/>
    <cellStyle name="Currency [0] 1078" xfId="1180" hidden="1" xr:uid="{00000000-0005-0000-0000-0000BD040000}"/>
    <cellStyle name="Currency [0] 10780" xfId="17685" hidden="1" xr:uid="{00000000-0005-0000-0000-000036450000}"/>
    <cellStyle name="Currency [0] 10781" xfId="15986" hidden="1" xr:uid="{00000000-0005-0000-0000-0000933E0000}"/>
    <cellStyle name="Currency [0] 10782" xfId="17663" hidden="1" xr:uid="{00000000-0005-0000-0000-000020450000}"/>
    <cellStyle name="Currency [0] 10783" xfId="17691" hidden="1" xr:uid="{00000000-0005-0000-0000-00003C450000}"/>
    <cellStyle name="Currency [0] 10784" xfId="17693" hidden="1" xr:uid="{00000000-0005-0000-0000-00003E450000}"/>
    <cellStyle name="Currency [0] 10785" xfId="17568" hidden="1" xr:uid="{00000000-0005-0000-0000-0000C1440000}"/>
    <cellStyle name="Currency [0] 10786" xfId="17642" hidden="1" xr:uid="{00000000-0005-0000-0000-00000B450000}"/>
    <cellStyle name="Currency [0] 10787" xfId="17598" hidden="1" xr:uid="{00000000-0005-0000-0000-0000DF440000}"/>
    <cellStyle name="Currency [0] 10788" xfId="17634" hidden="1" xr:uid="{00000000-0005-0000-0000-000003450000}"/>
    <cellStyle name="Currency [0] 10789" xfId="17638" hidden="1" xr:uid="{00000000-0005-0000-0000-000007450000}"/>
    <cellStyle name="Currency [0] 1079" xfId="1181" hidden="1" xr:uid="{00000000-0005-0000-0000-0000BE040000}"/>
    <cellStyle name="Currency [0] 10790" xfId="17699" hidden="1" xr:uid="{00000000-0005-0000-0000-000044450000}"/>
    <cellStyle name="Currency [0] 10791" xfId="15952" hidden="1" xr:uid="{00000000-0005-0000-0000-0000713E0000}"/>
    <cellStyle name="Currency [0] 10792" xfId="17681" hidden="1" xr:uid="{00000000-0005-0000-0000-000032450000}"/>
    <cellStyle name="Currency [0] 10793" xfId="17704" hidden="1" xr:uid="{00000000-0005-0000-0000-000049450000}"/>
    <cellStyle name="Currency [0] 10794" xfId="17706" hidden="1" xr:uid="{00000000-0005-0000-0000-00004B450000}"/>
    <cellStyle name="Currency [0] 10795" xfId="17562" hidden="1" xr:uid="{00000000-0005-0000-0000-0000BB440000}"/>
    <cellStyle name="Currency [0] 10796" xfId="17661" hidden="1" xr:uid="{00000000-0005-0000-0000-00001E450000}"/>
    <cellStyle name="Currency [0] 10797" xfId="17628" hidden="1" xr:uid="{00000000-0005-0000-0000-0000FD440000}"/>
    <cellStyle name="Currency [0] 10798" xfId="17646" hidden="1" xr:uid="{00000000-0005-0000-0000-00000F450000}"/>
    <cellStyle name="Currency [0] 10799" xfId="17643" hidden="1" xr:uid="{00000000-0005-0000-0000-00000C450000}"/>
    <cellStyle name="Currency [0] 108" xfId="130" hidden="1" xr:uid="{00000000-0005-0000-0000-0000A3000000}"/>
    <cellStyle name="Currency [0] 1080" xfId="822" hidden="1" xr:uid="{00000000-0005-0000-0000-000057030000}"/>
    <cellStyle name="Currency [0] 10800" xfId="17710" hidden="1" xr:uid="{00000000-0005-0000-0000-00004F450000}"/>
    <cellStyle name="Currency [0] 10801" xfId="17595" hidden="1" xr:uid="{00000000-0005-0000-0000-0000DC440000}"/>
    <cellStyle name="Currency [0] 10802" xfId="17695" hidden="1" xr:uid="{00000000-0005-0000-0000-000040450000}"/>
    <cellStyle name="Currency [0] 10803" xfId="17717" hidden="1" xr:uid="{00000000-0005-0000-0000-000056450000}"/>
    <cellStyle name="Currency [0] 10804" xfId="17719" hidden="1" xr:uid="{00000000-0005-0000-0000-000058450000}"/>
    <cellStyle name="Currency [0] 10805" xfId="17647" hidden="1" xr:uid="{00000000-0005-0000-0000-000010450000}"/>
    <cellStyle name="Currency [0] 10806" xfId="17679" hidden="1" xr:uid="{00000000-0005-0000-0000-000030450000}"/>
    <cellStyle name="Currency [0] 10807" xfId="15960" hidden="1" xr:uid="{00000000-0005-0000-0000-0000793E0000}"/>
    <cellStyle name="Currency [0] 10808" xfId="17665" hidden="1" xr:uid="{00000000-0005-0000-0000-000022450000}"/>
    <cellStyle name="Currency [0] 10809" xfId="17662" hidden="1" xr:uid="{00000000-0005-0000-0000-00001F450000}"/>
    <cellStyle name="Currency [0] 1081" xfId="1178" hidden="1" xr:uid="{00000000-0005-0000-0000-0000BB040000}"/>
    <cellStyle name="Currency [0] 10810" xfId="17723" hidden="1" xr:uid="{00000000-0005-0000-0000-00005C450000}"/>
    <cellStyle name="Currency [0] 10811" xfId="17558" hidden="1" xr:uid="{00000000-0005-0000-0000-0000B7440000}"/>
    <cellStyle name="Currency [0] 10812" xfId="17707" hidden="1" xr:uid="{00000000-0005-0000-0000-00004C450000}"/>
    <cellStyle name="Currency [0] 10813" xfId="17727" hidden="1" xr:uid="{00000000-0005-0000-0000-000060450000}"/>
    <cellStyle name="Currency [0] 10814" xfId="17729" hidden="1" xr:uid="{00000000-0005-0000-0000-000062450000}"/>
    <cellStyle name="Currency [0] 10815" xfId="17666" hidden="1" xr:uid="{00000000-0005-0000-0000-000023450000}"/>
    <cellStyle name="Currency [0] 10816" xfId="17694" hidden="1" xr:uid="{00000000-0005-0000-0000-00003F450000}"/>
    <cellStyle name="Currency [0] 10817" xfId="17654" hidden="1" xr:uid="{00000000-0005-0000-0000-000017450000}"/>
    <cellStyle name="Currency [0] 10818" xfId="17683" hidden="1" xr:uid="{00000000-0005-0000-0000-000034450000}"/>
    <cellStyle name="Currency [0] 10819" xfId="17680" hidden="1" xr:uid="{00000000-0005-0000-0000-000031450000}"/>
    <cellStyle name="Currency [0] 1082" xfId="1182" hidden="1" xr:uid="{00000000-0005-0000-0000-0000BF040000}"/>
    <cellStyle name="Currency [0] 10820" xfId="17733" hidden="1" xr:uid="{00000000-0005-0000-0000-000066450000}"/>
    <cellStyle name="Currency [0] 10821" xfId="17561" hidden="1" xr:uid="{00000000-0005-0000-0000-0000BA440000}"/>
    <cellStyle name="Currency [0] 10822" xfId="17720" hidden="1" xr:uid="{00000000-0005-0000-0000-000059450000}"/>
    <cellStyle name="Currency [0] 10823" xfId="17737" hidden="1" xr:uid="{00000000-0005-0000-0000-00006A450000}"/>
    <cellStyle name="Currency [0] 10824" xfId="17739" hidden="1" xr:uid="{00000000-0005-0000-0000-00006C450000}"/>
    <cellStyle name="Currency [0] 10825" xfId="17620" hidden="1" xr:uid="{00000000-0005-0000-0000-0000F5440000}"/>
    <cellStyle name="Currency [0] 10826" xfId="17656" hidden="1" xr:uid="{00000000-0005-0000-0000-000019450000}"/>
    <cellStyle name="Currency [0] 10827" xfId="17725" hidden="1" xr:uid="{00000000-0005-0000-0000-00005E450000}"/>
    <cellStyle name="Currency [0] 10828" xfId="17713" hidden="1" xr:uid="{00000000-0005-0000-0000-000052450000}"/>
    <cellStyle name="Currency [0] 10829" xfId="17730" hidden="1" xr:uid="{00000000-0005-0000-0000-000063450000}"/>
    <cellStyle name="Currency [0] 1083" xfId="1183" hidden="1" xr:uid="{00000000-0005-0000-0000-0000C0040000}"/>
    <cellStyle name="Currency [0] 10830" xfId="17741" hidden="1" xr:uid="{00000000-0005-0000-0000-00006E450000}"/>
    <cellStyle name="Currency [0] 10831" xfId="17589" hidden="1" xr:uid="{00000000-0005-0000-0000-0000D6440000}"/>
    <cellStyle name="Currency [0] 10832" xfId="17653" hidden="1" xr:uid="{00000000-0005-0000-0000-000016450000}"/>
    <cellStyle name="Currency [0] 10833" xfId="17745" hidden="1" xr:uid="{00000000-0005-0000-0000-000072450000}"/>
    <cellStyle name="Currency [0] 10834" xfId="17747" hidden="1" xr:uid="{00000000-0005-0000-0000-000074450000}"/>
    <cellStyle name="Currency [0] 10835" xfId="17702" hidden="1" xr:uid="{00000000-0005-0000-0000-000047450000}"/>
    <cellStyle name="Currency [0] 10836" xfId="17714" hidden="1" xr:uid="{00000000-0005-0000-0000-000053450000}"/>
    <cellStyle name="Currency [0] 10837" xfId="17742" hidden="1" xr:uid="{00000000-0005-0000-0000-00006F450000}"/>
    <cellStyle name="Currency [0] 10838" xfId="17715" hidden="1" xr:uid="{00000000-0005-0000-0000-000054450000}"/>
    <cellStyle name="Currency [0] 10839" xfId="17748" hidden="1" xr:uid="{00000000-0005-0000-0000-000075450000}"/>
    <cellStyle name="Currency [0] 1084" xfId="1177" hidden="1" xr:uid="{00000000-0005-0000-0000-0000BA040000}"/>
    <cellStyle name="Currency [0] 10840" xfId="17750" hidden="1" xr:uid="{00000000-0005-0000-0000-000077450000}"/>
    <cellStyle name="Currency [0] 10841" xfId="17743" hidden="1" xr:uid="{00000000-0005-0000-0000-000070450000}"/>
    <cellStyle name="Currency [0] 10842" xfId="17689" hidden="1" xr:uid="{00000000-0005-0000-0000-00003A450000}"/>
    <cellStyle name="Currency [0] 10843" xfId="17752" hidden="1" xr:uid="{00000000-0005-0000-0000-000079450000}"/>
    <cellStyle name="Currency [0] 10844" xfId="17754" hidden="1" xr:uid="{00000000-0005-0000-0000-00007B450000}"/>
    <cellStyle name="Currency [0] 10845" xfId="17811" hidden="1" xr:uid="{00000000-0005-0000-0000-0000B4450000}"/>
    <cellStyle name="Currency [0] 10846" xfId="17830" hidden="1" xr:uid="{00000000-0005-0000-0000-0000C7450000}"/>
    <cellStyle name="Currency [0] 10847" xfId="17837" hidden="1" xr:uid="{00000000-0005-0000-0000-0000CE450000}"/>
    <cellStyle name="Currency [0] 10848" xfId="17844" hidden="1" xr:uid="{00000000-0005-0000-0000-0000D5450000}"/>
    <cellStyle name="Currency [0] 10849" xfId="17849" hidden="1" xr:uid="{00000000-0005-0000-0000-0000DA450000}"/>
    <cellStyle name="Currency [0] 1085" xfId="839" hidden="1" xr:uid="{00000000-0005-0000-0000-000068030000}"/>
    <cellStyle name="Currency [0] 10850" xfId="17828" hidden="1" xr:uid="{00000000-0005-0000-0000-0000C5450000}"/>
    <cellStyle name="Currency [0] 10851" xfId="17839" hidden="1" xr:uid="{00000000-0005-0000-0000-0000D0450000}"/>
    <cellStyle name="Currency [0] 10852" xfId="17853" hidden="1" xr:uid="{00000000-0005-0000-0000-0000DE450000}"/>
    <cellStyle name="Currency [0] 10853" xfId="17855" hidden="1" xr:uid="{00000000-0005-0000-0000-0000E0450000}"/>
    <cellStyle name="Currency [0] 10854" xfId="17838" hidden="1" xr:uid="{00000000-0005-0000-0000-0000CF450000}"/>
    <cellStyle name="Currency [0] 10855" xfId="17812" hidden="1" xr:uid="{00000000-0005-0000-0000-0000B5450000}"/>
    <cellStyle name="Currency [0] 10856" xfId="17866" hidden="1" xr:uid="{00000000-0005-0000-0000-0000EB450000}"/>
    <cellStyle name="Currency [0] 10857" xfId="17875" hidden="1" xr:uid="{00000000-0005-0000-0000-0000F4450000}"/>
    <cellStyle name="Currency [0] 10858" xfId="17886" hidden="1" xr:uid="{00000000-0005-0000-0000-0000FF450000}"/>
    <cellStyle name="Currency [0] 10859" xfId="17892" hidden="1" xr:uid="{00000000-0005-0000-0000-000005460000}"/>
    <cellStyle name="Currency [0] 1086" xfId="1189" hidden="1" xr:uid="{00000000-0005-0000-0000-0000C6040000}"/>
    <cellStyle name="Currency [0] 10860" xfId="17864" hidden="1" xr:uid="{00000000-0005-0000-0000-0000E9450000}"/>
    <cellStyle name="Currency [0] 10861" xfId="17882" hidden="1" xr:uid="{00000000-0005-0000-0000-0000FB450000}"/>
    <cellStyle name="Currency [0] 10862" xfId="17904" hidden="1" xr:uid="{00000000-0005-0000-0000-000011460000}"/>
    <cellStyle name="Currency [0] 10863" xfId="17906" hidden="1" xr:uid="{00000000-0005-0000-0000-000013460000}"/>
    <cellStyle name="Currency [0] 10864" xfId="17834" hidden="1" xr:uid="{00000000-0005-0000-0000-0000CB450000}"/>
    <cellStyle name="Currency [0] 10865" xfId="17818" hidden="1" xr:uid="{00000000-0005-0000-0000-0000BB450000}"/>
    <cellStyle name="Currency [0] 10866" xfId="17878" hidden="1" xr:uid="{00000000-0005-0000-0000-0000F7450000}"/>
    <cellStyle name="Currency [0] 10867" xfId="17823" hidden="1" xr:uid="{00000000-0005-0000-0000-0000C0450000}"/>
    <cellStyle name="Currency [0] 10868" xfId="17867" hidden="1" xr:uid="{00000000-0005-0000-0000-0000EC450000}"/>
    <cellStyle name="Currency [0] 10869" xfId="17911" hidden="1" xr:uid="{00000000-0005-0000-0000-000018460000}"/>
    <cellStyle name="Currency [0] 1087" xfId="1193" hidden="1" xr:uid="{00000000-0005-0000-0000-0000CA040000}"/>
    <cellStyle name="Currency [0] 10870" xfId="17879" hidden="1" xr:uid="{00000000-0005-0000-0000-0000F8450000}"/>
    <cellStyle name="Currency [0] 10871" xfId="17887" hidden="1" xr:uid="{00000000-0005-0000-0000-000000460000}"/>
    <cellStyle name="Currency [0] 10872" xfId="17923" hidden="1" xr:uid="{00000000-0005-0000-0000-000024460000}"/>
    <cellStyle name="Currency [0] 10873" xfId="17925" hidden="1" xr:uid="{00000000-0005-0000-0000-000026460000}"/>
    <cellStyle name="Currency [0] 10874" xfId="17881" hidden="1" xr:uid="{00000000-0005-0000-0000-0000FA450000}"/>
    <cellStyle name="Currency [0] 10875" xfId="17894" hidden="1" xr:uid="{00000000-0005-0000-0000-000007460000}"/>
    <cellStyle name="Currency [0] 10876" xfId="17899" hidden="1" xr:uid="{00000000-0005-0000-0000-00000C460000}"/>
    <cellStyle name="Currency [0] 10877" xfId="17893" hidden="1" xr:uid="{00000000-0005-0000-0000-000006460000}"/>
    <cellStyle name="Currency [0] 10878" xfId="17941" hidden="1" xr:uid="{00000000-0005-0000-0000-000036460000}"/>
    <cellStyle name="Currency [0] 10879" xfId="17949" hidden="1" xr:uid="{00000000-0005-0000-0000-00003E460000}"/>
    <cellStyle name="Currency [0] 1088" xfId="1199" hidden="1" xr:uid="{00000000-0005-0000-0000-0000D0040000}"/>
    <cellStyle name="Currency [0] 10880" xfId="17877" hidden="1" xr:uid="{00000000-0005-0000-0000-0000F6450000}"/>
    <cellStyle name="Currency [0] 10881" xfId="17935" hidden="1" xr:uid="{00000000-0005-0000-0000-000030460000}"/>
    <cellStyle name="Currency [0] 10882" xfId="17958" hidden="1" xr:uid="{00000000-0005-0000-0000-000047460000}"/>
    <cellStyle name="Currency [0] 10883" xfId="17960" hidden="1" xr:uid="{00000000-0005-0000-0000-000049460000}"/>
    <cellStyle name="Currency [0] 10884" xfId="17860" hidden="1" xr:uid="{00000000-0005-0000-0000-0000E5450000}"/>
    <cellStyle name="Currency [0] 10885" xfId="17870" hidden="1" xr:uid="{00000000-0005-0000-0000-0000EF450000}"/>
    <cellStyle name="Currency [0] 10886" xfId="17932" hidden="1" xr:uid="{00000000-0005-0000-0000-00002D460000}"/>
    <cellStyle name="Currency [0] 10887" xfId="17897" hidden="1" xr:uid="{00000000-0005-0000-0000-00000A460000}"/>
    <cellStyle name="Currency [0] 10888" xfId="17842" hidden="1" xr:uid="{00000000-0005-0000-0000-0000D3450000}"/>
    <cellStyle name="Currency [0] 10889" xfId="17968" hidden="1" xr:uid="{00000000-0005-0000-0000-000051460000}"/>
    <cellStyle name="Currency [0] 1089" xfId="1202" hidden="1" xr:uid="{00000000-0005-0000-0000-0000D3040000}"/>
    <cellStyle name="Currency [0] 10890" xfId="17933" hidden="1" xr:uid="{00000000-0005-0000-0000-00002E460000}"/>
    <cellStyle name="Currency [0] 10891" xfId="17944" hidden="1" xr:uid="{00000000-0005-0000-0000-000039460000}"/>
    <cellStyle name="Currency [0] 10892" xfId="17976" hidden="1" xr:uid="{00000000-0005-0000-0000-000059460000}"/>
    <cellStyle name="Currency [0] 10893" xfId="17978" hidden="1" xr:uid="{00000000-0005-0000-0000-00005B460000}"/>
    <cellStyle name="Currency [0] 10894" xfId="17930" hidden="1" xr:uid="{00000000-0005-0000-0000-00002B460000}"/>
    <cellStyle name="Currency [0] 10895" xfId="17929" hidden="1" xr:uid="{00000000-0005-0000-0000-00002A460000}"/>
    <cellStyle name="Currency [0] 10896" xfId="17919" hidden="1" xr:uid="{00000000-0005-0000-0000-000020460000}"/>
    <cellStyle name="Currency [0] 10897" xfId="17915" hidden="1" xr:uid="{00000000-0005-0000-0000-00001C460000}"/>
    <cellStyle name="Currency [0] 10898" xfId="17917" hidden="1" xr:uid="{00000000-0005-0000-0000-00001E460000}"/>
    <cellStyle name="Currency [0] 10899" xfId="17985" hidden="1" xr:uid="{00000000-0005-0000-0000-000062460000}"/>
    <cellStyle name="Currency [0] 109" xfId="174" hidden="1" xr:uid="{00000000-0005-0000-0000-0000CF000000}"/>
    <cellStyle name="Currency [0] 1090" xfId="1188" hidden="1" xr:uid="{00000000-0005-0000-0000-0000C5040000}"/>
    <cellStyle name="Currency [0] 10900" xfId="17820" hidden="1" xr:uid="{00000000-0005-0000-0000-0000BD450000}"/>
    <cellStyle name="Currency [0] 10901" xfId="17963" hidden="1" xr:uid="{00000000-0005-0000-0000-00004C460000}"/>
    <cellStyle name="Currency [0] 10902" xfId="17991" hidden="1" xr:uid="{00000000-0005-0000-0000-000068460000}"/>
    <cellStyle name="Currency [0] 10903" xfId="17993" hidden="1" xr:uid="{00000000-0005-0000-0000-00006A460000}"/>
    <cellStyle name="Currency [0] 10904" xfId="17868" hidden="1" xr:uid="{00000000-0005-0000-0000-0000ED450000}"/>
    <cellStyle name="Currency [0] 10905" xfId="17942" hidden="1" xr:uid="{00000000-0005-0000-0000-000037460000}"/>
    <cellStyle name="Currency [0] 10906" xfId="17898" hidden="1" xr:uid="{00000000-0005-0000-0000-00000B460000}"/>
    <cellStyle name="Currency [0] 10907" xfId="17934" hidden="1" xr:uid="{00000000-0005-0000-0000-00002F460000}"/>
    <cellStyle name="Currency [0] 10908" xfId="17938" hidden="1" xr:uid="{00000000-0005-0000-0000-000033460000}"/>
    <cellStyle name="Currency [0] 10909" xfId="17999" hidden="1" xr:uid="{00000000-0005-0000-0000-000070460000}"/>
    <cellStyle name="Currency [0] 1091" xfId="1198" hidden="1" xr:uid="{00000000-0005-0000-0000-0000CF040000}"/>
    <cellStyle name="Currency [0] 10910" xfId="17815" hidden="1" xr:uid="{00000000-0005-0000-0000-0000B8450000}"/>
    <cellStyle name="Currency [0] 10911" xfId="17981" hidden="1" xr:uid="{00000000-0005-0000-0000-00005E460000}"/>
    <cellStyle name="Currency [0] 10912" xfId="18004" hidden="1" xr:uid="{00000000-0005-0000-0000-000075460000}"/>
    <cellStyle name="Currency [0] 10913" xfId="18006" hidden="1" xr:uid="{00000000-0005-0000-0000-000077460000}"/>
    <cellStyle name="Currency [0] 10914" xfId="17862" hidden="1" xr:uid="{00000000-0005-0000-0000-0000E7450000}"/>
    <cellStyle name="Currency [0] 10915" xfId="17961" hidden="1" xr:uid="{00000000-0005-0000-0000-00004A460000}"/>
    <cellStyle name="Currency [0] 10916" xfId="17928" hidden="1" xr:uid="{00000000-0005-0000-0000-000029460000}"/>
    <cellStyle name="Currency [0] 10917" xfId="17946" hidden="1" xr:uid="{00000000-0005-0000-0000-00003B460000}"/>
    <cellStyle name="Currency [0] 10918" xfId="17943" hidden="1" xr:uid="{00000000-0005-0000-0000-000038460000}"/>
    <cellStyle name="Currency [0] 10919" xfId="18010" hidden="1" xr:uid="{00000000-0005-0000-0000-00007B460000}"/>
    <cellStyle name="Currency [0] 1092" xfId="1209" hidden="1" xr:uid="{00000000-0005-0000-0000-0000DA040000}"/>
    <cellStyle name="Currency [0] 10920" xfId="17895" hidden="1" xr:uid="{00000000-0005-0000-0000-000008460000}"/>
    <cellStyle name="Currency [0] 10921" xfId="17995" hidden="1" xr:uid="{00000000-0005-0000-0000-00006C460000}"/>
    <cellStyle name="Currency [0] 10922" xfId="18017" hidden="1" xr:uid="{00000000-0005-0000-0000-000082460000}"/>
    <cellStyle name="Currency [0] 10923" xfId="18019" hidden="1" xr:uid="{00000000-0005-0000-0000-000084460000}"/>
    <cellStyle name="Currency [0] 10924" xfId="17947" hidden="1" xr:uid="{00000000-0005-0000-0000-00003C460000}"/>
    <cellStyle name="Currency [0] 10925" xfId="17979" hidden="1" xr:uid="{00000000-0005-0000-0000-00005C460000}"/>
    <cellStyle name="Currency [0] 10926" xfId="17831" hidden="1" xr:uid="{00000000-0005-0000-0000-0000C8450000}"/>
    <cellStyle name="Currency [0] 10927" xfId="17965" hidden="1" xr:uid="{00000000-0005-0000-0000-00004E460000}"/>
    <cellStyle name="Currency [0] 10928" xfId="17962" hidden="1" xr:uid="{00000000-0005-0000-0000-00004B460000}"/>
    <cellStyle name="Currency [0] 10929" xfId="18023" hidden="1" xr:uid="{00000000-0005-0000-0000-000088460000}"/>
    <cellStyle name="Currency [0] 1093" xfId="1210" hidden="1" xr:uid="{00000000-0005-0000-0000-0000DB040000}"/>
    <cellStyle name="Currency [0] 10930" xfId="17858" hidden="1" xr:uid="{00000000-0005-0000-0000-0000E3450000}"/>
    <cellStyle name="Currency [0] 10931" xfId="18007" hidden="1" xr:uid="{00000000-0005-0000-0000-000078460000}"/>
    <cellStyle name="Currency [0] 10932" xfId="18027" hidden="1" xr:uid="{00000000-0005-0000-0000-00008C460000}"/>
    <cellStyle name="Currency [0] 10933" xfId="18029" hidden="1" xr:uid="{00000000-0005-0000-0000-00008E460000}"/>
    <cellStyle name="Currency [0] 10934" xfId="17966" hidden="1" xr:uid="{00000000-0005-0000-0000-00004F460000}"/>
    <cellStyle name="Currency [0] 10935" xfId="17994" hidden="1" xr:uid="{00000000-0005-0000-0000-00006B460000}"/>
    <cellStyle name="Currency [0] 10936" xfId="17954" hidden="1" xr:uid="{00000000-0005-0000-0000-000043460000}"/>
    <cellStyle name="Currency [0] 10937" xfId="17983" hidden="1" xr:uid="{00000000-0005-0000-0000-000060460000}"/>
    <cellStyle name="Currency [0] 10938" xfId="17980" hidden="1" xr:uid="{00000000-0005-0000-0000-00005D460000}"/>
    <cellStyle name="Currency [0] 10939" xfId="18033" hidden="1" xr:uid="{00000000-0005-0000-0000-000092460000}"/>
    <cellStyle name="Currency [0] 1094" xfId="1175" hidden="1" xr:uid="{00000000-0005-0000-0000-0000B8040000}"/>
    <cellStyle name="Currency [0] 10940" xfId="17861" hidden="1" xr:uid="{00000000-0005-0000-0000-0000E6450000}"/>
    <cellStyle name="Currency [0] 10941" xfId="18020" hidden="1" xr:uid="{00000000-0005-0000-0000-000085460000}"/>
    <cellStyle name="Currency [0] 10942" xfId="18037" hidden="1" xr:uid="{00000000-0005-0000-0000-000096460000}"/>
    <cellStyle name="Currency [0] 10943" xfId="18039" hidden="1" xr:uid="{00000000-0005-0000-0000-000098460000}"/>
    <cellStyle name="Currency [0] 10944" xfId="17920" hidden="1" xr:uid="{00000000-0005-0000-0000-000021460000}"/>
    <cellStyle name="Currency [0] 10945" xfId="17956" hidden="1" xr:uid="{00000000-0005-0000-0000-000045460000}"/>
    <cellStyle name="Currency [0] 10946" xfId="18025" hidden="1" xr:uid="{00000000-0005-0000-0000-00008A460000}"/>
    <cellStyle name="Currency [0] 10947" xfId="18013" hidden="1" xr:uid="{00000000-0005-0000-0000-00007E460000}"/>
    <cellStyle name="Currency [0] 10948" xfId="18030" hidden="1" xr:uid="{00000000-0005-0000-0000-00008F460000}"/>
    <cellStyle name="Currency [0] 10949" xfId="18041" hidden="1" xr:uid="{00000000-0005-0000-0000-00009A460000}"/>
    <cellStyle name="Currency [0] 1095" xfId="821" hidden="1" xr:uid="{00000000-0005-0000-0000-000056030000}"/>
    <cellStyle name="Currency [0] 10950" xfId="17889" hidden="1" xr:uid="{00000000-0005-0000-0000-000002460000}"/>
    <cellStyle name="Currency [0] 10951" xfId="17953" hidden="1" xr:uid="{00000000-0005-0000-0000-000042460000}"/>
    <cellStyle name="Currency [0] 10952" xfId="18045" hidden="1" xr:uid="{00000000-0005-0000-0000-00009E460000}"/>
    <cellStyle name="Currency [0] 10953" xfId="18047" hidden="1" xr:uid="{00000000-0005-0000-0000-0000A0460000}"/>
    <cellStyle name="Currency [0] 10954" xfId="18002" hidden="1" xr:uid="{00000000-0005-0000-0000-000073460000}"/>
    <cellStyle name="Currency [0] 10955" xfId="18014" hidden="1" xr:uid="{00000000-0005-0000-0000-00007F460000}"/>
    <cellStyle name="Currency [0] 10956" xfId="18042" hidden="1" xr:uid="{00000000-0005-0000-0000-00009B460000}"/>
    <cellStyle name="Currency [0] 10957" xfId="18015" hidden="1" xr:uid="{00000000-0005-0000-0000-000080460000}"/>
    <cellStyle name="Currency [0] 10958" xfId="18048" hidden="1" xr:uid="{00000000-0005-0000-0000-0000A1460000}"/>
    <cellStyle name="Currency [0] 10959" xfId="18050" hidden="1" xr:uid="{00000000-0005-0000-0000-0000A3460000}"/>
    <cellStyle name="Currency [0] 1096" xfId="1195" hidden="1" xr:uid="{00000000-0005-0000-0000-0000CC040000}"/>
    <cellStyle name="Currency [0] 10960" xfId="18043" hidden="1" xr:uid="{00000000-0005-0000-0000-00009C460000}"/>
    <cellStyle name="Currency [0] 10961" xfId="17989" hidden="1" xr:uid="{00000000-0005-0000-0000-000066460000}"/>
    <cellStyle name="Currency [0] 10962" xfId="18053" hidden="1" xr:uid="{00000000-0005-0000-0000-0000A6460000}"/>
    <cellStyle name="Currency [0] 10963" xfId="18055" hidden="1" xr:uid="{00000000-0005-0000-0000-0000A8460000}"/>
    <cellStyle name="Currency [0] 10964" xfId="17772" hidden="1" xr:uid="{00000000-0005-0000-0000-00008D450000}"/>
    <cellStyle name="Currency [0] 10965" xfId="17794" hidden="1" xr:uid="{00000000-0005-0000-0000-0000A3450000}"/>
    <cellStyle name="Currency [0] 10966" xfId="18059" hidden="1" xr:uid="{00000000-0005-0000-0000-0000AC460000}"/>
    <cellStyle name="Currency [0] 10967" xfId="18066" hidden="1" xr:uid="{00000000-0005-0000-0000-0000B3460000}"/>
    <cellStyle name="Currency [0] 10968" xfId="18068" hidden="1" xr:uid="{00000000-0005-0000-0000-0000B5460000}"/>
    <cellStyle name="Currency [0] 10969" xfId="17759" hidden="1" xr:uid="{00000000-0005-0000-0000-000080450000}"/>
    <cellStyle name="Currency [0] 1097" xfId="811" hidden="1" xr:uid="{00000000-0005-0000-0000-00004C030000}"/>
    <cellStyle name="Currency [0] 10970" xfId="18062" hidden="1" xr:uid="{00000000-0005-0000-0000-0000AF460000}"/>
    <cellStyle name="Currency [0] 10971" xfId="18071" hidden="1" xr:uid="{00000000-0005-0000-0000-0000B8460000}"/>
    <cellStyle name="Currency [0] 10972" xfId="18073" hidden="1" xr:uid="{00000000-0005-0000-0000-0000BA460000}"/>
    <cellStyle name="Currency [0] 10973" xfId="18061" hidden="1" xr:uid="{00000000-0005-0000-0000-0000AE460000}"/>
    <cellStyle name="Currency [0] 10974" xfId="17771" hidden="1" xr:uid="{00000000-0005-0000-0000-00008C450000}"/>
    <cellStyle name="Currency [0] 10975" xfId="18084" hidden="1" xr:uid="{00000000-0005-0000-0000-0000C5460000}"/>
    <cellStyle name="Currency [0] 10976" xfId="18093" hidden="1" xr:uid="{00000000-0005-0000-0000-0000CE460000}"/>
    <cellStyle name="Currency [0] 10977" xfId="18104" hidden="1" xr:uid="{00000000-0005-0000-0000-0000D9460000}"/>
    <cellStyle name="Currency [0] 10978" xfId="18110" hidden="1" xr:uid="{00000000-0005-0000-0000-0000DF460000}"/>
    <cellStyle name="Currency [0] 10979" xfId="18082" hidden="1" xr:uid="{00000000-0005-0000-0000-0000C3460000}"/>
    <cellStyle name="Currency [0] 1098" xfId="1190" hidden="1" xr:uid="{00000000-0005-0000-0000-0000C7040000}"/>
    <cellStyle name="Currency [0] 10980" xfId="18100" hidden="1" xr:uid="{00000000-0005-0000-0000-0000D5460000}"/>
    <cellStyle name="Currency [0] 10981" xfId="18122" hidden="1" xr:uid="{00000000-0005-0000-0000-0000EB460000}"/>
    <cellStyle name="Currency [0] 10982" xfId="18124" hidden="1" xr:uid="{00000000-0005-0000-0000-0000ED460000}"/>
    <cellStyle name="Currency [0] 10983" xfId="18056" hidden="1" xr:uid="{00000000-0005-0000-0000-0000A9460000}"/>
    <cellStyle name="Currency [0] 10984" xfId="17767" hidden="1" xr:uid="{00000000-0005-0000-0000-000088450000}"/>
    <cellStyle name="Currency [0] 10985" xfId="18096" hidden="1" xr:uid="{00000000-0005-0000-0000-0000D1460000}"/>
    <cellStyle name="Currency [0] 10986" xfId="17763" hidden="1" xr:uid="{00000000-0005-0000-0000-000084450000}"/>
    <cellStyle name="Currency [0] 10987" xfId="18085" hidden="1" xr:uid="{00000000-0005-0000-0000-0000C6460000}"/>
    <cellStyle name="Currency [0] 10988" xfId="18129" hidden="1" xr:uid="{00000000-0005-0000-0000-0000F2460000}"/>
    <cellStyle name="Currency [0] 10989" xfId="18097" hidden="1" xr:uid="{00000000-0005-0000-0000-0000D2460000}"/>
    <cellStyle name="Currency [0] 1099" xfId="1211" hidden="1" xr:uid="{00000000-0005-0000-0000-0000DC040000}"/>
    <cellStyle name="Currency [0] 10990" xfId="18105" hidden="1" xr:uid="{00000000-0005-0000-0000-0000DA460000}"/>
    <cellStyle name="Currency [0] 10991" xfId="18141" hidden="1" xr:uid="{00000000-0005-0000-0000-0000FE460000}"/>
    <cellStyle name="Currency [0] 10992" xfId="18143" hidden="1" xr:uid="{00000000-0005-0000-0000-000000470000}"/>
    <cellStyle name="Currency [0] 10993" xfId="18099" hidden="1" xr:uid="{00000000-0005-0000-0000-0000D4460000}"/>
    <cellStyle name="Currency [0] 10994" xfId="18112" hidden="1" xr:uid="{00000000-0005-0000-0000-0000E1460000}"/>
    <cellStyle name="Currency [0] 10995" xfId="18117" hidden="1" xr:uid="{00000000-0005-0000-0000-0000E6460000}"/>
    <cellStyle name="Currency [0] 10996" xfId="18111" hidden="1" xr:uid="{00000000-0005-0000-0000-0000E0460000}"/>
    <cellStyle name="Currency [0] 10997" xfId="18159" hidden="1" xr:uid="{00000000-0005-0000-0000-000010470000}"/>
    <cellStyle name="Currency [0] 10998" xfId="18167" hidden="1" xr:uid="{00000000-0005-0000-0000-000018470000}"/>
    <cellStyle name="Currency [0] 10999" xfId="18095" hidden="1" xr:uid="{00000000-0005-0000-0000-0000D0460000}"/>
    <cellStyle name="Currency [0] 11" xfId="55" hidden="1" xr:uid="{00000000-0005-0000-0000-000057000000}"/>
    <cellStyle name="Currency [0] 110" xfId="175" hidden="1" xr:uid="{00000000-0005-0000-0000-0000D0000000}"/>
    <cellStyle name="Currency [0] 1100" xfId="1196" hidden="1" xr:uid="{00000000-0005-0000-0000-0000CD040000}"/>
    <cellStyle name="Currency [0] 11000" xfId="18153" hidden="1" xr:uid="{00000000-0005-0000-0000-00000A470000}"/>
    <cellStyle name="Currency [0] 11001" xfId="18176" hidden="1" xr:uid="{00000000-0005-0000-0000-000021470000}"/>
    <cellStyle name="Currency [0] 11002" xfId="18178" hidden="1" xr:uid="{00000000-0005-0000-0000-000023470000}"/>
    <cellStyle name="Currency [0] 11003" xfId="18078" hidden="1" xr:uid="{00000000-0005-0000-0000-0000BF460000}"/>
    <cellStyle name="Currency [0] 11004" xfId="18088" hidden="1" xr:uid="{00000000-0005-0000-0000-0000C9460000}"/>
    <cellStyle name="Currency [0] 11005" xfId="18150" hidden="1" xr:uid="{00000000-0005-0000-0000-000007470000}"/>
    <cellStyle name="Currency [0] 11006" xfId="18115" hidden="1" xr:uid="{00000000-0005-0000-0000-0000E4460000}"/>
    <cellStyle name="Currency [0] 11007" xfId="18064" hidden="1" xr:uid="{00000000-0005-0000-0000-0000B1460000}"/>
    <cellStyle name="Currency [0] 11008" xfId="18186" hidden="1" xr:uid="{00000000-0005-0000-0000-00002B470000}"/>
    <cellStyle name="Currency [0] 11009" xfId="18151" hidden="1" xr:uid="{00000000-0005-0000-0000-000008470000}"/>
    <cellStyle name="Currency [0] 1101" xfId="1200" hidden="1" xr:uid="{00000000-0005-0000-0000-0000D1040000}"/>
    <cellStyle name="Currency [0] 11010" xfId="18162" hidden="1" xr:uid="{00000000-0005-0000-0000-000013470000}"/>
    <cellStyle name="Currency [0] 11011" xfId="18194" hidden="1" xr:uid="{00000000-0005-0000-0000-000033470000}"/>
    <cellStyle name="Currency [0] 11012" xfId="18196" hidden="1" xr:uid="{00000000-0005-0000-0000-000035470000}"/>
    <cellStyle name="Currency [0] 11013" xfId="18148" hidden="1" xr:uid="{00000000-0005-0000-0000-000005470000}"/>
    <cellStyle name="Currency [0] 11014" xfId="18147" hidden="1" xr:uid="{00000000-0005-0000-0000-000004470000}"/>
    <cellStyle name="Currency [0] 11015" xfId="18137" hidden="1" xr:uid="{00000000-0005-0000-0000-0000FA460000}"/>
    <cellStyle name="Currency [0] 11016" xfId="18133" hidden="1" xr:uid="{00000000-0005-0000-0000-0000F6460000}"/>
    <cellStyle name="Currency [0] 11017" xfId="18135" hidden="1" xr:uid="{00000000-0005-0000-0000-0000F8460000}"/>
    <cellStyle name="Currency [0] 11018" xfId="18203" hidden="1" xr:uid="{00000000-0005-0000-0000-00003C470000}"/>
    <cellStyle name="Currency [0] 11019" xfId="17765" hidden="1" xr:uid="{00000000-0005-0000-0000-000086450000}"/>
    <cellStyle name="Currency [0] 1102" xfId="1216" hidden="1" xr:uid="{00000000-0005-0000-0000-0000E1040000}"/>
    <cellStyle name="Currency [0] 11020" xfId="18181" hidden="1" xr:uid="{00000000-0005-0000-0000-000026470000}"/>
    <cellStyle name="Currency [0] 11021" xfId="18209" hidden="1" xr:uid="{00000000-0005-0000-0000-000042470000}"/>
    <cellStyle name="Currency [0] 11022" xfId="18211" hidden="1" xr:uid="{00000000-0005-0000-0000-000044470000}"/>
    <cellStyle name="Currency [0] 11023" xfId="18086" hidden="1" xr:uid="{00000000-0005-0000-0000-0000C7460000}"/>
    <cellStyle name="Currency [0] 11024" xfId="18160" hidden="1" xr:uid="{00000000-0005-0000-0000-000011470000}"/>
    <cellStyle name="Currency [0] 11025" xfId="18116" hidden="1" xr:uid="{00000000-0005-0000-0000-0000E5460000}"/>
    <cellStyle name="Currency [0] 11026" xfId="18152" hidden="1" xr:uid="{00000000-0005-0000-0000-000009470000}"/>
    <cellStyle name="Currency [0] 11027" xfId="18156" hidden="1" xr:uid="{00000000-0005-0000-0000-00000D470000}"/>
    <cellStyle name="Currency [0] 11028" xfId="18217" hidden="1" xr:uid="{00000000-0005-0000-0000-00004A470000}"/>
    <cellStyle name="Currency [0] 11029" xfId="17800" hidden="1" xr:uid="{00000000-0005-0000-0000-0000A9450000}"/>
    <cellStyle name="Currency [0] 1103" xfId="1217" hidden="1" xr:uid="{00000000-0005-0000-0000-0000E2040000}"/>
    <cellStyle name="Currency [0] 11030" xfId="18199" hidden="1" xr:uid="{00000000-0005-0000-0000-000038470000}"/>
    <cellStyle name="Currency [0] 11031" xfId="18222" hidden="1" xr:uid="{00000000-0005-0000-0000-00004F470000}"/>
    <cellStyle name="Currency [0] 11032" xfId="18224" hidden="1" xr:uid="{00000000-0005-0000-0000-000051470000}"/>
    <cellStyle name="Currency [0] 11033" xfId="18080" hidden="1" xr:uid="{00000000-0005-0000-0000-0000C1460000}"/>
    <cellStyle name="Currency [0] 11034" xfId="18179" hidden="1" xr:uid="{00000000-0005-0000-0000-000024470000}"/>
    <cellStyle name="Currency [0] 11035" xfId="18146" hidden="1" xr:uid="{00000000-0005-0000-0000-000003470000}"/>
    <cellStyle name="Currency [0] 11036" xfId="18164" hidden="1" xr:uid="{00000000-0005-0000-0000-000015470000}"/>
    <cellStyle name="Currency [0] 11037" xfId="18161" hidden="1" xr:uid="{00000000-0005-0000-0000-000012470000}"/>
    <cellStyle name="Currency [0] 11038" xfId="18228" hidden="1" xr:uid="{00000000-0005-0000-0000-000055470000}"/>
    <cellStyle name="Currency [0] 11039" xfId="18113" hidden="1" xr:uid="{00000000-0005-0000-0000-0000E2460000}"/>
    <cellStyle name="Currency [0] 1104" xfId="1197" hidden="1" xr:uid="{00000000-0005-0000-0000-0000CE040000}"/>
    <cellStyle name="Currency [0] 11040" xfId="18213" hidden="1" xr:uid="{00000000-0005-0000-0000-000046470000}"/>
    <cellStyle name="Currency [0] 11041" xfId="18235" hidden="1" xr:uid="{00000000-0005-0000-0000-00005C470000}"/>
    <cellStyle name="Currency [0] 11042" xfId="18237" hidden="1" xr:uid="{00000000-0005-0000-0000-00005E470000}"/>
    <cellStyle name="Currency [0] 11043" xfId="18165" hidden="1" xr:uid="{00000000-0005-0000-0000-000016470000}"/>
    <cellStyle name="Currency [0] 11044" xfId="18197" hidden="1" xr:uid="{00000000-0005-0000-0000-000036470000}"/>
    <cellStyle name="Currency [0] 11045" xfId="17845" hidden="1" xr:uid="{00000000-0005-0000-0000-0000D6450000}"/>
    <cellStyle name="Currency [0] 11046" xfId="18183" hidden="1" xr:uid="{00000000-0005-0000-0000-000028470000}"/>
    <cellStyle name="Currency [0] 11047" xfId="18180" hidden="1" xr:uid="{00000000-0005-0000-0000-000025470000}"/>
    <cellStyle name="Currency [0] 11048" xfId="18241" hidden="1" xr:uid="{00000000-0005-0000-0000-000062470000}"/>
    <cellStyle name="Currency [0] 11049" xfId="18076" hidden="1" xr:uid="{00000000-0005-0000-0000-0000BD460000}"/>
    <cellStyle name="Currency [0] 1105" xfId="1204" hidden="1" xr:uid="{00000000-0005-0000-0000-0000D5040000}"/>
    <cellStyle name="Currency [0] 11050" xfId="18225" hidden="1" xr:uid="{00000000-0005-0000-0000-000052470000}"/>
    <cellStyle name="Currency [0] 11051" xfId="18245" hidden="1" xr:uid="{00000000-0005-0000-0000-000066470000}"/>
    <cellStyle name="Currency [0] 11052" xfId="18247" hidden="1" xr:uid="{00000000-0005-0000-0000-000068470000}"/>
    <cellStyle name="Currency [0] 11053" xfId="18184" hidden="1" xr:uid="{00000000-0005-0000-0000-000029470000}"/>
    <cellStyle name="Currency [0] 11054" xfId="18212" hidden="1" xr:uid="{00000000-0005-0000-0000-000045470000}"/>
    <cellStyle name="Currency [0] 11055" xfId="18172" hidden="1" xr:uid="{00000000-0005-0000-0000-00001D470000}"/>
    <cellStyle name="Currency [0] 11056" xfId="18201" hidden="1" xr:uid="{00000000-0005-0000-0000-00003A470000}"/>
    <cellStyle name="Currency [0] 11057" xfId="18198" hidden="1" xr:uid="{00000000-0005-0000-0000-000037470000}"/>
    <cellStyle name="Currency [0] 11058" xfId="18251" hidden="1" xr:uid="{00000000-0005-0000-0000-00006C470000}"/>
    <cellStyle name="Currency [0] 11059" xfId="18079" hidden="1" xr:uid="{00000000-0005-0000-0000-0000C0460000}"/>
    <cellStyle name="Currency [0] 1106" xfId="1208" hidden="1" xr:uid="{00000000-0005-0000-0000-0000D9040000}"/>
    <cellStyle name="Currency [0] 11060" xfId="18238" hidden="1" xr:uid="{00000000-0005-0000-0000-00005F470000}"/>
    <cellStyle name="Currency [0] 11061" xfId="18255" hidden="1" xr:uid="{00000000-0005-0000-0000-000070470000}"/>
    <cellStyle name="Currency [0] 11062" xfId="18257" hidden="1" xr:uid="{00000000-0005-0000-0000-000072470000}"/>
    <cellStyle name="Currency [0] 11063" xfId="18138" hidden="1" xr:uid="{00000000-0005-0000-0000-0000FB460000}"/>
    <cellStyle name="Currency [0] 11064" xfId="18174" hidden="1" xr:uid="{00000000-0005-0000-0000-00001F470000}"/>
    <cellStyle name="Currency [0] 11065" xfId="18243" hidden="1" xr:uid="{00000000-0005-0000-0000-000064470000}"/>
    <cellStyle name="Currency [0] 11066" xfId="18231" hidden="1" xr:uid="{00000000-0005-0000-0000-000058470000}"/>
    <cellStyle name="Currency [0] 11067" xfId="18248" hidden="1" xr:uid="{00000000-0005-0000-0000-000069470000}"/>
    <cellStyle name="Currency [0] 11068" xfId="18259" hidden="1" xr:uid="{00000000-0005-0000-0000-000074470000}"/>
    <cellStyle name="Currency [0] 11069" xfId="18107" hidden="1" xr:uid="{00000000-0005-0000-0000-0000DC460000}"/>
    <cellStyle name="Currency [0] 1107" xfId="1203" hidden="1" xr:uid="{00000000-0005-0000-0000-0000D4040000}"/>
    <cellStyle name="Currency [0] 11070" xfId="18171" hidden="1" xr:uid="{00000000-0005-0000-0000-00001C470000}"/>
    <cellStyle name="Currency [0] 11071" xfId="18263" hidden="1" xr:uid="{00000000-0005-0000-0000-000078470000}"/>
    <cellStyle name="Currency [0] 11072" xfId="18265" hidden="1" xr:uid="{00000000-0005-0000-0000-00007A470000}"/>
    <cellStyle name="Currency [0] 11073" xfId="18220" hidden="1" xr:uid="{00000000-0005-0000-0000-00004D470000}"/>
    <cellStyle name="Currency [0] 11074" xfId="18232" hidden="1" xr:uid="{00000000-0005-0000-0000-000059470000}"/>
    <cellStyle name="Currency [0] 11075" xfId="18260" hidden="1" xr:uid="{00000000-0005-0000-0000-000075470000}"/>
    <cellStyle name="Currency [0] 11076" xfId="18233" hidden="1" xr:uid="{00000000-0005-0000-0000-00005A470000}"/>
    <cellStyle name="Currency [0] 11077" xfId="18266" hidden="1" xr:uid="{00000000-0005-0000-0000-00007B470000}"/>
    <cellStyle name="Currency [0] 11078" xfId="18268" hidden="1" xr:uid="{00000000-0005-0000-0000-00007D470000}"/>
    <cellStyle name="Currency [0] 11079" xfId="18261" hidden="1" xr:uid="{00000000-0005-0000-0000-000076470000}"/>
    <cellStyle name="Currency [0] 1108" xfId="1226" hidden="1" xr:uid="{00000000-0005-0000-0000-0000EB040000}"/>
    <cellStyle name="Currency [0] 11080" xfId="18207" hidden="1" xr:uid="{00000000-0005-0000-0000-000040470000}"/>
    <cellStyle name="Currency [0] 11081" xfId="18270" hidden="1" xr:uid="{00000000-0005-0000-0000-00007F470000}"/>
    <cellStyle name="Currency [0] 11082" xfId="18272" hidden="1" xr:uid="{00000000-0005-0000-0000-000081470000}"/>
    <cellStyle name="Currency [0] 11083" xfId="17784" hidden="1" xr:uid="{00000000-0005-0000-0000-000099450000}"/>
    <cellStyle name="Currency [0] 11084" xfId="17762" hidden="1" xr:uid="{00000000-0005-0000-0000-000083450000}"/>
    <cellStyle name="Currency [0] 11085" xfId="18278" hidden="1" xr:uid="{00000000-0005-0000-0000-000087470000}"/>
    <cellStyle name="Currency [0] 11086" xfId="18284" hidden="1" xr:uid="{00000000-0005-0000-0000-00008D470000}"/>
    <cellStyle name="Currency [0] 11087" xfId="18286" hidden="1" xr:uid="{00000000-0005-0000-0000-00008F470000}"/>
    <cellStyle name="Currency [0] 11088" xfId="17779" hidden="1" xr:uid="{00000000-0005-0000-0000-000094450000}"/>
    <cellStyle name="Currency [0] 11089" xfId="18280" hidden="1" xr:uid="{00000000-0005-0000-0000-000089470000}"/>
    <cellStyle name="Currency [0] 1109" xfId="1232" hidden="1" xr:uid="{00000000-0005-0000-0000-0000F1040000}"/>
    <cellStyle name="Currency [0] 11090" xfId="18288" hidden="1" xr:uid="{00000000-0005-0000-0000-000091470000}"/>
    <cellStyle name="Currency [0] 11091" xfId="18290" hidden="1" xr:uid="{00000000-0005-0000-0000-000093470000}"/>
    <cellStyle name="Currency [0] 11092" xfId="18279" hidden="1" xr:uid="{00000000-0005-0000-0000-000088470000}"/>
    <cellStyle name="Currency [0] 11093" xfId="17785" hidden="1" xr:uid="{00000000-0005-0000-0000-00009A450000}"/>
    <cellStyle name="Currency [0] 11094" xfId="18301" hidden="1" xr:uid="{00000000-0005-0000-0000-00009E470000}"/>
    <cellStyle name="Currency [0] 11095" xfId="18310" hidden="1" xr:uid="{00000000-0005-0000-0000-0000A7470000}"/>
    <cellStyle name="Currency [0] 11096" xfId="18321" hidden="1" xr:uid="{00000000-0005-0000-0000-0000B2470000}"/>
    <cellStyle name="Currency [0] 11097" xfId="18327" hidden="1" xr:uid="{00000000-0005-0000-0000-0000B8470000}"/>
    <cellStyle name="Currency [0] 11098" xfId="18299" hidden="1" xr:uid="{00000000-0005-0000-0000-00009C470000}"/>
    <cellStyle name="Currency [0] 11099" xfId="18317" hidden="1" xr:uid="{00000000-0005-0000-0000-0000AE470000}"/>
    <cellStyle name="Currency [0] 111" xfId="152" hidden="1" xr:uid="{00000000-0005-0000-0000-0000B9000000}"/>
    <cellStyle name="Currency [0] 1110" xfId="1194" hidden="1" xr:uid="{00000000-0005-0000-0000-0000CB040000}"/>
    <cellStyle name="Currency [0] 11100" xfId="18339" hidden="1" xr:uid="{00000000-0005-0000-0000-0000C4470000}"/>
    <cellStyle name="Currency [0] 11101" xfId="18341" hidden="1" xr:uid="{00000000-0005-0000-0000-0000C6470000}"/>
    <cellStyle name="Currency [0] 11102" xfId="18275" hidden="1" xr:uid="{00000000-0005-0000-0000-000084470000}"/>
    <cellStyle name="Currency [0] 11103" xfId="17789" hidden="1" xr:uid="{00000000-0005-0000-0000-00009E450000}"/>
    <cellStyle name="Currency [0] 11104" xfId="18313" hidden="1" xr:uid="{00000000-0005-0000-0000-0000AA470000}"/>
    <cellStyle name="Currency [0] 11105" xfId="17805" hidden="1" xr:uid="{00000000-0005-0000-0000-0000AE450000}"/>
    <cellStyle name="Currency [0] 11106" xfId="18302" hidden="1" xr:uid="{00000000-0005-0000-0000-00009F470000}"/>
    <cellStyle name="Currency [0] 11107" xfId="18346" hidden="1" xr:uid="{00000000-0005-0000-0000-0000CB470000}"/>
    <cellStyle name="Currency [0] 11108" xfId="18314" hidden="1" xr:uid="{00000000-0005-0000-0000-0000AB470000}"/>
    <cellStyle name="Currency [0] 11109" xfId="18322" hidden="1" xr:uid="{00000000-0005-0000-0000-0000B3470000}"/>
    <cellStyle name="Currency [0] 1111" xfId="1224" hidden="1" xr:uid="{00000000-0005-0000-0000-0000E9040000}"/>
    <cellStyle name="Currency [0] 11110" xfId="18358" hidden="1" xr:uid="{00000000-0005-0000-0000-0000D7470000}"/>
    <cellStyle name="Currency [0] 11111" xfId="18360" hidden="1" xr:uid="{00000000-0005-0000-0000-0000D9470000}"/>
    <cellStyle name="Currency [0] 11112" xfId="18316" hidden="1" xr:uid="{00000000-0005-0000-0000-0000AD470000}"/>
    <cellStyle name="Currency [0] 11113" xfId="18329" hidden="1" xr:uid="{00000000-0005-0000-0000-0000BA470000}"/>
    <cellStyle name="Currency [0] 11114" xfId="18334" hidden="1" xr:uid="{00000000-0005-0000-0000-0000BF470000}"/>
    <cellStyle name="Currency [0] 11115" xfId="18328" hidden="1" xr:uid="{00000000-0005-0000-0000-0000B9470000}"/>
    <cellStyle name="Currency [0] 11116" xfId="18376" hidden="1" xr:uid="{00000000-0005-0000-0000-0000E9470000}"/>
    <cellStyle name="Currency [0] 11117" xfId="18384" hidden="1" xr:uid="{00000000-0005-0000-0000-0000F1470000}"/>
    <cellStyle name="Currency [0] 11118" xfId="18312" hidden="1" xr:uid="{00000000-0005-0000-0000-0000A9470000}"/>
    <cellStyle name="Currency [0] 11119" xfId="18370" hidden="1" xr:uid="{00000000-0005-0000-0000-0000E3470000}"/>
    <cellStyle name="Currency [0] 1112" xfId="1236" hidden="1" xr:uid="{00000000-0005-0000-0000-0000F5040000}"/>
    <cellStyle name="Currency [0] 11120" xfId="18393" hidden="1" xr:uid="{00000000-0005-0000-0000-0000FA470000}"/>
    <cellStyle name="Currency [0] 11121" xfId="18395" hidden="1" xr:uid="{00000000-0005-0000-0000-0000FC470000}"/>
    <cellStyle name="Currency [0] 11122" xfId="18295" hidden="1" xr:uid="{00000000-0005-0000-0000-000098470000}"/>
    <cellStyle name="Currency [0] 11123" xfId="18305" hidden="1" xr:uid="{00000000-0005-0000-0000-0000A2470000}"/>
    <cellStyle name="Currency [0] 11124" xfId="18367" hidden="1" xr:uid="{00000000-0005-0000-0000-0000E0470000}"/>
    <cellStyle name="Currency [0] 11125" xfId="18332" hidden="1" xr:uid="{00000000-0005-0000-0000-0000BD470000}"/>
    <cellStyle name="Currency [0] 11126" xfId="18282" hidden="1" xr:uid="{00000000-0005-0000-0000-00008B470000}"/>
    <cellStyle name="Currency [0] 11127" xfId="18403" hidden="1" xr:uid="{00000000-0005-0000-0000-000004480000}"/>
    <cellStyle name="Currency [0] 11128" xfId="18368" hidden="1" xr:uid="{00000000-0005-0000-0000-0000E1470000}"/>
    <cellStyle name="Currency [0] 11129" xfId="18379" hidden="1" xr:uid="{00000000-0005-0000-0000-0000EC470000}"/>
    <cellStyle name="Currency [0] 1113" xfId="1237" hidden="1" xr:uid="{00000000-0005-0000-0000-0000F6040000}"/>
    <cellStyle name="Currency [0] 11130" xfId="18411" hidden="1" xr:uid="{00000000-0005-0000-0000-00000C480000}"/>
    <cellStyle name="Currency [0] 11131" xfId="18413" hidden="1" xr:uid="{00000000-0005-0000-0000-00000E480000}"/>
    <cellStyle name="Currency [0] 11132" xfId="18365" hidden="1" xr:uid="{00000000-0005-0000-0000-0000DE470000}"/>
    <cellStyle name="Currency [0] 11133" xfId="18364" hidden="1" xr:uid="{00000000-0005-0000-0000-0000DD470000}"/>
    <cellStyle name="Currency [0] 11134" xfId="18354" hidden="1" xr:uid="{00000000-0005-0000-0000-0000D3470000}"/>
    <cellStyle name="Currency [0] 11135" xfId="18350" hidden="1" xr:uid="{00000000-0005-0000-0000-0000CF470000}"/>
    <cellStyle name="Currency [0] 11136" xfId="18352" hidden="1" xr:uid="{00000000-0005-0000-0000-0000D1470000}"/>
    <cellStyle name="Currency [0] 11137" xfId="18420" hidden="1" xr:uid="{00000000-0005-0000-0000-000015480000}"/>
    <cellStyle name="Currency [0] 11138" xfId="17791" hidden="1" xr:uid="{00000000-0005-0000-0000-0000A0450000}"/>
    <cellStyle name="Currency [0] 11139" xfId="18398" hidden="1" xr:uid="{00000000-0005-0000-0000-0000FF470000}"/>
    <cellStyle name="Currency [0] 1114" xfId="1185" hidden="1" xr:uid="{00000000-0005-0000-0000-0000C2040000}"/>
    <cellStyle name="Currency [0] 11140" xfId="18426" hidden="1" xr:uid="{00000000-0005-0000-0000-00001B480000}"/>
    <cellStyle name="Currency [0] 11141" xfId="18428" hidden="1" xr:uid="{00000000-0005-0000-0000-00001D480000}"/>
    <cellStyle name="Currency [0] 11142" xfId="18303" hidden="1" xr:uid="{00000000-0005-0000-0000-0000A0470000}"/>
    <cellStyle name="Currency [0] 11143" xfId="18377" hidden="1" xr:uid="{00000000-0005-0000-0000-0000EA470000}"/>
    <cellStyle name="Currency [0] 11144" xfId="18333" hidden="1" xr:uid="{00000000-0005-0000-0000-0000BE470000}"/>
    <cellStyle name="Currency [0] 11145" xfId="18369" hidden="1" xr:uid="{00000000-0005-0000-0000-0000E2470000}"/>
    <cellStyle name="Currency [0] 11146" xfId="18373" hidden="1" xr:uid="{00000000-0005-0000-0000-0000E6470000}"/>
    <cellStyle name="Currency [0] 11147" xfId="18434" hidden="1" xr:uid="{00000000-0005-0000-0000-000023480000}"/>
    <cellStyle name="Currency [0] 11148" xfId="17778" hidden="1" xr:uid="{00000000-0005-0000-0000-000093450000}"/>
    <cellStyle name="Currency [0] 11149" xfId="18416" hidden="1" xr:uid="{00000000-0005-0000-0000-000011480000}"/>
    <cellStyle name="Currency [0] 1115" xfId="1192" hidden="1" xr:uid="{00000000-0005-0000-0000-0000C9040000}"/>
    <cellStyle name="Currency [0] 11150" xfId="18439" hidden="1" xr:uid="{00000000-0005-0000-0000-000028480000}"/>
    <cellStyle name="Currency [0] 11151" xfId="18441" hidden="1" xr:uid="{00000000-0005-0000-0000-00002A480000}"/>
    <cellStyle name="Currency [0] 11152" xfId="18297" hidden="1" xr:uid="{00000000-0005-0000-0000-00009A470000}"/>
    <cellStyle name="Currency [0] 11153" xfId="18396" hidden="1" xr:uid="{00000000-0005-0000-0000-0000FD470000}"/>
    <cellStyle name="Currency [0] 11154" xfId="18363" hidden="1" xr:uid="{00000000-0005-0000-0000-0000DC470000}"/>
    <cellStyle name="Currency [0] 11155" xfId="18381" hidden="1" xr:uid="{00000000-0005-0000-0000-0000EE470000}"/>
    <cellStyle name="Currency [0] 11156" xfId="18378" hidden="1" xr:uid="{00000000-0005-0000-0000-0000EB470000}"/>
    <cellStyle name="Currency [0] 11157" xfId="18445" hidden="1" xr:uid="{00000000-0005-0000-0000-00002E480000}"/>
    <cellStyle name="Currency [0] 11158" xfId="18330" hidden="1" xr:uid="{00000000-0005-0000-0000-0000BB470000}"/>
    <cellStyle name="Currency [0] 11159" xfId="18430" hidden="1" xr:uid="{00000000-0005-0000-0000-00001F480000}"/>
    <cellStyle name="Currency [0] 1116" xfId="1221" hidden="1" xr:uid="{00000000-0005-0000-0000-0000E6040000}"/>
    <cellStyle name="Currency [0] 11160" xfId="18452" hidden="1" xr:uid="{00000000-0005-0000-0000-000035480000}"/>
    <cellStyle name="Currency [0] 11161" xfId="18454" hidden="1" xr:uid="{00000000-0005-0000-0000-000037480000}"/>
    <cellStyle name="Currency [0] 11162" xfId="18382" hidden="1" xr:uid="{00000000-0005-0000-0000-0000EF470000}"/>
    <cellStyle name="Currency [0] 11163" xfId="18414" hidden="1" xr:uid="{00000000-0005-0000-0000-00000F480000}"/>
    <cellStyle name="Currency [0] 11164" xfId="17757" hidden="1" xr:uid="{00000000-0005-0000-0000-00007E450000}"/>
    <cellStyle name="Currency [0] 11165" xfId="18400" hidden="1" xr:uid="{00000000-0005-0000-0000-000001480000}"/>
    <cellStyle name="Currency [0] 11166" xfId="18397" hidden="1" xr:uid="{00000000-0005-0000-0000-0000FE470000}"/>
    <cellStyle name="Currency [0] 11167" xfId="18458" hidden="1" xr:uid="{00000000-0005-0000-0000-00003B480000}"/>
    <cellStyle name="Currency [0] 11168" xfId="18293" hidden="1" xr:uid="{00000000-0005-0000-0000-000096470000}"/>
    <cellStyle name="Currency [0] 11169" xfId="18442" hidden="1" xr:uid="{00000000-0005-0000-0000-00002B480000}"/>
    <cellStyle name="Currency [0] 1117" xfId="1206" hidden="1" xr:uid="{00000000-0005-0000-0000-0000D7040000}"/>
    <cellStyle name="Currency [0] 11170" xfId="18462" hidden="1" xr:uid="{00000000-0005-0000-0000-00003F480000}"/>
    <cellStyle name="Currency [0] 11171" xfId="18464" hidden="1" xr:uid="{00000000-0005-0000-0000-000041480000}"/>
    <cellStyle name="Currency [0] 11172" xfId="18401" hidden="1" xr:uid="{00000000-0005-0000-0000-000002480000}"/>
    <cellStyle name="Currency [0] 11173" xfId="18429" hidden="1" xr:uid="{00000000-0005-0000-0000-00001E480000}"/>
    <cellStyle name="Currency [0] 11174" xfId="18389" hidden="1" xr:uid="{00000000-0005-0000-0000-0000F6470000}"/>
    <cellStyle name="Currency [0] 11175" xfId="18418" hidden="1" xr:uid="{00000000-0005-0000-0000-000013480000}"/>
    <cellStyle name="Currency [0] 11176" xfId="18415" hidden="1" xr:uid="{00000000-0005-0000-0000-000010480000}"/>
    <cellStyle name="Currency [0] 11177" xfId="18468" hidden="1" xr:uid="{00000000-0005-0000-0000-000045480000}"/>
    <cellStyle name="Currency [0] 11178" xfId="18296" hidden="1" xr:uid="{00000000-0005-0000-0000-000099470000}"/>
    <cellStyle name="Currency [0] 11179" xfId="18455" hidden="1" xr:uid="{00000000-0005-0000-0000-000038480000}"/>
    <cellStyle name="Currency [0] 1118" xfId="1179" hidden="1" xr:uid="{00000000-0005-0000-0000-0000BC040000}"/>
    <cellStyle name="Currency [0] 11180" xfId="18472" hidden="1" xr:uid="{00000000-0005-0000-0000-000049480000}"/>
    <cellStyle name="Currency [0] 11181" xfId="18474" hidden="1" xr:uid="{00000000-0005-0000-0000-00004B480000}"/>
    <cellStyle name="Currency [0] 11182" xfId="18355" hidden="1" xr:uid="{00000000-0005-0000-0000-0000D4470000}"/>
    <cellStyle name="Currency [0] 11183" xfId="18391" hidden="1" xr:uid="{00000000-0005-0000-0000-0000F8470000}"/>
    <cellStyle name="Currency [0] 11184" xfId="18460" hidden="1" xr:uid="{00000000-0005-0000-0000-00003D480000}"/>
    <cellStyle name="Currency [0] 11185" xfId="18448" hidden="1" xr:uid="{00000000-0005-0000-0000-000031480000}"/>
    <cellStyle name="Currency [0] 11186" xfId="18465" hidden="1" xr:uid="{00000000-0005-0000-0000-000042480000}"/>
    <cellStyle name="Currency [0] 11187" xfId="18476" hidden="1" xr:uid="{00000000-0005-0000-0000-00004D480000}"/>
    <cellStyle name="Currency [0] 11188" xfId="18324" hidden="1" xr:uid="{00000000-0005-0000-0000-0000B5470000}"/>
    <cellStyle name="Currency [0] 11189" xfId="18388" hidden="1" xr:uid="{00000000-0005-0000-0000-0000F5470000}"/>
    <cellStyle name="Currency [0] 1119" xfId="1243" hidden="1" xr:uid="{00000000-0005-0000-0000-0000FC040000}"/>
    <cellStyle name="Currency [0] 11190" xfId="18480" hidden="1" xr:uid="{00000000-0005-0000-0000-000051480000}"/>
    <cellStyle name="Currency [0] 11191" xfId="18482" hidden="1" xr:uid="{00000000-0005-0000-0000-000053480000}"/>
    <cellStyle name="Currency [0] 11192" xfId="18437" hidden="1" xr:uid="{00000000-0005-0000-0000-000026480000}"/>
    <cellStyle name="Currency [0] 11193" xfId="18449" hidden="1" xr:uid="{00000000-0005-0000-0000-000032480000}"/>
    <cellStyle name="Currency [0] 11194" xfId="18477" hidden="1" xr:uid="{00000000-0005-0000-0000-00004E480000}"/>
    <cellStyle name="Currency [0] 11195" xfId="18450" hidden="1" xr:uid="{00000000-0005-0000-0000-000033480000}"/>
    <cellStyle name="Currency [0] 11196" xfId="18483" hidden="1" xr:uid="{00000000-0005-0000-0000-000054480000}"/>
    <cellStyle name="Currency [0] 11197" xfId="18485" hidden="1" xr:uid="{00000000-0005-0000-0000-000056480000}"/>
    <cellStyle name="Currency [0] 11198" xfId="18478" hidden="1" xr:uid="{00000000-0005-0000-0000-00004F480000}"/>
    <cellStyle name="Currency [0] 11199" xfId="18424" hidden="1" xr:uid="{00000000-0005-0000-0000-000019480000}"/>
    <cellStyle name="Currency [0] 112" xfId="158" hidden="1" xr:uid="{00000000-0005-0000-0000-0000BF000000}"/>
    <cellStyle name="Currency [0] 1120" xfId="1222" hidden="1" xr:uid="{00000000-0005-0000-0000-0000E7040000}"/>
    <cellStyle name="Currency [0] 11200" xfId="18487" hidden="1" xr:uid="{00000000-0005-0000-0000-000058480000}"/>
    <cellStyle name="Currency [0] 11201" xfId="18489" hidden="1" xr:uid="{00000000-0005-0000-0000-00005A480000}"/>
    <cellStyle name="Currency [0] 11202" xfId="17851" hidden="1" xr:uid="{00000000-0005-0000-0000-0000DC450000}"/>
    <cellStyle name="Currency [0] 11203" xfId="17792" hidden="1" xr:uid="{00000000-0005-0000-0000-0000A1450000}"/>
    <cellStyle name="Currency [0] 11204" xfId="18495" hidden="1" xr:uid="{00000000-0005-0000-0000-000060480000}"/>
    <cellStyle name="Currency [0] 11205" xfId="18501" hidden="1" xr:uid="{00000000-0005-0000-0000-000066480000}"/>
    <cellStyle name="Currency [0] 11206" xfId="18503" hidden="1" xr:uid="{00000000-0005-0000-0000-000068480000}"/>
    <cellStyle name="Currency [0] 11207" xfId="17782" hidden="1" xr:uid="{00000000-0005-0000-0000-000097450000}"/>
    <cellStyle name="Currency [0] 11208" xfId="18497" hidden="1" xr:uid="{00000000-0005-0000-0000-000062480000}"/>
    <cellStyle name="Currency [0] 11209" xfId="18505" hidden="1" xr:uid="{00000000-0005-0000-0000-00006A480000}"/>
    <cellStyle name="Currency [0] 1121" xfId="1229" hidden="1" xr:uid="{00000000-0005-0000-0000-0000EE040000}"/>
    <cellStyle name="Currency [0] 11210" xfId="18507" hidden="1" xr:uid="{00000000-0005-0000-0000-00006C480000}"/>
    <cellStyle name="Currency [0] 11211" xfId="18496" hidden="1" xr:uid="{00000000-0005-0000-0000-000061480000}"/>
    <cellStyle name="Currency [0] 11212" xfId="17827" hidden="1" xr:uid="{00000000-0005-0000-0000-0000C4450000}"/>
    <cellStyle name="Currency [0] 11213" xfId="18518" hidden="1" xr:uid="{00000000-0005-0000-0000-000077480000}"/>
    <cellStyle name="Currency [0] 11214" xfId="18527" hidden="1" xr:uid="{00000000-0005-0000-0000-000080480000}"/>
    <cellStyle name="Currency [0] 11215" xfId="18538" hidden="1" xr:uid="{00000000-0005-0000-0000-00008B480000}"/>
    <cellStyle name="Currency [0] 11216" xfId="18544" hidden="1" xr:uid="{00000000-0005-0000-0000-000091480000}"/>
    <cellStyle name="Currency [0] 11217" xfId="18516" hidden="1" xr:uid="{00000000-0005-0000-0000-000075480000}"/>
    <cellStyle name="Currency [0] 11218" xfId="18534" hidden="1" xr:uid="{00000000-0005-0000-0000-000087480000}"/>
    <cellStyle name="Currency [0] 11219" xfId="18556" hidden="1" xr:uid="{00000000-0005-0000-0000-00009D480000}"/>
    <cellStyle name="Currency [0] 1122" xfId="1244" hidden="1" xr:uid="{00000000-0005-0000-0000-0000FD040000}"/>
    <cellStyle name="Currency [0] 11220" xfId="18558" hidden="1" xr:uid="{00000000-0005-0000-0000-00009F480000}"/>
    <cellStyle name="Currency [0] 11221" xfId="18492" hidden="1" xr:uid="{00000000-0005-0000-0000-00005D480000}"/>
    <cellStyle name="Currency [0] 11222" xfId="17781" hidden="1" xr:uid="{00000000-0005-0000-0000-000096450000}"/>
    <cellStyle name="Currency [0] 11223" xfId="18530" hidden="1" xr:uid="{00000000-0005-0000-0000-000083480000}"/>
    <cellStyle name="Currency [0] 11224" xfId="17760" hidden="1" xr:uid="{00000000-0005-0000-0000-000081450000}"/>
    <cellStyle name="Currency [0] 11225" xfId="18519" hidden="1" xr:uid="{00000000-0005-0000-0000-000078480000}"/>
    <cellStyle name="Currency [0] 11226" xfId="18563" hidden="1" xr:uid="{00000000-0005-0000-0000-0000A4480000}"/>
    <cellStyle name="Currency [0] 11227" xfId="18531" hidden="1" xr:uid="{00000000-0005-0000-0000-000084480000}"/>
    <cellStyle name="Currency [0] 11228" xfId="18539" hidden="1" xr:uid="{00000000-0005-0000-0000-00008C480000}"/>
    <cellStyle name="Currency [0] 11229" xfId="18575" hidden="1" xr:uid="{00000000-0005-0000-0000-0000B0480000}"/>
    <cellStyle name="Currency [0] 1123" xfId="1245" hidden="1" xr:uid="{00000000-0005-0000-0000-0000FE040000}"/>
    <cellStyle name="Currency [0] 11230" xfId="18577" hidden="1" xr:uid="{00000000-0005-0000-0000-0000B2480000}"/>
    <cellStyle name="Currency [0] 11231" xfId="18533" hidden="1" xr:uid="{00000000-0005-0000-0000-000086480000}"/>
    <cellStyle name="Currency [0] 11232" xfId="18546" hidden="1" xr:uid="{00000000-0005-0000-0000-000093480000}"/>
    <cellStyle name="Currency [0] 11233" xfId="18551" hidden="1" xr:uid="{00000000-0005-0000-0000-000098480000}"/>
    <cellStyle name="Currency [0] 11234" xfId="18545" hidden="1" xr:uid="{00000000-0005-0000-0000-000092480000}"/>
    <cellStyle name="Currency [0] 11235" xfId="18593" hidden="1" xr:uid="{00000000-0005-0000-0000-0000C2480000}"/>
    <cellStyle name="Currency [0] 11236" xfId="18601" hidden="1" xr:uid="{00000000-0005-0000-0000-0000CA480000}"/>
    <cellStyle name="Currency [0] 11237" xfId="18529" hidden="1" xr:uid="{00000000-0005-0000-0000-000082480000}"/>
    <cellStyle name="Currency [0] 11238" xfId="18587" hidden="1" xr:uid="{00000000-0005-0000-0000-0000BC480000}"/>
    <cellStyle name="Currency [0] 11239" xfId="18610" hidden="1" xr:uid="{00000000-0005-0000-0000-0000D3480000}"/>
    <cellStyle name="Currency [0] 1124" xfId="1220" hidden="1" xr:uid="{00000000-0005-0000-0000-0000E5040000}"/>
    <cellStyle name="Currency [0] 11240" xfId="18612" hidden="1" xr:uid="{00000000-0005-0000-0000-0000D5480000}"/>
    <cellStyle name="Currency [0] 11241" xfId="18512" hidden="1" xr:uid="{00000000-0005-0000-0000-000071480000}"/>
    <cellStyle name="Currency [0] 11242" xfId="18522" hidden="1" xr:uid="{00000000-0005-0000-0000-00007B480000}"/>
    <cellStyle name="Currency [0] 11243" xfId="18584" hidden="1" xr:uid="{00000000-0005-0000-0000-0000B9480000}"/>
    <cellStyle name="Currency [0] 11244" xfId="18549" hidden="1" xr:uid="{00000000-0005-0000-0000-000096480000}"/>
    <cellStyle name="Currency [0] 11245" xfId="18499" hidden="1" xr:uid="{00000000-0005-0000-0000-000064480000}"/>
    <cellStyle name="Currency [0] 11246" xfId="18620" hidden="1" xr:uid="{00000000-0005-0000-0000-0000DD480000}"/>
    <cellStyle name="Currency [0] 11247" xfId="18585" hidden="1" xr:uid="{00000000-0005-0000-0000-0000BA480000}"/>
    <cellStyle name="Currency [0] 11248" xfId="18596" hidden="1" xr:uid="{00000000-0005-0000-0000-0000C5480000}"/>
    <cellStyle name="Currency [0] 11249" xfId="18628" hidden="1" xr:uid="{00000000-0005-0000-0000-0000E5480000}"/>
    <cellStyle name="Currency [0] 1125" xfId="1219" hidden="1" xr:uid="{00000000-0005-0000-0000-0000E4040000}"/>
    <cellStyle name="Currency [0] 11250" xfId="18630" hidden="1" xr:uid="{00000000-0005-0000-0000-0000E7480000}"/>
    <cellStyle name="Currency [0] 11251" xfId="18582" hidden="1" xr:uid="{00000000-0005-0000-0000-0000B7480000}"/>
    <cellStyle name="Currency [0] 11252" xfId="18581" hidden="1" xr:uid="{00000000-0005-0000-0000-0000B6480000}"/>
    <cellStyle name="Currency [0] 11253" xfId="18571" hidden="1" xr:uid="{00000000-0005-0000-0000-0000AC480000}"/>
    <cellStyle name="Currency [0] 11254" xfId="18567" hidden="1" xr:uid="{00000000-0005-0000-0000-0000A8480000}"/>
    <cellStyle name="Currency [0] 11255" xfId="18569" hidden="1" xr:uid="{00000000-0005-0000-0000-0000AA480000}"/>
    <cellStyle name="Currency [0] 11256" xfId="18637" hidden="1" xr:uid="{00000000-0005-0000-0000-0000EE480000}"/>
    <cellStyle name="Currency [0] 11257" xfId="17796" hidden="1" xr:uid="{00000000-0005-0000-0000-0000A5450000}"/>
    <cellStyle name="Currency [0] 11258" xfId="18615" hidden="1" xr:uid="{00000000-0005-0000-0000-0000D8480000}"/>
    <cellStyle name="Currency [0] 11259" xfId="18643" hidden="1" xr:uid="{00000000-0005-0000-0000-0000F4480000}"/>
    <cellStyle name="Currency [0] 1126" xfId="1214" hidden="1" xr:uid="{00000000-0005-0000-0000-0000DF040000}"/>
    <cellStyle name="Currency [0] 11260" xfId="18645" hidden="1" xr:uid="{00000000-0005-0000-0000-0000F6480000}"/>
    <cellStyle name="Currency [0] 11261" xfId="18520" hidden="1" xr:uid="{00000000-0005-0000-0000-000079480000}"/>
    <cellStyle name="Currency [0] 11262" xfId="18594" hidden="1" xr:uid="{00000000-0005-0000-0000-0000C3480000}"/>
    <cellStyle name="Currency [0] 11263" xfId="18550" hidden="1" xr:uid="{00000000-0005-0000-0000-000097480000}"/>
    <cellStyle name="Currency [0] 11264" xfId="18586" hidden="1" xr:uid="{00000000-0005-0000-0000-0000BB480000}"/>
    <cellStyle name="Currency [0] 11265" xfId="18590" hidden="1" xr:uid="{00000000-0005-0000-0000-0000BF480000}"/>
    <cellStyle name="Currency [0] 11266" xfId="18651" hidden="1" xr:uid="{00000000-0005-0000-0000-0000FC480000}"/>
    <cellStyle name="Currency [0] 11267" xfId="17809" hidden="1" xr:uid="{00000000-0005-0000-0000-0000B2450000}"/>
    <cellStyle name="Currency [0] 11268" xfId="18633" hidden="1" xr:uid="{00000000-0005-0000-0000-0000EA480000}"/>
    <cellStyle name="Currency [0] 11269" xfId="18656" hidden="1" xr:uid="{00000000-0005-0000-0000-000001490000}"/>
    <cellStyle name="Currency [0] 1127" xfId="1212" hidden="1" xr:uid="{00000000-0005-0000-0000-0000DD040000}"/>
    <cellStyle name="Currency [0] 11270" xfId="18658" hidden="1" xr:uid="{00000000-0005-0000-0000-000003490000}"/>
    <cellStyle name="Currency [0] 11271" xfId="18514" hidden="1" xr:uid="{00000000-0005-0000-0000-000073480000}"/>
    <cellStyle name="Currency [0] 11272" xfId="18613" hidden="1" xr:uid="{00000000-0005-0000-0000-0000D6480000}"/>
    <cellStyle name="Currency [0] 11273" xfId="18580" hidden="1" xr:uid="{00000000-0005-0000-0000-0000B5480000}"/>
    <cellStyle name="Currency [0] 11274" xfId="18598" hidden="1" xr:uid="{00000000-0005-0000-0000-0000C7480000}"/>
    <cellStyle name="Currency [0] 11275" xfId="18595" hidden="1" xr:uid="{00000000-0005-0000-0000-0000C4480000}"/>
    <cellStyle name="Currency [0] 11276" xfId="18662" hidden="1" xr:uid="{00000000-0005-0000-0000-000007490000}"/>
    <cellStyle name="Currency [0] 11277" xfId="18547" hidden="1" xr:uid="{00000000-0005-0000-0000-000094480000}"/>
    <cellStyle name="Currency [0] 11278" xfId="18647" hidden="1" xr:uid="{00000000-0005-0000-0000-0000F8480000}"/>
    <cellStyle name="Currency [0] 11279" xfId="18669" hidden="1" xr:uid="{00000000-0005-0000-0000-00000E490000}"/>
    <cellStyle name="Currency [0] 1128" xfId="1213" hidden="1" xr:uid="{00000000-0005-0000-0000-0000DE040000}"/>
    <cellStyle name="Currency [0] 11280" xfId="18671" hidden="1" xr:uid="{00000000-0005-0000-0000-000010490000}"/>
    <cellStyle name="Currency [0] 11281" xfId="18599" hidden="1" xr:uid="{00000000-0005-0000-0000-0000C8480000}"/>
    <cellStyle name="Currency [0] 11282" xfId="18631" hidden="1" xr:uid="{00000000-0005-0000-0000-0000E8480000}"/>
    <cellStyle name="Currency [0] 11283" xfId="17761" hidden="1" xr:uid="{00000000-0005-0000-0000-000082450000}"/>
    <cellStyle name="Currency [0] 11284" xfId="18617" hidden="1" xr:uid="{00000000-0005-0000-0000-0000DA480000}"/>
    <cellStyle name="Currency [0] 11285" xfId="18614" hidden="1" xr:uid="{00000000-0005-0000-0000-0000D7480000}"/>
    <cellStyle name="Currency [0] 11286" xfId="18675" hidden="1" xr:uid="{00000000-0005-0000-0000-000014490000}"/>
    <cellStyle name="Currency [0] 11287" xfId="18510" hidden="1" xr:uid="{00000000-0005-0000-0000-00006F480000}"/>
    <cellStyle name="Currency [0] 11288" xfId="18659" hidden="1" xr:uid="{00000000-0005-0000-0000-000004490000}"/>
    <cellStyle name="Currency [0] 11289" xfId="18679" hidden="1" xr:uid="{00000000-0005-0000-0000-000018490000}"/>
    <cellStyle name="Currency [0] 1129" xfId="1250" hidden="1" xr:uid="{00000000-0005-0000-0000-000003050000}"/>
    <cellStyle name="Currency [0] 11290" xfId="18681" hidden="1" xr:uid="{00000000-0005-0000-0000-00001A490000}"/>
    <cellStyle name="Currency [0] 11291" xfId="18618" hidden="1" xr:uid="{00000000-0005-0000-0000-0000DB480000}"/>
    <cellStyle name="Currency [0] 11292" xfId="18646" hidden="1" xr:uid="{00000000-0005-0000-0000-0000F7480000}"/>
    <cellStyle name="Currency [0] 11293" xfId="18606" hidden="1" xr:uid="{00000000-0005-0000-0000-0000CF480000}"/>
    <cellStyle name="Currency [0] 11294" xfId="18635" hidden="1" xr:uid="{00000000-0005-0000-0000-0000EC480000}"/>
    <cellStyle name="Currency [0] 11295" xfId="18632" hidden="1" xr:uid="{00000000-0005-0000-0000-0000E9480000}"/>
    <cellStyle name="Currency [0] 11296" xfId="18685" hidden="1" xr:uid="{00000000-0005-0000-0000-00001E490000}"/>
    <cellStyle name="Currency [0] 11297" xfId="18513" hidden="1" xr:uid="{00000000-0005-0000-0000-000072480000}"/>
    <cellStyle name="Currency [0] 11298" xfId="18672" hidden="1" xr:uid="{00000000-0005-0000-0000-000011490000}"/>
    <cellStyle name="Currency [0] 11299" xfId="18689" hidden="1" xr:uid="{00000000-0005-0000-0000-000022490000}"/>
    <cellStyle name="Currency [0] 113" xfId="172" hidden="1" xr:uid="{00000000-0005-0000-0000-0000CD000000}"/>
    <cellStyle name="Currency [0] 1130" xfId="829" hidden="1" xr:uid="{00000000-0005-0000-0000-00005E030000}"/>
    <cellStyle name="Currency [0] 11300" xfId="18691" hidden="1" xr:uid="{00000000-0005-0000-0000-000024490000}"/>
    <cellStyle name="Currency [0] 11301" xfId="18572" hidden="1" xr:uid="{00000000-0005-0000-0000-0000AD480000}"/>
    <cellStyle name="Currency [0] 11302" xfId="18608" hidden="1" xr:uid="{00000000-0005-0000-0000-0000D1480000}"/>
    <cellStyle name="Currency [0] 11303" xfId="18677" hidden="1" xr:uid="{00000000-0005-0000-0000-000016490000}"/>
    <cellStyle name="Currency [0] 11304" xfId="18665" hidden="1" xr:uid="{00000000-0005-0000-0000-00000A490000}"/>
    <cellStyle name="Currency [0] 11305" xfId="18682" hidden="1" xr:uid="{00000000-0005-0000-0000-00001B490000}"/>
    <cellStyle name="Currency [0] 11306" xfId="18693" hidden="1" xr:uid="{00000000-0005-0000-0000-000026490000}"/>
    <cellStyle name="Currency [0] 11307" xfId="18541" hidden="1" xr:uid="{00000000-0005-0000-0000-00008E480000}"/>
    <cellStyle name="Currency [0] 11308" xfId="18605" hidden="1" xr:uid="{00000000-0005-0000-0000-0000CE480000}"/>
    <cellStyle name="Currency [0] 11309" xfId="18697" hidden="1" xr:uid="{00000000-0005-0000-0000-00002A490000}"/>
    <cellStyle name="Currency [0] 1131" xfId="1240" hidden="1" xr:uid="{00000000-0005-0000-0000-0000F9040000}"/>
    <cellStyle name="Currency [0] 11310" xfId="18699" hidden="1" xr:uid="{00000000-0005-0000-0000-00002C490000}"/>
    <cellStyle name="Currency [0] 11311" xfId="18654" hidden="1" xr:uid="{00000000-0005-0000-0000-0000FF480000}"/>
    <cellStyle name="Currency [0] 11312" xfId="18666" hidden="1" xr:uid="{00000000-0005-0000-0000-00000B490000}"/>
    <cellStyle name="Currency [0] 11313" xfId="18694" hidden="1" xr:uid="{00000000-0005-0000-0000-000027490000}"/>
    <cellStyle name="Currency [0] 11314" xfId="18667" hidden="1" xr:uid="{00000000-0005-0000-0000-00000C490000}"/>
    <cellStyle name="Currency [0] 11315" xfId="18700" hidden="1" xr:uid="{00000000-0005-0000-0000-00002D490000}"/>
    <cellStyle name="Currency [0] 11316" xfId="18702" hidden="1" xr:uid="{00000000-0005-0000-0000-00002F490000}"/>
    <cellStyle name="Currency [0] 11317" xfId="18695" hidden="1" xr:uid="{00000000-0005-0000-0000-000028490000}"/>
    <cellStyle name="Currency [0] 11318" xfId="18641" hidden="1" xr:uid="{00000000-0005-0000-0000-0000F2480000}"/>
    <cellStyle name="Currency [0] 11319" xfId="18704" hidden="1" xr:uid="{00000000-0005-0000-0000-000031490000}"/>
    <cellStyle name="Currency [0] 1132" xfId="1252" hidden="1" xr:uid="{00000000-0005-0000-0000-000005050000}"/>
    <cellStyle name="Currency [0] 11320" xfId="18706" hidden="1" xr:uid="{00000000-0005-0000-0000-000033490000}"/>
    <cellStyle name="Currency [0] 11321" xfId="15335" hidden="1" xr:uid="{00000000-0005-0000-0000-0000083C0000}"/>
    <cellStyle name="Currency [0] 11322" xfId="15339" hidden="1" xr:uid="{00000000-0005-0000-0000-00000C3C0000}"/>
    <cellStyle name="Currency [0] 11323" xfId="15333" hidden="1" xr:uid="{00000000-0005-0000-0000-0000063C0000}"/>
    <cellStyle name="Currency [0] 11324" xfId="15320" hidden="1" xr:uid="{00000000-0005-0000-0000-0000F93B0000}"/>
    <cellStyle name="Currency [0] 11325" xfId="18709" hidden="1" xr:uid="{00000000-0005-0000-0000-000036490000}"/>
    <cellStyle name="Currency [0] 11326" xfId="18715" hidden="1" xr:uid="{00000000-0005-0000-0000-00003C490000}"/>
    <cellStyle name="Currency [0] 11327" xfId="18717" hidden="1" xr:uid="{00000000-0005-0000-0000-00003E490000}"/>
    <cellStyle name="Currency [0] 11328" xfId="15321" hidden="1" xr:uid="{00000000-0005-0000-0000-0000FA3B0000}"/>
    <cellStyle name="Currency [0] 11329" xfId="18711" hidden="1" xr:uid="{00000000-0005-0000-0000-000038490000}"/>
    <cellStyle name="Currency [0] 1133" xfId="1253" hidden="1" xr:uid="{00000000-0005-0000-0000-000006050000}"/>
    <cellStyle name="Currency [0] 11330" xfId="18719" hidden="1" xr:uid="{00000000-0005-0000-0000-000040490000}"/>
    <cellStyle name="Currency [0] 11331" xfId="18721" hidden="1" xr:uid="{00000000-0005-0000-0000-000042490000}"/>
    <cellStyle name="Currency [0] 11332" xfId="18710" hidden="1" xr:uid="{00000000-0005-0000-0000-000037490000}"/>
    <cellStyle name="Currency [0] 11333" xfId="15312" hidden="1" xr:uid="{00000000-0005-0000-0000-0000F13B0000}"/>
    <cellStyle name="Currency [0] 11334" xfId="18732" hidden="1" xr:uid="{00000000-0005-0000-0000-00004D490000}"/>
    <cellStyle name="Currency [0] 11335" xfId="18741" hidden="1" xr:uid="{00000000-0005-0000-0000-000056490000}"/>
    <cellStyle name="Currency [0] 11336" xfId="18752" hidden="1" xr:uid="{00000000-0005-0000-0000-000061490000}"/>
    <cellStyle name="Currency [0] 11337" xfId="18758" hidden="1" xr:uid="{00000000-0005-0000-0000-000067490000}"/>
    <cellStyle name="Currency [0] 11338" xfId="18730" hidden="1" xr:uid="{00000000-0005-0000-0000-00004B490000}"/>
    <cellStyle name="Currency [0] 11339" xfId="18748" hidden="1" xr:uid="{00000000-0005-0000-0000-00005D490000}"/>
    <cellStyle name="Currency [0] 1134" xfId="1191" hidden="1" xr:uid="{00000000-0005-0000-0000-0000C8040000}"/>
    <cellStyle name="Currency [0] 11340" xfId="18770" hidden="1" xr:uid="{00000000-0005-0000-0000-000073490000}"/>
    <cellStyle name="Currency [0] 11341" xfId="18772" hidden="1" xr:uid="{00000000-0005-0000-0000-000075490000}"/>
    <cellStyle name="Currency [0] 11342" xfId="15338" hidden="1" xr:uid="{00000000-0005-0000-0000-00000B3C0000}"/>
    <cellStyle name="Currency [0] 11343" xfId="15313" hidden="1" xr:uid="{00000000-0005-0000-0000-0000F23B0000}"/>
    <cellStyle name="Currency [0] 11344" xfId="18744" hidden="1" xr:uid="{00000000-0005-0000-0000-000059490000}"/>
    <cellStyle name="Currency [0] 11345" xfId="15316" hidden="1" xr:uid="{00000000-0005-0000-0000-0000F53B0000}"/>
    <cellStyle name="Currency [0] 11346" xfId="18733" hidden="1" xr:uid="{00000000-0005-0000-0000-00004E490000}"/>
    <cellStyle name="Currency [0] 11347" xfId="18777" hidden="1" xr:uid="{00000000-0005-0000-0000-00007A490000}"/>
    <cellStyle name="Currency [0] 11348" xfId="18745" hidden="1" xr:uid="{00000000-0005-0000-0000-00005A490000}"/>
    <cellStyle name="Currency [0] 11349" xfId="18753" hidden="1" xr:uid="{00000000-0005-0000-0000-000062490000}"/>
    <cellStyle name="Currency [0] 1135" xfId="1227" hidden="1" xr:uid="{00000000-0005-0000-0000-0000EC040000}"/>
    <cellStyle name="Currency [0] 11350" xfId="18789" hidden="1" xr:uid="{00000000-0005-0000-0000-000086490000}"/>
    <cellStyle name="Currency [0] 11351" xfId="18791" hidden="1" xr:uid="{00000000-0005-0000-0000-000088490000}"/>
    <cellStyle name="Currency [0] 11352" xfId="18747" hidden="1" xr:uid="{00000000-0005-0000-0000-00005C490000}"/>
    <cellStyle name="Currency [0] 11353" xfId="18760" hidden="1" xr:uid="{00000000-0005-0000-0000-000069490000}"/>
    <cellStyle name="Currency [0] 11354" xfId="18765" hidden="1" xr:uid="{00000000-0005-0000-0000-00006E490000}"/>
    <cellStyle name="Currency [0] 11355" xfId="18759" hidden="1" xr:uid="{00000000-0005-0000-0000-000068490000}"/>
    <cellStyle name="Currency [0] 11356" xfId="18807" hidden="1" xr:uid="{00000000-0005-0000-0000-000098490000}"/>
    <cellStyle name="Currency [0] 11357" xfId="18815" hidden="1" xr:uid="{00000000-0005-0000-0000-0000A0490000}"/>
    <cellStyle name="Currency [0] 11358" xfId="18743" hidden="1" xr:uid="{00000000-0005-0000-0000-000058490000}"/>
    <cellStyle name="Currency [0] 11359" xfId="18801" hidden="1" xr:uid="{00000000-0005-0000-0000-000092490000}"/>
    <cellStyle name="Currency [0] 1136" xfId="1207" hidden="1" xr:uid="{00000000-0005-0000-0000-0000D8040000}"/>
    <cellStyle name="Currency [0] 11360" xfId="18824" hidden="1" xr:uid="{00000000-0005-0000-0000-0000A9490000}"/>
    <cellStyle name="Currency [0] 11361" xfId="18826" hidden="1" xr:uid="{00000000-0005-0000-0000-0000AB490000}"/>
    <cellStyle name="Currency [0] 11362" xfId="18726" hidden="1" xr:uid="{00000000-0005-0000-0000-000047490000}"/>
    <cellStyle name="Currency [0] 11363" xfId="18736" hidden="1" xr:uid="{00000000-0005-0000-0000-000051490000}"/>
    <cellStyle name="Currency [0] 11364" xfId="18798" hidden="1" xr:uid="{00000000-0005-0000-0000-00008F490000}"/>
    <cellStyle name="Currency [0] 11365" xfId="18763" hidden="1" xr:uid="{00000000-0005-0000-0000-00006C490000}"/>
    <cellStyle name="Currency [0] 11366" xfId="18713" hidden="1" xr:uid="{00000000-0005-0000-0000-00003A490000}"/>
    <cellStyle name="Currency [0] 11367" xfId="18834" hidden="1" xr:uid="{00000000-0005-0000-0000-0000B3490000}"/>
    <cellStyle name="Currency [0] 11368" xfId="18799" hidden="1" xr:uid="{00000000-0005-0000-0000-000090490000}"/>
    <cellStyle name="Currency [0] 11369" xfId="18810" hidden="1" xr:uid="{00000000-0005-0000-0000-00009B490000}"/>
    <cellStyle name="Currency [0] 1137" xfId="1223" hidden="1" xr:uid="{00000000-0005-0000-0000-0000E8040000}"/>
    <cellStyle name="Currency [0] 11370" xfId="18842" hidden="1" xr:uid="{00000000-0005-0000-0000-0000BB490000}"/>
    <cellStyle name="Currency [0] 11371" xfId="18844" hidden="1" xr:uid="{00000000-0005-0000-0000-0000BD490000}"/>
    <cellStyle name="Currency [0] 11372" xfId="18796" hidden="1" xr:uid="{00000000-0005-0000-0000-00008D490000}"/>
    <cellStyle name="Currency [0] 11373" xfId="18795" hidden="1" xr:uid="{00000000-0005-0000-0000-00008C490000}"/>
    <cellStyle name="Currency [0] 11374" xfId="18785" hidden="1" xr:uid="{00000000-0005-0000-0000-000082490000}"/>
    <cellStyle name="Currency [0] 11375" xfId="18781" hidden="1" xr:uid="{00000000-0005-0000-0000-00007E490000}"/>
    <cellStyle name="Currency [0] 11376" xfId="18783" hidden="1" xr:uid="{00000000-0005-0000-0000-000080490000}"/>
    <cellStyle name="Currency [0] 11377" xfId="18851" hidden="1" xr:uid="{00000000-0005-0000-0000-0000C4490000}"/>
    <cellStyle name="Currency [0] 11378" xfId="15326" hidden="1" xr:uid="{00000000-0005-0000-0000-0000FF3B0000}"/>
    <cellStyle name="Currency [0] 11379" xfId="18829" hidden="1" xr:uid="{00000000-0005-0000-0000-0000AE490000}"/>
    <cellStyle name="Currency [0] 1138" xfId="1225" hidden="1" xr:uid="{00000000-0005-0000-0000-0000EA040000}"/>
    <cellStyle name="Currency [0] 11380" xfId="18857" hidden="1" xr:uid="{00000000-0005-0000-0000-0000CA490000}"/>
    <cellStyle name="Currency [0] 11381" xfId="18859" hidden="1" xr:uid="{00000000-0005-0000-0000-0000CC490000}"/>
    <cellStyle name="Currency [0] 11382" xfId="18734" hidden="1" xr:uid="{00000000-0005-0000-0000-00004F490000}"/>
    <cellStyle name="Currency [0] 11383" xfId="18808" hidden="1" xr:uid="{00000000-0005-0000-0000-000099490000}"/>
    <cellStyle name="Currency [0] 11384" xfId="18764" hidden="1" xr:uid="{00000000-0005-0000-0000-00006D490000}"/>
    <cellStyle name="Currency [0] 11385" xfId="18800" hidden="1" xr:uid="{00000000-0005-0000-0000-000091490000}"/>
    <cellStyle name="Currency [0] 11386" xfId="18804" hidden="1" xr:uid="{00000000-0005-0000-0000-000095490000}"/>
    <cellStyle name="Currency [0] 11387" xfId="18865" hidden="1" xr:uid="{00000000-0005-0000-0000-0000D2490000}"/>
    <cellStyle name="Currency [0] 11388" xfId="15329" hidden="1" xr:uid="{00000000-0005-0000-0000-0000023C0000}"/>
    <cellStyle name="Currency [0] 11389" xfId="18847" hidden="1" xr:uid="{00000000-0005-0000-0000-0000C0490000}"/>
    <cellStyle name="Currency [0] 1139" xfId="1256" hidden="1" xr:uid="{00000000-0005-0000-0000-000009050000}"/>
    <cellStyle name="Currency [0] 11390" xfId="18870" hidden="1" xr:uid="{00000000-0005-0000-0000-0000D7490000}"/>
    <cellStyle name="Currency [0] 11391" xfId="18872" hidden="1" xr:uid="{00000000-0005-0000-0000-0000D9490000}"/>
    <cellStyle name="Currency [0] 11392" xfId="18728" hidden="1" xr:uid="{00000000-0005-0000-0000-000049490000}"/>
    <cellStyle name="Currency [0] 11393" xfId="18827" hidden="1" xr:uid="{00000000-0005-0000-0000-0000AC490000}"/>
    <cellStyle name="Currency [0] 11394" xfId="18794" hidden="1" xr:uid="{00000000-0005-0000-0000-00008B490000}"/>
    <cellStyle name="Currency [0] 11395" xfId="18812" hidden="1" xr:uid="{00000000-0005-0000-0000-00009D490000}"/>
    <cellStyle name="Currency [0] 11396" xfId="18809" hidden="1" xr:uid="{00000000-0005-0000-0000-00009A490000}"/>
    <cellStyle name="Currency [0] 11397" xfId="18876" hidden="1" xr:uid="{00000000-0005-0000-0000-0000DD490000}"/>
    <cellStyle name="Currency [0] 11398" xfId="18761" hidden="1" xr:uid="{00000000-0005-0000-0000-00006A490000}"/>
    <cellStyle name="Currency [0] 11399" xfId="18861" hidden="1" xr:uid="{00000000-0005-0000-0000-0000CE490000}"/>
    <cellStyle name="Currency [0] 114" xfId="159" hidden="1" xr:uid="{00000000-0005-0000-0000-0000C0000000}"/>
    <cellStyle name="Currency [0] 1140" xfId="832" hidden="1" xr:uid="{00000000-0005-0000-0000-000061030000}"/>
    <cellStyle name="Currency [0] 11400" xfId="18883" hidden="1" xr:uid="{00000000-0005-0000-0000-0000E4490000}"/>
    <cellStyle name="Currency [0] 11401" xfId="18885" hidden="1" xr:uid="{00000000-0005-0000-0000-0000E6490000}"/>
    <cellStyle name="Currency [0] 11402" xfId="18813" hidden="1" xr:uid="{00000000-0005-0000-0000-00009E490000}"/>
    <cellStyle name="Currency [0] 11403" xfId="18845" hidden="1" xr:uid="{00000000-0005-0000-0000-0000BE490000}"/>
    <cellStyle name="Currency [0] 11404" xfId="15337" hidden="1" xr:uid="{00000000-0005-0000-0000-00000A3C0000}"/>
    <cellStyle name="Currency [0] 11405" xfId="18831" hidden="1" xr:uid="{00000000-0005-0000-0000-0000B0490000}"/>
    <cellStyle name="Currency [0] 11406" xfId="18828" hidden="1" xr:uid="{00000000-0005-0000-0000-0000AD490000}"/>
    <cellStyle name="Currency [0] 11407" xfId="18889" hidden="1" xr:uid="{00000000-0005-0000-0000-0000EA490000}"/>
    <cellStyle name="Currency [0] 11408" xfId="18724" hidden="1" xr:uid="{00000000-0005-0000-0000-000045490000}"/>
    <cellStyle name="Currency [0] 11409" xfId="18873" hidden="1" xr:uid="{00000000-0005-0000-0000-0000DA490000}"/>
    <cellStyle name="Currency [0] 1141" xfId="1248" hidden="1" xr:uid="{00000000-0005-0000-0000-000001050000}"/>
    <cellStyle name="Currency [0] 11410" xfId="18893" hidden="1" xr:uid="{00000000-0005-0000-0000-0000EE490000}"/>
    <cellStyle name="Currency [0] 11411" xfId="18895" hidden="1" xr:uid="{00000000-0005-0000-0000-0000F0490000}"/>
    <cellStyle name="Currency [0] 11412" xfId="18832" hidden="1" xr:uid="{00000000-0005-0000-0000-0000B1490000}"/>
    <cellStyle name="Currency [0] 11413" xfId="18860" hidden="1" xr:uid="{00000000-0005-0000-0000-0000CD490000}"/>
    <cellStyle name="Currency [0] 11414" xfId="18820" hidden="1" xr:uid="{00000000-0005-0000-0000-0000A5490000}"/>
    <cellStyle name="Currency [0] 11415" xfId="18849" hidden="1" xr:uid="{00000000-0005-0000-0000-0000C2490000}"/>
    <cellStyle name="Currency [0] 11416" xfId="18846" hidden="1" xr:uid="{00000000-0005-0000-0000-0000BF490000}"/>
    <cellStyle name="Currency [0] 11417" xfId="18899" hidden="1" xr:uid="{00000000-0005-0000-0000-0000F4490000}"/>
    <cellStyle name="Currency [0] 11418" xfId="18727" hidden="1" xr:uid="{00000000-0005-0000-0000-000048490000}"/>
    <cellStyle name="Currency [0] 11419" xfId="18886" hidden="1" xr:uid="{00000000-0005-0000-0000-0000E7490000}"/>
    <cellStyle name="Currency [0] 1142" xfId="1258" hidden="1" xr:uid="{00000000-0005-0000-0000-00000B050000}"/>
    <cellStyle name="Currency [0] 11420" xfId="18903" hidden="1" xr:uid="{00000000-0005-0000-0000-0000F8490000}"/>
    <cellStyle name="Currency [0] 11421" xfId="18905" hidden="1" xr:uid="{00000000-0005-0000-0000-0000FA490000}"/>
    <cellStyle name="Currency [0] 11422" xfId="18786" hidden="1" xr:uid="{00000000-0005-0000-0000-000083490000}"/>
    <cellStyle name="Currency [0] 11423" xfId="18822" hidden="1" xr:uid="{00000000-0005-0000-0000-0000A7490000}"/>
    <cellStyle name="Currency [0] 11424" xfId="18891" hidden="1" xr:uid="{00000000-0005-0000-0000-0000EC490000}"/>
    <cellStyle name="Currency [0] 11425" xfId="18879" hidden="1" xr:uid="{00000000-0005-0000-0000-0000E0490000}"/>
    <cellStyle name="Currency [0] 11426" xfId="18896" hidden="1" xr:uid="{00000000-0005-0000-0000-0000F1490000}"/>
    <cellStyle name="Currency [0] 11427" xfId="18907" hidden="1" xr:uid="{00000000-0005-0000-0000-0000FC490000}"/>
    <cellStyle name="Currency [0] 11428" xfId="18755" hidden="1" xr:uid="{00000000-0005-0000-0000-000064490000}"/>
    <cellStyle name="Currency [0] 11429" xfId="18819" hidden="1" xr:uid="{00000000-0005-0000-0000-0000A4490000}"/>
    <cellStyle name="Currency [0] 1143" xfId="1259" hidden="1" xr:uid="{00000000-0005-0000-0000-00000C050000}"/>
    <cellStyle name="Currency [0] 11430" xfId="18911" hidden="1" xr:uid="{00000000-0005-0000-0000-0000004A0000}"/>
    <cellStyle name="Currency [0] 11431" xfId="18913" hidden="1" xr:uid="{00000000-0005-0000-0000-0000024A0000}"/>
    <cellStyle name="Currency [0] 11432" xfId="18868" hidden="1" xr:uid="{00000000-0005-0000-0000-0000D5490000}"/>
    <cellStyle name="Currency [0] 11433" xfId="18880" hidden="1" xr:uid="{00000000-0005-0000-0000-0000E1490000}"/>
    <cellStyle name="Currency [0] 11434" xfId="18908" hidden="1" xr:uid="{00000000-0005-0000-0000-0000FD490000}"/>
    <cellStyle name="Currency [0] 11435" xfId="18881" hidden="1" xr:uid="{00000000-0005-0000-0000-0000E2490000}"/>
    <cellStyle name="Currency [0] 11436" xfId="18914" hidden="1" xr:uid="{00000000-0005-0000-0000-0000034A0000}"/>
    <cellStyle name="Currency [0] 11437" xfId="18916" hidden="1" xr:uid="{00000000-0005-0000-0000-0000054A0000}"/>
    <cellStyle name="Currency [0] 11438" xfId="18909" hidden="1" xr:uid="{00000000-0005-0000-0000-0000FE490000}"/>
    <cellStyle name="Currency [0] 11439" xfId="18855" hidden="1" xr:uid="{00000000-0005-0000-0000-0000C8490000}"/>
    <cellStyle name="Currency [0] 1144" xfId="1187" hidden="1" xr:uid="{00000000-0005-0000-0000-0000C4040000}"/>
    <cellStyle name="Currency [0] 11440" xfId="18918" hidden="1" xr:uid="{00000000-0005-0000-0000-0000074A0000}"/>
    <cellStyle name="Currency [0] 11441" xfId="18920" hidden="1" xr:uid="{00000000-0005-0000-0000-0000094A0000}"/>
    <cellStyle name="Currency [0] 11442" xfId="18977" hidden="1" xr:uid="{00000000-0005-0000-0000-0000424A0000}"/>
    <cellStyle name="Currency [0] 11443" xfId="18996" hidden="1" xr:uid="{00000000-0005-0000-0000-0000554A0000}"/>
    <cellStyle name="Currency [0] 11444" xfId="19003" hidden="1" xr:uid="{00000000-0005-0000-0000-00005C4A0000}"/>
    <cellStyle name="Currency [0] 11445" xfId="19010" hidden="1" xr:uid="{00000000-0005-0000-0000-0000634A0000}"/>
    <cellStyle name="Currency [0] 11446" xfId="19015" hidden="1" xr:uid="{00000000-0005-0000-0000-0000684A0000}"/>
    <cellStyle name="Currency [0] 11447" xfId="18994" hidden="1" xr:uid="{00000000-0005-0000-0000-0000534A0000}"/>
    <cellStyle name="Currency [0] 11448" xfId="19005" hidden="1" xr:uid="{00000000-0005-0000-0000-00005E4A0000}"/>
    <cellStyle name="Currency [0] 11449" xfId="19019" hidden="1" xr:uid="{00000000-0005-0000-0000-00006C4A0000}"/>
    <cellStyle name="Currency [0] 1145" xfId="1238" hidden="1" xr:uid="{00000000-0005-0000-0000-0000F7040000}"/>
    <cellStyle name="Currency [0] 11450" xfId="19021" hidden="1" xr:uid="{00000000-0005-0000-0000-00006E4A0000}"/>
    <cellStyle name="Currency [0] 11451" xfId="19004" hidden="1" xr:uid="{00000000-0005-0000-0000-00005D4A0000}"/>
    <cellStyle name="Currency [0] 11452" xfId="18978" hidden="1" xr:uid="{00000000-0005-0000-0000-0000434A0000}"/>
    <cellStyle name="Currency [0] 11453" xfId="19032" hidden="1" xr:uid="{00000000-0005-0000-0000-0000794A0000}"/>
    <cellStyle name="Currency [0] 11454" xfId="19041" hidden="1" xr:uid="{00000000-0005-0000-0000-0000824A0000}"/>
    <cellStyle name="Currency [0] 11455" xfId="19052" hidden="1" xr:uid="{00000000-0005-0000-0000-00008D4A0000}"/>
    <cellStyle name="Currency [0] 11456" xfId="19058" hidden="1" xr:uid="{00000000-0005-0000-0000-0000934A0000}"/>
    <cellStyle name="Currency [0] 11457" xfId="19030" hidden="1" xr:uid="{00000000-0005-0000-0000-0000774A0000}"/>
    <cellStyle name="Currency [0] 11458" xfId="19048" hidden="1" xr:uid="{00000000-0005-0000-0000-0000894A0000}"/>
    <cellStyle name="Currency [0] 11459" xfId="19070" hidden="1" xr:uid="{00000000-0005-0000-0000-00009F4A0000}"/>
    <cellStyle name="Currency [0] 1146" xfId="1218" hidden="1" xr:uid="{00000000-0005-0000-0000-0000E3040000}"/>
    <cellStyle name="Currency [0] 11460" xfId="19072" hidden="1" xr:uid="{00000000-0005-0000-0000-0000A14A0000}"/>
    <cellStyle name="Currency [0] 11461" xfId="19000" hidden="1" xr:uid="{00000000-0005-0000-0000-0000594A0000}"/>
    <cellStyle name="Currency [0] 11462" xfId="18984" hidden="1" xr:uid="{00000000-0005-0000-0000-0000494A0000}"/>
    <cellStyle name="Currency [0] 11463" xfId="19044" hidden="1" xr:uid="{00000000-0005-0000-0000-0000854A0000}"/>
    <cellStyle name="Currency [0] 11464" xfId="18989" hidden="1" xr:uid="{00000000-0005-0000-0000-00004E4A0000}"/>
    <cellStyle name="Currency [0] 11465" xfId="19033" hidden="1" xr:uid="{00000000-0005-0000-0000-00007A4A0000}"/>
    <cellStyle name="Currency [0] 11466" xfId="19077" hidden="1" xr:uid="{00000000-0005-0000-0000-0000A64A0000}"/>
    <cellStyle name="Currency [0] 11467" xfId="19045" hidden="1" xr:uid="{00000000-0005-0000-0000-0000864A0000}"/>
    <cellStyle name="Currency [0] 11468" xfId="19053" hidden="1" xr:uid="{00000000-0005-0000-0000-00008E4A0000}"/>
    <cellStyle name="Currency [0] 11469" xfId="19089" hidden="1" xr:uid="{00000000-0005-0000-0000-0000B24A0000}"/>
    <cellStyle name="Currency [0] 1147" xfId="1230" hidden="1" xr:uid="{00000000-0005-0000-0000-0000EF040000}"/>
    <cellStyle name="Currency [0] 11470" xfId="19091" hidden="1" xr:uid="{00000000-0005-0000-0000-0000B44A0000}"/>
    <cellStyle name="Currency [0] 11471" xfId="19047" hidden="1" xr:uid="{00000000-0005-0000-0000-0000884A0000}"/>
    <cellStyle name="Currency [0] 11472" xfId="19060" hidden="1" xr:uid="{00000000-0005-0000-0000-0000954A0000}"/>
    <cellStyle name="Currency [0] 11473" xfId="19065" hidden="1" xr:uid="{00000000-0005-0000-0000-00009A4A0000}"/>
    <cellStyle name="Currency [0] 11474" xfId="19059" hidden="1" xr:uid="{00000000-0005-0000-0000-0000944A0000}"/>
    <cellStyle name="Currency [0] 11475" xfId="19107" hidden="1" xr:uid="{00000000-0005-0000-0000-0000C44A0000}"/>
    <cellStyle name="Currency [0] 11476" xfId="19115" hidden="1" xr:uid="{00000000-0005-0000-0000-0000CC4A0000}"/>
    <cellStyle name="Currency [0] 11477" xfId="19043" hidden="1" xr:uid="{00000000-0005-0000-0000-0000844A0000}"/>
    <cellStyle name="Currency [0] 11478" xfId="19101" hidden="1" xr:uid="{00000000-0005-0000-0000-0000BE4A0000}"/>
    <cellStyle name="Currency [0] 11479" xfId="19124" hidden="1" xr:uid="{00000000-0005-0000-0000-0000D54A0000}"/>
    <cellStyle name="Currency [0] 1148" xfId="1228" hidden="1" xr:uid="{00000000-0005-0000-0000-0000ED040000}"/>
    <cellStyle name="Currency [0] 11480" xfId="19126" hidden="1" xr:uid="{00000000-0005-0000-0000-0000D74A0000}"/>
    <cellStyle name="Currency [0] 11481" xfId="19026" hidden="1" xr:uid="{00000000-0005-0000-0000-0000734A0000}"/>
    <cellStyle name="Currency [0] 11482" xfId="19036" hidden="1" xr:uid="{00000000-0005-0000-0000-00007D4A0000}"/>
    <cellStyle name="Currency [0] 11483" xfId="19098" hidden="1" xr:uid="{00000000-0005-0000-0000-0000BB4A0000}"/>
    <cellStyle name="Currency [0] 11484" xfId="19063" hidden="1" xr:uid="{00000000-0005-0000-0000-0000984A0000}"/>
    <cellStyle name="Currency [0] 11485" xfId="19008" hidden="1" xr:uid="{00000000-0005-0000-0000-0000614A0000}"/>
    <cellStyle name="Currency [0] 11486" xfId="19134" hidden="1" xr:uid="{00000000-0005-0000-0000-0000DF4A0000}"/>
    <cellStyle name="Currency [0] 11487" xfId="19099" hidden="1" xr:uid="{00000000-0005-0000-0000-0000BC4A0000}"/>
    <cellStyle name="Currency [0] 11488" xfId="19110" hidden="1" xr:uid="{00000000-0005-0000-0000-0000C74A0000}"/>
    <cellStyle name="Currency [0] 11489" xfId="19142" hidden="1" xr:uid="{00000000-0005-0000-0000-0000E74A0000}"/>
    <cellStyle name="Currency [0] 1149" xfId="1261" hidden="1" xr:uid="{00000000-0005-0000-0000-00000E050000}"/>
    <cellStyle name="Currency [0] 11490" xfId="19144" hidden="1" xr:uid="{00000000-0005-0000-0000-0000E94A0000}"/>
    <cellStyle name="Currency [0] 11491" xfId="19096" hidden="1" xr:uid="{00000000-0005-0000-0000-0000B94A0000}"/>
    <cellStyle name="Currency [0] 11492" xfId="19095" hidden="1" xr:uid="{00000000-0005-0000-0000-0000B84A0000}"/>
    <cellStyle name="Currency [0] 11493" xfId="19085" hidden="1" xr:uid="{00000000-0005-0000-0000-0000AE4A0000}"/>
    <cellStyle name="Currency [0] 11494" xfId="19081" hidden="1" xr:uid="{00000000-0005-0000-0000-0000AA4A0000}"/>
    <cellStyle name="Currency [0] 11495" xfId="19083" hidden="1" xr:uid="{00000000-0005-0000-0000-0000AC4A0000}"/>
    <cellStyle name="Currency [0] 11496" xfId="19151" hidden="1" xr:uid="{00000000-0005-0000-0000-0000F04A0000}"/>
    <cellStyle name="Currency [0] 11497" xfId="18986" hidden="1" xr:uid="{00000000-0005-0000-0000-00004B4A0000}"/>
    <cellStyle name="Currency [0] 11498" xfId="19129" hidden="1" xr:uid="{00000000-0005-0000-0000-0000DA4A0000}"/>
    <cellStyle name="Currency [0] 11499" xfId="19157" hidden="1" xr:uid="{00000000-0005-0000-0000-0000F64A0000}"/>
    <cellStyle name="Currency [0] 115" xfId="176" hidden="1" xr:uid="{00000000-0005-0000-0000-0000D1000000}"/>
    <cellStyle name="Currency [0] 1150" xfId="1205" hidden="1" xr:uid="{00000000-0005-0000-0000-0000D6040000}"/>
    <cellStyle name="Currency [0] 11500" xfId="19159" hidden="1" xr:uid="{00000000-0005-0000-0000-0000F84A0000}"/>
    <cellStyle name="Currency [0] 11501" xfId="19034" hidden="1" xr:uid="{00000000-0005-0000-0000-00007B4A0000}"/>
    <cellStyle name="Currency [0] 11502" xfId="19108" hidden="1" xr:uid="{00000000-0005-0000-0000-0000C54A0000}"/>
    <cellStyle name="Currency [0] 11503" xfId="19064" hidden="1" xr:uid="{00000000-0005-0000-0000-0000994A0000}"/>
    <cellStyle name="Currency [0] 11504" xfId="19100" hidden="1" xr:uid="{00000000-0005-0000-0000-0000BD4A0000}"/>
    <cellStyle name="Currency [0] 11505" xfId="19104" hidden="1" xr:uid="{00000000-0005-0000-0000-0000C14A0000}"/>
    <cellStyle name="Currency [0] 11506" xfId="19165" hidden="1" xr:uid="{00000000-0005-0000-0000-0000FE4A0000}"/>
    <cellStyle name="Currency [0] 11507" xfId="18981" hidden="1" xr:uid="{00000000-0005-0000-0000-0000464A0000}"/>
    <cellStyle name="Currency [0] 11508" xfId="19147" hidden="1" xr:uid="{00000000-0005-0000-0000-0000EC4A0000}"/>
    <cellStyle name="Currency [0] 11509" xfId="19170" hidden="1" xr:uid="{00000000-0005-0000-0000-0000034B0000}"/>
    <cellStyle name="Currency [0] 1151" xfId="1255" hidden="1" xr:uid="{00000000-0005-0000-0000-000008050000}"/>
    <cellStyle name="Currency [0] 11510" xfId="19172" hidden="1" xr:uid="{00000000-0005-0000-0000-0000054B0000}"/>
    <cellStyle name="Currency [0] 11511" xfId="19028" hidden="1" xr:uid="{00000000-0005-0000-0000-0000754A0000}"/>
    <cellStyle name="Currency [0] 11512" xfId="19127" hidden="1" xr:uid="{00000000-0005-0000-0000-0000D84A0000}"/>
    <cellStyle name="Currency [0] 11513" xfId="19094" hidden="1" xr:uid="{00000000-0005-0000-0000-0000B74A0000}"/>
    <cellStyle name="Currency [0] 11514" xfId="19112" hidden="1" xr:uid="{00000000-0005-0000-0000-0000C94A0000}"/>
    <cellStyle name="Currency [0] 11515" xfId="19109" hidden="1" xr:uid="{00000000-0005-0000-0000-0000C64A0000}"/>
    <cellStyle name="Currency [0] 11516" xfId="19176" hidden="1" xr:uid="{00000000-0005-0000-0000-0000094B0000}"/>
    <cellStyle name="Currency [0] 11517" xfId="19061" hidden="1" xr:uid="{00000000-0005-0000-0000-0000964A0000}"/>
    <cellStyle name="Currency [0] 11518" xfId="19161" hidden="1" xr:uid="{00000000-0005-0000-0000-0000FA4A0000}"/>
    <cellStyle name="Currency [0] 11519" xfId="19183" hidden="1" xr:uid="{00000000-0005-0000-0000-0000104B0000}"/>
    <cellStyle name="Currency [0] 1152" xfId="1265" hidden="1" xr:uid="{00000000-0005-0000-0000-000012050000}"/>
    <cellStyle name="Currency [0] 11520" xfId="19185" hidden="1" xr:uid="{00000000-0005-0000-0000-0000124B0000}"/>
    <cellStyle name="Currency [0] 11521" xfId="19113" hidden="1" xr:uid="{00000000-0005-0000-0000-0000CA4A0000}"/>
    <cellStyle name="Currency [0] 11522" xfId="19145" hidden="1" xr:uid="{00000000-0005-0000-0000-0000EA4A0000}"/>
    <cellStyle name="Currency [0] 11523" xfId="18997" hidden="1" xr:uid="{00000000-0005-0000-0000-0000564A0000}"/>
    <cellStyle name="Currency [0] 11524" xfId="19131" hidden="1" xr:uid="{00000000-0005-0000-0000-0000DC4A0000}"/>
    <cellStyle name="Currency [0] 11525" xfId="19128" hidden="1" xr:uid="{00000000-0005-0000-0000-0000D94A0000}"/>
    <cellStyle name="Currency [0] 11526" xfId="19189" hidden="1" xr:uid="{00000000-0005-0000-0000-0000164B0000}"/>
    <cellStyle name="Currency [0] 11527" xfId="19024" hidden="1" xr:uid="{00000000-0005-0000-0000-0000714A0000}"/>
    <cellStyle name="Currency [0] 11528" xfId="19173" hidden="1" xr:uid="{00000000-0005-0000-0000-0000064B0000}"/>
    <cellStyle name="Currency [0] 11529" xfId="19193" hidden="1" xr:uid="{00000000-0005-0000-0000-00001A4B0000}"/>
    <cellStyle name="Currency [0] 1153" xfId="1266" hidden="1" xr:uid="{00000000-0005-0000-0000-000013050000}"/>
    <cellStyle name="Currency [0] 11530" xfId="19195" hidden="1" xr:uid="{00000000-0005-0000-0000-00001C4B0000}"/>
    <cellStyle name="Currency [0] 11531" xfId="19132" hidden="1" xr:uid="{00000000-0005-0000-0000-0000DD4A0000}"/>
    <cellStyle name="Currency [0] 11532" xfId="19160" hidden="1" xr:uid="{00000000-0005-0000-0000-0000F94A0000}"/>
    <cellStyle name="Currency [0] 11533" xfId="19120" hidden="1" xr:uid="{00000000-0005-0000-0000-0000D14A0000}"/>
    <cellStyle name="Currency [0] 11534" xfId="19149" hidden="1" xr:uid="{00000000-0005-0000-0000-0000EE4A0000}"/>
    <cellStyle name="Currency [0] 11535" xfId="19146" hidden="1" xr:uid="{00000000-0005-0000-0000-0000EB4A0000}"/>
    <cellStyle name="Currency [0] 11536" xfId="19199" hidden="1" xr:uid="{00000000-0005-0000-0000-0000204B0000}"/>
    <cellStyle name="Currency [0] 11537" xfId="19027" hidden="1" xr:uid="{00000000-0005-0000-0000-0000744A0000}"/>
    <cellStyle name="Currency [0] 11538" xfId="19186" hidden="1" xr:uid="{00000000-0005-0000-0000-0000134B0000}"/>
    <cellStyle name="Currency [0] 11539" xfId="19203" hidden="1" xr:uid="{00000000-0005-0000-0000-0000244B0000}"/>
    <cellStyle name="Currency [0] 1154" xfId="1231" hidden="1" xr:uid="{00000000-0005-0000-0000-0000F0040000}"/>
    <cellStyle name="Currency [0] 11540" xfId="19205" hidden="1" xr:uid="{00000000-0005-0000-0000-0000264B0000}"/>
    <cellStyle name="Currency [0] 11541" xfId="19086" hidden="1" xr:uid="{00000000-0005-0000-0000-0000AF4A0000}"/>
    <cellStyle name="Currency [0] 11542" xfId="19122" hidden="1" xr:uid="{00000000-0005-0000-0000-0000D34A0000}"/>
    <cellStyle name="Currency [0] 11543" xfId="19191" hidden="1" xr:uid="{00000000-0005-0000-0000-0000184B0000}"/>
    <cellStyle name="Currency [0] 11544" xfId="19179" hidden="1" xr:uid="{00000000-0005-0000-0000-00000C4B0000}"/>
    <cellStyle name="Currency [0] 11545" xfId="19196" hidden="1" xr:uid="{00000000-0005-0000-0000-00001D4B0000}"/>
    <cellStyle name="Currency [0] 11546" xfId="19207" hidden="1" xr:uid="{00000000-0005-0000-0000-0000284B0000}"/>
    <cellStyle name="Currency [0] 11547" xfId="19055" hidden="1" xr:uid="{00000000-0005-0000-0000-0000904A0000}"/>
    <cellStyle name="Currency [0] 11548" xfId="19119" hidden="1" xr:uid="{00000000-0005-0000-0000-0000D04A0000}"/>
    <cellStyle name="Currency [0] 11549" xfId="19211" hidden="1" xr:uid="{00000000-0005-0000-0000-00002C4B0000}"/>
    <cellStyle name="Currency [0] 1155" xfId="1246" hidden="1" xr:uid="{00000000-0005-0000-0000-0000FF040000}"/>
    <cellStyle name="Currency [0] 11550" xfId="19213" hidden="1" xr:uid="{00000000-0005-0000-0000-00002E4B0000}"/>
    <cellStyle name="Currency [0] 11551" xfId="19168" hidden="1" xr:uid="{00000000-0005-0000-0000-0000014B0000}"/>
    <cellStyle name="Currency [0] 11552" xfId="19180" hidden="1" xr:uid="{00000000-0005-0000-0000-00000D4B0000}"/>
    <cellStyle name="Currency [0] 11553" xfId="19208" hidden="1" xr:uid="{00000000-0005-0000-0000-0000294B0000}"/>
    <cellStyle name="Currency [0] 11554" xfId="19181" hidden="1" xr:uid="{00000000-0005-0000-0000-00000E4B0000}"/>
    <cellStyle name="Currency [0] 11555" xfId="19214" hidden="1" xr:uid="{00000000-0005-0000-0000-00002F4B0000}"/>
    <cellStyle name="Currency [0] 11556" xfId="19216" hidden="1" xr:uid="{00000000-0005-0000-0000-0000314B0000}"/>
    <cellStyle name="Currency [0] 11557" xfId="19209" hidden="1" xr:uid="{00000000-0005-0000-0000-00002A4B0000}"/>
    <cellStyle name="Currency [0] 11558" xfId="19155" hidden="1" xr:uid="{00000000-0005-0000-0000-0000F44A0000}"/>
    <cellStyle name="Currency [0] 11559" xfId="19219" hidden="1" xr:uid="{00000000-0005-0000-0000-0000344B0000}"/>
    <cellStyle name="Currency [0] 1156" xfId="812" hidden="1" xr:uid="{00000000-0005-0000-0000-00004D030000}"/>
    <cellStyle name="Currency [0] 11560" xfId="19221" hidden="1" xr:uid="{00000000-0005-0000-0000-0000364B0000}"/>
    <cellStyle name="Currency [0] 11561" xfId="18938" hidden="1" xr:uid="{00000000-0005-0000-0000-00001B4A0000}"/>
    <cellStyle name="Currency [0] 11562" xfId="18960" hidden="1" xr:uid="{00000000-0005-0000-0000-0000314A0000}"/>
    <cellStyle name="Currency [0] 11563" xfId="19225" hidden="1" xr:uid="{00000000-0005-0000-0000-00003A4B0000}"/>
    <cellStyle name="Currency [0] 11564" xfId="19232" hidden="1" xr:uid="{00000000-0005-0000-0000-0000414B0000}"/>
    <cellStyle name="Currency [0] 11565" xfId="19234" hidden="1" xr:uid="{00000000-0005-0000-0000-0000434B0000}"/>
    <cellStyle name="Currency [0] 11566" xfId="18925" hidden="1" xr:uid="{00000000-0005-0000-0000-00000E4A0000}"/>
    <cellStyle name="Currency [0] 11567" xfId="19228" hidden="1" xr:uid="{00000000-0005-0000-0000-00003D4B0000}"/>
    <cellStyle name="Currency [0] 11568" xfId="19237" hidden="1" xr:uid="{00000000-0005-0000-0000-0000464B0000}"/>
    <cellStyle name="Currency [0] 11569" xfId="19239" hidden="1" xr:uid="{00000000-0005-0000-0000-0000484B0000}"/>
    <cellStyle name="Currency [0] 1157" xfId="1241" hidden="1" xr:uid="{00000000-0005-0000-0000-0000FA040000}"/>
    <cellStyle name="Currency [0] 11570" xfId="19227" hidden="1" xr:uid="{00000000-0005-0000-0000-00003C4B0000}"/>
    <cellStyle name="Currency [0] 11571" xfId="18937" hidden="1" xr:uid="{00000000-0005-0000-0000-00001A4A0000}"/>
    <cellStyle name="Currency [0] 11572" xfId="19250" hidden="1" xr:uid="{00000000-0005-0000-0000-0000534B0000}"/>
    <cellStyle name="Currency [0] 11573" xfId="19259" hidden="1" xr:uid="{00000000-0005-0000-0000-00005C4B0000}"/>
    <cellStyle name="Currency [0] 11574" xfId="19270" hidden="1" xr:uid="{00000000-0005-0000-0000-0000674B0000}"/>
    <cellStyle name="Currency [0] 11575" xfId="19276" hidden="1" xr:uid="{00000000-0005-0000-0000-00006D4B0000}"/>
    <cellStyle name="Currency [0] 11576" xfId="19248" hidden="1" xr:uid="{00000000-0005-0000-0000-0000514B0000}"/>
    <cellStyle name="Currency [0] 11577" xfId="19266" hidden="1" xr:uid="{00000000-0005-0000-0000-0000634B0000}"/>
    <cellStyle name="Currency [0] 11578" xfId="19288" hidden="1" xr:uid="{00000000-0005-0000-0000-0000794B0000}"/>
    <cellStyle name="Currency [0] 11579" xfId="19290" hidden="1" xr:uid="{00000000-0005-0000-0000-00007B4B0000}"/>
    <cellStyle name="Currency [0] 1158" xfId="1239" hidden="1" xr:uid="{00000000-0005-0000-0000-0000F8040000}"/>
    <cellStyle name="Currency [0] 11580" xfId="19222" hidden="1" xr:uid="{00000000-0005-0000-0000-0000374B0000}"/>
    <cellStyle name="Currency [0] 11581" xfId="18933" hidden="1" xr:uid="{00000000-0005-0000-0000-0000164A0000}"/>
    <cellStyle name="Currency [0] 11582" xfId="19262" hidden="1" xr:uid="{00000000-0005-0000-0000-00005F4B0000}"/>
    <cellStyle name="Currency [0] 11583" xfId="18929" hidden="1" xr:uid="{00000000-0005-0000-0000-0000124A0000}"/>
    <cellStyle name="Currency [0] 11584" xfId="19251" hidden="1" xr:uid="{00000000-0005-0000-0000-0000544B0000}"/>
    <cellStyle name="Currency [0] 11585" xfId="19295" hidden="1" xr:uid="{00000000-0005-0000-0000-0000804B0000}"/>
    <cellStyle name="Currency [0] 11586" xfId="19263" hidden="1" xr:uid="{00000000-0005-0000-0000-0000604B0000}"/>
    <cellStyle name="Currency [0] 11587" xfId="19271" hidden="1" xr:uid="{00000000-0005-0000-0000-0000684B0000}"/>
    <cellStyle name="Currency [0] 11588" xfId="19307" hidden="1" xr:uid="{00000000-0005-0000-0000-00008C4B0000}"/>
    <cellStyle name="Currency [0] 11589" xfId="19309" hidden="1" xr:uid="{00000000-0005-0000-0000-00008E4B0000}"/>
    <cellStyle name="Currency [0] 1159" xfId="1268" hidden="1" xr:uid="{00000000-0005-0000-0000-000015050000}"/>
    <cellStyle name="Currency [0] 11590" xfId="19265" hidden="1" xr:uid="{00000000-0005-0000-0000-0000624B0000}"/>
    <cellStyle name="Currency [0] 11591" xfId="19278" hidden="1" xr:uid="{00000000-0005-0000-0000-00006F4B0000}"/>
    <cellStyle name="Currency [0] 11592" xfId="19283" hidden="1" xr:uid="{00000000-0005-0000-0000-0000744B0000}"/>
    <cellStyle name="Currency [0] 11593" xfId="19277" hidden="1" xr:uid="{00000000-0005-0000-0000-00006E4B0000}"/>
    <cellStyle name="Currency [0] 11594" xfId="19325" hidden="1" xr:uid="{00000000-0005-0000-0000-00009E4B0000}"/>
    <cellStyle name="Currency [0] 11595" xfId="19333" hidden="1" xr:uid="{00000000-0005-0000-0000-0000A64B0000}"/>
    <cellStyle name="Currency [0] 11596" xfId="19261" hidden="1" xr:uid="{00000000-0005-0000-0000-00005E4B0000}"/>
    <cellStyle name="Currency [0] 11597" xfId="19319" hidden="1" xr:uid="{00000000-0005-0000-0000-0000984B0000}"/>
    <cellStyle name="Currency [0] 11598" xfId="19342" hidden="1" xr:uid="{00000000-0005-0000-0000-0000AF4B0000}"/>
    <cellStyle name="Currency [0] 11599" xfId="19344" hidden="1" xr:uid="{00000000-0005-0000-0000-0000B14B0000}"/>
    <cellStyle name="Currency [0] 116" xfId="177" hidden="1" xr:uid="{00000000-0005-0000-0000-0000D2000000}"/>
    <cellStyle name="Currency [0] 1160" xfId="1184" hidden="1" xr:uid="{00000000-0005-0000-0000-0000C1040000}"/>
    <cellStyle name="Currency [0] 11600" xfId="19244" hidden="1" xr:uid="{00000000-0005-0000-0000-00004D4B0000}"/>
    <cellStyle name="Currency [0] 11601" xfId="19254" hidden="1" xr:uid="{00000000-0005-0000-0000-0000574B0000}"/>
    <cellStyle name="Currency [0] 11602" xfId="19316" hidden="1" xr:uid="{00000000-0005-0000-0000-0000954B0000}"/>
    <cellStyle name="Currency [0] 11603" xfId="19281" hidden="1" xr:uid="{00000000-0005-0000-0000-0000724B0000}"/>
    <cellStyle name="Currency [0] 11604" xfId="19230" hidden="1" xr:uid="{00000000-0005-0000-0000-00003F4B0000}"/>
    <cellStyle name="Currency [0] 11605" xfId="19352" hidden="1" xr:uid="{00000000-0005-0000-0000-0000B94B0000}"/>
    <cellStyle name="Currency [0] 11606" xfId="19317" hidden="1" xr:uid="{00000000-0005-0000-0000-0000964B0000}"/>
    <cellStyle name="Currency [0] 11607" xfId="19328" hidden="1" xr:uid="{00000000-0005-0000-0000-0000A14B0000}"/>
    <cellStyle name="Currency [0] 11608" xfId="19360" hidden="1" xr:uid="{00000000-0005-0000-0000-0000C14B0000}"/>
    <cellStyle name="Currency [0] 11609" xfId="19362" hidden="1" xr:uid="{00000000-0005-0000-0000-0000C34B0000}"/>
    <cellStyle name="Currency [0] 1161" xfId="1260" hidden="1" xr:uid="{00000000-0005-0000-0000-00000D050000}"/>
    <cellStyle name="Currency [0] 11610" xfId="19314" hidden="1" xr:uid="{00000000-0005-0000-0000-0000934B0000}"/>
    <cellStyle name="Currency [0] 11611" xfId="19313" hidden="1" xr:uid="{00000000-0005-0000-0000-0000924B0000}"/>
    <cellStyle name="Currency [0] 11612" xfId="19303" hidden="1" xr:uid="{00000000-0005-0000-0000-0000884B0000}"/>
    <cellStyle name="Currency [0] 11613" xfId="19299" hidden="1" xr:uid="{00000000-0005-0000-0000-0000844B0000}"/>
    <cellStyle name="Currency [0] 11614" xfId="19301" hidden="1" xr:uid="{00000000-0005-0000-0000-0000864B0000}"/>
    <cellStyle name="Currency [0] 11615" xfId="19369" hidden="1" xr:uid="{00000000-0005-0000-0000-0000CA4B0000}"/>
    <cellStyle name="Currency [0] 11616" xfId="18931" hidden="1" xr:uid="{00000000-0005-0000-0000-0000144A0000}"/>
    <cellStyle name="Currency [0] 11617" xfId="19347" hidden="1" xr:uid="{00000000-0005-0000-0000-0000B44B0000}"/>
    <cellStyle name="Currency [0] 11618" xfId="19375" hidden="1" xr:uid="{00000000-0005-0000-0000-0000D04B0000}"/>
    <cellStyle name="Currency [0] 11619" xfId="19377" hidden="1" xr:uid="{00000000-0005-0000-0000-0000D24B0000}"/>
    <cellStyle name="Currency [0] 1162" xfId="1270" hidden="1" xr:uid="{00000000-0005-0000-0000-000017050000}"/>
    <cellStyle name="Currency [0] 11620" xfId="19252" hidden="1" xr:uid="{00000000-0005-0000-0000-0000554B0000}"/>
    <cellStyle name="Currency [0] 11621" xfId="19326" hidden="1" xr:uid="{00000000-0005-0000-0000-00009F4B0000}"/>
    <cellStyle name="Currency [0] 11622" xfId="19282" hidden="1" xr:uid="{00000000-0005-0000-0000-0000734B0000}"/>
    <cellStyle name="Currency [0] 11623" xfId="19318" hidden="1" xr:uid="{00000000-0005-0000-0000-0000974B0000}"/>
    <cellStyle name="Currency [0] 11624" xfId="19322" hidden="1" xr:uid="{00000000-0005-0000-0000-00009B4B0000}"/>
    <cellStyle name="Currency [0] 11625" xfId="19383" hidden="1" xr:uid="{00000000-0005-0000-0000-0000D84B0000}"/>
    <cellStyle name="Currency [0] 11626" xfId="18966" hidden="1" xr:uid="{00000000-0005-0000-0000-0000374A0000}"/>
    <cellStyle name="Currency [0] 11627" xfId="19365" hidden="1" xr:uid="{00000000-0005-0000-0000-0000C64B0000}"/>
    <cellStyle name="Currency [0] 11628" xfId="19388" hidden="1" xr:uid="{00000000-0005-0000-0000-0000DD4B0000}"/>
    <cellStyle name="Currency [0] 11629" xfId="19390" hidden="1" xr:uid="{00000000-0005-0000-0000-0000DF4B0000}"/>
    <cellStyle name="Currency [0] 1163" xfId="1271" hidden="1" xr:uid="{00000000-0005-0000-0000-000018050000}"/>
    <cellStyle name="Currency [0] 11630" xfId="19246" hidden="1" xr:uid="{00000000-0005-0000-0000-00004F4B0000}"/>
    <cellStyle name="Currency [0] 11631" xfId="19345" hidden="1" xr:uid="{00000000-0005-0000-0000-0000B24B0000}"/>
    <cellStyle name="Currency [0] 11632" xfId="19312" hidden="1" xr:uid="{00000000-0005-0000-0000-0000914B0000}"/>
    <cellStyle name="Currency [0] 11633" xfId="19330" hidden="1" xr:uid="{00000000-0005-0000-0000-0000A34B0000}"/>
    <cellStyle name="Currency [0] 11634" xfId="19327" hidden="1" xr:uid="{00000000-0005-0000-0000-0000A04B0000}"/>
    <cellStyle name="Currency [0] 11635" xfId="19394" hidden="1" xr:uid="{00000000-0005-0000-0000-0000E34B0000}"/>
    <cellStyle name="Currency [0] 11636" xfId="19279" hidden="1" xr:uid="{00000000-0005-0000-0000-0000704B0000}"/>
    <cellStyle name="Currency [0] 11637" xfId="19379" hidden="1" xr:uid="{00000000-0005-0000-0000-0000D44B0000}"/>
    <cellStyle name="Currency [0] 11638" xfId="19401" hidden="1" xr:uid="{00000000-0005-0000-0000-0000EA4B0000}"/>
    <cellStyle name="Currency [0] 11639" xfId="19403" hidden="1" xr:uid="{00000000-0005-0000-0000-0000EC4B0000}"/>
    <cellStyle name="Currency [0] 1164" xfId="1242" hidden="1" xr:uid="{00000000-0005-0000-0000-0000FB040000}"/>
    <cellStyle name="Currency [0] 11640" xfId="19331" hidden="1" xr:uid="{00000000-0005-0000-0000-0000A44B0000}"/>
    <cellStyle name="Currency [0] 11641" xfId="19363" hidden="1" xr:uid="{00000000-0005-0000-0000-0000C44B0000}"/>
    <cellStyle name="Currency [0] 11642" xfId="19011" hidden="1" xr:uid="{00000000-0005-0000-0000-0000644A0000}"/>
    <cellStyle name="Currency [0] 11643" xfId="19349" hidden="1" xr:uid="{00000000-0005-0000-0000-0000B64B0000}"/>
    <cellStyle name="Currency [0] 11644" xfId="19346" hidden="1" xr:uid="{00000000-0005-0000-0000-0000B34B0000}"/>
    <cellStyle name="Currency [0] 11645" xfId="19407" hidden="1" xr:uid="{00000000-0005-0000-0000-0000F04B0000}"/>
    <cellStyle name="Currency [0] 11646" xfId="19242" hidden="1" xr:uid="{00000000-0005-0000-0000-00004B4B0000}"/>
    <cellStyle name="Currency [0] 11647" xfId="19391" hidden="1" xr:uid="{00000000-0005-0000-0000-0000E04B0000}"/>
    <cellStyle name="Currency [0] 11648" xfId="19411" hidden="1" xr:uid="{00000000-0005-0000-0000-0000F44B0000}"/>
    <cellStyle name="Currency [0] 11649" xfId="19413" hidden="1" xr:uid="{00000000-0005-0000-0000-0000F64B0000}"/>
    <cellStyle name="Currency [0] 1165" xfId="1254" hidden="1" xr:uid="{00000000-0005-0000-0000-000007050000}"/>
    <cellStyle name="Currency [0] 11650" xfId="19350" hidden="1" xr:uid="{00000000-0005-0000-0000-0000B74B0000}"/>
    <cellStyle name="Currency [0] 11651" xfId="19378" hidden="1" xr:uid="{00000000-0005-0000-0000-0000D34B0000}"/>
    <cellStyle name="Currency [0] 11652" xfId="19338" hidden="1" xr:uid="{00000000-0005-0000-0000-0000AB4B0000}"/>
    <cellStyle name="Currency [0] 11653" xfId="19367" hidden="1" xr:uid="{00000000-0005-0000-0000-0000C84B0000}"/>
    <cellStyle name="Currency [0] 11654" xfId="19364" hidden="1" xr:uid="{00000000-0005-0000-0000-0000C54B0000}"/>
    <cellStyle name="Currency [0] 11655" xfId="19417" hidden="1" xr:uid="{00000000-0005-0000-0000-0000FA4B0000}"/>
    <cellStyle name="Currency [0] 11656" xfId="19245" hidden="1" xr:uid="{00000000-0005-0000-0000-00004E4B0000}"/>
    <cellStyle name="Currency [0] 11657" xfId="19404" hidden="1" xr:uid="{00000000-0005-0000-0000-0000ED4B0000}"/>
    <cellStyle name="Currency [0] 11658" xfId="19421" hidden="1" xr:uid="{00000000-0005-0000-0000-0000FE4B0000}"/>
    <cellStyle name="Currency [0] 11659" xfId="19423" hidden="1" xr:uid="{00000000-0005-0000-0000-0000004C0000}"/>
    <cellStyle name="Currency [0] 1166" xfId="1234" hidden="1" xr:uid="{00000000-0005-0000-0000-0000F3040000}"/>
    <cellStyle name="Currency [0] 11660" xfId="19304" hidden="1" xr:uid="{00000000-0005-0000-0000-0000894B0000}"/>
    <cellStyle name="Currency [0] 11661" xfId="19340" hidden="1" xr:uid="{00000000-0005-0000-0000-0000AD4B0000}"/>
    <cellStyle name="Currency [0] 11662" xfId="19409" hidden="1" xr:uid="{00000000-0005-0000-0000-0000F24B0000}"/>
    <cellStyle name="Currency [0] 11663" xfId="19397" hidden="1" xr:uid="{00000000-0005-0000-0000-0000E64B0000}"/>
    <cellStyle name="Currency [0] 11664" xfId="19414" hidden="1" xr:uid="{00000000-0005-0000-0000-0000F74B0000}"/>
    <cellStyle name="Currency [0] 11665" xfId="19425" hidden="1" xr:uid="{00000000-0005-0000-0000-0000024C0000}"/>
    <cellStyle name="Currency [0] 11666" xfId="19273" hidden="1" xr:uid="{00000000-0005-0000-0000-00006A4B0000}"/>
    <cellStyle name="Currency [0] 11667" xfId="19337" hidden="1" xr:uid="{00000000-0005-0000-0000-0000AA4B0000}"/>
    <cellStyle name="Currency [0] 11668" xfId="19429" hidden="1" xr:uid="{00000000-0005-0000-0000-0000064C0000}"/>
    <cellStyle name="Currency [0] 11669" xfId="19431" hidden="1" xr:uid="{00000000-0005-0000-0000-0000084C0000}"/>
    <cellStyle name="Currency [0] 1167" xfId="1249" hidden="1" xr:uid="{00000000-0005-0000-0000-000002050000}"/>
    <cellStyle name="Currency [0] 11670" xfId="19386" hidden="1" xr:uid="{00000000-0005-0000-0000-0000DB4B0000}"/>
    <cellStyle name="Currency [0] 11671" xfId="19398" hidden="1" xr:uid="{00000000-0005-0000-0000-0000E74B0000}"/>
    <cellStyle name="Currency [0] 11672" xfId="19426" hidden="1" xr:uid="{00000000-0005-0000-0000-0000034C0000}"/>
    <cellStyle name="Currency [0] 11673" xfId="19399" hidden="1" xr:uid="{00000000-0005-0000-0000-0000E84B0000}"/>
    <cellStyle name="Currency [0] 11674" xfId="19432" hidden="1" xr:uid="{00000000-0005-0000-0000-0000094C0000}"/>
    <cellStyle name="Currency [0] 11675" xfId="19434" hidden="1" xr:uid="{00000000-0005-0000-0000-00000B4C0000}"/>
    <cellStyle name="Currency [0] 11676" xfId="19427" hidden="1" xr:uid="{00000000-0005-0000-0000-0000044C0000}"/>
    <cellStyle name="Currency [0] 11677" xfId="19373" hidden="1" xr:uid="{00000000-0005-0000-0000-0000CE4B0000}"/>
    <cellStyle name="Currency [0] 11678" xfId="19436" hidden="1" xr:uid="{00000000-0005-0000-0000-00000D4C0000}"/>
    <cellStyle name="Currency [0] 11679" xfId="19438" hidden="1" xr:uid="{00000000-0005-0000-0000-00000F4C0000}"/>
    <cellStyle name="Currency [0] 1168" xfId="1247" hidden="1" xr:uid="{00000000-0005-0000-0000-000000050000}"/>
    <cellStyle name="Currency [0] 11680" xfId="18950" hidden="1" xr:uid="{00000000-0005-0000-0000-0000274A0000}"/>
    <cellStyle name="Currency [0] 11681" xfId="18928" hidden="1" xr:uid="{00000000-0005-0000-0000-0000114A0000}"/>
    <cellStyle name="Currency [0] 11682" xfId="19444" hidden="1" xr:uid="{00000000-0005-0000-0000-0000154C0000}"/>
    <cellStyle name="Currency [0] 11683" xfId="19450" hidden="1" xr:uid="{00000000-0005-0000-0000-00001B4C0000}"/>
    <cellStyle name="Currency [0] 11684" xfId="19452" hidden="1" xr:uid="{00000000-0005-0000-0000-00001D4C0000}"/>
    <cellStyle name="Currency [0] 11685" xfId="18945" hidden="1" xr:uid="{00000000-0005-0000-0000-0000224A0000}"/>
    <cellStyle name="Currency [0] 11686" xfId="19446" hidden="1" xr:uid="{00000000-0005-0000-0000-0000174C0000}"/>
    <cellStyle name="Currency [0] 11687" xfId="19454" hidden="1" xr:uid="{00000000-0005-0000-0000-00001F4C0000}"/>
    <cellStyle name="Currency [0] 11688" xfId="19456" hidden="1" xr:uid="{00000000-0005-0000-0000-0000214C0000}"/>
    <cellStyle name="Currency [0] 11689" xfId="19445" hidden="1" xr:uid="{00000000-0005-0000-0000-0000164C0000}"/>
    <cellStyle name="Currency [0] 1169" xfId="1273" hidden="1" xr:uid="{00000000-0005-0000-0000-00001A050000}"/>
    <cellStyle name="Currency [0] 11690" xfId="18951" hidden="1" xr:uid="{00000000-0005-0000-0000-0000284A0000}"/>
    <cellStyle name="Currency [0] 11691" xfId="19467" hidden="1" xr:uid="{00000000-0005-0000-0000-00002C4C0000}"/>
    <cellStyle name="Currency [0] 11692" xfId="19476" hidden="1" xr:uid="{00000000-0005-0000-0000-0000354C0000}"/>
    <cellStyle name="Currency [0] 11693" xfId="19487" hidden="1" xr:uid="{00000000-0005-0000-0000-0000404C0000}"/>
    <cellStyle name="Currency [0] 11694" xfId="19493" hidden="1" xr:uid="{00000000-0005-0000-0000-0000464C0000}"/>
    <cellStyle name="Currency [0] 11695" xfId="19465" hidden="1" xr:uid="{00000000-0005-0000-0000-00002A4C0000}"/>
    <cellStyle name="Currency [0] 11696" xfId="19483" hidden="1" xr:uid="{00000000-0005-0000-0000-00003C4C0000}"/>
    <cellStyle name="Currency [0] 11697" xfId="19505" hidden="1" xr:uid="{00000000-0005-0000-0000-0000524C0000}"/>
    <cellStyle name="Currency [0] 11698" xfId="19507" hidden="1" xr:uid="{00000000-0005-0000-0000-0000544C0000}"/>
    <cellStyle name="Currency [0] 11699" xfId="19441" hidden="1" xr:uid="{00000000-0005-0000-0000-0000124C0000}"/>
    <cellStyle name="Currency [0] 117" xfId="173" hidden="1" xr:uid="{00000000-0005-0000-0000-0000CE000000}"/>
    <cellStyle name="Currency [0] 1170" xfId="1186" hidden="1" xr:uid="{00000000-0005-0000-0000-0000C3040000}"/>
    <cellStyle name="Currency [0] 11700" xfId="18955" hidden="1" xr:uid="{00000000-0005-0000-0000-00002C4A0000}"/>
    <cellStyle name="Currency [0] 11701" xfId="19479" hidden="1" xr:uid="{00000000-0005-0000-0000-0000384C0000}"/>
    <cellStyle name="Currency [0] 11702" xfId="18971" hidden="1" xr:uid="{00000000-0005-0000-0000-00003C4A0000}"/>
    <cellStyle name="Currency [0] 11703" xfId="19468" hidden="1" xr:uid="{00000000-0005-0000-0000-00002D4C0000}"/>
    <cellStyle name="Currency [0] 11704" xfId="19512" hidden="1" xr:uid="{00000000-0005-0000-0000-0000594C0000}"/>
    <cellStyle name="Currency [0] 11705" xfId="19480" hidden="1" xr:uid="{00000000-0005-0000-0000-0000394C0000}"/>
    <cellStyle name="Currency [0] 11706" xfId="19488" hidden="1" xr:uid="{00000000-0005-0000-0000-0000414C0000}"/>
    <cellStyle name="Currency [0] 11707" xfId="19524" hidden="1" xr:uid="{00000000-0005-0000-0000-0000654C0000}"/>
    <cellStyle name="Currency [0] 11708" xfId="19526" hidden="1" xr:uid="{00000000-0005-0000-0000-0000674C0000}"/>
    <cellStyle name="Currency [0] 11709" xfId="19482" hidden="1" xr:uid="{00000000-0005-0000-0000-00003B4C0000}"/>
    <cellStyle name="Currency [0] 1171" xfId="1267" hidden="1" xr:uid="{00000000-0005-0000-0000-000014050000}"/>
    <cellStyle name="Currency [0] 11710" xfId="19495" hidden="1" xr:uid="{00000000-0005-0000-0000-0000484C0000}"/>
    <cellStyle name="Currency [0] 11711" xfId="19500" hidden="1" xr:uid="{00000000-0005-0000-0000-00004D4C0000}"/>
    <cellStyle name="Currency [0] 11712" xfId="19494" hidden="1" xr:uid="{00000000-0005-0000-0000-0000474C0000}"/>
    <cellStyle name="Currency [0] 11713" xfId="19542" hidden="1" xr:uid="{00000000-0005-0000-0000-0000774C0000}"/>
    <cellStyle name="Currency [0] 11714" xfId="19550" hidden="1" xr:uid="{00000000-0005-0000-0000-00007F4C0000}"/>
    <cellStyle name="Currency [0] 11715" xfId="19478" hidden="1" xr:uid="{00000000-0005-0000-0000-0000374C0000}"/>
    <cellStyle name="Currency [0] 11716" xfId="19536" hidden="1" xr:uid="{00000000-0005-0000-0000-0000714C0000}"/>
    <cellStyle name="Currency [0] 11717" xfId="19559" hidden="1" xr:uid="{00000000-0005-0000-0000-0000884C0000}"/>
    <cellStyle name="Currency [0] 11718" xfId="19561" hidden="1" xr:uid="{00000000-0005-0000-0000-00008A4C0000}"/>
    <cellStyle name="Currency [0] 11719" xfId="19461" hidden="1" xr:uid="{00000000-0005-0000-0000-0000264C0000}"/>
    <cellStyle name="Currency [0] 1172" xfId="1274" hidden="1" xr:uid="{00000000-0005-0000-0000-00001B050000}"/>
    <cellStyle name="Currency [0] 11720" xfId="19471" hidden="1" xr:uid="{00000000-0005-0000-0000-0000304C0000}"/>
    <cellStyle name="Currency [0] 11721" xfId="19533" hidden="1" xr:uid="{00000000-0005-0000-0000-00006E4C0000}"/>
    <cellStyle name="Currency [0] 11722" xfId="19498" hidden="1" xr:uid="{00000000-0005-0000-0000-00004B4C0000}"/>
    <cellStyle name="Currency [0] 11723" xfId="19448" hidden="1" xr:uid="{00000000-0005-0000-0000-0000194C0000}"/>
    <cellStyle name="Currency [0] 11724" xfId="19569" hidden="1" xr:uid="{00000000-0005-0000-0000-0000924C0000}"/>
    <cellStyle name="Currency [0] 11725" xfId="19534" hidden="1" xr:uid="{00000000-0005-0000-0000-00006F4C0000}"/>
    <cellStyle name="Currency [0] 11726" xfId="19545" hidden="1" xr:uid="{00000000-0005-0000-0000-00007A4C0000}"/>
    <cellStyle name="Currency [0] 11727" xfId="19577" hidden="1" xr:uid="{00000000-0005-0000-0000-00009A4C0000}"/>
    <cellStyle name="Currency [0] 11728" xfId="19579" hidden="1" xr:uid="{00000000-0005-0000-0000-00009C4C0000}"/>
    <cellStyle name="Currency [0] 11729" xfId="19531" hidden="1" xr:uid="{00000000-0005-0000-0000-00006C4C0000}"/>
    <cellStyle name="Currency [0] 1173" xfId="1275" hidden="1" xr:uid="{00000000-0005-0000-0000-00001C050000}"/>
    <cellStyle name="Currency [0] 11730" xfId="19530" hidden="1" xr:uid="{00000000-0005-0000-0000-00006B4C0000}"/>
    <cellStyle name="Currency [0] 11731" xfId="19520" hidden="1" xr:uid="{00000000-0005-0000-0000-0000614C0000}"/>
    <cellStyle name="Currency [0] 11732" xfId="19516" hidden="1" xr:uid="{00000000-0005-0000-0000-00005D4C0000}"/>
    <cellStyle name="Currency [0] 11733" xfId="19518" hidden="1" xr:uid="{00000000-0005-0000-0000-00005F4C0000}"/>
    <cellStyle name="Currency [0] 11734" xfId="19586" hidden="1" xr:uid="{00000000-0005-0000-0000-0000A34C0000}"/>
    <cellStyle name="Currency [0] 11735" xfId="18957" hidden="1" xr:uid="{00000000-0005-0000-0000-00002E4A0000}"/>
    <cellStyle name="Currency [0] 11736" xfId="19564" hidden="1" xr:uid="{00000000-0005-0000-0000-00008D4C0000}"/>
    <cellStyle name="Currency [0] 11737" xfId="19592" hidden="1" xr:uid="{00000000-0005-0000-0000-0000A94C0000}"/>
    <cellStyle name="Currency [0] 11738" xfId="19594" hidden="1" xr:uid="{00000000-0005-0000-0000-0000AB4C0000}"/>
    <cellStyle name="Currency [0] 11739" xfId="19469" hidden="1" xr:uid="{00000000-0005-0000-0000-00002E4C0000}"/>
    <cellStyle name="Currency [0] 1174" xfId="1215" hidden="1" xr:uid="{00000000-0005-0000-0000-0000E0040000}"/>
    <cellStyle name="Currency [0] 11740" xfId="19543" hidden="1" xr:uid="{00000000-0005-0000-0000-0000784C0000}"/>
    <cellStyle name="Currency [0] 11741" xfId="19499" hidden="1" xr:uid="{00000000-0005-0000-0000-00004C4C0000}"/>
    <cellStyle name="Currency [0] 11742" xfId="19535" hidden="1" xr:uid="{00000000-0005-0000-0000-0000704C0000}"/>
    <cellStyle name="Currency [0] 11743" xfId="19539" hidden="1" xr:uid="{00000000-0005-0000-0000-0000744C0000}"/>
    <cellStyle name="Currency [0] 11744" xfId="19600" hidden="1" xr:uid="{00000000-0005-0000-0000-0000B14C0000}"/>
    <cellStyle name="Currency [0] 11745" xfId="18944" hidden="1" xr:uid="{00000000-0005-0000-0000-0000214A0000}"/>
    <cellStyle name="Currency [0] 11746" xfId="19582" hidden="1" xr:uid="{00000000-0005-0000-0000-00009F4C0000}"/>
    <cellStyle name="Currency [0] 11747" xfId="19605" hidden="1" xr:uid="{00000000-0005-0000-0000-0000B64C0000}"/>
    <cellStyle name="Currency [0] 11748" xfId="19607" hidden="1" xr:uid="{00000000-0005-0000-0000-0000B84C0000}"/>
    <cellStyle name="Currency [0] 11749" xfId="19463" hidden="1" xr:uid="{00000000-0005-0000-0000-0000284C0000}"/>
    <cellStyle name="Currency [0] 1175" xfId="1235" hidden="1" xr:uid="{00000000-0005-0000-0000-0000F4040000}"/>
    <cellStyle name="Currency [0] 11750" xfId="19562" hidden="1" xr:uid="{00000000-0005-0000-0000-00008B4C0000}"/>
    <cellStyle name="Currency [0] 11751" xfId="19529" hidden="1" xr:uid="{00000000-0005-0000-0000-00006A4C0000}"/>
    <cellStyle name="Currency [0] 11752" xfId="19547" hidden="1" xr:uid="{00000000-0005-0000-0000-00007C4C0000}"/>
    <cellStyle name="Currency [0] 11753" xfId="19544" hidden="1" xr:uid="{00000000-0005-0000-0000-0000794C0000}"/>
    <cellStyle name="Currency [0] 11754" xfId="19611" hidden="1" xr:uid="{00000000-0005-0000-0000-0000BC4C0000}"/>
    <cellStyle name="Currency [0] 11755" xfId="19496" hidden="1" xr:uid="{00000000-0005-0000-0000-0000494C0000}"/>
    <cellStyle name="Currency [0] 11756" xfId="19596" hidden="1" xr:uid="{00000000-0005-0000-0000-0000AD4C0000}"/>
    <cellStyle name="Currency [0] 11757" xfId="19618" hidden="1" xr:uid="{00000000-0005-0000-0000-0000C34C0000}"/>
    <cellStyle name="Currency [0] 11758" xfId="19620" hidden="1" xr:uid="{00000000-0005-0000-0000-0000C54C0000}"/>
    <cellStyle name="Currency [0] 11759" xfId="19548" hidden="1" xr:uid="{00000000-0005-0000-0000-00007D4C0000}"/>
    <cellStyle name="Currency [0] 1176" xfId="1269" hidden="1" xr:uid="{00000000-0005-0000-0000-000016050000}"/>
    <cellStyle name="Currency [0] 11760" xfId="19580" hidden="1" xr:uid="{00000000-0005-0000-0000-00009D4C0000}"/>
    <cellStyle name="Currency [0] 11761" xfId="18923" hidden="1" xr:uid="{00000000-0005-0000-0000-00000C4A0000}"/>
    <cellStyle name="Currency [0] 11762" xfId="19566" hidden="1" xr:uid="{00000000-0005-0000-0000-00008F4C0000}"/>
    <cellStyle name="Currency [0] 11763" xfId="19563" hidden="1" xr:uid="{00000000-0005-0000-0000-00008C4C0000}"/>
    <cellStyle name="Currency [0] 11764" xfId="19624" hidden="1" xr:uid="{00000000-0005-0000-0000-0000C94C0000}"/>
    <cellStyle name="Currency [0] 11765" xfId="19459" hidden="1" xr:uid="{00000000-0005-0000-0000-0000244C0000}"/>
    <cellStyle name="Currency [0] 11766" xfId="19608" hidden="1" xr:uid="{00000000-0005-0000-0000-0000B94C0000}"/>
    <cellStyle name="Currency [0] 11767" xfId="19628" hidden="1" xr:uid="{00000000-0005-0000-0000-0000CD4C0000}"/>
    <cellStyle name="Currency [0] 11768" xfId="19630" hidden="1" xr:uid="{00000000-0005-0000-0000-0000CF4C0000}"/>
    <cellStyle name="Currency [0] 11769" xfId="19567" hidden="1" xr:uid="{00000000-0005-0000-0000-0000904C0000}"/>
    <cellStyle name="Currency [0] 1177" xfId="1262" hidden="1" xr:uid="{00000000-0005-0000-0000-00000F050000}"/>
    <cellStyle name="Currency [0] 11770" xfId="19595" hidden="1" xr:uid="{00000000-0005-0000-0000-0000AC4C0000}"/>
    <cellStyle name="Currency [0] 11771" xfId="19555" hidden="1" xr:uid="{00000000-0005-0000-0000-0000844C0000}"/>
    <cellStyle name="Currency [0] 11772" xfId="19584" hidden="1" xr:uid="{00000000-0005-0000-0000-0000A14C0000}"/>
    <cellStyle name="Currency [0] 11773" xfId="19581" hidden="1" xr:uid="{00000000-0005-0000-0000-00009E4C0000}"/>
    <cellStyle name="Currency [0] 11774" xfId="19634" hidden="1" xr:uid="{00000000-0005-0000-0000-0000D34C0000}"/>
    <cellStyle name="Currency [0] 11775" xfId="19462" hidden="1" xr:uid="{00000000-0005-0000-0000-0000274C0000}"/>
    <cellStyle name="Currency [0] 11776" xfId="19621" hidden="1" xr:uid="{00000000-0005-0000-0000-0000C64C0000}"/>
    <cellStyle name="Currency [0] 11777" xfId="19638" hidden="1" xr:uid="{00000000-0005-0000-0000-0000D74C0000}"/>
    <cellStyle name="Currency [0] 11778" xfId="19640" hidden="1" xr:uid="{00000000-0005-0000-0000-0000D94C0000}"/>
    <cellStyle name="Currency [0] 11779" xfId="19521" hidden="1" xr:uid="{00000000-0005-0000-0000-0000624C0000}"/>
    <cellStyle name="Currency [0] 1178" xfId="1272" hidden="1" xr:uid="{00000000-0005-0000-0000-000019050000}"/>
    <cellStyle name="Currency [0] 11780" xfId="19557" hidden="1" xr:uid="{00000000-0005-0000-0000-0000864C0000}"/>
    <cellStyle name="Currency [0] 11781" xfId="19626" hidden="1" xr:uid="{00000000-0005-0000-0000-0000CB4C0000}"/>
    <cellStyle name="Currency [0] 11782" xfId="19614" hidden="1" xr:uid="{00000000-0005-0000-0000-0000BF4C0000}"/>
    <cellStyle name="Currency [0] 11783" xfId="19631" hidden="1" xr:uid="{00000000-0005-0000-0000-0000D04C0000}"/>
    <cellStyle name="Currency [0] 11784" xfId="19642" hidden="1" xr:uid="{00000000-0005-0000-0000-0000DB4C0000}"/>
    <cellStyle name="Currency [0] 11785" xfId="19490" hidden="1" xr:uid="{00000000-0005-0000-0000-0000434C0000}"/>
    <cellStyle name="Currency [0] 11786" xfId="19554" hidden="1" xr:uid="{00000000-0005-0000-0000-0000834C0000}"/>
    <cellStyle name="Currency [0] 11787" xfId="19646" hidden="1" xr:uid="{00000000-0005-0000-0000-0000DF4C0000}"/>
    <cellStyle name="Currency [0] 11788" xfId="19648" hidden="1" xr:uid="{00000000-0005-0000-0000-0000E14C0000}"/>
    <cellStyle name="Currency [0] 11789" xfId="19603" hidden="1" xr:uid="{00000000-0005-0000-0000-0000B44C0000}"/>
    <cellStyle name="Currency [0] 1179" xfId="1276" hidden="1" xr:uid="{00000000-0005-0000-0000-00001D050000}"/>
    <cellStyle name="Currency [0] 11790" xfId="19615" hidden="1" xr:uid="{00000000-0005-0000-0000-0000C04C0000}"/>
    <cellStyle name="Currency [0] 11791" xfId="19643" hidden="1" xr:uid="{00000000-0005-0000-0000-0000DC4C0000}"/>
    <cellStyle name="Currency [0] 11792" xfId="19616" hidden="1" xr:uid="{00000000-0005-0000-0000-0000C14C0000}"/>
    <cellStyle name="Currency [0] 11793" xfId="19649" hidden="1" xr:uid="{00000000-0005-0000-0000-0000E24C0000}"/>
    <cellStyle name="Currency [0] 11794" xfId="19651" hidden="1" xr:uid="{00000000-0005-0000-0000-0000E44C0000}"/>
    <cellStyle name="Currency [0] 11795" xfId="19644" hidden="1" xr:uid="{00000000-0005-0000-0000-0000DD4C0000}"/>
    <cellStyle name="Currency [0] 11796" xfId="19590" hidden="1" xr:uid="{00000000-0005-0000-0000-0000A74C0000}"/>
    <cellStyle name="Currency [0] 11797" xfId="19653" hidden="1" xr:uid="{00000000-0005-0000-0000-0000E64C0000}"/>
    <cellStyle name="Currency [0] 11798" xfId="19655" hidden="1" xr:uid="{00000000-0005-0000-0000-0000E84C0000}"/>
    <cellStyle name="Currency [0] 11799" xfId="19017" hidden="1" xr:uid="{00000000-0005-0000-0000-00006A4A0000}"/>
    <cellStyle name="Currency [0] 118" xfId="146" hidden="1" xr:uid="{00000000-0005-0000-0000-0000B3000000}"/>
    <cellStyle name="Currency [0] 1180" xfId="1201" hidden="1" xr:uid="{00000000-0005-0000-0000-0000D2040000}"/>
    <cellStyle name="Currency [0] 11800" xfId="18958" hidden="1" xr:uid="{00000000-0005-0000-0000-00002F4A0000}"/>
    <cellStyle name="Currency [0] 11801" xfId="19661" hidden="1" xr:uid="{00000000-0005-0000-0000-0000EE4C0000}"/>
    <cellStyle name="Currency [0] 11802" xfId="19667" hidden="1" xr:uid="{00000000-0005-0000-0000-0000F44C0000}"/>
    <cellStyle name="Currency [0] 11803" xfId="19669" hidden="1" xr:uid="{00000000-0005-0000-0000-0000F64C0000}"/>
    <cellStyle name="Currency [0] 11804" xfId="18948" hidden="1" xr:uid="{00000000-0005-0000-0000-0000254A0000}"/>
    <cellStyle name="Currency [0] 11805" xfId="19663" hidden="1" xr:uid="{00000000-0005-0000-0000-0000F04C0000}"/>
    <cellStyle name="Currency [0] 11806" xfId="19671" hidden="1" xr:uid="{00000000-0005-0000-0000-0000F84C0000}"/>
    <cellStyle name="Currency [0] 11807" xfId="19673" hidden="1" xr:uid="{00000000-0005-0000-0000-0000FA4C0000}"/>
    <cellStyle name="Currency [0] 11808" xfId="19662" hidden="1" xr:uid="{00000000-0005-0000-0000-0000EF4C0000}"/>
    <cellStyle name="Currency [0] 11809" xfId="18993" hidden="1" xr:uid="{00000000-0005-0000-0000-0000524A0000}"/>
    <cellStyle name="Currency [0] 1181" xfId="1233" hidden="1" xr:uid="{00000000-0005-0000-0000-0000F2040000}"/>
    <cellStyle name="Currency [0] 11810" xfId="19684" hidden="1" xr:uid="{00000000-0005-0000-0000-0000054D0000}"/>
    <cellStyle name="Currency [0] 11811" xfId="19693" hidden="1" xr:uid="{00000000-0005-0000-0000-00000E4D0000}"/>
    <cellStyle name="Currency [0] 11812" xfId="19704" hidden="1" xr:uid="{00000000-0005-0000-0000-0000194D0000}"/>
    <cellStyle name="Currency [0] 11813" xfId="19710" hidden="1" xr:uid="{00000000-0005-0000-0000-00001F4D0000}"/>
    <cellStyle name="Currency [0] 11814" xfId="19682" hidden="1" xr:uid="{00000000-0005-0000-0000-0000034D0000}"/>
    <cellStyle name="Currency [0] 11815" xfId="19700" hidden="1" xr:uid="{00000000-0005-0000-0000-0000154D0000}"/>
    <cellStyle name="Currency [0] 11816" xfId="19722" hidden="1" xr:uid="{00000000-0005-0000-0000-00002B4D0000}"/>
    <cellStyle name="Currency [0] 11817" xfId="19724" hidden="1" xr:uid="{00000000-0005-0000-0000-00002D4D0000}"/>
    <cellStyle name="Currency [0] 11818" xfId="19658" hidden="1" xr:uid="{00000000-0005-0000-0000-0000EB4C0000}"/>
    <cellStyle name="Currency [0] 11819" xfId="18947" hidden="1" xr:uid="{00000000-0005-0000-0000-0000244A0000}"/>
    <cellStyle name="Currency [0] 1182" xfId="1279" hidden="1" xr:uid="{00000000-0005-0000-0000-000020050000}"/>
    <cellStyle name="Currency [0] 11820" xfId="19696" hidden="1" xr:uid="{00000000-0005-0000-0000-0000114D0000}"/>
    <cellStyle name="Currency [0] 11821" xfId="18926" hidden="1" xr:uid="{00000000-0005-0000-0000-00000F4A0000}"/>
    <cellStyle name="Currency [0] 11822" xfId="19685" hidden="1" xr:uid="{00000000-0005-0000-0000-0000064D0000}"/>
    <cellStyle name="Currency [0] 11823" xfId="19729" hidden="1" xr:uid="{00000000-0005-0000-0000-0000324D0000}"/>
    <cellStyle name="Currency [0] 11824" xfId="19697" hidden="1" xr:uid="{00000000-0005-0000-0000-0000124D0000}"/>
    <cellStyle name="Currency [0] 11825" xfId="19705" hidden="1" xr:uid="{00000000-0005-0000-0000-00001A4D0000}"/>
    <cellStyle name="Currency [0] 11826" xfId="19741" hidden="1" xr:uid="{00000000-0005-0000-0000-00003E4D0000}"/>
    <cellStyle name="Currency [0] 11827" xfId="19743" hidden="1" xr:uid="{00000000-0005-0000-0000-0000404D0000}"/>
    <cellStyle name="Currency [0] 11828" xfId="19699" hidden="1" xr:uid="{00000000-0005-0000-0000-0000144D0000}"/>
    <cellStyle name="Currency [0] 11829" xfId="19712" hidden="1" xr:uid="{00000000-0005-0000-0000-0000214D0000}"/>
    <cellStyle name="Currency [0] 1183" xfId="1280" hidden="1" xr:uid="{00000000-0005-0000-0000-000021050000}"/>
    <cellStyle name="Currency [0] 11830" xfId="19717" hidden="1" xr:uid="{00000000-0005-0000-0000-0000264D0000}"/>
    <cellStyle name="Currency [0] 11831" xfId="19711" hidden="1" xr:uid="{00000000-0005-0000-0000-0000204D0000}"/>
    <cellStyle name="Currency [0] 11832" xfId="19759" hidden="1" xr:uid="{00000000-0005-0000-0000-0000504D0000}"/>
    <cellStyle name="Currency [0] 11833" xfId="19767" hidden="1" xr:uid="{00000000-0005-0000-0000-0000584D0000}"/>
    <cellStyle name="Currency [0] 11834" xfId="19695" hidden="1" xr:uid="{00000000-0005-0000-0000-0000104D0000}"/>
    <cellStyle name="Currency [0] 11835" xfId="19753" hidden="1" xr:uid="{00000000-0005-0000-0000-00004A4D0000}"/>
    <cellStyle name="Currency [0] 11836" xfId="19776" hidden="1" xr:uid="{00000000-0005-0000-0000-0000614D0000}"/>
    <cellStyle name="Currency [0] 11837" xfId="19778" hidden="1" xr:uid="{00000000-0005-0000-0000-0000634D0000}"/>
    <cellStyle name="Currency [0] 11838" xfId="19678" hidden="1" xr:uid="{00000000-0005-0000-0000-0000FF4C0000}"/>
    <cellStyle name="Currency [0] 11839" xfId="19688" hidden="1" xr:uid="{00000000-0005-0000-0000-0000094D0000}"/>
    <cellStyle name="Currency [0] 1184" xfId="1257" hidden="1" xr:uid="{00000000-0005-0000-0000-00000A050000}"/>
    <cellStyle name="Currency [0] 11840" xfId="19750" hidden="1" xr:uid="{00000000-0005-0000-0000-0000474D0000}"/>
    <cellStyle name="Currency [0] 11841" xfId="19715" hidden="1" xr:uid="{00000000-0005-0000-0000-0000244D0000}"/>
    <cellStyle name="Currency [0] 11842" xfId="19665" hidden="1" xr:uid="{00000000-0005-0000-0000-0000F24C0000}"/>
    <cellStyle name="Currency [0] 11843" xfId="19786" hidden="1" xr:uid="{00000000-0005-0000-0000-00006B4D0000}"/>
    <cellStyle name="Currency [0] 11844" xfId="19751" hidden="1" xr:uid="{00000000-0005-0000-0000-0000484D0000}"/>
    <cellStyle name="Currency [0] 11845" xfId="19762" hidden="1" xr:uid="{00000000-0005-0000-0000-0000534D0000}"/>
    <cellStyle name="Currency [0] 11846" xfId="19794" hidden="1" xr:uid="{00000000-0005-0000-0000-0000734D0000}"/>
    <cellStyle name="Currency [0] 11847" xfId="19796" hidden="1" xr:uid="{00000000-0005-0000-0000-0000754D0000}"/>
    <cellStyle name="Currency [0] 11848" xfId="19748" hidden="1" xr:uid="{00000000-0005-0000-0000-0000454D0000}"/>
    <cellStyle name="Currency [0] 11849" xfId="19747" hidden="1" xr:uid="{00000000-0005-0000-0000-0000444D0000}"/>
    <cellStyle name="Currency [0] 1185" xfId="1263" hidden="1" xr:uid="{00000000-0005-0000-0000-000010050000}"/>
    <cellStyle name="Currency [0] 11850" xfId="19737" hidden="1" xr:uid="{00000000-0005-0000-0000-00003A4D0000}"/>
    <cellStyle name="Currency [0] 11851" xfId="19733" hidden="1" xr:uid="{00000000-0005-0000-0000-0000364D0000}"/>
    <cellStyle name="Currency [0] 11852" xfId="19735" hidden="1" xr:uid="{00000000-0005-0000-0000-0000384D0000}"/>
    <cellStyle name="Currency [0] 11853" xfId="19803" hidden="1" xr:uid="{00000000-0005-0000-0000-00007C4D0000}"/>
    <cellStyle name="Currency [0] 11854" xfId="18962" hidden="1" xr:uid="{00000000-0005-0000-0000-0000334A0000}"/>
    <cellStyle name="Currency [0] 11855" xfId="19781" hidden="1" xr:uid="{00000000-0005-0000-0000-0000664D0000}"/>
    <cellStyle name="Currency [0] 11856" xfId="19809" hidden="1" xr:uid="{00000000-0005-0000-0000-0000824D0000}"/>
    <cellStyle name="Currency [0] 11857" xfId="19811" hidden="1" xr:uid="{00000000-0005-0000-0000-0000844D0000}"/>
    <cellStyle name="Currency [0] 11858" xfId="19686" hidden="1" xr:uid="{00000000-0005-0000-0000-0000074D0000}"/>
    <cellStyle name="Currency [0] 11859" xfId="19760" hidden="1" xr:uid="{00000000-0005-0000-0000-0000514D0000}"/>
    <cellStyle name="Currency [0] 1186" xfId="1277" hidden="1" xr:uid="{00000000-0005-0000-0000-00001E050000}"/>
    <cellStyle name="Currency [0] 11860" xfId="19716" hidden="1" xr:uid="{00000000-0005-0000-0000-0000254D0000}"/>
    <cellStyle name="Currency [0] 11861" xfId="19752" hidden="1" xr:uid="{00000000-0005-0000-0000-0000494D0000}"/>
    <cellStyle name="Currency [0] 11862" xfId="19756" hidden="1" xr:uid="{00000000-0005-0000-0000-00004D4D0000}"/>
    <cellStyle name="Currency [0] 11863" xfId="19817" hidden="1" xr:uid="{00000000-0005-0000-0000-00008A4D0000}"/>
    <cellStyle name="Currency [0] 11864" xfId="18975" hidden="1" xr:uid="{00000000-0005-0000-0000-0000404A0000}"/>
    <cellStyle name="Currency [0] 11865" xfId="19799" hidden="1" xr:uid="{00000000-0005-0000-0000-0000784D0000}"/>
    <cellStyle name="Currency [0] 11866" xfId="19822" hidden="1" xr:uid="{00000000-0005-0000-0000-00008F4D0000}"/>
    <cellStyle name="Currency [0] 11867" xfId="19824" hidden="1" xr:uid="{00000000-0005-0000-0000-0000914D0000}"/>
    <cellStyle name="Currency [0] 11868" xfId="19680" hidden="1" xr:uid="{00000000-0005-0000-0000-0000014D0000}"/>
    <cellStyle name="Currency [0] 11869" xfId="19779" hidden="1" xr:uid="{00000000-0005-0000-0000-0000644D0000}"/>
    <cellStyle name="Currency [0] 1187" xfId="1264" hidden="1" xr:uid="{00000000-0005-0000-0000-000011050000}"/>
    <cellStyle name="Currency [0] 11870" xfId="19746" hidden="1" xr:uid="{00000000-0005-0000-0000-0000434D0000}"/>
    <cellStyle name="Currency [0] 11871" xfId="19764" hidden="1" xr:uid="{00000000-0005-0000-0000-0000554D0000}"/>
    <cellStyle name="Currency [0] 11872" xfId="19761" hidden="1" xr:uid="{00000000-0005-0000-0000-0000524D0000}"/>
    <cellStyle name="Currency [0] 11873" xfId="19828" hidden="1" xr:uid="{00000000-0005-0000-0000-0000954D0000}"/>
    <cellStyle name="Currency [0] 11874" xfId="19713" hidden="1" xr:uid="{00000000-0005-0000-0000-0000224D0000}"/>
    <cellStyle name="Currency [0] 11875" xfId="19813" hidden="1" xr:uid="{00000000-0005-0000-0000-0000864D0000}"/>
    <cellStyle name="Currency [0] 11876" xfId="19835" hidden="1" xr:uid="{00000000-0005-0000-0000-00009C4D0000}"/>
    <cellStyle name="Currency [0] 11877" xfId="19837" hidden="1" xr:uid="{00000000-0005-0000-0000-00009E4D0000}"/>
    <cellStyle name="Currency [0] 11878" xfId="19765" hidden="1" xr:uid="{00000000-0005-0000-0000-0000564D0000}"/>
    <cellStyle name="Currency [0] 11879" xfId="19797" hidden="1" xr:uid="{00000000-0005-0000-0000-0000764D0000}"/>
    <cellStyle name="Currency [0] 1188" xfId="1281" hidden="1" xr:uid="{00000000-0005-0000-0000-000022050000}"/>
    <cellStyle name="Currency [0] 11880" xfId="18927" hidden="1" xr:uid="{00000000-0005-0000-0000-0000104A0000}"/>
    <cellStyle name="Currency [0] 11881" xfId="19783" hidden="1" xr:uid="{00000000-0005-0000-0000-0000684D0000}"/>
    <cellStyle name="Currency [0] 11882" xfId="19780" hidden="1" xr:uid="{00000000-0005-0000-0000-0000654D0000}"/>
    <cellStyle name="Currency [0] 11883" xfId="19841" hidden="1" xr:uid="{00000000-0005-0000-0000-0000A24D0000}"/>
    <cellStyle name="Currency [0] 11884" xfId="19676" hidden="1" xr:uid="{00000000-0005-0000-0000-0000FD4C0000}"/>
    <cellStyle name="Currency [0] 11885" xfId="19825" hidden="1" xr:uid="{00000000-0005-0000-0000-0000924D0000}"/>
    <cellStyle name="Currency [0] 11886" xfId="19845" hidden="1" xr:uid="{00000000-0005-0000-0000-0000A64D0000}"/>
    <cellStyle name="Currency [0] 11887" xfId="19847" hidden="1" xr:uid="{00000000-0005-0000-0000-0000A84D0000}"/>
    <cellStyle name="Currency [0] 11888" xfId="19784" hidden="1" xr:uid="{00000000-0005-0000-0000-0000694D0000}"/>
    <cellStyle name="Currency [0] 11889" xfId="19812" hidden="1" xr:uid="{00000000-0005-0000-0000-0000854D0000}"/>
    <cellStyle name="Currency [0] 1189" xfId="1282" hidden="1" xr:uid="{00000000-0005-0000-0000-000023050000}"/>
    <cellStyle name="Currency [0] 11890" xfId="19772" hidden="1" xr:uid="{00000000-0005-0000-0000-00005D4D0000}"/>
    <cellStyle name="Currency [0] 11891" xfId="19801" hidden="1" xr:uid="{00000000-0005-0000-0000-00007A4D0000}"/>
    <cellStyle name="Currency [0] 11892" xfId="19798" hidden="1" xr:uid="{00000000-0005-0000-0000-0000774D0000}"/>
    <cellStyle name="Currency [0] 11893" xfId="19851" hidden="1" xr:uid="{00000000-0005-0000-0000-0000AC4D0000}"/>
    <cellStyle name="Currency [0] 11894" xfId="19679" hidden="1" xr:uid="{00000000-0005-0000-0000-0000004D0000}"/>
    <cellStyle name="Currency [0] 11895" xfId="19838" hidden="1" xr:uid="{00000000-0005-0000-0000-00009F4D0000}"/>
    <cellStyle name="Currency [0] 11896" xfId="19855" hidden="1" xr:uid="{00000000-0005-0000-0000-0000B04D0000}"/>
    <cellStyle name="Currency [0] 11897" xfId="19857" hidden="1" xr:uid="{00000000-0005-0000-0000-0000B24D0000}"/>
    <cellStyle name="Currency [0] 11898" xfId="19738" hidden="1" xr:uid="{00000000-0005-0000-0000-00003B4D0000}"/>
    <cellStyle name="Currency [0] 11899" xfId="19774" hidden="1" xr:uid="{00000000-0005-0000-0000-00005F4D0000}"/>
    <cellStyle name="Currency [0] 119" xfId="178" hidden="1" xr:uid="{00000000-0005-0000-0000-0000D3000000}"/>
    <cellStyle name="Currency [0] 1190" xfId="1278" hidden="1" xr:uid="{00000000-0005-0000-0000-00001F050000}"/>
    <cellStyle name="Currency [0] 11900" xfId="19843" hidden="1" xr:uid="{00000000-0005-0000-0000-0000A44D0000}"/>
    <cellStyle name="Currency [0] 11901" xfId="19831" hidden="1" xr:uid="{00000000-0005-0000-0000-0000984D0000}"/>
    <cellStyle name="Currency [0] 11902" xfId="19848" hidden="1" xr:uid="{00000000-0005-0000-0000-0000A94D0000}"/>
    <cellStyle name="Currency [0] 11903" xfId="19859" hidden="1" xr:uid="{00000000-0005-0000-0000-0000B44D0000}"/>
    <cellStyle name="Currency [0] 11904" xfId="19707" hidden="1" xr:uid="{00000000-0005-0000-0000-00001C4D0000}"/>
    <cellStyle name="Currency [0] 11905" xfId="19771" hidden="1" xr:uid="{00000000-0005-0000-0000-00005C4D0000}"/>
    <cellStyle name="Currency [0] 11906" xfId="19863" hidden="1" xr:uid="{00000000-0005-0000-0000-0000B84D0000}"/>
    <cellStyle name="Currency [0] 11907" xfId="19865" hidden="1" xr:uid="{00000000-0005-0000-0000-0000BA4D0000}"/>
    <cellStyle name="Currency [0] 11908" xfId="19820" hidden="1" xr:uid="{00000000-0005-0000-0000-00008D4D0000}"/>
    <cellStyle name="Currency [0] 11909" xfId="19832" hidden="1" xr:uid="{00000000-0005-0000-0000-0000994D0000}"/>
    <cellStyle name="Currency [0] 1191" xfId="1251" hidden="1" xr:uid="{00000000-0005-0000-0000-000004050000}"/>
    <cellStyle name="Currency [0] 11910" xfId="19860" hidden="1" xr:uid="{00000000-0005-0000-0000-0000B54D0000}"/>
    <cellStyle name="Currency [0] 11911" xfId="19833" hidden="1" xr:uid="{00000000-0005-0000-0000-00009A4D0000}"/>
    <cellStyle name="Currency [0] 11912" xfId="19866" hidden="1" xr:uid="{00000000-0005-0000-0000-0000BB4D0000}"/>
    <cellStyle name="Currency [0] 11913" xfId="19868" hidden="1" xr:uid="{00000000-0005-0000-0000-0000BD4D0000}"/>
    <cellStyle name="Currency [0] 11914" xfId="19861" hidden="1" xr:uid="{00000000-0005-0000-0000-0000B64D0000}"/>
    <cellStyle name="Currency [0] 11915" xfId="19807" hidden="1" xr:uid="{00000000-0005-0000-0000-0000804D0000}"/>
    <cellStyle name="Currency [0] 11916" xfId="19870" hidden="1" xr:uid="{00000000-0005-0000-0000-0000BF4D0000}"/>
    <cellStyle name="Currency [0] 11917" xfId="19872" hidden="1" xr:uid="{00000000-0005-0000-0000-0000C14D0000}"/>
    <cellStyle name="Currency [0] 11918" xfId="19931" hidden="1" xr:uid="{00000000-0005-0000-0000-0000FC4D0000}"/>
    <cellStyle name="Currency [0] 11919" xfId="19955" hidden="1" xr:uid="{00000000-0005-0000-0000-0000144E0000}"/>
    <cellStyle name="Currency [0] 1192" xfId="1283" hidden="1" xr:uid="{00000000-0005-0000-0000-000024050000}"/>
    <cellStyle name="Currency [0] 11920" xfId="19962" hidden="1" xr:uid="{00000000-0005-0000-0000-00001B4E0000}"/>
    <cellStyle name="Currency [0] 11921" xfId="19974" hidden="1" xr:uid="{00000000-0005-0000-0000-0000274E0000}"/>
    <cellStyle name="Currency [0] 11922" xfId="19977" hidden="1" xr:uid="{00000000-0005-0000-0000-00002A4E0000}"/>
    <cellStyle name="Currency [0] 11923" xfId="19953" hidden="1" xr:uid="{00000000-0005-0000-0000-0000124E0000}"/>
    <cellStyle name="Currency [0] 11924" xfId="19970" hidden="1" xr:uid="{00000000-0005-0000-0000-0000234E0000}"/>
    <cellStyle name="Currency [0] 11925" xfId="19981" hidden="1" xr:uid="{00000000-0005-0000-0000-00002E4E0000}"/>
    <cellStyle name="Currency [0] 11926" xfId="19983" hidden="1" xr:uid="{00000000-0005-0000-0000-0000304E0000}"/>
    <cellStyle name="Currency [0] 11927" xfId="19963" hidden="1" xr:uid="{00000000-0005-0000-0000-00001C4E0000}"/>
    <cellStyle name="Currency [0] 11928" xfId="19932" hidden="1" xr:uid="{00000000-0005-0000-0000-0000FD4D0000}"/>
    <cellStyle name="Currency [0] 11929" xfId="19994" hidden="1" xr:uid="{00000000-0005-0000-0000-00003B4E0000}"/>
    <cellStyle name="Currency [0] 1193" xfId="1284" hidden="1" xr:uid="{00000000-0005-0000-0000-000025050000}"/>
    <cellStyle name="Currency [0] 11930" xfId="20003" hidden="1" xr:uid="{00000000-0005-0000-0000-0000444E0000}"/>
    <cellStyle name="Currency [0] 11931" xfId="20014" hidden="1" xr:uid="{00000000-0005-0000-0000-00004F4E0000}"/>
    <cellStyle name="Currency [0] 11932" xfId="20020" hidden="1" xr:uid="{00000000-0005-0000-0000-0000554E0000}"/>
    <cellStyle name="Currency [0] 11933" xfId="19992" hidden="1" xr:uid="{00000000-0005-0000-0000-0000394E0000}"/>
    <cellStyle name="Currency [0] 11934" xfId="20010" hidden="1" xr:uid="{00000000-0005-0000-0000-00004B4E0000}"/>
    <cellStyle name="Currency [0] 11935" xfId="20032" hidden="1" xr:uid="{00000000-0005-0000-0000-0000614E0000}"/>
    <cellStyle name="Currency [0] 11936" xfId="20034" hidden="1" xr:uid="{00000000-0005-0000-0000-0000634E0000}"/>
    <cellStyle name="Currency [0] 11937" xfId="19959" hidden="1" xr:uid="{00000000-0005-0000-0000-0000184E0000}"/>
    <cellStyle name="Currency [0] 11938" xfId="19938" hidden="1" xr:uid="{00000000-0005-0000-0000-0000034E0000}"/>
    <cellStyle name="Currency [0] 11939" xfId="20006" hidden="1" xr:uid="{00000000-0005-0000-0000-0000474E0000}"/>
    <cellStyle name="Currency [0] 1194" xfId="1316" hidden="1" xr:uid="{00000000-0005-0000-0000-000045050000}"/>
    <cellStyle name="Currency [0] 11940" xfId="19944" hidden="1" xr:uid="{00000000-0005-0000-0000-0000094E0000}"/>
    <cellStyle name="Currency [0] 11941" xfId="19995" hidden="1" xr:uid="{00000000-0005-0000-0000-00003C4E0000}"/>
    <cellStyle name="Currency [0] 11942" xfId="20039" hidden="1" xr:uid="{00000000-0005-0000-0000-0000684E0000}"/>
    <cellStyle name="Currency [0] 11943" xfId="20007" hidden="1" xr:uid="{00000000-0005-0000-0000-0000484E0000}"/>
    <cellStyle name="Currency [0] 11944" xfId="20015" hidden="1" xr:uid="{00000000-0005-0000-0000-0000504E0000}"/>
    <cellStyle name="Currency [0] 11945" xfId="20051" hidden="1" xr:uid="{00000000-0005-0000-0000-0000744E0000}"/>
    <cellStyle name="Currency [0] 11946" xfId="20053" hidden="1" xr:uid="{00000000-0005-0000-0000-0000764E0000}"/>
    <cellStyle name="Currency [0] 11947" xfId="20009" hidden="1" xr:uid="{00000000-0005-0000-0000-00004A4E0000}"/>
    <cellStyle name="Currency [0] 11948" xfId="20022" hidden="1" xr:uid="{00000000-0005-0000-0000-0000574E0000}"/>
    <cellStyle name="Currency [0] 11949" xfId="20027" hidden="1" xr:uid="{00000000-0005-0000-0000-00005C4E0000}"/>
    <cellStyle name="Currency [0] 1195" xfId="1325" hidden="1" xr:uid="{00000000-0005-0000-0000-00004E050000}"/>
    <cellStyle name="Currency [0] 11950" xfId="20021" hidden="1" xr:uid="{00000000-0005-0000-0000-0000564E0000}"/>
    <cellStyle name="Currency [0] 11951" xfId="20069" hidden="1" xr:uid="{00000000-0005-0000-0000-0000864E0000}"/>
    <cellStyle name="Currency [0] 11952" xfId="20077" hidden="1" xr:uid="{00000000-0005-0000-0000-00008E4E0000}"/>
    <cellStyle name="Currency [0] 11953" xfId="20005" hidden="1" xr:uid="{00000000-0005-0000-0000-0000464E0000}"/>
    <cellStyle name="Currency [0] 11954" xfId="20063" hidden="1" xr:uid="{00000000-0005-0000-0000-0000804E0000}"/>
    <cellStyle name="Currency [0] 11955" xfId="20086" hidden="1" xr:uid="{00000000-0005-0000-0000-0000974E0000}"/>
    <cellStyle name="Currency [0] 11956" xfId="20088" hidden="1" xr:uid="{00000000-0005-0000-0000-0000994E0000}"/>
    <cellStyle name="Currency [0] 11957" xfId="19988" hidden="1" xr:uid="{00000000-0005-0000-0000-0000354E0000}"/>
    <cellStyle name="Currency [0] 11958" xfId="19998" hidden="1" xr:uid="{00000000-0005-0000-0000-00003F4E0000}"/>
    <cellStyle name="Currency [0] 11959" xfId="20060" hidden="1" xr:uid="{00000000-0005-0000-0000-00007D4E0000}"/>
    <cellStyle name="Currency [0] 1196" xfId="1328" hidden="1" xr:uid="{00000000-0005-0000-0000-000051050000}"/>
    <cellStyle name="Currency [0] 11960" xfId="20025" hidden="1" xr:uid="{00000000-0005-0000-0000-00005A4E0000}"/>
    <cellStyle name="Currency [0] 11961" xfId="19972" hidden="1" xr:uid="{00000000-0005-0000-0000-0000254E0000}"/>
    <cellStyle name="Currency [0] 11962" xfId="20096" hidden="1" xr:uid="{00000000-0005-0000-0000-0000A14E0000}"/>
    <cellStyle name="Currency [0] 11963" xfId="20061" hidden="1" xr:uid="{00000000-0005-0000-0000-00007E4E0000}"/>
    <cellStyle name="Currency [0] 11964" xfId="20072" hidden="1" xr:uid="{00000000-0005-0000-0000-0000894E0000}"/>
    <cellStyle name="Currency [0] 11965" xfId="20104" hidden="1" xr:uid="{00000000-0005-0000-0000-0000A94E0000}"/>
    <cellStyle name="Currency [0] 11966" xfId="20106" hidden="1" xr:uid="{00000000-0005-0000-0000-0000AB4E0000}"/>
    <cellStyle name="Currency [0] 11967" xfId="20058" hidden="1" xr:uid="{00000000-0005-0000-0000-00007B4E0000}"/>
    <cellStyle name="Currency [0] 11968" xfId="20057" hidden="1" xr:uid="{00000000-0005-0000-0000-00007A4E0000}"/>
    <cellStyle name="Currency [0] 11969" xfId="20047" hidden="1" xr:uid="{00000000-0005-0000-0000-0000704E0000}"/>
    <cellStyle name="Currency [0] 1197" xfId="1334" hidden="1" xr:uid="{00000000-0005-0000-0000-000057050000}"/>
    <cellStyle name="Currency [0] 11970" xfId="20043" hidden="1" xr:uid="{00000000-0005-0000-0000-00006C4E0000}"/>
    <cellStyle name="Currency [0] 11971" xfId="20045" hidden="1" xr:uid="{00000000-0005-0000-0000-00006E4E0000}"/>
    <cellStyle name="Currency [0] 11972" xfId="20113" hidden="1" xr:uid="{00000000-0005-0000-0000-0000B24E0000}"/>
    <cellStyle name="Currency [0] 11973" xfId="19940" hidden="1" xr:uid="{00000000-0005-0000-0000-0000054E0000}"/>
    <cellStyle name="Currency [0] 11974" xfId="20091" hidden="1" xr:uid="{00000000-0005-0000-0000-00009C4E0000}"/>
    <cellStyle name="Currency [0] 11975" xfId="20119" hidden="1" xr:uid="{00000000-0005-0000-0000-0000B84E0000}"/>
    <cellStyle name="Currency [0] 11976" xfId="20121" hidden="1" xr:uid="{00000000-0005-0000-0000-0000BA4E0000}"/>
    <cellStyle name="Currency [0] 11977" xfId="19996" hidden="1" xr:uid="{00000000-0005-0000-0000-00003D4E0000}"/>
    <cellStyle name="Currency [0] 11978" xfId="20070" hidden="1" xr:uid="{00000000-0005-0000-0000-0000874E0000}"/>
    <cellStyle name="Currency [0] 11979" xfId="20026" hidden="1" xr:uid="{00000000-0005-0000-0000-00005B4E0000}"/>
    <cellStyle name="Currency [0] 1198" xfId="1336" hidden="1" xr:uid="{00000000-0005-0000-0000-000059050000}"/>
    <cellStyle name="Currency [0] 11980" xfId="20062" hidden="1" xr:uid="{00000000-0005-0000-0000-00007F4E0000}"/>
    <cellStyle name="Currency [0] 11981" xfId="20066" hidden="1" xr:uid="{00000000-0005-0000-0000-0000834E0000}"/>
    <cellStyle name="Currency [0] 11982" xfId="20127" hidden="1" xr:uid="{00000000-0005-0000-0000-0000C04E0000}"/>
    <cellStyle name="Currency [0] 11983" xfId="19935" hidden="1" xr:uid="{00000000-0005-0000-0000-0000004E0000}"/>
    <cellStyle name="Currency [0] 11984" xfId="20109" hidden="1" xr:uid="{00000000-0005-0000-0000-0000AE4E0000}"/>
    <cellStyle name="Currency [0] 11985" xfId="20132" hidden="1" xr:uid="{00000000-0005-0000-0000-0000C54E0000}"/>
    <cellStyle name="Currency [0] 11986" xfId="20134" hidden="1" xr:uid="{00000000-0005-0000-0000-0000C74E0000}"/>
    <cellStyle name="Currency [0] 11987" xfId="19990" hidden="1" xr:uid="{00000000-0005-0000-0000-0000374E0000}"/>
    <cellStyle name="Currency [0] 11988" xfId="20089" hidden="1" xr:uid="{00000000-0005-0000-0000-00009A4E0000}"/>
    <cellStyle name="Currency [0] 11989" xfId="20056" hidden="1" xr:uid="{00000000-0005-0000-0000-0000794E0000}"/>
    <cellStyle name="Currency [0] 1199" xfId="1324" hidden="1" xr:uid="{00000000-0005-0000-0000-00004D050000}"/>
    <cellStyle name="Currency [0] 11990" xfId="20074" hidden="1" xr:uid="{00000000-0005-0000-0000-00008B4E0000}"/>
    <cellStyle name="Currency [0] 11991" xfId="20071" hidden="1" xr:uid="{00000000-0005-0000-0000-0000884E0000}"/>
    <cellStyle name="Currency [0] 11992" xfId="20138" hidden="1" xr:uid="{00000000-0005-0000-0000-0000CB4E0000}"/>
    <cellStyle name="Currency [0] 11993" xfId="20023" hidden="1" xr:uid="{00000000-0005-0000-0000-0000584E0000}"/>
    <cellStyle name="Currency [0] 11994" xfId="20123" hidden="1" xr:uid="{00000000-0005-0000-0000-0000BC4E0000}"/>
    <cellStyle name="Currency [0] 11995" xfId="20145" hidden="1" xr:uid="{00000000-0005-0000-0000-0000D24E0000}"/>
    <cellStyle name="Currency [0] 11996" xfId="20147" hidden="1" xr:uid="{00000000-0005-0000-0000-0000D44E0000}"/>
    <cellStyle name="Currency [0] 11997" xfId="20075" hidden="1" xr:uid="{00000000-0005-0000-0000-00008C4E0000}"/>
    <cellStyle name="Currency [0] 11998" xfId="20107" hidden="1" xr:uid="{00000000-0005-0000-0000-0000AC4E0000}"/>
    <cellStyle name="Currency [0] 11999" xfId="19956" hidden="1" xr:uid="{00000000-0005-0000-0000-0000154E0000}"/>
    <cellStyle name="Currency [0] 12" xfId="53" hidden="1" xr:uid="{00000000-0005-0000-0000-000055000000}"/>
    <cellStyle name="Currency [0] 120" xfId="179" hidden="1" xr:uid="{00000000-0005-0000-0000-0000D4000000}"/>
    <cellStyle name="Currency [0] 1200" xfId="1332" hidden="1" xr:uid="{00000000-0005-0000-0000-000055050000}"/>
    <cellStyle name="Currency [0] 12000" xfId="20093" hidden="1" xr:uid="{00000000-0005-0000-0000-00009E4E0000}"/>
    <cellStyle name="Currency [0] 12001" xfId="20090" hidden="1" xr:uid="{00000000-0005-0000-0000-00009B4E0000}"/>
    <cellStyle name="Currency [0] 12002" xfId="20151" hidden="1" xr:uid="{00000000-0005-0000-0000-0000D84E0000}"/>
    <cellStyle name="Currency [0] 12003" xfId="19986" hidden="1" xr:uid="{00000000-0005-0000-0000-0000334E0000}"/>
    <cellStyle name="Currency [0] 12004" xfId="20135" hidden="1" xr:uid="{00000000-0005-0000-0000-0000C84E0000}"/>
    <cellStyle name="Currency [0] 12005" xfId="20155" hidden="1" xr:uid="{00000000-0005-0000-0000-0000DC4E0000}"/>
    <cellStyle name="Currency [0] 12006" xfId="20157" hidden="1" xr:uid="{00000000-0005-0000-0000-0000DE4E0000}"/>
    <cellStyle name="Currency [0] 12007" xfId="20094" hidden="1" xr:uid="{00000000-0005-0000-0000-00009F4E0000}"/>
    <cellStyle name="Currency [0] 12008" xfId="20122" hidden="1" xr:uid="{00000000-0005-0000-0000-0000BB4E0000}"/>
    <cellStyle name="Currency [0] 12009" xfId="20082" hidden="1" xr:uid="{00000000-0005-0000-0000-0000934E0000}"/>
    <cellStyle name="Currency [0] 1201" xfId="1337" hidden="1" xr:uid="{00000000-0005-0000-0000-00005A050000}"/>
    <cellStyle name="Currency [0] 12010" xfId="20111" hidden="1" xr:uid="{00000000-0005-0000-0000-0000B04E0000}"/>
    <cellStyle name="Currency [0] 12011" xfId="20108" hidden="1" xr:uid="{00000000-0005-0000-0000-0000AD4E0000}"/>
    <cellStyle name="Currency [0] 12012" xfId="20161" hidden="1" xr:uid="{00000000-0005-0000-0000-0000E24E0000}"/>
    <cellStyle name="Currency [0] 12013" xfId="19989" hidden="1" xr:uid="{00000000-0005-0000-0000-0000364E0000}"/>
    <cellStyle name="Currency [0] 12014" xfId="20148" hidden="1" xr:uid="{00000000-0005-0000-0000-0000D54E0000}"/>
    <cellStyle name="Currency [0] 12015" xfId="20165" hidden="1" xr:uid="{00000000-0005-0000-0000-0000E64E0000}"/>
    <cellStyle name="Currency [0] 12016" xfId="20167" hidden="1" xr:uid="{00000000-0005-0000-0000-0000E84E0000}"/>
    <cellStyle name="Currency [0] 12017" xfId="20048" hidden="1" xr:uid="{00000000-0005-0000-0000-0000714E0000}"/>
    <cellStyle name="Currency [0] 12018" xfId="20084" hidden="1" xr:uid="{00000000-0005-0000-0000-0000954E0000}"/>
    <cellStyle name="Currency [0] 12019" xfId="20153" hidden="1" xr:uid="{00000000-0005-0000-0000-0000DA4E0000}"/>
    <cellStyle name="Currency [0] 1202" xfId="1338" hidden="1" xr:uid="{00000000-0005-0000-0000-00005B050000}"/>
    <cellStyle name="Currency [0] 12020" xfId="20141" hidden="1" xr:uid="{00000000-0005-0000-0000-0000CE4E0000}"/>
    <cellStyle name="Currency [0] 12021" xfId="20158" hidden="1" xr:uid="{00000000-0005-0000-0000-0000DF4E0000}"/>
    <cellStyle name="Currency [0] 12022" xfId="20169" hidden="1" xr:uid="{00000000-0005-0000-0000-0000EA4E0000}"/>
    <cellStyle name="Currency [0] 12023" xfId="20017" hidden="1" xr:uid="{00000000-0005-0000-0000-0000524E0000}"/>
    <cellStyle name="Currency [0] 12024" xfId="20081" hidden="1" xr:uid="{00000000-0005-0000-0000-0000924E0000}"/>
    <cellStyle name="Currency [0] 12025" xfId="20173" hidden="1" xr:uid="{00000000-0005-0000-0000-0000EE4E0000}"/>
    <cellStyle name="Currency [0] 12026" xfId="20175" hidden="1" xr:uid="{00000000-0005-0000-0000-0000F04E0000}"/>
    <cellStyle name="Currency [0] 12027" xfId="20130" hidden="1" xr:uid="{00000000-0005-0000-0000-0000C34E0000}"/>
    <cellStyle name="Currency [0] 12028" xfId="20142" hidden="1" xr:uid="{00000000-0005-0000-0000-0000CF4E0000}"/>
    <cellStyle name="Currency [0] 12029" xfId="20170" hidden="1" xr:uid="{00000000-0005-0000-0000-0000EB4E0000}"/>
    <cellStyle name="Currency [0] 1203" xfId="1329" hidden="1" xr:uid="{00000000-0005-0000-0000-000052050000}"/>
    <cellStyle name="Currency [0] 12030" xfId="20143" hidden="1" xr:uid="{00000000-0005-0000-0000-0000D04E0000}"/>
    <cellStyle name="Currency [0] 12031" xfId="20176" hidden="1" xr:uid="{00000000-0005-0000-0000-0000F14E0000}"/>
    <cellStyle name="Currency [0] 12032" xfId="20178" hidden="1" xr:uid="{00000000-0005-0000-0000-0000F34E0000}"/>
    <cellStyle name="Currency [0] 12033" xfId="20171" hidden="1" xr:uid="{00000000-0005-0000-0000-0000EC4E0000}"/>
    <cellStyle name="Currency [0] 12034" xfId="20117" hidden="1" xr:uid="{00000000-0005-0000-0000-0000B64E0000}"/>
    <cellStyle name="Currency [0] 12035" xfId="20180" hidden="1" xr:uid="{00000000-0005-0000-0000-0000F54E0000}"/>
    <cellStyle name="Currency [0] 12036" xfId="20182" hidden="1" xr:uid="{00000000-0005-0000-0000-0000F74E0000}"/>
    <cellStyle name="Currency [0] 12037" xfId="20242" hidden="1" xr:uid="{00000000-0005-0000-0000-0000334F0000}"/>
    <cellStyle name="Currency [0] 12038" xfId="20261" hidden="1" xr:uid="{00000000-0005-0000-0000-0000464F0000}"/>
    <cellStyle name="Currency [0] 12039" xfId="20268" hidden="1" xr:uid="{00000000-0005-0000-0000-00004D4F0000}"/>
    <cellStyle name="Currency [0] 1204" xfId="1317" hidden="1" xr:uid="{00000000-0005-0000-0000-000046050000}"/>
    <cellStyle name="Currency [0] 12040" xfId="20275" hidden="1" xr:uid="{00000000-0005-0000-0000-0000544F0000}"/>
    <cellStyle name="Currency [0] 12041" xfId="20280" hidden="1" xr:uid="{00000000-0005-0000-0000-0000594F0000}"/>
    <cellStyle name="Currency [0] 12042" xfId="20259" hidden="1" xr:uid="{00000000-0005-0000-0000-0000444F0000}"/>
    <cellStyle name="Currency [0] 12043" xfId="20270" hidden="1" xr:uid="{00000000-0005-0000-0000-00004F4F0000}"/>
    <cellStyle name="Currency [0] 12044" xfId="20284" hidden="1" xr:uid="{00000000-0005-0000-0000-00005D4F0000}"/>
    <cellStyle name="Currency [0] 12045" xfId="20286" hidden="1" xr:uid="{00000000-0005-0000-0000-00005F4F0000}"/>
    <cellStyle name="Currency [0] 12046" xfId="20269" hidden="1" xr:uid="{00000000-0005-0000-0000-00004E4F0000}"/>
    <cellStyle name="Currency [0] 12047" xfId="20243" hidden="1" xr:uid="{00000000-0005-0000-0000-0000344F0000}"/>
    <cellStyle name="Currency [0] 12048" xfId="20297" hidden="1" xr:uid="{00000000-0005-0000-0000-00006A4F0000}"/>
    <cellStyle name="Currency [0] 12049" xfId="20306" hidden="1" xr:uid="{00000000-0005-0000-0000-0000734F0000}"/>
    <cellStyle name="Currency [0] 1205" xfId="1344" hidden="1" xr:uid="{00000000-0005-0000-0000-000061050000}"/>
    <cellStyle name="Currency [0] 12050" xfId="20317" hidden="1" xr:uid="{00000000-0005-0000-0000-00007E4F0000}"/>
    <cellStyle name="Currency [0] 12051" xfId="20323" hidden="1" xr:uid="{00000000-0005-0000-0000-0000844F0000}"/>
    <cellStyle name="Currency [0] 12052" xfId="20295" hidden="1" xr:uid="{00000000-0005-0000-0000-0000684F0000}"/>
    <cellStyle name="Currency [0] 12053" xfId="20313" hidden="1" xr:uid="{00000000-0005-0000-0000-00007A4F0000}"/>
    <cellStyle name="Currency [0] 12054" xfId="20335" hidden="1" xr:uid="{00000000-0005-0000-0000-0000904F0000}"/>
    <cellStyle name="Currency [0] 12055" xfId="20337" hidden="1" xr:uid="{00000000-0005-0000-0000-0000924F0000}"/>
    <cellStyle name="Currency [0] 12056" xfId="20265" hidden="1" xr:uid="{00000000-0005-0000-0000-00004A4F0000}"/>
    <cellStyle name="Currency [0] 12057" xfId="20249" hidden="1" xr:uid="{00000000-0005-0000-0000-00003A4F0000}"/>
    <cellStyle name="Currency [0] 12058" xfId="20309" hidden="1" xr:uid="{00000000-0005-0000-0000-0000764F0000}"/>
    <cellStyle name="Currency [0] 12059" xfId="20254" hidden="1" xr:uid="{00000000-0005-0000-0000-00003F4F0000}"/>
    <cellStyle name="Currency [0] 1206" xfId="1348" hidden="1" xr:uid="{00000000-0005-0000-0000-000065050000}"/>
    <cellStyle name="Currency [0] 12060" xfId="20298" hidden="1" xr:uid="{00000000-0005-0000-0000-00006B4F0000}"/>
    <cellStyle name="Currency [0] 12061" xfId="20342" hidden="1" xr:uid="{00000000-0005-0000-0000-0000974F0000}"/>
    <cellStyle name="Currency [0] 12062" xfId="20310" hidden="1" xr:uid="{00000000-0005-0000-0000-0000774F0000}"/>
    <cellStyle name="Currency [0] 12063" xfId="20318" hidden="1" xr:uid="{00000000-0005-0000-0000-00007F4F0000}"/>
    <cellStyle name="Currency [0] 12064" xfId="20354" hidden="1" xr:uid="{00000000-0005-0000-0000-0000A34F0000}"/>
    <cellStyle name="Currency [0] 12065" xfId="20356" hidden="1" xr:uid="{00000000-0005-0000-0000-0000A54F0000}"/>
    <cellStyle name="Currency [0] 12066" xfId="20312" hidden="1" xr:uid="{00000000-0005-0000-0000-0000794F0000}"/>
    <cellStyle name="Currency [0] 12067" xfId="20325" hidden="1" xr:uid="{00000000-0005-0000-0000-0000864F0000}"/>
    <cellStyle name="Currency [0] 12068" xfId="20330" hidden="1" xr:uid="{00000000-0005-0000-0000-00008B4F0000}"/>
    <cellStyle name="Currency [0] 12069" xfId="20324" hidden="1" xr:uid="{00000000-0005-0000-0000-0000854F0000}"/>
    <cellStyle name="Currency [0] 1207" xfId="1354" hidden="1" xr:uid="{00000000-0005-0000-0000-00006B050000}"/>
    <cellStyle name="Currency [0] 12070" xfId="20372" hidden="1" xr:uid="{00000000-0005-0000-0000-0000B54F0000}"/>
    <cellStyle name="Currency [0] 12071" xfId="20380" hidden="1" xr:uid="{00000000-0005-0000-0000-0000BD4F0000}"/>
    <cellStyle name="Currency [0] 12072" xfId="20308" hidden="1" xr:uid="{00000000-0005-0000-0000-0000754F0000}"/>
    <cellStyle name="Currency [0] 12073" xfId="20366" hidden="1" xr:uid="{00000000-0005-0000-0000-0000AF4F0000}"/>
    <cellStyle name="Currency [0] 12074" xfId="20389" hidden="1" xr:uid="{00000000-0005-0000-0000-0000C64F0000}"/>
    <cellStyle name="Currency [0] 12075" xfId="20391" hidden="1" xr:uid="{00000000-0005-0000-0000-0000C84F0000}"/>
    <cellStyle name="Currency [0] 12076" xfId="20291" hidden="1" xr:uid="{00000000-0005-0000-0000-0000644F0000}"/>
    <cellStyle name="Currency [0] 12077" xfId="20301" hidden="1" xr:uid="{00000000-0005-0000-0000-00006E4F0000}"/>
    <cellStyle name="Currency [0] 12078" xfId="20363" hidden="1" xr:uid="{00000000-0005-0000-0000-0000AC4F0000}"/>
    <cellStyle name="Currency [0] 12079" xfId="20328" hidden="1" xr:uid="{00000000-0005-0000-0000-0000894F0000}"/>
    <cellStyle name="Currency [0] 1208" xfId="1357" hidden="1" xr:uid="{00000000-0005-0000-0000-00006E050000}"/>
    <cellStyle name="Currency [0] 12080" xfId="20273" hidden="1" xr:uid="{00000000-0005-0000-0000-0000524F0000}"/>
    <cellStyle name="Currency [0] 12081" xfId="20399" hidden="1" xr:uid="{00000000-0005-0000-0000-0000D04F0000}"/>
    <cellStyle name="Currency [0] 12082" xfId="20364" hidden="1" xr:uid="{00000000-0005-0000-0000-0000AD4F0000}"/>
    <cellStyle name="Currency [0] 12083" xfId="20375" hidden="1" xr:uid="{00000000-0005-0000-0000-0000B84F0000}"/>
    <cellStyle name="Currency [0] 12084" xfId="20407" hidden="1" xr:uid="{00000000-0005-0000-0000-0000D84F0000}"/>
    <cellStyle name="Currency [0] 12085" xfId="20409" hidden="1" xr:uid="{00000000-0005-0000-0000-0000DA4F0000}"/>
    <cellStyle name="Currency [0] 12086" xfId="20361" hidden="1" xr:uid="{00000000-0005-0000-0000-0000AA4F0000}"/>
    <cellStyle name="Currency [0] 12087" xfId="20360" hidden="1" xr:uid="{00000000-0005-0000-0000-0000A94F0000}"/>
    <cellStyle name="Currency [0] 12088" xfId="20350" hidden="1" xr:uid="{00000000-0005-0000-0000-00009F4F0000}"/>
    <cellStyle name="Currency [0] 12089" xfId="20346" hidden="1" xr:uid="{00000000-0005-0000-0000-00009B4F0000}"/>
    <cellStyle name="Currency [0] 1209" xfId="1343" hidden="1" xr:uid="{00000000-0005-0000-0000-000060050000}"/>
    <cellStyle name="Currency [0] 12090" xfId="20348" hidden="1" xr:uid="{00000000-0005-0000-0000-00009D4F0000}"/>
    <cellStyle name="Currency [0] 12091" xfId="20416" hidden="1" xr:uid="{00000000-0005-0000-0000-0000E14F0000}"/>
    <cellStyle name="Currency [0] 12092" xfId="20251" hidden="1" xr:uid="{00000000-0005-0000-0000-00003C4F0000}"/>
    <cellStyle name="Currency [0] 12093" xfId="20394" hidden="1" xr:uid="{00000000-0005-0000-0000-0000CB4F0000}"/>
    <cellStyle name="Currency [0] 12094" xfId="20422" hidden="1" xr:uid="{00000000-0005-0000-0000-0000E74F0000}"/>
    <cellStyle name="Currency [0] 12095" xfId="20424" hidden="1" xr:uid="{00000000-0005-0000-0000-0000E94F0000}"/>
    <cellStyle name="Currency [0] 12096" xfId="20299" hidden="1" xr:uid="{00000000-0005-0000-0000-00006C4F0000}"/>
    <cellStyle name="Currency [0] 12097" xfId="20373" hidden="1" xr:uid="{00000000-0005-0000-0000-0000B64F0000}"/>
    <cellStyle name="Currency [0] 12098" xfId="20329" hidden="1" xr:uid="{00000000-0005-0000-0000-00008A4F0000}"/>
    <cellStyle name="Currency [0] 12099" xfId="20365" hidden="1" xr:uid="{00000000-0005-0000-0000-0000AE4F0000}"/>
    <cellStyle name="Currency [0] 121" xfId="204" hidden="1" xr:uid="{00000000-0005-0000-0000-0000ED000000}"/>
    <cellStyle name="Currency [0] 1210" xfId="1353" hidden="1" xr:uid="{00000000-0005-0000-0000-00006A050000}"/>
    <cellStyle name="Currency [0] 12100" xfId="20369" hidden="1" xr:uid="{00000000-0005-0000-0000-0000B24F0000}"/>
    <cellStyle name="Currency [0] 12101" xfId="20430" hidden="1" xr:uid="{00000000-0005-0000-0000-0000EF4F0000}"/>
    <cellStyle name="Currency [0] 12102" xfId="20246" hidden="1" xr:uid="{00000000-0005-0000-0000-0000374F0000}"/>
    <cellStyle name="Currency [0] 12103" xfId="20412" hidden="1" xr:uid="{00000000-0005-0000-0000-0000DD4F0000}"/>
    <cellStyle name="Currency [0] 12104" xfId="20435" hidden="1" xr:uid="{00000000-0005-0000-0000-0000F44F0000}"/>
    <cellStyle name="Currency [0] 12105" xfId="20437" hidden="1" xr:uid="{00000000-0005-0000-0000-0000F64F0000}"/>
    <cellStyle name="Currency [0] 12106" xfId="20293" hidden="1" xr:uid="{00000000-0005-0000-0000-0000664F0000}"/>
    <cellStyle name="Currency [0] 12107" xfId="20392" hidden="1" xr:uid="{00000000-0005-0000-0000-0000C94F0000}"/>
    <cellStyle name="Currency [0] 12108" xfId="20359" hidden="1" xr:uid="{00000000-0005-0000-0000-0000A84F0000}"/>
    <cellStyle name="Currency [0] 12109" xfId="20377" hidden="1" xr:uid="{00000000-0005-0000-0000-0000BA4F0000}"/>
    <cellStyle name="Currency [0] 1211" xfId="1364" hidden="1" xr:uid="{00000000-0005-0000-0000-000075050000}"/>
    <cellStyle name="Currency [0] 12110" xfId="20374" hidden="1" xr:uid="{00000000-0005-0000-0000-0000B74F0000}"/>
    <cellStyle name="Currency [0] 12111" xfId="20441" hidden="1" xr:uid="{00000000-0005-0000-0000-0000FA4F0000}"/>
    <cellStyle name="Currency [0] 12112" xfId="20326" hidden="1" xr:uid="{00000000-0005-0000-0000-0000874F0000}"/>
    <cellStyle name="Currency [0] 12113" xfId="20426" hidden="1" xr:uid="{00000000-0005-0000-0000-0000EB4F0000}"/>
    <cellStyle name="Currency [0] 12114" xfId="20448" hidden="1" xr:uid="{00000000-0005-0000-0000-000001500000}"/>
    <cellStyle name="Currency [0] 12115" xfId="20450" hidden="1" xr:uid="{00000000-0005-0000-0000-000003500000}"/>
    <cellStyle name="Currency [0] 12116" xfId="20378" hidden="1" xr:uid="{00000000-0005-0000-0000-0000BB4F0000}"/>
    <cellStyle name="Currency [0] 12117" xfId="20410" hidden="1" xr:uid="{00000000-0005-0000-0000-0000DB4F0000}"/>
    <cellStyle name="Currency [0] 12118" xfId="20262" hidden="1" xr:uid="{00000000-0005-0000-0000-0000474F0000}"/>
    <cellStyle name="Currency [0] 12119" xfId="20396" hidden="1" xr:uid="{00000000-0005-0000-0000-0000CD4F0000}"/>
    <cellStyle name="Currency [0] 1212" xfId="1365" hidden="1" xr:uid="{00000000-0005-0000-0000-000076050000}"/>
    <cellStyle name="Currency [0] 12120" xfId="20393" hidden="1" xr:uid="{00000000-0005-0000-0000-0000CA4F0000}"/>
    <cellStyle name="Currency [0] 12121" xfId="20454" hidden="1" xr:uid="{00000000-0005-0000-0000-000007500000}"/>
    <cellStyle name="Currency [0] 12122" xfId="20289" hidden="1" xr:uid="{00000000-0005-0000-0000-0000624F0000}"/>
    <cellStyle name="Currency [0] 12123" xfId="20438" hidden="1" xr:uid="{00000000-0005-0000-0000-0000F74F0000}"/>
    <cellStyle name="Currency [0] 12124" xfId="20458" hidden="1" xr:uid="{00000000-0005-0000-0000-00000B500000}"/>
    <cellStyle name="Currency [0] 12125" xfId="20460" hidden="1" xr:uid="{00000000-0005-0000-0000-00000D500000}"/>
    <cellStyle name="Currency [0] 12126" xfId="20397" hidden="1" xr:uid="{00000000-0005-0000-0000-0000CE4F0000}"/>
    <cellStyle name="Currency [0] 12127" xfId="20425" hidden="1" xr:uid="{00000000-0005-0000-0000-0000EA4F0000}"/>
    <cellStyle name="Currency [0] 12128" xfId="20385" hidden="1" xr:uid="{00000000-0005-0000-0000-0000C24F0000}"/>
    <cellStyle name="Currency [0] 12129" xfId="20414" hidden="1" xr:uid="{00000000-0005-0000-0000-0000DF4F0000}"/>
    <cellStyle name="Currency [0] 1213" xfId="1327" hidden="1" xr:uid="{00000000-0005-0000-0000-000050050000}"/>
    <cellStyle name="Currency [0] 12130" xfId="20411" hidden="1" xr:uid="{00000000-0005-0000-0000-0000DC4F0000}"/>
    <cellStyle name="Currency [0] 12131" xfId="20464" hidden="1" xr:uid="{00000000-0005-0000-0000-000011500000}"/>
    <cellStyle name="Currency [0] 12132" xfId="20292" hidden="1" xr:uid="{00000000-0005-0000-0000-0000654F0000}"/>
    <cellStyle name="Currency [0] 12133" xfId="20451" hidden="1" xr:uid="{00000000-0005-0000-0000-000004500000}"/>
    <cellStyle name="Currency [0] 12134" xfId="20468" hidden="1" xr:uid="{00000000-0005-0000-0000-000015500000}"/>
    <cellStyle name="Currency [0] 12135" xfId="20470" hidden="1" xr:uid="{00000000-0005-0000-0000-000017500000}"/>
    <cellStyle name="Currency [0] 12136" xfId="20351" hidden="1" xr:uid="{00000000-0005-0000-0000-0000A04F0000}"/>
    <cellStyle name="Currency [0] 12137" xfId="20387" hidden="1" xr:uid="{00000000-0005-0000-0000-0000C44F0000}"/>
    <cellStyle name="Currency [0] 12138" xfId="20456" hidden="1" xr:uid="{00000000-0005-0000-0000-000009500000}"/>
    <cellStyle name="Currency [0] 12139" xfId="20444" hidden="1" xr:uid="{00000000-0005-0000-0000-0000FD4F0000}"/>
    <cellStyle name="Currency [0] 1214" xfId="1319" hidden="1" xr:uid="{00000000-0005-0000-0000-000048050000}"/>
    <cellStyle name="Currency [0] 12140" xfId="20461" hidden="1" xr:uid="{00000000-0005-0000-0000-00000E500000}"/>
    <cellStyle name="Currency [0] 12141" xfId="20472" hidden="1" xr:uid="{00000000-0005-0000-0000-000019500000}"/>
    <cellStyle name="Currency [0] 12142" xfId="20320" hidden="1" xr:uid="{00000000-0005-0000-0000-0000814F0000}"/>
    <cellStyle name="Currency [0] 12143" xfId="20384" hidden="1" xr:uid="{00000000-0005-0000-0000-0000C14F0000}"/>
    <cellStyle name="Currency [0] 12144" xfId="20476" hidden="1" xr:uid="{00000000-0005-0000-0000-00001D500000}"/>
    <cellStyle name="Currency [0] 12145" xfId="20478" hidden="1" xr:uid="{00000000-0005-0000-0000-00001F500000}"/>
    <cellStyle name="Currency [0] 12146" xfId="20433" hidden="1" xr:uid="{00000000-0005-0000-0000-0000F24F0000}"/>
    <cellStyle name="Currency [0] 12147" xfId="20445" hidden="1" xr:uid="{00000000-0005-0000-0000-0000FE4F0000}"/>
    <cellStyle name="Currency [0] 12148" xfId="20473" hidden="1" xr:uid="{00000000-0005-0000-0000-00001A500000}"/>
    <cellStyle name="Currency [0] 12149" xfId="20446" hidden="1" xr:uid="{00000000-0005-0000-0000-0000FF4F0000}"/>
    <cellStyle name="Currency [0] 1215" xfId="1350" hidden="1" xr:uid="{00000000-0005-0000-0000-000067050000}"/>
    <cellStyle name="Currency [0] 12150" xfId="20479" hidden="1" xr:uid="{00000000-0005-0000-0000-000020500000}"/>
    <cellStyle name="Currency [0] 12151" xfId="20481" hidden="1" xr:uid="{00000000-0005-0000-0000-000022500000}"/>
    <cellStyle name="Currency [0] 12152" xfId="20474" hidden="1" xr:uid="{00000000-0005-0000-0000-00001B500000}"/>
    <cellStyle name="Currency [0] 12153" xfId="20420" hidden="1" xr:uid="{00000000-0005-0000-0000-0000E54F0000}"/>
    <cellStyle name="Currency [0] 12154" xfId="20484" hidden="1" xr:uid="{00000000-0005-0000-0000-000025500000}"/>
    <cellStyle name="Currency [0] 12155" xfId="20486" hidden="1" xr:uid="{00000000-0005-0000-0000-000027500000}"/>
    <cellStyle name="Currency [0] 12156" xfId="20203" hidden="1" xr:uid="{00000000-0005-0000-0000-00000C4F0000}"/>
    <cellStyle name="Currency [0] 12157" xfId="20225" hidden="1" xr:uid="{00000000-0005-0000-0000-0000224F0000}"/>
    <cellStyle name="Currency [0] 12158" xfId="20490" hidden="1" xr:uid="{00000000-0005-0000-0000-00002B500000}"/>
    <cellStyle name="Currency [0] 12159" xfId="20497" hidden="1" xr:uid="{00000000-0005-0000-0000-000032500000}"/>
    <cellStyle name="Currency [0] 1216" xfId="1322" hidden="1" xr:uid="{00000000-0005-0000-0000-00004B050000}"/>
    <cellStyle name="Currency [0] 12160" xfId="20499" hidden="1" xr:uid="{00000000-0005-0000-0000-000034500000}"/>
    <cellStyle name="Currency [0] 12161" xfId="20190" hidden="1" xr:uid="{00000000-0005-0000-0000-0000FF4E0000}"/>
    <cellStyle name="Currency [0] 12162" xfId="20493" hidden="1" xr:uid="{00000000-0005-0000-0000-00002E500000}"/>
    <cellStyle name="Currency [0] 12163" xfId="20502" hidden="1" xr:uid="{00000000-0005-0000-0000-000037500000}"/>
    <cellStyle name="Currency [0] 12164" xfId="20504" hidden="1" xr:uid="{00000000-0005-0000-0000-000039500000}"/>
    <cellStyle name="Currency [0] 12165" xfId="20492" hidden="1" xr:uid="{00000000-0005-0000-0000-00002D500000}"/>
    <cellStyle name="Currency [0] 12166" xfId="20202" hidden="1" xr:uid="{00000000-0005-0000-0000-00000B4F0000}"/>
    <cellStyle name="Currency [0] 12167" xfId="20515" hidden="1" xr:uid="{00000000-0005-0000-0000-000044500000}"/>
    <cellStyle name="Currency [0] 12168" xfId="20524" hidden="1" xr:uid="{00000000-0005-0000-0000-00004D500000}"/>
    <cellStyle name="Currency [0] 12169" xfId="20535" hidden="1" xr:uid="{00000000-0005-0000-0000-000058500000}"/>
    <cellStyle name="Currency [0] 1217" xfId="1345" hidden="1" xr:uid="{00000000-0005-0000-0000-000062050000}"/>
    <cellStyle name="Currency [0] 12170" xfId="20541" hidden="1" xr:uid="{00000000-0005-0000-0000-00005E500000}"/>
    <cellStyle name="Currency [0] 12171" xfId="20513" hidden="1" xr:uid="{00000000-0005-0000-0000-000042500000}"/>
    <cellStyle name="Currency [0] 12172" xfId="20531" hidden="1" xr:uid="{00000000-0005-0000-0000-000054500000}"/>
    <cellStyle name="Currency [0] 12173" xfId="20553" hidden="1" xr:uid="{00000000-0005-0000-0000-00006A500000}"/>
    <cellStyle name="Currency [0] 12174" xfId="20555" hidden="1" xr:uid="{00000000-0005-0000-0000-00006C500000}"/>
    <cellStyle name="Currency [0] 12175" xfId="20487" hidden="1" xr:uid="{00000000-0005-0000-0000-000028500000}"/>
    <cellStyle name="Currency [0] 12176" xfId="20198" hidden="1" xr:uid="{00000000-0005-0000-0000-0000074F0000}"/>
    <cellStyle name="Currency [0] 12177" xfId="20527" hidden="1" xr:uid="{00000000-0005-0000-0000-000050500000}"/>
    <cellStyle name="Currency [0] 12178" xfId="20194" hidden="1" xr:uid="{00000000-0005-0000-0000-0000034F0000}"/>
    <cellStyle name="Currency [0] 12179" xfId="20516" hidden="1" xr:uid="{00000000-0005-0000-0000-000045500000}"/>
    <cellStyle name="Currency [0] 1218" xfId="1366" hidden="1" xr:uid="{00000000-0005-0000-0000-000077050000}"/>
    <cellStyle name="Currency [0] 12180" xfId="20560" hidden="1" xr:uid="{00000000-0005-0000-0000-000071500000}"/>
    <cellStyle name="Currency [0] 12181" xfId="20528" hidden="1" xr:uid="{00000000-0005-0000-0000-000051500000}"/>
    <cellStyle name="Currency [0] 12182" xfId="20536" hidden="1" xr:uid="{00000000-0005-0000-0000-000059500000}"/>
    <cellStyle name="Currency [0] 12183" xfId="20572" hidden="1" xr:uid="{00000000-0005-0000-0000-00007D500000}"/>
    <cellStyle name="Currency [0] 12184" xfId="20574" hidden="1" xr:uid="{00000000-0005-0000-0000-00007F500000}"/>
    <cellStyle name="Currency [0] 12185" xfId="20530" hidden="1" xr:uid="{00000000-0005-0000-0000-000053500000}"/>
    <cellStyle name="Currency [0] 12186" xfId="20543" hidden="1" xr:uid="{00000000-0005-0000-0000-000060500000}"/>
    <cellStyle name="Currency [0] 12187" xfId="20548" hidden="1" xr:uid="{00000000-0005-0000-0000-000065500000}"/>
    <cellStyle name="Currency [0] 12188" xfId="20542" hidden="1" xr:uid="{00000000-0005-0000-0000-00005F500000}"/>
    <cellStyle name="Currency [0] 12189" xfId="20590" hidden="1" xr:uid="{00000000-0005-0000-0000-00008F500000}"/>
    <cellStyle name="Currency [0] 1219" xfId="1351" hidden="1" xr:uid="{00000000-0005-0000-0000-000068050000}"/>
    <cellStyle name="Currency [0] 12190" xfId="20598" hidden="1" xr:uid="{00000000-0005-0000-0000-000097500000}"/>
    <cellStyle name="Currency [0] 12191" xfId="20526" hidden="1" xr:uid="{00000000-0005-0000-0000-00004F500000}"/>
    <cellStyle name="Currency [0] 12192" xfId="20584" hidden="1" xr:uid="{00000000-0005-0000-0000-000089500000}"/>
    <cellStyle name="Currency [0] 12193" xfId="20607" hidden="1" xr:uid="{00000000-0005-0000-0000-0000A0500000}"/>
    <cellStyle name="Currency [0] 12194" xfId="20609" hidden="1" xr:uid="{00000000-0005-0000-0000-0000A2500000}"/>
    <cellStyle name="Currency [0] 12195" xfId="20509" hidden="1" xr:uid="{00000000-0005-0000-0000-00003E500000}"/>
    <cellStyle name="Currency [0] 12196" xfId="20519" hidden="1" xr:uid="{00000000-0005-0000-0000-000048500000}"/>
    <cellStyle name="Currency [0] 12197" xfId="20581" hidden="1" xr:uid="{00000000-0005-0000-0000-000086500000}"/>
    <cellStyle name="Currency [0] 12198" xfId="20546" hidden="1" xr:uid="{00000000-0005-0000-0000-000063500000}"/>
    <cellStyle name="Currency [0] 12199" xfId="20495" hidden="1" xr:uid="{00000000-0005-0000-0000-000030500000}"/>
    <cellStyle name="Currency [0] 122" xfId="212" hidden="1" xr:uid="{00000000-0005-0000-0000-0000F5000000}"/>
    <cellStyle name="Currency [0] 1220" xfId="1355" hidden="1" xr:uid="{00000000-0005-0000-0000-00006C050000}"/>
    <cellStyle name="Currency [0] 12200" xfId="20617" hidden="1" xr:uid="{00000000-0005-0000-0000-0000AA500000}"/>
    <cellStyle name="Currency [0] 12201" xfId="20582" hidden="1" xr:uid="{00000000-0005-0000-0000-000087500000}"/>
    <cellStyle name="Currency [0] 12202" xfId="20593" hidden="1" xr:uid="{00000000-0005-0000-0000-000092500000}"/>
    <cellStyle name="Currency [0] 12203" xfId="20625" hidden="1" xr:uid="{00000000-0005-0000-0000-0000B2500000}"/>
    <cellStyle name="Currency [0] 12204" xfId="20627" hidden="1" xr:uid="{00000000-0005-0000-0000-0000B4500000}"/>
    <cellStyle name="Currency [0] 12205" xfId="20579" hidden="1" xr:uid="{00000000-0005-0000-0000-000084500000}"/>
    <cellStyle name="Currency [0] 12206" xfId="20578" hidden="1" xr:uid="{00000000-0005-0000-0000-000083500000}"/>
    <cellStyle name="Currency [0] 12207" xfId="20568" hidden="1" xr:uid="{00000000-0005-0000-0000-000079500000}"/>
    <cellStyle name="Currency [0] 12208" xfId="20564" hidden="1" xr:uid="{00000000-0005-0000-0000-000075500000}"/>
    <cellStyle name="Currency [0] 12209" xfId="20566" hidden="1" xr:uid="{00000000-0005-0000-0000-000077500000}"/>
    <cellStyle name="Currency [0] 1221" xfId="1371" hidden="1" xr:uid="{00000000-0005-0000-0000-00007C050000}"/>
    <cellStyle name="Currency [0] 12210" xfId="20634" hidden="1" xr:uid="{00000000-0005-0000-0000-0000BB500000}"/>
    <cellStyle name="Currency [0] 12211" xfId="20196" hidden="1" xr:uid="{00000000-0005-0000-0000-0000054F0000}"/>
    <cellStyle name="Currency [0] 12212" xfId="20612" hidden="1" xr:uid="{00000000-0005-0000-0000-0000A5500000}"/>
    <cellStyle name="Currency [0] 12213" xfId="20640" hidden="1" xr:uid="{00000000-0005-0000-0000-0000C1500000}"/>
    <cellStyle name="Currency [0] 12214" xfId="20642" hidden="1" xr:uid="{00000000-0005-0000-0000-0000C3500000}"/>
    <cellStyle name="Currency [0] 12215" xfId="20517" hidden="1" xr:uid="{00000000-0005-0000-0000-000046500000}"/>
    <cellStyle name="Currency [0] 12216" xfId="20591" hidden="1" xr:uid="{00000000-0005-0000-0000-000090500000}"/>
    <cellStyle name="Currency [0] 12217" xfId="20547" hidden="1" xr:uid="{00000000-0005-0000-0000-000064500000}"/>
    <cellStyle name="Currency [0] 12218" xfId="20583" hidden="1" xr:uid="{00000000-0005-0000-0000-000088500000}"/>
    <cellStyle name="Currency [0] 12219" xfId="20587" hidden="1" xr:uid="{00000000-0005-0000-0000-00008C500000}"/>
    <cellStyle name="Currency [0] 1222" xfId="1372" hidden="1" xr:uid="{00000000-0005-0000-0000-00007D050000}"/>
    <cellStyle name="Currency [0] 12220" xfId="20648" hidden="1" xr:uid="{00000000-0005-0000-0000-0000C9500000}"/>
    <cellStyle name="Currency [0] 12221" xfId="20231" hidden="1" xr:uid="{00000000-0005-0000-0000-0000284F0000}"/>
    <cellStyle name="Currency [0] 12222" xfId="20630" hidden="1" xr:uid="{00000000-0005-0000-0000-0000B7500000}"/>
    <cellStyle name="Currency [0] 12223" xfId="20653" hidden="1" xr:uid="{00000000-0005-0000-0000-0000CE500000}"/>
    <cellStyle name="Currency [0] 12224" xfId="20655" hidden="1" xr:uid="{00000000-0005-0000-0000-0000D0500000}"/>
    <cellStyle name="Currency [0] 12225" xfId="20511" hidden="1" xr:uid="{00000000-0005-0000-0000-000040500000}"/>
    <cellStyle name="Currency [0] 12226" xfId="20610" hidden="1" xr:uid="{00000000-0005-0000-0000-0000A3500000}"/>
    <cellStyle name="Currency [0] 12227" xfId="20577" hidden="1" xr:uid="{00000000-0005-0000-0000-000082500000}"/>
    <cellStyle name="Currency [0] 12228" xfId="20595" hidden="1" xr:uid="{00000000-0005-0000-0000-000094500000}"/>
    <cellStyle name="Currency [0] 12229" xfId="20592" hidden="1" xr:uid="{00000000-0005-0000-0000-000091500000}"/>
    <cellStyle name="Currency [0] 1223" xfId="1352" hidden="1" xr:uid="{00000000-0005-0000-0000-000069050000}"/>
    <cellStyle name="Currency [0] 12230" xfId="20659" hidden="1" xr:uid="{00000000-0005-0000-0000-0000D4500000}"/>
    <cellStyle name="Currency [0] 12231" xfId="20544" hidden="1" xr:uid="{00000000-0005-0000-0000-000061500000}"/>
    <cellStyle name="Currency [0] 12232" xfId="20644" hidden="1" xr:uid="{00000000-0005-0000-0000-0000C5500000}"/>
    <cellStyle name="Currency [0] 12233" xfId="20666" hidden="1" xr:uid="{00000000-0005-0000-0000-0000DB500000}"/>
    <cellStyle name="Currency [0] 12234" xfId="20668" hidden="1" xr:uid="{00000000-0005-0000-0000-0000DD500000}"/>
    <cellStyle name="Currency [0] 12235" xfId="20596" hidden="1" xr:uid="{00000000-0005-0000-0000-000095500000}"/>
    <cellStyle name="Currency [0] 12236" xfId="20628" hidden="1" xr:uid="{00000000-0005-0000-0000-0000B5500000}"/>
    <cellStyle name="Currency [0] 12237" xfId="20276" hidden="1" xr:uid="{00000000-0005-0000-0000-0000554F0000}"/>
    <cellStyle name="Currency [0] 12238" xfId="20614" hidden="1" xr:uid="{00000000-0005-0000-0000-0000A7500000}"/>
    <cellStyle name="Currency [0] 12239" xfId="20611" hidden="1" xr:uid="{00000000-0005-0000-0000-0000A4500000}"/>
    <cellStyle name="Currency [0] 1224" xfId="1359" hidden="1" xr:uid="{00000000-0005-0000-0000-000070050000}"/>
    <cellStyle name="Currency [0] 12240" xfId="20672" hidden="1" xr:uid="{00000000-0005-0000-0000-0000E1500000}"/>
    <cellStyle name="Currency [0] 12241" xfId="20507" hidden="1" xr:uid="{00000000-0005-0000-0000-00003C500000}"/>
    <cellStyle name="Currency [0] 12242" xfId="20656" hidden="1" xr:uid="{00000000-0005-0000-0000-0000D1500000}"/>
    <cellStyle name="Currency [0] 12243" xfId="20676" hidden="1" xr:uid="{00000000-0005-0000-0000-0000E5500000}"/>
    <cellStyle name="Currency [0] 12244" xfId="20678" hidden="1" xr:uid="{00000000-0005-0000-0000-0000E7500000}"/>
    <cellStyle name="Currency [0] 12245" xfId="20615" hidden="1" xr:uid="{00000000-0005-0000-0000-0000A8500000}"/>
    <cellStyle name="Currency [0] 12246" xfId="20643" hidden="1" xr:uid="{00000000-0005-0000-0000-0000C4500000}"/>
    <cellStyle name="Currency [0] 12247" xfId="20603" hidden="1" xr:uid="{00000000-0005-0000-0000-00009C500000}"/>
    <cellStyle name="Currency [0] 12248" xfId="20632" hidden="1" xr:uid="{00000000-0005-0000-0000-0000B9500000}"/>
    <cellStyle name="Currency [0] 12249" xfId="20629" hidden="1" xr:uid="{00000000-0005-0000-0000-0000B6500000}"/>
    <cellStyle name="Currency [0] 1225" xfId="1363" hidden="1" xr:uid="{00000000-0005-0000-0000-000074050000}"/>
    <cellStyle name="Currency [0] 12250" xfId="20682" hidden="1" xr:uid="{00000000-0005-0000-0000-0000EB500000}"/>
    <cellStyle name="Currency [0] 12251" xfId="20510" hidden="1" xr:uid="{00000000-0005-0000-0000-00003F500000}"/>
    <cellStyle name="Currency [0] 12252" xfId="20669" hidden="1" xr:uid="{00000000-0005-0000-0000-0000DE500000}"/>
    <cellStyle name="Currency [0] 12253" xfId="20686" hidden="1" xr:uid="{00000000-0005-0000-0000-0000EF500000}"/>
    <cellStyle name="Currency [0] 12254" xfId="20688" hidden="1" xr:uid="{00000000-0005-0000-0000-0000F1500000}"/>
    <cellStyle name="Currency [0] 12255" xfId="20569" hidden="1" xr:uid="{00000000-0005-0000-0000-00007A500000}"/>
    <cellStyle name="Currency [0] 12256" xfId="20605" hidden="1" xr:uid="{00000000-0005-0000-0000-00009E500000}"/>
    <cellStyle name="Currency [0] 12257" xfId="20674" hidden="1" xr:uid="{00000000-0005-0000-0000-0000E3500000}"/>
    <cellStyle name="Currency [0] 12258" xfId="20662" hidden="1" xr:uid="{00000000-0005-0000-0000-0000D7500000}"/>
    <cellStyle name="Currency [0] 12259" xfId="20679" hidden="1" xr:uid="{00000000-0005-0000-0000-0000E8500000}"/>
    <cellStyle name="Currency [0] 1226" xfId="1358" hidden="1" xr:uid="{00000000-0005-0000-0000-00006F050000}"/>
    <cellStyle name="Currency [0] 12260" xfId="20690" hidden="1" xr:uid="{00000000-0005-0000-0000-0000F3500000}"/>
    <cellStyle name="Currency [0] 12261" xfId="20538" hidden="1" xr:uid="{00000000-0005-0000-0000-00005B500000}"/>
    <cellStyle name="Currency [0] 12262" xfId="20602" hidden="1" xr:uid="{00000000-0005-0000-0000-00009B500000}"/>
    <cellStyle name="Currency [0] 12263" xfId="20694" hidden="1" xr:uid="{00000000-0005-0000-0000-0000F7500000}"/>
    <cellStyle name="Currency [0] 12264" xfId="20696" hidden="1" xr:uid="{00000000-0005-0000-0000-0000F9500000}"/>
    <cellStyle name="Currency [0] 12265" xfId="20651" hidden="1" xr:uid="{00000000-0005-0000-0000-0000CC500000}"/>
    <cellStyle name="Currency [0] 12266" xfId="20663" hidden="1" xr:uid="{00000000-0005-0000-0000-0000D8500000}"/>
    <cellStyle name="Currency [0] 12267" xfId="20691" hidden="1" xr:uid="{00000000-0005-0000-0000-0000F4500000}"/>
    <cellStyle name="Currency [0] 12268" xfId="20664" hidden="1" xr:uid="{00000000-0005-0000-0000-0000D9500000}"/>
    <cellStyle name="Currency [0] 12269" xfId="20697" hidden="1" xr:uid="{00000000-0005-0000-0000-0000FA500000}"/>
    <cellStyle name="Currency [0] 1227" xfId="1381" hidden="1" xr:uid="{00000000-0005-0000-0000-000086050000}"/>
    <cellStyle name="Currency [0] 12270" xfId="20699" hidden="1" xr:uid="{00000000-0005-0000-0000-0000FC500000}"/>
    <cellStyle name="Currency [0] 12271" xfId="20692" hidden="1" xr:uid="{00000000-0005-0000-0000-0000F5500000}"/>
    <cellStyle name="Currency [0] 12272" xfId="20638" hidden="1" xr:uid="{00000000-0005-0000-0000-0000BF500000}"/>
    <cellStyle name="Currency [0] 12273" xfId="20701" hidden="1" xr:uid="{00000000-0005-0000-0000-0000FE500000}"/>
    <cellStyle name="Currency [0] 12274" xfId="20703" hidden="1" xr:uid="{00000000-0005-0000-0000-000000510000}"/>
    <cellStyle name="Currency [0] 12275" xfId="20215" hidden="1" xr:uid="{00000000-0005-0000-0000-0000184F0000}"/>
    <cellStyle name="Currency [0] 12276" xfId="20193" hidden="1" xr:uid="{00000000-0005-0000-0000-0000024F0000}"/>
    <cellStyle name="Currency [0] 12277" xfId="20709" hidden="1" xr:uid="{00000000-0005-0000-0000-000006510000}"/>
    <cellStyle name="Currency [0] 12278" xfId="20715" hidden="1" xr:uid="{00000000-0005-0000-0000-00000C510000}"/>
    <cellStyle name="Currency [0] 12279" xfId="20717" hidden="1" xr:uid="{00000000-0005-0000-0000-00000E510000}"/>
    <cellStyle name="Currency [0] 1228" xfId="1387" hidden="1" xr:uid="{00000000-0005-0000-0000-00008C050000}"/>
    <cellStyle name="Currency [0] 12280" xfId="20210" hidden="1" xr:uid="{00000000-0005-0000-0000-0000134F0000}"/>
    <cellStyle name="Currency [0] 12281" xfId="20711" hidden="1" xr:uid="{00000000-0005-0000-0000-000008510000}"/>
    <cellStyle name="Currency [0] 12282" xfId="20719" hidden="1" xr:uid="{00000000-0005-0000-0000-000010510000}"/>
    <cellStyle name="Currency [0] 12283" xfId="20721" hidden="1" xr:uid="{00000000-0005-0000-0000-000012510000}"/>
    <cellStyle name="Currency [0] 12284" xfId="20710" hidden="1" xr:uid="{00000000-0005-0000-0000-000007510000}"/>
    <cellStyle name="Currency [0] 12285" xfId="20216" hidden="1" xr:uid="{00000000-0005-0000-0000-0000194F0000}"/>
    <cellStyle name="Currency [0] 12286" xfId="20732" hidden="1" xr:uid="{00000000-0005-0000-0000-00001D510000}"/>
    <cellStyle name="Currency [0] 12287" xfId="20741" hidden="1" xr:uid="{00000000-0005-0000-0000-000026510000}"/>
    <cellStyle name="Currency [0] 12288" xfId="20752" hidden="1" xr:uid="{00000000-0005-0000-0000-000031510000}"/>
    <cellStyle name="Currency [0] 12289" xfId="20758" hidden="1" xr:uid="{00000000-0005-0000-0000-000037510000}"/>
    <cellStyle name="Currency [0] 1229" xfId="1349" hidden="1" xr:uid="{00000000-0005-0000-0000-000066050000}"/>
    <cellStyle name="Currency [0] 12290" xfId="20730" hidden="1" xr:uid="{00000000-0005-0000-0000-00001B510000}"/>
    <cellStyle name="Currency [0] 12291" xfId="20748" hidden="1" xr:uid="{00000000-0005-0000-0000-00002D510000}"/>
    <cellStyle name="Currency [0] 12292" xfId="20770" hidden="1" xr:uid="{00000000-0005-0000-0000-000043510000}"/>
    <cellStyle name="Currency [0] 12293" xfId="20772" hidden="1" xr:uid="{00000000-0005-0000-0000-000045510000}"/>
    <cellStyle name="Currency [0] 12294" xfId="20706" hidden="1" xr:uid="{00000000-0005-0000-0000-000003510000}"/>
    <cellStyle name="Currency [0] 12295" xfId="20220" hidden="1" xr:uid="{00000000-0005-0000-0000-00001D4F0000}"/>
    <cellStyle name="Currency [0] 12296" xfId="20744" hidden="1" xr:uid="{00000000-0005-0000-0000-000029510000}"/>
    <cellStyle name="Currency [0] 12297" xfId="20236" hidden="1" xr:uid="{00000000-0005-0000-0000-00002D4F0000}"/>
    <cellStyle name="Currency [0] 12298" xfId="20733" hidden="1" xr:uid="{00000000-0005-0000-0000-00001E510000}"/>
    <cellStyle name="Currency [0] 12299" xfId="20777" hidden="1" xr:uid="{00000000-0005-0000-0000-00004A510000}"/>
    <cellStyle name="Currency [0] 123" xfId="215" hidden="1" xr:uid="{00000000-0005-0000-0000-0000F8000000}"/>
    <cellStyle name="Currency [0] 1230" xfId="1379" hidden="1" xr:uid="{00000000-0005-0000-0000-000084050000}"/>
    <cellStyle name="Currency [0] 12300" xfId="20745" hidden="1" xr:uid="{00000000-0005-0000-0000-00002A510000}"/>
    <cellStyle name="Currency [0] 12301" xfId="20753" hidden="1" xr:uid="{00000000-0005-0000-0000-000032510000}"/>
    <cellStyle name="Currency [0] 12302" xfId="20789" hidden="1" xr:uid="{00000000-0005-0000-0000-000056510000}"/>
    <cellStyle name="Currency [0] 12303" xfId="20791" hidden="1" xr:uid="{00000000-0005-0000-0000-000058510000}"/>
    <cellStyle name="Currency [0] 12304" xfId="20747" hidden="1" xr:uid="{00000000-0005-0000-0000-00002C510000}"/>
    <cellStyle name="Currency [0] 12305" xfId="20760" hidden="1" xr:uid="{00000000-0005-0000-0000-000039510000}"/>
    <cellStyle name="Currency [0] 12306" xfId="20765" hidden="1" xr:uid="{00000000-0005-0000-0000-00003E510000}"/>
    <cellStyle name="Currency [0] 12307" xfId="20759" hidden="1" xr:uid="{00000000-0005-0000-0000-000038510000}"/>
    <cellStyle name="Currency [0] 12308" xfId="20807" hidden="1" xr:uid="{00000000-0005-0000-0000-000068510000}"/>
    <cellStyle name="Currency [0] 12309" xfId="20815" hidden="1" xr:uid="{00000000-0005-0000-0000-000070510000}"/>
    <cellStyle name="Currency [0] 1231" xfId="1391" hidden="1" xr:uid="{00000000-0005-0000-0000-000090050000}"/>
    <cellStyle name="Currency [0] 12310" xfId="20743" hidden="1" xr:uid="{00000000-0005-0000-0000-000028510000}"/>
    <cellStyle name="Currency [0] 12311" xfId="20801" hidden="1" xr:uid="{00000000-0005-0000-0000-000062510000}"/>
    <cellStyle name="Currency [0] 12312" xfId="20824" hidden="1" xr:uid="{00000000-0005-0000-0000-000079510000}"/>
    <cellStyle name="Currency [0] 12313" xfId="20826" hidden="1" xr:uid="{00000000-0005-0000-0000-00007B510000}"/>
    <cellStyle name="Currency [0] 12314" xfId="20726" hidden="1" xr:uid="{00000000-0005-0000-0000-000017510000}"/>
    <cellStyle name="Currency [0] 12315" xfId="20736" hidden="1" xr:uid="{00000000-0005-0000-0000-000021510000}"/>
    <cellStyle name="Currency [0] 12316" xfId="20798" hidden="1" xr:uid="{00000000-0005-0000-0000-00005F510000}"/>
    <cellStyle name="Currency [0] 12317" xfId="20763" hidden="1" xr:uid="{00000000-0005-0000-0000-00003C510000}"/>
    <cellStyle name="Currency [0] 12318" xfId="20713" hidden="1" xr:uid="{00000000-0005-0000-0000-00000A510000}"/>
    <cellStyle name="Currency [0] 12319" xfId="20834" hidden="1" xr:uid="{00000000-0005-0000-0000-000083510000}"/>
    <cellStyle name="Currency [0] 1232" xfId="1392" hidden="1" xr:uid="{00000000-0005-0000-0000-000091050000}"/>
    <cellStyle name="Currency [0] 12320" xfId="20799" hidden="1" xr:uid="{00000000-0005-0000-0000-000060510000}"/>
    <cellStyle name="Currency [0] 12321" xfId="20810" hidden="1" xr:uid="{00000000-0005-0000-0000-00006B510000}"/>
    <cellStyle name="Currency [0] 12322" xfId="20842" hidden="1" xr:uid="{00000000-0005-0000-0000-00008B510000}"/>
    <cellStyle name="Currency [0] 12323" xfId="20844" hidden="1" xr:uid="{00000000-0005-0000-0000-00008D510000}"/>
    <cellStyle name="Currency [0] 12324" xfId="20796" hidden="1" xr:uid="{00000000-0005-0000-0000-00005D510000}"/>
    <cellStyle name="Currency [0] 12325" xfId="20795" hidden="1" xr:uid="{00000000-0005-0000-0000-00005C510000}"/>
    <cellStyle name="Currency [0] 12326" xfId="20785" hidden="1" xr:uid="{00000000-0005-0000-0000-000052510000}"/>
    <cellStyle name="Currency [0] 12327" xfId="20781" hidden="1" xr:uid="{00000000-0005-0000-0000-00004E510000}"/>
    <cellStyle name="Currency [0] 12328" xfId="20783" hidden="1" xr:uid="{00000000-0005-0000-0000-000050510000}"/>
    <cellStyle name="Currency [0] 12329" xfId="20851" hidden="1" xr:uid="{00000000-0005-0000-0000-000094510000}"/>
    <cellStyle name="Currency [0] 1233" xfId="1340" hidden="1" xr:uid="{00000000-0005-0000-0000-00005D050000}"/>
    <cellStyle name="Currency [0] 12330" xfId="20222" hidden="1" xr:uid="{00000000-0005-0000-0000-00001F4F0000}"/>
    <cellStyle name="Currency [0] 12331" xfId="20829" hidden="1" xr:uid="{00000000-0005-0000-0000-00007E510000}"/>
    <cellStyle name="Currency [0] 12332" xfId="20857" hidden="1" xr:uid="{00000000-0005-0000-0000-00009A510000}"/>
    <cellStyle name="Currency [0] 12333" xfId="20859" hidden="1" xr:uid="{00000000-0005-0000-0000-00009C510000}"/>
    <cellStyle name="Currency [0] 12334" xfId="20734" hidden="1" xr:uid="{00000000-0005-0000-0000-00001F510000}"/>
    <cellStyle name="Currency [0] 12335" xfId="20808" hidden="1" xr:uid="{00000000-0005-0000-0000-000069510000}"/>
    <cellStyle name="Currency [0] 12336" xfId="20764" hidden="1" xr:uid="{00000000-0005-0000-0000-00003D510000}"/>
    <cellStyle name="Currency [0] 12337" xfId="20800" hidden="1" xr:uid="{00000000-0005-0000-0000-000061510000}"/>
    <cellStyle name="Currency [0] 12338" xfId="20804" hidden="1" xr:uid="{00000000-0005-0000-0000-000065510000}"/>
    <cellStyle name="Currency [0] 12339" xfId="20865" hidden="1" xr:uid="{00000000-0005-0000-0000-0000A2510000}"/>
    <cellStyle name="Currency [0] 1234" xfId="1347" hidden="1" xr:uid="{00000000-0005-0000-0000-000064050000}"/>
    <cellStyle name="Currency [0] 12340" xfId="20209" hidden="1" xr:uid="{00000000-0005-0000-0000-0000124F0000}"/>
    <cellStyle name="Currency [0] 12341" xfId="20847" hidden="1" xr:uid="{00000000-0005-0000-0000-000090510000}"/>
    <cellStyle name="Currency [0] 12342" xfId="20870" hidden="1" xr:uid="{00000000-0005-0000-0000-0000A7510000}"/>
    <cellStyle name="Currency [0] 12343" xfId="20872" hidden="1" xr:uid="{00000000-0005-0000-0000-0000A9510000}"/>
    <cellStyle name="Currency [0] 12344" xfId="20728" hidden="1" xr:uid="{00000000-0005-0000-0000-000019510000}"/>
    <cellStyle name="Currency [0] 12345" xfId="20827" hidden="1" xr:uid="{00000000-0005-0000-0000-00007C510000}"/>
    <cellStyle name="Currency [0] 12346" xfId="20794" hidden="1" xr:uid="{00000000-0005-0000-0000-00005B510000}"/>
    <cellStyle name="Currency [0] 12347" xfId="20812" hidden="1" xr:uid="{00000000-0005-0000-0000-00006D510000}"/>
    <cellStyle name="Currency [0] 12348" xfId="20809" hidden="1" xr:uid="{00000000-0005-0000-0000-00006A510000}"/>
    <cellStyle name="Currency [0] 12349" xfId="20876" hidden="1" xr:uid="{00000000-0005-0000-0000-0000AD510000}"/>
    <cellStyle name="Currency [0] 1235" xfId="1376" hidden="1" xr:uid="{00000000-0005-0000-0000-000081050000}"/>
    <cellStyle name="Currency [0] 12350" xfId="20761" hidden="1" xr:uid="{00000000-0005-0000-0000-00003A510000}"/>
    <cellStyle name="Currency [0] 12351" xfId="20861" hidden="1" xr:uid="{00000000-0005-0000-0000-00009E510000}"/>
    <cellStyle name="Currency [0] 12352" xfId="20883" hidden="1" xr:uid="{00000000-0005-0000-0000-0000B4510000}"/>
    <cellStyle name="Currency [0] 12353" xfId="20885" hidden="1" xr:uid="{00000000-0005-0000-0000-0000B6510000}"/>
    <cellStyle name="Currency [0] 12354" xfId="20813" hidden="1" xr:uid="{00000000-0005-0000-0000-00006E510000}"/>
    <cellStyle name="Currency [0] 12355" xfId="20845" hidden="1" xr:uid="{00000000-0005-0000-0000-00008E510000}"/>
    <cellStyle name="Currency [0] 12356" xfId="20188" hidden="1" xr:uid="{00000000-0005-0000-0000-0000FD4E0000}"/>
    <cellStyle name="Currency [0] 12357" xfId="20831" hidden="1" xr:uid="{00000000-0005-0000-0000-000080510000}"/>
    <cellStyle name="Currency [0] 12358" xfId="20828" hidden="1" xr:uid="{00000000-0005-0000-0000-00007D510000}"/>
    <cellStyle name="Currency [0] 12359" xfId="20889" hidden="1" xr:uid="{00000000-0005-0000-0000-0000BA510000}"/>
    <cellStyle name="Currency [0] 1236" xfId="1361" hidden="1" xr:uid="{00000000-0005-0000-0000-000072050000}"/>
    <cellStyle name="Currency [0] 12360" xfId="20724" hidden="1" xr:uid="{00000000-0005-0000-0000-000015510000}"/>
    <cellStyle name="Currency [0] 12361" xfId="20873" hidden="1" xr:uid="{00000000-0005-0000-0000-0000AA510000}"/>
    <cellStyle name="Currency [0] 12362" xfId="20893" hidden="1" xr:uid="{00000000-0005-0000-0000-0000BE510000}"/>
    <cellStyle name="Currency [0] 12363" xfId="20895" hidden="1" xr:uid="{00000000-0005-0000-0000-0000C0510000}"/>
    <cellStyle name="Currency [0] 12364" xfId="20832" hidden="1" xr:uid="{00000000-0005-0000-0000-000081510000}"/>
    <cellStyle name="Currency [0] 12365" xfId="20860" hidden="1" xr:uid="{00000000-0005-0000-0000-00009D510000}"/>
    <cellStyle name="Currency [0] 12366" xfId="20820" hidden="1" xr:uid="{00000000-0005-0000-0000-000075510000}"/>
    <cellStyle name="Currency [0] 12367" xfId="20849" hidden="1" xr:uid="{00000000-0005-0000-0000-000092510000}"/>
    <cellStyle name="Currency [0] 12368" xfId="20846" hidden="1" xr:uid="{00000000-0005-0000-0000-00008F510000}"/>
    <cellStyle name="Currency [0] 12369" xfId="20899" hidden="1" xr:uid="{00000000-0005-0000-0000-0000C4510000}"/>
    <cellStyle name="Currency [0] 1237" xfId="1333" hidden="1" xr:uid="{00000000-0005-0000-0000-000056050000}"/>
    <cellStyle name="Currency [0] 12370" xfId="20727" hidden="1" xr:uid="{00000000-0005-0000-0000-000018510000}"/>
    <cellStyle name="Currency [0] 12371" xfId="20886" hidden="1" xr:uid="{00000000-0005-0000-0000-0000B7510000}"/>
    <cellStyle name="Currency [0] 12372" xfId="20903" hidden="1" xr:uid="{00000000-0005-0000-0000-0000C8510000}"/>
    <cellStyle name="Currency [0] 12373" xfId="20905" hidden="1" xr:uid="{00000000-0005-0000-0000-0000CA510000}"/>
    <cellStyle name="Currency [0] 12374" xfId="20786" hidden="1" xr:uid="{00000000-0005-0000-0000-000053510000}"/>
    <cellStyle name="Currency [0] 12375" xfId="20822" hidden="1" xr:uid="{00000000-0005-0000-0000-000077510000}"/>
    <cellStyle name="Currency [0] 12376" xfId="20891" hidden="1" xr:uid="{00000000-0005-0000-0000-0000BC510000}"/>
    <cellStyle name="Currency [0] 12377" xfId="20879" hidden="1" xr:uid="{00000000-0005-0000-0000-0000B0510000}"/>
    <cellStyle name="Currency [0] 12378" xfId="20896" hidden="1" xr:uid="{00000000-0005-0000-0000-0000C1510000}"/>
    <cellStyle name="Currency [0] 12379" xfId="20907" hidden="1" xr:uid="{00000000-0005-0000-0000-0000CC510000}"/>
    <cellStyle name="Currency [0] 1238" xfId="1398" hidden="1" xr:uid="{00000000-0005-0000-0000-000097050000}"/>
    <cellStyle name="Currency [0] 12380" xfId="20755" hidden="1" xr:uid="{00000000-0005-0000-0000-000034510000}"/>
    <cellStyle name="Currency [0] 12381" xfId="20819" hidden="1" xr:uid="{00000000-0005-0000-0000-000074510000}"/>
    <cellStyle name="Currency [0] 12382" xfId="20911" hidden="1" xr:uid="{00000000-0005-0000-0000-0000D0510000}"/>
    <cellStyle name="Currency [0] 12383" xfId="20913" hidden="1" xr:uid="{00000000-0005-0000-0000-0000D2510000}"/>
    <cellStyle name="Currency [0] 12384" xfId="20868" hidden="1" xr:uid="{00000000-0005-0000-0000-0000A5510000}"/>
    <cellStyle name="Currency [0] 12385" xfId="20880" hidden="1" xr:uid="{00000000-0005-0000-0000-0000B1510000}"/>
    <cellStyle name="Currency [0] 12386" xfId="20908" hidden="1" xr:uid="{00000000-0005-0000-0000-0000CD510000}"/>
    <cellStyle name="Currency [0] 12387" xfId="20881" hidden="1" xr:uid="{00000000-0005-0000-0000-0000B2510000}"/>
    <cellStyle name="Currency [0] 12388" xfId="20914" hidden="1" xr:uid="{00000000-0005-0000-0000-0000D3510000}"/>
    <cellStyle name="Currency [0] 12389" xfId="20916" hidden="1" xr:uid="{00000000-0005-0000-0000-0000D5510000}"/>
    <cellStyle name="Currency [0] 1239" xfId="1377" hidden="1" xr:uid="{00000000-0005-0000-0000-000082050000}"/>
    <cellStyle name="Currency [0] 12390" xfId="20909" hidden="1" xr:uid="{00000000-0005-0000-0000-0000CE510000}"/>
    <cellStyle name="Currency [0] 12391" xfId="20855" hidden="1" xr:uid="{00000000-0005-0000-0000-000098510000}"/>
    <cellStyle name="Currency [0] 12392" xfId="20918" hidden="1" xr:uid="{00000000-0005-0000-0000-0000D7510000}"/>
    <cellStyle name="Currency [0] 12393" xfId="20920" hidden="1" xr:uid="{00000000-0005-0000-0000-0000D9510000}"/>
    <cellStyle name="Currency [0] 12394" xfId="20282" hidden="1" xr:uid="{00000000-0005-0000-0000-00005B4F0000}"/>
    <cellStyle name="Currency [0] 12395" xfId="20223" hidden="1" xr:uid="{00000000-0005-0000-0000-0000204F0000}"/>
    <cellStyle name="Currency [0] 12396" xfId="20926" hidden="1" xr:uid="{00000000-0005-0000-0000-0000DF510000}"/>
    <cellStyle name="Currency [0] 12397" xfId="20932" hidden="1" xr:uid="{00000000-0005-0000-0000-0000E5510000}"/>
    <cellStyle name="Currency [0] 12398" xfId="20934" hidden="1" xr:uid="{00000000-0005-0000-0000-0000E7510000}"/>
    <cellStyle name="Currency [0] 12399" xfId="20213" hidden="1" xr:uid="{00000000-0005-0000-0000-0000164F0000}"/>
    <cellStyle name="Currency [0] 124" xfId="219" hidden="1" xr:uid="{00000000-0005-0000-0000-0000FC000000}"/>
    <cellStyle name="Currency [0] 1240" xfId="1384" hidden="1" xr:uid="{00000000-0005-0000-0000-000089050000}"/>
    <cellStyle name="Currency [0] 12400" xfId="20928" hidden="1" xr:uid="{00000000-0005-0000-0000-0000E1510000}"/>
    <cellStyle name="Currency [0] 12401" xfId="20936" hidden="1" xr:uid="{00000000-0005-0000-0000-0000E9510000}"/>
    <cellStyle name="Currency [0] 12402" xfId="20938" hidden="1" xr:uid="{00000000-0005-0000-0000-0000EB510000}"/>
    <cellStyle name="Currency [0] 12403" xfId="20927" hidden="1" xr:uid="{00000000-0005-0000-0000-0000E0510000}"/>
    <cellStyle name="Currency [0] 12404" xfId="20258" hidden="1" xr:uid="{00000000-0005-0000-0000-0000434F0000}"/>
    <cellStyle name="Currency [0] 12405" xfId="20949" hidden="1" xr:uid="{00000000-0005-0000-0000-0000F6510000}"/>
    <cellStyle name="Currency [0] 12406" xfId="20958" hidden="1" xr:uid="{00000000-0005-0000-0000-0000FF510000}"/>
    <cellStyle name="Currency [0] 12407" xfId="20969" hidden="1" xr:uid="{00000000-0005-0000-0000-00000A520000}"/>
    <cellStyle name="Currency [0] 12408" xfId="20975" hidden="1" xr:uid="{00000000-0005-0000-0000-000010520000}"/>
    <cellStyle name="Currency [0] 12409" xfId="20947" hidden="1" xr:uid="{00000000-0005-0000-0000-0000F4510000}"/>
    <cellStyle name="Currency [0] 1241" xfId="1399" hidden="1" xr:uid="{00000000-0005-0000-0000-000098050000}"/>
    <cellStyle name="Currency [0] 12410" xfId="20965" hidden="1" xr:uid="{00000000-0005-0000-0000-000006520000}"/>
    <cellStyle name="Currency [0] 12411" xfId="20987" hidden="1" xr:uid="{00000000-0005-0000-0000-00001C520000}"/>
    <cellStyle name="Currency [0] 12412" xfId="20989" hidden="1" xr:uid="{00000000-0005-0000-0000-00001E520000}"/>
    <cellStyle name="Currency [0] 12413" xfId="20923" hidden="1" xr:uid="{00000000-0005-0000-0000-0000DC510000}"/>
    <cellStyle name="Currency [0] 12414" xfId="20212" hidden="1" xr:uid="{00000000-0005-0000-0000-0000154F0000}"/>
    <cellStyle name="Currency [0] 12415" xfId="20961" hidden="1" xr:uid="{00000000-0005-0000-0000-000002520000}"/>
    <cellStyle name="Currency [0] 12416" xfId="20191" hidden="1" xr:uid="{00000000-0005-0000-0000-0000004F0000}"/>
    <cellStyle name="Currency [0] 12417" xfId="20950" hidden="1" xr:uid="{00000000-0005-0000-0000-0000F7510000}"/>
    <cellStyle name="Currency [0] 12418" xfId="20994" hidden="1" xr:uid="{00000000-0005-0000-0000-000023520000}"/>
    <cellStyle name="Currency [0] 12419" xfId="20962" hidden="1" xr:uid="{00000000-0005-0000-0000-000003520000}"/>
    <cellStyle name="Currency [0] 1242" xfId="1400" hidden="1" xr:uid="{00000000-0005-0000-0000-000099050000}"/>
    <cellStyle name="Currency [0] 12420" xfId="20970" hidden="1" xr:uid="{00000000-0005-0000-0000-00000B520000}"/>
    <cellStyle name="Currency [0] 12421" xfId="21006" hidden="1" xr:uid="{00000000-0005-0000-0000-00002F520000}"/>
    <cellStyle name="Currency [0] 12422" xfId="21008" hidden="1" xr:uid="{00000000-0005-0000-0000-000031520000}"/>
    <cellStyle name="Currency [0] 12423" xfId="20964" hidden="1" xr:uid="{00000000-0005-0000-0000-000005520000}"/>
    <cellStyle name="Currency [0] 12424" xfId="20977" hidden="1" xr:uid="{00000000-0005-0000-0000-000012520000}"/>
    <cellStyle name="Currency [0] 12425" xfId="20982" hidden="1" xr:uid="{00000000-0005-0000-0000-000017520000}"/>
    <cellStyle name="Currency [0] 12426" xfId="20976" hidden="1" xr:uid="{00000000-0005-0000-0000-000011520000}"/>
    <cellStyle name="Currency [0] 12427" xfId="21024" hidden="1" xr:uid="{00000000-0005-0000-0000-000041520000}"/>
    <cellStyle name="Currency [0] 12428" xfId="21032" hidden="1" xr:uid="{00000000-0005-0000-0000-000049520000}"/>
    <cellStyle name="Currency [0] 12429" xfId="20960" hidden="1" xr:uid="{00000000-0005-0000-0000-000001520000}"/>
    <cellStyle name="Currency [0] 1243" xfId="1375" hidden="1" xr:uid="{00000000-0005-0000-0000-000080050000}"/>
    <cellStyle name="Currency [0] 12430" xfId="21018" hidden="1" xr:uid="{00000000-0005-0000-0000-00003B520000}"/>
    <cellStyle name="Currency [0] 12431" xfId="21041" hidden="1" xr:uid="{00000000-0005-0000-0000-000052520000}"/>
    <cellStyle name="Currency [0] 12432" xfId="21043" hidden="1" xr:uid="{00000000-0005-0000-0000-000054520000}"/>
    <cellStyle name="Currency [0] 12433" xfId="20943" hidden="1" xr:uid="{00000000-0005-0000-0000-0000F0510000}"/>
    <cellStyle name="Currency [0] 12434" xfId="20953" hidden="1" xr:uid="{00000000-0005-0000-0000-0000FA510000}"/>
    <cellStyle name="Currency [0] 12435" xfId="21015" hidden="1" xr:uid="{00000000-0005-0000-0000-000038520000}"/>
    <cellStyle name="Currency [0] 12436" xfId="20980" hidden="1" xr:uid="{00000000-0005-0000-0000-000015520000}"/>
    <cellStyle name="Currency [0] 12437" xfId="20930" hidden="1" xr:uid="{00000000-0005-0000-0000-0000E3510000}"/>
    <cellStyle name="Currency [0] 12438" xfId="21051" hidden="1" xr:uid="{00000000-0005-0000-0000-00005C520000}"/>
    <cellStyle name="Currency [0] 12439" xfId="21016" hidden="1" xr:uid="{00000000-0005-0000-0000-000039520000}"/>
    <cellStyle name="Currency [0] 1244" xfId="1374" hidden="1" xr:uid="{00000000-0005-0000-0000-00007F050000}"/>
    <cellStyle name="Currency [0] 12440" xfId="21027" hidden="1" xr:uid="{00000000-0005-0000-0000-000044520000}"/>
    <cellStyle name="Currency [0] 12441" xfId="21059" hidden="1" xr:uid="{00000000-0005-0000-0000-000064520000}"/>
    <cellStyle name="Currency [0] 12442" xfId="21061" hidden="1" xr:uid="{00000000-0005-0000-0000-000066520000}"/>
    <cellStyle name="Currency [0] 12443" xfId="21013" hidden="1" xr:uid="{00000000-0005-0000-0000-000036520000}"/>
    <cellStyle name="Currency [0] 12444" xfId="21012" hidden="1" xr:uid="{00000000-0005-0000-0000-000035520000}"/>
    <cellStyle name="Currency [0] 12445" xfId="21002" hidden="1" xr:uid="{00000000-0005-0000-0000-00002B520000}"/>
    <cellStyle name="Currency [0] 12446" xfId="20998" hidden="1" xr:uid="{00000000-0005-0000-0000-000027520000}"/>
    <cellStyle name="Currency [0] 12447" xfId="21000" hidden="1" xr:uid="{00000000-0005-0000-0000-000029520000}"/>
    <cellStyle name="Currency [0] 12448" xfId="21068" hidden="1" xr:uid="{00000000-0005-0000-0000-00006D520000}"/>
    <cellStyle name="Currency [0] 12449" xfId="20227" hidden="1" xr:uid="{00000000-0005-0000-0000-0000244F0000}"/>
    <cellStyle name="Currency [0] 1245" xfId="1369" hidden="1" xr:uid="{00000000-0005-0000-0000-00007A050000}"/>
    <cellStyle name="Currency [0] 12450" xfId="21046" hidden="1" xr:uid="{00000000-0005-0000-0000-000057520000}"/>
    <cellStyle name="Currency [0] 12451" xfId="21074" hidden="1" xr:uid="{00000000-0005-0000-0000-000073520000}"/>
    <cellStyle name="Currency [0] 12452" xfId="21076" hidden="1" xr:uid="{00000000-0005-0000-0000-000075520000}"/>
    <cellStyle name="Currency [0] 12453" xfId="20951" hidden="1" xr:uid="{00000000-0005-0000-0000-0000F8510000}"/>
    <cellStyle name="Currency [0] 12454" xfId="21025" hidden="1" xr:uid="{00000000-0005-0000-0000-000042520000}"/>
    <cellStyle name="Currency [0] 12455" xfId="20981" hidden="1" xr:uid="{00000000-0005-0000-0000-000016520000}"/>
    <cellStyle name="Currency [0] 12456" xfId="21017" hidden="1" xr:uid="{00000000-0005-0000-0000-00003A520000}"/>
    <cellStyle name="Currency [0] 12457" xfId="21021" hidden="1" xr:uid="{00000000-0005-0000-0000-00003E520000}"/>
    <cellStyle name="Currency [0] 12458" xfId="21082" hidden="1" xr:uid="{00000000-0005-0000-0000-00007B520000}"/>
    <cellStyle name="Currency [0] 12459" xfId="20240" hidden="1" xr:uid="{00000000-0005-0000-0000-0000314F0000}"/>
    <cellStyle name="Currency [0] 1246" xfId="1367" hidden="1" xr:uid="{00000000-0005-0000-0000-000078050000}"/>
    <cellStyle name="Currency [0] 12460" xfId="21064" hidden="1" xr:uid="{00000000-0005-0000-0000-000069520000}"/>
    <cellStyle name="Currency [0] 12461" xfId="21087" hidden="1" xr:uid="{00000000-0005-0000-0000-000080520000}"/>
    <cellStyle name="Currency [0] 12462" xfId="21089" hidden="1" xr:uid="{00000000-0005-0000-0000-000082520000}"/>
    <cellStyle name="Currency [0] 12463" xfId="20945" hidden="1" xr:uid="{00000000-0005-0000-0000-0000F2510000}"/>
    <cellStyle name="Currency [0] 12464" xfId="21044" hidden="1" xr:uid="{00000000-0005-0000-0000-000055520000}"/>
    <cellStyle name="Currency [0] 12465" xfId="21011" hidden="1" xr:uid="{00000000-0005-0000-0000-000034520000}"/>
    <cellStyle name="Currency [0] 12466" xfId="21029" hidden="1" xr:uid="{00000000-0005-0000-0000-000046520000}"/>
    <cellStyle name="Currency [0] 12467" xfId="21026" hidden="1" xr:uid="{00000000-0005-0000-0000-000043520000}"/>
    <cellStyle name="Currency [0] 12468" xfId="21093" hidden="1" xr:uid="{00000000-0005-0000-0000-000086520000}"/>
    <cellStyle name="Currency [0] 12469" xfId="20978" hidden="1" xr:uid="{00000000-0005-0000-0000-000013520000}"/>
    <cellStyle name="Currency [0] 1247" xfId="1368" hidden="1" xr:uid="{00000000-0005-0000-0000-000079050000}"/>
    <cellStyle name="Currency [0] 12470" xfId="21078" hidden="1" xr:uid="{00000000-0005-0000-0000-000077520000}"/>
    <cellStyle name="Currency [0] 12471" xfId="21100" hidden="1" xr:uid="{00000000-0005-0000-0000-00008D520000}"/>
    <cellStyle name="Currency [0] 12472" xfId="21102" hidden="1" xr:uid="{00000000-0005-0000-0000-00008F520000}"/>
    <cellStyle name="Currency [0] 12473" xfId="21030" hidden="1" xr:uid="{00000000-0005-0000-0000-000047520000}"/>
    <cellStyle name="Currency [0] 12474" xfId="21062" hidden="1" xr:uid="{00000000-0005-0000-0000-000067520000}"/>
    <cellStyle name="Currency [0] 12475" xfId="20192" hidden="1" xr:uid="{00000000-0005-0000-0000-0000014F0000}"/>
    <cellStyle name="Currency [0] 12476" xfId="21048" hidden="1" xr:uid="{00000000-0005-0000-0000-000059520000}"/>
    <cellStyle name="Currency [0] 12477" xfId="21045" hidden="1" xr:uid="{00000000-0005-0000-0000-000056520000}"/>
    <cellStyle name="Currency [0] 12478" xfId="21106" hidden="1" xr:uid="{00000000-0005-0000-0000-000093520000}"/>
    <cellStyle name="Currency [0] 12479" xfId="20941" hidden="1" xr:uid="{00000000-0005-0000-0000-0000EE510000}"/>
    <cellStyle name="Currency [0] 1248" xfId="1405" hidden="1" xr:uid="{00000000-0005-0000-0000-00009E050000}"/>
    <cellStyle name="Currency [0] 12480" xfId="21090" hidden="1" xr:uid="{00000000-0005-0000-0000-000083520000}"/>
    <cellStyle name="Currency [0] 12481" xfId="21110" hidden="1" xr:uid="{00000000-0005-0000-0000-000097520000}"/>
    <cellStyle name="Currency [0] 12482" xfId="21112" hidden="1" xr:uid="{00000000-0005-0000-0000-000099520000}"/>
    <cellStyle name="Currency [0] 12483" xfId="21049" hidden="1" xr:uid="{00000000-0005-0000-0000-00005A520000}"/>
    <cellStyle name="Currency [0] 12484" xfId="21077" hidden="1" xr:uid="{00000000-0005-0000-0000-000076520000}"/>
    <cellStyle name="Currency [0] 12485" xfId="21037" hidden="1" xr:uid="{00000000-0005-0000-0000-00004E520000}"/>
    <cellStyle name="Currency [0] 12486" xfId="21066" hidden="1" xr:uid="{00000000-0005-0000-0000-00006B520000}"/>
    <cellStyle name="Currency [0] 12487" xfId="21063" hidden="1" xr:uid="{00000000-0005-0000-0000-000068520000}"/>
    <cellStyle name="Currency [0] 12488" xfId="21116" hidden="1" xr:uid="{00000000-0005-0000-0000-00009D520000}"/>
    <cellStyle name="Currency [0] 12489" xfId="20944" hidden="1" xr:uid="{00000000-0005-0000-0000-0000F1510000}"/>
    <cellStyle name="Currency [0] 1249" xfId="1320" hidden="1" xr:uid="{00000000-0005-0000-0000-000049050000}"/>
    <cellStyle name="Currency [0] 12490" xfId="21103" hidden="1" xr:uid="{00000000-0005-0000-0000-000090520000}"/>
    <cellStyle name="Currency [0] 12491" xfId="21120" hidden="1" xr:uid="{00000000-0005-0000-0000-0000A1520000}"/>
    <cellStyle name="Currency [0] 12492" xfId="21122" hidden="1" xr:uid="{00000000-0005-0000-0000-0000A3520000}"/>
    <cellStyle name="Currency [0] 12493" xfId="21003" hidden="1" xr:uid="{00000000-0005-0000-0000-00002C520000}"/>
    <cellStyle name="Currency [0] 12494" xfId="21039" hidden="1" xr:uid="{00000000-0005-0000-0000-000050520000}"/>
    <cellStyle name="Currency [0] 12495" xfId="21108" hidden="1" xr:uid="{00000000-0005-0000-0000-000095520000}"/>
    <cellStyle name="Currency [0] 12496" xfId="21096" hidden="1" xr:uid="{00000000-0005-0000-0000-000089520000}"/>
    <cellStyle name="Currency [0] 12497" xfId="21113" hidden="1" xr:uid="{00000000-0005-0000-0000-00009A520000}"/>
    <cellStyle name="Currency [0] 12498" xfId="21124" hidden="1" xr:uid="{00000000-0005-0000-0000-0000A5520000}"/>
    <cellStyle name="Currency [0] 12499" xfId="20972" hidden="1" xr:uid="{00000000-0005-0000-0000-00000D520000}"/>
    <cellStyle name="Currency [0] 125" xfId="221" hidden="1" xr:uid="{00000000-0005-0000-0000-0000FE000000}"/>
    <cellStyle name="Currency [0] 1250" xfId="1395" hidden="1" xr:uid="{00000000-0005-0000-0000-000094050000}"/>
    <cellStyle name="Currency [0] 12500" xfId="21036" hidden="1" xr:uid="{00000000-0005-0000-0000-00004D520000}"/>
    <cellStyle name="Currency [0] 12501" xfId="21128" hidden="1" xr:uid="{00000000-0005-0000-0000-0000A9520000}"/>
    <cellStyle name="Currency [0] 12502" xfId="21130" hidden="1" xr:uid="{00000000-0005-0000-0000-0000AB520000}"/>
    <cellStyle name="Currency [0] 12503" xfId="21085" hidden="1" xr:uid="{00000000-0005-0000-0000-00007E520000}"/>
    <cellStyle name="Currency [0] 12504" xfId="21097" hidden="1" xr:uid="{00000000-0005-0000-0000-00008A520000}"/>
    <cellStyle name="Currency [0] 12505" xfId="21125" hidden="1" xr:uid="{00000000-0005-0000-0000-0000A6520000}"/>
    <cellStyle name="Currency [0] 12506" xfId="21098" hidden="1" xr:uid="{00000000-0005-0000-0000-00008B520000}"/>
    <cellStyle name="Currency [0] 12507" xfId="21131" hidden="1" xr:uid="{00000000-0005-0000-0000-0000AC520000}"/>
    <cellStyle name="Currency [0] 12508" xfId="21133" hidden="1" xr:uid="{00000000-0005-0000-0000-0000AE520000}"/>
    <cellStyle name="Currency [0] 12509" xfId="21126" hidden="1" xr:uid="{00000000-0005-0000-0000-0000A7520000}"/>
    <cellStyle name="Currency [0] 1251" xfId="1407" hidden="1" xr:uid="{00000000-0005-0000-0000-0000A0050000}"/>
    <cellStyle name="Currency [0] 12510" xfId="21072" hidden="1" xr:uid="{00000000-0005-0000-0000-000071520000}"/>
    <cellStyle name="Currency [0] 12511" xfId="21135" hidden="1" xr:uid="{00000000-0005-0000-0000-0000B0520000}"/>
    <cellStyle name="Currency [0] 12512" xfId="21137" hidden="1" xr:uid="{00000000-0005-0000-0000-0000B2520000}"/>
    <cellStyle name="Currency [0] 12513" xfId="19875" hidden="1" xr:uid="{00000000-0005-0000-0000-0000C44D0000}"/>
    <cellStyle name="Currency [0] 12514" xfId="19942" hidden="1" xr:uid="{00000000-0005-0000-0000-0000074E0000}"/>
    <cellStyle name="Currency [0] 12515" xfId="19975" hidden="1" xr:uid="{00000000-0005-0000-0000-0000284E0000}"/>
    <cellStyle name="Currency [0] 12516" xfId="21144" hidden="1" xr:uid="{00000000-0005-0000-0000-0000B9520000}"/>
    <cellStyle name="Currency [0] 12517" xfId="21147" hidden="1" xr:uid="{00000000-0005-0000-0000-0000BC520000}"/>
    <cellStyle name="Currency [0] 12518" xfId="19883" hidden="1" xr:uid="{00000000-0005-0000-0000-0000CC4D0000}"/>
    <cellStyle name="Currency [0] 12519" xfId="21140" hidden="1" xr:uid="{00000000-0005-0000-0000-0000B5520000}"/>
    <cellStyle name="Currency [0] 1252" xfId="1408" hidden="1" xr:uid="{00000000-0005-0000-0000-0000A1050000}"/>
    <cellStyle name="Currency [0] 12520" xfId="21149" hidden="1" xr:uid="{00000000-0005-0000-0000-0000BE520000}"/>
    <cellStyle name="Currency [0] 12521" xfId="21151" hidden="1" xr:uid="{00000000-0005-0000-0000-0000C0520000}"/>
    <cellStyle name="Currency [0] 12522" xfId="19916" hidden="1" xr:uid="{00000000-0005-0000-0000-0000ED4D0000}"/>
    <cellStyle name="Currency [0] 12523" xfId="19874" hidden="1" xr:uid="{00000000-0005-0000-0000-0000C34D0000}"/>
    <cellStyle name="Currency [0] 12524" xfId="21162" hidden="1" xr:uid="{00000000-0005-0000-0000-0000CB520000}"/>
    <cellStyle name="Currency [0] 12525" xfId="21171" hidden="1" xr:uid="{00000000-0005-0000-0000-0000D4520000}"/>
    <cellStyle name="Currency [0] 12526" xfId="21182" hidden="1" xr:uid="{00000000-0005-0000-0000-0000DF520000}"/>
    <cellStyle name="Currency [0] 12527" xfId="21188" hidden="1" xr:uid="{00000000-0005-0000-0000-0000E5520000}"/>
    <cellStyle name="Currency [0] 12528" xfId="21160" hidden="1" xr:uid="{00000000-0005-0000-0000-0000C9520000}"/>
    <cellStyle name="Currency [0] 12529" xfId="21178" hidden="1" xr:uid="{00000000-0005-0000-0000-0000DB520000}"/>
    <cellStyle name="Currency [0] 1253" xfId="1346" hidden="1" xr:uid="{00000000-0005-0000-0000-000063050000}"/>
    <cellStyle name="Currency [0] 12530" xfId="21200" hidden="1" xr:uid="{00000000-0005-0000-0000-0000F1520000}"/>
    <cellStyle name="Currency [0] 12531" xfId="21202" hidden="1" xr:uid="{00000000-0005-0000-0000-0000F3520000}"/>
    <cellStyle name="Currency [0] 12532" xfId="19878" hidden="1" xr:uid="{00000000-0005-0000-0000-0000C74D0000}"/>
    <cellStyle name="Currency [0] 12533" xfId="19893" hidden="1" xr:uid="{00000000-0005-0000-0000-0000D64D0000}"/>
    <cellStyle name="Currency [0] 12534" xfId="21174" hidden="1" xr:uid="{00000000-0005-0000-0000-0000D7520000}"/>
    <cellStyle name="Currency [0] 12535" xfId="19888" hidden="1" xr:uid="{00000000-0005-0000-0000-0000D14D0000}"/>
    <cellStyle name="Currency [0] 12536" xfId="21163" hidden="1" xr:uid="{00000000-0005-0000-0000-0000CC520000}"/>
    <cellStyle name="Currency [0] 12537" xfId="21207" hidden="1" xr:uid="{00000000-0005-0000-0000-0000F8520000}"/>
    <cellStyle name="Currency [0] 12538" xfId="21175" hidden="1" xr:uid="{00000000-0005-0000-0000-0000D8520000}"/>
    <cellStyle name="Currency [0] 12539" xfId="21183" hidden="1" xr:uid="{00000000-0005-0000-0000-0000E0520000}"/>
    <cellStyle name="Currency [0] 1254" xfId="1382" hidden="1" xr:uid="{00000000-0005-0000-0000-000087050000}"/>
    <cellStyle name="Currency [0] 12540" xfId="21219" hidden="1" xr:uid="{00000000-0005-0000-0000-000004530000}"/>
    <cellStyle name="Currency [0] 12541" xfId="21221" hidden="1" xr:uid="{00000000-0005-0000-0000-000006530000}"/>
    <cellStyle name="Currency [0] 12542" xfId="21177" hidden="1" xr:uid="{00000000-0005-0000-0000-0000DA520000}"/>
    <cellStyle name="Currency [0] 12543" xfId="21190" hidden="1" xr:uid="{00000000-0005-0000-0000-0000E7520000}"/>
    <cellStyle name="Currency [0] 12544" xfId="21195" hidden="1" xr:uid="{00000000-0005-0000-0000-0000EC520000}"/>
    <cellStyle name="Currency [0] 12545" xfId="21189" hidden="1" xr:uid="{00000000-0005-0000-0000-0000E6520000}"/>
    <cellStyle name="Currency [0] 12546" xfId="21237" hidden="1" xr:uid="{00000000-0005-0000-0000-000016530000}"/>
    <cellStyle name="Currency [0] 12547" xfId="21245" hidden="1" xr:uid="{00000000-0005-0000-0000-00001E530000}"/>
    <cellStyle name="Currency [0] 12548" xfId="21173" hidden="1" xr:uid="{00000000-0005-0000-0000-0000D6520000}"/>
    <cellStyle name="Currency [0] 12549" xfId="21231" hidden="1" xr:uid="{00000000-0005-0000-0000-000010530000}"/>
    <cellStyle name="Currency [0] 1255" xfId="1362" hidden="1" xr:uid="{00000000-0005-0000-0000-000073050000}"/>
    <cellStyle name="Currency [0] 12550" xfId="21254" hidden="1" xr:uid="{00000000-0005-0000-0000-000027530000}"/>
    <cellStyle name="Currency [0] 12551" xfId="21256" hidden="1" xr:uid="{00000000-0005-0000-0000-000029530000}"/>
    <cellStyle name="Currency [0] 12552" xfId="21156" hidden="1" xr:uid="{00000000-0005-0000-0000-0000C5520000}"/>
    <cellStyle name="Currency [0] 12553" xfId="21166" hidden="1" xr:uid="{00000000-0005-0000-0000-0000CF520000}"/>
    <cellStyle name="Currency [0] 12554" xfId="21228" hidden="1" xr:uid="{00000000-0005-0000-0000-00000D530000}"/>
    <cellStyle name="Currency [0] 12555" xfId="21193" hidden="1" xr:uid="{00000000-0005-0000-0000-0000EA520000}"/>
    <cellStyle name="Currency [0] 12556" xfId="21142" hidden="1" xr:uid="{00000000-0005-0000-0000-0000B7520000}"/>
    <cellStyle name="Currency [0] 12557" xfId="21264" hidden="1" xr:uid="{00000000-0005-0000-0000-000031530000}"/>
    <cellStyle name="Currency [0] 12558" xfId="21229" hidden="1" xr:uid="{00000000-0005-0000-0000-00000E530000}"/>
    <cellStyle name="Currency [0] 12559" xfId="21240" hidden="1" xr:uid="{00000000-0005-0000-0000-000019530000}"/>
    <cellStyle name="Currency [0] 1256" xfId="1378" hidden="1" xr:uid="{00000000-0005-0000-0000-000083050000}"/>
    <cellStyle name="Currency [0] 12560" xfId="21272" hidden="1" xr:uid="{00000000-0005-0000-0000-000039530000}"/>
    <cellStyle name="Currency [0] 12561" xfId="21274" hidden="1" xr:uid="{00000000-0005-0000-0000-00003B530000}"/>
    <cellStyle name="Currency [0] 12562" xfId="21226" hidden="1" xr:uid="{00000000-0005-0000-0000-00000B530000}"/>
    <cellStyle name="Currency [0] 12563" xfId="21225" hidden="1" xr:uid="{00000000-0005-0000-0000-00000A530000}"/>
    <cellStyle name="Currency [0] 12564" xfId="21215" hidden="1" xr:uid="{00000000-0005-0000-0000-000000530000}"/>
    <cellStyle name="Currency [0] 12565" xfId="21211" hidden="1" xr:uid="{00000000-0005-0000-0000-0000FC520000}"/>
    <cellStyle name="Currency [0] 12566" xfId="21213" hidden="1" xr:uid="{00000000-0005-0000-0000-0000FE520000}"/>
    <cellStyle name="Currency [0] 12567" xfId="21281" hidden="1" xr:uid="{00000000-0005-0000-0000-000042530000}"/>
    <cellStyle name="Currency [0] 12568" xfId="19920" hidden="1" xr:uid="{00000000-0005-0000-0000-0000F14D0000}"/>
    <cellStyle name="Currency [0] 12569" xfId="21259" hidden="1" xr:uid="{00000000-0005-0000-0000-00002C530000}"/>
    <cellStyle name="Currency [0] 1257" xfId="1380" hidden="1" xr:uid="{00000000-0005-0000-0000-000085050000}"/>
    <cellStyle name="Currency [0] 12570" xfId="21287" hidden="1" xr:uid="{00000000-0005-0000-0000-000048530000}"/>
    <cellStyle name="Currency [0] 12571" xfId="21289" hidden="1" xr:uid="{00000000-0005-0000-0000-00004A530000}"/>
    <cellStyle name="Currency [0] 12572" xfId="21164" hidden="1" xr:uid="{00000000-0005-0000-0000-0000CD520000}"/>
    <cellStyle name="Currency [0] 12573" xfId="21238" hidden="1" xr:uid="{00000000-0005-0000-0000-000017530000}"/>
    <cellStyle name="Currency [0] 12574" xfId="21194" hidden="1" xr:uid="{00000000-0005-0000-0000-0000EB520000}"/>
    <cellStyle name="Currency [0] 12575" xfId="21230" hidden="1" xr:uid="{00000000-0005-0000-0000-00000F530000}"/>
    <cellStyle name="Currency [0] 12576" xfId="21234" hidden="1" xr:uid="{00000000-0005-0000-0000-000013530000}"/>
    <cellStyle name="Currency [0] 12577" xfId="21295" hidden="1" xr:uid="{00000000-0005-0000-0000-000050530000}"/>
    <cellStyle name="Currency [0] 12578" xfId="19895" hidden="1" xr:uid="{00000000-0005-0000-0000-0000D84D0000}"/>
    <cellStyle name="Currency [0] 12579" xfId="21277" hidden="1" xr:uid="{00000000-0005-0000-0000-00003E530000}"/>
    <cellStyle name="Currency [0] 1258" xfId="1411" hidden="1" xr:uid="{00000000-0005-0000-0000-0000A4050000}"/>
    <cellStyle name="Currency [0] 12580" xfId="21300" hidden="1" xr:uid="{00000000-0005-0000-0000-000055530000}"/>
    <cellStyle name="Currency [0] 12581" xfId="21302" hidden="1" xr:uid="{00000000-0005-0000-0000-000057530000}"/>
    <cellStyle name="Currency [0] 12582" xfId="21158" hidden="1" xr:uid="{00000000-0005-0000-0000-0000C7520000}"/>
    <cellStyle name="Currency [0] 12583" xfId="21257" hidden="1" xr:uid="{00000000-0005-0000-0000-00002A530000}"/>
    <cellStyle name="Currency [0] 12584" xfId="21224" hidden="1" xr:uid="{00000000-0005-0000-0000-000009530000}"/>
    <cellStyle name="Currency [0] 12585" xfId="21242" hidden="1" xr:uid="{00000000-0005-0000-0000-00001B530000}"/>
    <cellStyle name="Currency [0] 12586" xfId="21239" hidden="1" xr:uid="{00000000-0005-0000-0000-000018530000}"/>
    <cellStyle name="Currency [0] 12587" xfId="21306" hidden="1" xr:uid="{00000000-0005-0000-0000-00005B530000}"/>
    <cellStyle name="Currency [0] 12588" xfId="21191" hidden="1" xr:uid="{00000000-0005-0000-0000-0000E8520000}"/>
    <cellStyle name="Currency [0] 12589" xfId="21291" hidden="1" xr:uid="{00000000-0005-0000-0000-00004C530000}"/>
    <cellStyle name="Currency [0] 1259" xfId="1318" hidden="1" xr:uid="{00000000-0005-0000-0000-000047050000}"/>
    <cellStyle name="Currency [0] 12590" xfId="21313" hidden="1" xr:uid="{00000000-0005-0000-0000-000062530000}"/>
    <cellStyle name="Currency [0] 12591" xfId="21315" hidden="1" xr:uid="{00000000-0005-0000-0000-000064530000}"/>
    <cellStyle name="Currency [0] 12592" xfId="21243" hidden="1" xr:uid="{00000000-0005-0000-0000-00001C530000}"/>
    <cellStyle name="Currency [0] 12593" xfId="21275" hidden="1" xr:uid="{00000000-0005-0000-0000-00003C530000}"/>
    <cellStyle name="Currency [0] 12594" xfId="19881" hidden="1" xr:uid="{00000000-0005-0000-0000-0000CA4D0000}"/>
    <cellStyle name="Currency [0] 12595" xfId="21261" hidden="1" xr:uid="{00000000-0005-0000-0000-00002E530000}"/>
    <cellStyle name="Currency [0] 12596" xfId="21258" hidden="1" xr:uid="{00000000-0005-0000-0000-00002B530000}"/>
    <cellStyle name="Currency [0] 12597" xfId="21319" hidden="1" xr:uid="{00000000-0005-0000-0000-000068530000}"/>
    <cellStyle name="Currency [0] 12598" xfId="21154" hidden="1" xr:uid="{00000000-0005-0000-0000-0000C3520000}"/>
    <cellStyle name="Currency [0] 12599" xfId="21303" hidden="1" xr:uid="{00000000-0005-0000-0000-000058530000}"/>
    <cellStyle name="Currency [0] 126" xfId="211" hidden="1" xr:uid="{00000000-0005-0000-0000-0000F4000000}"/>
    <cellStyle name="Currency [0] 1260" xfId="1403" hidden="1" xr:uid="{00000000-0005-0000-0000-00009C050000}"/>
    <cellStyle name="Currency [0] 12600" xfId="21323" hidden="1" xr:uid="{00000000-0005-0000-0000-00006C530000}"/>
    <cellStyle name="Currency [0] 12601" xfId="21325" hidden="1" xr:uid="{00000000-0005-0000-0000-00006E530000}"/>
    <cellStyle name="Currency [0] 12602" xfId="21262" hidden="1" xr:uid="{00000000-0005-0000-0000-00002F530000}"/>
    <cellStyle name="Currency [0] 12603" xfId="21290" hidden="1" xr:uid="{00000000-0005-0000-0000-00004B530000}"/>
    <cellStyle name="Currency [0] 12604" xfId="21250" hidden="1" xr:uid="{00000000-0005-0000-0000-000023530000}"/>
    <cellStyle name="Currency [0] 12605" xfId="21279" hidden="1" xr:uid="{00000000-0005-0000-0000-000040530000}"/>
    <cellStyle name="Currency [0] 12606" xfId="21276" hidden="1" xr:uid="{00000000-0005-0000-0000-00003D530000}"/>
    <cellStyle name="Currency [0] 12607" xfId="21329" hidden="1" xr:uid="{00000000-0005-0000-0000-000072530000}"/>
    <cellStyle name="Currency [0] 12608" xfId="21157" hidden="1" xr:uid="{00000000-0005-0000-0000-0000C6520000}"/>
    <cellStyle name="Currency [0] 12609" xfId="21316" hidden="1" xr:uid="{00000000-0005-0000-0000-000065530000}"/>
    <cellStyle name="Currency [0] 1261" xfId="1413" hidden="1" xr:uid="{00000000-0005-0000-0000-0000A6050000}"/>
    <cellStyle name="Currency [0] 12610" xfId="21333" hidden="1" xr:uid="{00000000-0005-0000-0000-000076530000}"/>
    <cellStyle name="Currency [0] 12611" xfId="21335" hidden="1" xr:uid="{00000000-0005-0000-0000-000078530000}"/>
    <cellStyle name="Currency [0] 12612" xfId="21216" hidden="1" xr:uid="{00000000-0005-0000-0000-000001530000}"/>
    <cellStyle name="Currency [0] 12613" xfId="21252" hidden="1" xr:uid="{00000000-0005-0000-0000-000025530000}"/>
    <cellStyle name="Currency [0] 12614" xfId="21321" hidden="1" xr:uid="{00000000-0005-0000-0000-00006A530000}"/>
    <cellStyle name="Currency [0] 12615" xfId="21309" hidden="1" xr:uid="{00000000-0005-0000-0000-00005E530000}"/>
    <cellStyle name="Currency [0] 12616" xfId="21326" hidden="1" xr:uid="{00000000-0005-0000-0000-00006F530000}"/>
    <cellStyle name="Currency [0] 12617" xfId="21337" hidden="1" xr:uid="{00000000-0005-0000-0000-00007A530000}"/>
    <cellStyle name="Currency [0] 12618" xfId="21185" hidden="1" xr:uid="{00000000-0005-0000-0000-0000E2520000}"/>
    <cellStyle name="Currency [0] 12619" xfId="21249" hidden="1" xr:uid="{00000000-0005-0000-0000-000022530000}"/>
    <cellStyle name="Currency [0] 1262" xfId="1414" hidden="1" xr:uid="{00000000-0005-0000-0000-0000A7050000}"/>
    <cellStyle name="Currency [0] 12620" xfId="21341" hidden="1" xr:uid="{00000000-0005-0000-0000-00007E530000}"/>
    <cellStyle name="Currency [0] 12621" xfId="21343" hidden="1" xr:uid="{00000000-0005-0000-0000-000080530000}"/>
    <cellStyle name="Currency [0] 12622" xfId="21298" hidden="1" xr:uid="{00000000-0005-0000-0000-000053530000}"/>
    <cellStyle name="Currency [0] 12623" xfId="21310" hidden="1" xr:uid="{00000000-0005-0000-0000-00005F530000}"/>
    <cellStyle name="Currency [0] 12624" xfId="21338" hidden="1" xr:uid="{00000000-0005-0000-0000-00007B530000}"/>
    <cellStyle name="Currency [0] 12625" xfId="21311" hidden="1" xr:uid="{00000000-0005-0000-0000-000060530000}"/>
    <cellStyle name="Currency [0] 12626" xfId="21344" hidden="1" xr:uid="{00000000-0005-0000-0000-000081530000}"/>
    <cellStyle name="Currency [0] 12627" xfId="21346" hidden="1" xr:uid="{00000000-0005-0000-0000-000083530000}"/>
    <cellStyle name="Currency [0] 12628" xfId="21339" hidden="1" xr:uid="{00000000-0005-0000-0000-00007C530000}"/>
    <cellStyle name="Currency [0] 12629" xfId="21285" hidden="1" xr:uid="{00000000-0005-0000-0000-000046530000}"/>
    <cellStyle name="Currency [0] 1263" xfId="1342" hidden="1" xr:uid="{00000000-0005-0000-0000-00005F050000}"/>
    <cellStyle name="Currency [0] 12630" xfId="21348" hidden="1" xr:uid="{00000000-0005-0000-0000-000085530000}"/>
    <cellStyle name="Currency [0] 12631" xfId="21350" hidden="1" xr:uid="{00000000-0005-0000-0000-000087530000}"/>
    <cellStyle name="Currency [0] 12632" xfId="21410" hidden="1" xr:uid="{00000000-0005-0000-0000-0000C3530000}"/>
    <cellStyle name="Currency [0] 12633" xfId="21429" hidden="1" xr:uid="{00000000-0005-0000-0000-0000D6530000}"/>
    <cellStyle name="Currency [0] 12634" xfId="21436" hidden="1" xr:uid="{00000000-0005-0000-0000-0000DD530000}"/>
    <cellStyle name="Currency [0] 12635" xfId="21443" hidden="1" xr:uid="{00000000-0005-0000-0000-0000E4530000}"/>
    <cellStyle name="Currency [0] 12636" xfId="21448" hidden="1" xr:uid="{00000000-0005-0000-0000-0000E9530000}"/>
    <cellStyle name="Currency [0] 12637" xfId="21427" hidden="1" xr:uid="{00000000-0005-0000-0000-0000D4530000}"/>
    <cellStyle name="Currency [0] 12638" xfId="21438" hidden="1" xr:uid="{00000000-0005-0000-0000-0000DF530000}"/>
    <cellStyle name="Currency [0] 12639" xfId="21452" hidden="1" xr:uid="{00000000-0005-0000-0000-0000ED530000}"/>
    <cellStyle name="Currency [0] 1264" xfId="1393" hidden="1" xr:uid="{00000000-0005-0000-0000-000092050000}"/>
    <cellStyle name="Currency [0] 12640" xfId="21454" hidden="1" xr:uid="{00000000-0005-0000-0000-0000EF530000}"/>
    <cellStyle name="Currency [0] 12641" xfId="21437" hidden="1" xr:uid="{00000000-0005-0000-0000-0000DE530000}"/>
    <cellStyle name="Currency [0] 12642" xfId="21411" hidden="1" xr:uid="{00000000-0005-0000-0000-0000C4530000}"/>
    <cellStyle name="Currency [0] 12643" xfId="21465" hidden="1" xr:uid="{00000000-0005-0000-0000-0000FA530000}"/>
    <cellStyle name="Currency [0] 12644" xfId="21474" hidden="1" xr:uid="{00000000-0005-0000-0000-000003540000}"/>
    <cellStyle name="Currency [0] 12645" xfId="21485" hidden="1" xr:uid="{00000000-0005-0000-0000-00000E540000}"/>
    <cellStyle name="Currency [0] 12646" xfId="21491" hidden="1" xr:uid="{00000000-0005-0000-0000-000014540000}"/>
    <cellStyle name="Currency [0] 12647" xfId="21463" hidden="1" xr:uid="{00000000-0005-0000-0000-0000F8530000}"/>
    <cellStyle name="Currency [0] 12648" xfId="21481" hidden="1" xr:uid="{00000000-0005-0000-0000-00000A540000}"/>
    <cellStyle name="Currency [0] 12649" xfId="21503" hidden="1" xr:uid="{00000000-0005-0000-0000-000020540000}"/>
    <cellStyle name="Currency [0] 1265" xfId="1373" hidden="1" xr:uid="{00000000-0005-0000-0000-00007E050000}"/>
    <cellStyle name="Currency [0] 12650" xfId="21505" hidden="1" xr:uid="{00000000-0005-0000-0000-000022540000}"/>
    <cellStyle name="Currency [0] 12651" xfId="21433" hidden="1" xr:uid="{00000000-0005-0000-0000-0000DA530000}"/>
    <cellStyle name="Currency [0] 12652" xfId="21417" hidden="1" xr:uid="{00000000-0005-0000-0000-0000CA530000}"/>
    <cellStyle name="Currency [0] 12653" xfId="21477" hidden="1" xr:uid="{00000000-0005-0000-0000-000006540000}"/>
    <cellStyle name="Currency [0] 12654" xfId="21422" hidden="1" xr:uid="{00000000-0005-0000-0000-0000CF530000}"/>
    <cellStyle name="Currency [0] 12655" xfId="21466" hidden="1" xr:uid="{00000000-0005-0000-0000-0000FB530000}"/>
    <cellStyle name="Currency [0] 12656" xfId="21510" hidden="1" xr:uid="{00000000-0005-0000-0000-000027540000}"/>
    <cellStyle name="Currency [0] 12657" xfId="21478" hidden="1" xr:uid="{00000000-0005-0000-0000-000007540000}"/>
    <cellStyle name="Currency [0] 12658" xfId="21486" hidden="1" xr:uid="{00000000-0005-0000-0000-00000F540000}"/>
    <cellStyle name="Currency [0] 12659" xfId="21522" hidden="1" xr:uid="{00000000-0005-0000-0000-000033540000}"/>
    <cellStyle name="Currency [0] 1266" xfId="1385" hidden="1" xr:uid="{00000000-0005-0000-0000-00008A050000}"/>
    <cellStyle name="Currency [0] 12660" xfId="21524" hidden="1" xr:uid="{00000000-0005-0000-0000-000035540000}"/>
    <cellStyle name="Currency [0] 12661" xfId="21480" hidden="1" xr:uid="{00000000-0005-0000-0000-000009540000}"/>
    <cellStyle name="Currency [0] 12662" xfId="21493" hidden="1" xr:uid="{00000000-0005-0000-0000-000016540000}"/>
    <cellStyle name="Currency [0] 12663" xfId="21498" hidden="1" xr:uid="{00000000-0005-0000-0000-00001B540000}"/>
    <cellStyle name="Currency [0] 12664" xfId="21492" hidden="1" xr:uid="{00000000-0005-0000-0000-000015540000}"/>
    <cellStyle name="Currency [0] 12665" xfId="21540" hidden="1" xr:uid="{00000000-0005-0000-0000-000045540000}"/>
    <cellStyle name="Currency [0] 12666" xfId="21548" hidden="1" xr:uid="{00000000-0005-0000-0000-00004D540000}"/>
    <cellStyle name="Currency [0] 12667" xfId="21476" hidden="1" xr:uid="{00000000-0005-0000-0000-000005540000}"/>
    <cellStyle name="Currency [0] 12668" xfId="21534" hidden="1" xr:uid="{00000000-0005-0000-0000-00003F540000}"/>
    <cellStyle name="Currency [0] 12669" xfId="21557" hidden="1" xr:uid="{00000000-0005-0000-0000-000056540000}"/>
    <cellStyle name="Currency [0] 1267" xfId="1383" hidden="1" xr:uid="{00000000-0005-0000-0000-000088050000}"/>
    <cellStyle name="Currency [0] 12670" xfId="21559" hidden="1" xr:uid="{00000000-0005-0000-0000-000058540000}"/>
    <cellStyle name="Currency [0] 12671" xfId="21459" hidden="1" xr:uid="{00000000-0005-0000-0000-0000F4530000}"/>
    <cellStyle name="Currency [0] 12672" xfId="21469" hidden="1" xr:uid="{00000000-0005-0000-0000-0000FE530000}"/>
    <cellStyle name="Currency [0] 12673" xfId="21531" hidden="1" xr:uid="{00000000-0005-0000-0000-00003C540000}"/>
    <cellStyle name="Currency [0] 12674" xfId="21496" hidden="1" xr:uid="{00000000-0005-0000-0000-000019540000}"/>
    <cellStyle name="Currency [0] 12675" xfId="21441" hidden="1" xr:uid="{00000000-0005-0000-0000-0000E2530000}"/>
    <cellStyle name="Currency [0] 12676" xfId="21567" hidden="1" xr:uid="{00000000-0005-0000-0000-000060540000}"/>
    <cellStyle name="Currency [0] 12677" xfId="21532" hidden="1" xr:uid="{00000000-0005-0000-0000-00003D540000}"/>
    <cellStyle name="Currency [0] 12678" xfId="21543" hidden="1" xr:uid="{00000000-0005-0000-0000-000048540000}"/>
    <cellStyle name="Currency [0] 12679" xfId="21575" hidden="1" xr:uid="{00000000-0005-0000-0000-000068540000}"/>
    <cellStyle name="Currency [0] 1268" xfId="1416" hidden="1" xr:uid="{00000000-0005-0000-0000-0000A9050000}"/>
    <cellStyle name="Currency [0] 12680" xfId="21577" hidden="1" xr:uid="{00000000-0005-0000-0000-00006A540000}"/>
    <cellStyle name="Currency [0] 12681" xfId="21529" hidden="1" xr:uid="{00000000-0005-0000-0000-00003A540000}"/>
    <cellStyle name="Currency [0] 12682" xfId="21528" hidden="1" xr:uid="{00000000-0005-0000-0000-000039540000}"/>
    <cellStyle name="Currency [0] 12683" xfId="21518" hidden="1" xr:uid="{00000000-0005-0000-0000-00002F540000}"/>
    <cellStyle name="Currency [0] 12684" xfId="21514" hidden="1" xr:uid="{00000000-0005-0000-0000-00002B540000}"/>
    <cellStyle name="Currency [0] 12685" xfId="21516" hidden="1" xr:uid="{00000000-0005-0000-0000-00002D540000}"/>
    <cellStyle name="Currency [0] 12686" xfId="21584" hidden="1" xr:uid="{00000000-0005-0000-0000-000071540000}"/>
    <cellStyle name="Currency [0] 12687" xfId="21419" hidden="1" xr:uid="{00000000-0005-0000-0000-0000CC530000}"/>
    <cellStyle name="Currency [0] 12688" xfId="21562" hidden="1" xr:uid="{00000000-0005-0000-0000-00005B540000}"/>
    <cellStyle name="Currency [0] 12689" xfId="21590" hidden="1" xr:uid="{00000000-0005-0000-0000-000077540000}"/>
    <cellStyle name="Currency [0] 1269" xfId="1360" hidden="1" xr:uid="{00000000-0005-0000-0000-000071050000}"/>
    <cellStyle name="Currency [0] 12690" xfId="21592" hidden="1" xr:uid="{00000000-0005-0000-0000-000079540000}"/>
    <cellStyle name="Currency [0] 12691" xfId="21467" hidden="1" xr:uid="{00000000-0005-0000-0000-0000FC530000}"/>
    <cellStyle name="Currency [0] 12692" xfId="21541" hidden="1" xr:uid="{00000000-0005-0000-0000-000046540000}"/>
    <cellStyle name="Currency [0] 12693" xfId="21497" hidden="1" xr:uid="{00000000-0005-0000-0000-00001A540000}"/>
    <cellStyle name="Currency [0] 12694" xfId="21533" hidden="1" xr:uid="{00000000-0005-0000-0000-00003E540000}"/>
    <cellStyle name="Currency [0] 12695" xfId="21537" hidden="1" xr:uid="{00000000-0005-0000-0000-000042540000}"/>
    <cellStyle name="Currency [0] 12696" xfId="21598" hidden="1" xr:uid="{00000000-0005-0000-0000-00007F540000}"/>
    <cellStyle name="Currency [0] 12697" xfId="21414" hidden="1" xr:uid="{00000000-0005-0000-0000-0000C7530000}"/>
    <cellStyle name="Currency [0] 12698" xfId="21580" hidden="1" xr:uid="{00000000-0005-0000-0000-00006D540000}"/>
    <cellStyle name="Currency [0] 12699" xfId="21603" hidden="1" xr:uid="{00000000-0005-0000-0000-000084540000}"/>
    <cellStyle name="Currency [0] 127" xfId="217" hidden="1" xr:uid="{00000000-0005-0000-0000-0000FA000000}"/>
    <cellStyle name="Currency [0] 1270" xfId="1410" hidden="1" xr:uid="{00000000-0005-0000-0000-0000A3050000}"/>
    <cellStyle name="Currency [0] 12700" xfId="21605" hidden="1" xr:uid="{00000000-0005-0000-0000-000086540000}"/>
    <cellStyle name="Currency [0] 12701" xfId="21461" hidden="1" xr:uid="{00000000-0005-0000-0000-0000F6530000}"/>
    <cellStyle name="Currency [0] 12702" xfId="21560" hidden="1" xr:uid="{00000000-0005-0000-0000-000059540000}"/>
    <cellStyle name="Currency [0] 12703" xfId="21527" hidden="1" xr:uid="{00000000-0005-0000-0000-000038540000}"/>
    <cellStyle name="Currency [0] 12704" xfId="21545" hidden="1" xr:uid="{00000000-0005-0000-0000-00004A540000}"/>
    <cellStyle name="Currency [0] 12705" xfId="21542" hidden="1" xr:uid="{00000000-0005-0000-0000-000047540000}"/>
    <cellStyle name="Currency [0] 12706" xfId="21609" hidden="1" xr:uid="{00000000-0005-0000-0000-00008A540000}"/>
    <cellStyle name="Currency [0] 12707" xfId="21494" hidden="1" xr:uid="{00000000-0005-0000-0000-000017540000}"/>
    <cellStyle name="Currency [0] 12708" xfId="21594" hidden="1" xr:uid="{00000000-0005-0000-0000-00007B540000}"/>
    <cellStyle name="Currency [0] 12709" xfId="21616" hidden="1" xr:uid="{00000000-0005-0000-0000-000091540000}"/>
    <cellStyle name="Currency [0] 1271" xfId="1420" hidden="1" xr:uid="{00000000-0005-0000-0000-0000AD050000}"/>
    <cellStyle name="Currency [0] 12710" xfId="21618" hidden="1" xr:uid="{00000000-0005-0000-0000-000093540000}"/>
    <cellStyle name="Currency [0] 12711" xfId="21546" hidden="1" xr:uid="{00000000-0005-0000-0000-00004B540000}"/>
    <cellStyle name="Currency [0] 12712" xfId="21578" hidden="1" xr:uid="{00000000-0005-0000-0000-00006B540000}"/>
    <cellStyle name="Currency [0] 12713" xfId="21430" hidden="1" xr:uid="{00000000-0005-0000-0000-0000D7530000}"/>
    <cellStyle name="Currency [0] 12714" xfId="21564" hidden="1" xr:uid="{00000000-0005-0000-0000-00005D540000}"/>
    <cellStyle name="Currency [0] 12715" xfId="21561" hidden="1" xr:uid="{00000000-0005-0000-0000-00005A540000}"/>
    <cellStyle name="Currency [0] 12716" xfId="21622" hidden="1" xr:uid="{00000000-0005-0000-0000-000097540000}"/>
    <cellStyle name="Currency [0] 12717" xfId="21457" hidden="1" xr:uid="{00000000-0005-0000-0000-0000F2530000}"/>
    <cellStyle name="Currency [0] 12718" xfId="21606" hidden="1" xr:uid="{00000000-0005-0000-0000-000087540000}"/>
    <cellStyle name="Currency [0] 12719" xfId="21626" hidden="1" xr:uid="{00000000-0005-0000-0000-00009B540000}"/>
    <cellStyle name="Currency [0] 1272" xfId="1421" hidden="1" xr:uid="{00000000-0005-0000-0000-0000AE050000}"/>
    <cellStyle name="Currency [0] 12720" xfId="21628" hidden="1" xr:uid="{00000000-0005-0000-0000-00009D540000}"/>
    <cellStyle name="Currency [0] 12721" xfId="21565" hidden="1" xr:uid="{00000000-0005-0000-0000-00005E540000}"/>
    <cellStyle name="Currency [0] 12722" xfId="21593" hidden="1" xr:uid="{00000000-0005-0000-0000-00007A540000}"/>
    <cellStyle name="Currency [0] 12723" xfId="21553" hidden="1" xr:uid="{00000000-0005-0000-0000-000052540000}"/>
    <cellStyle name="Currency [0] 12724" xfId="21582" hidden="1" xr:uid="{00000000-0005-0000-0000-00006F540000}"/>
    <cellStyle name="Currency [0] 12725" xfId="21579" hidden="1" xr:uid="{00000000-0005-0000-0000-00006C540000}"/>
    <cellStyle name="Currency [0] 12726" xfId="21632" hidden="1" xr:uid="{00000000-0005-0000-0000-0000A1540000}"/>
    <cellStyle name="Currency [0] 12727" xfId="21460" hidden="1" xr:uid="{00000000-0005-0000-0000-0000F5530000}"/>
    <cellStyle name="Currency [0] 12728" xfId="21619" hidden="1" xr:uid="{00000000-0005-0000-0000-000094540000}"/>
    <cellStyle name="Currency [0] 12729" xfId="21636" hidden="1" xr:uid="{00000000-0005-0000-0000-0000A5540000}"/>
    <cellStyle name="Currency [0] 1273" xfId="1386" hidden="1" xr:uid="{00000000-0005-0000-0000-00008B050000}"/>
    <cellStyle name="Currency [0] 12730" xfId="21638" hidden="1" xr:uid="{00000000-0005-0000-0000-0000A7540000}"/>
    <cellStyle name="Currency [0] 12731" xfId="21519" hidden="1" xr:uid="{00000000-0005-0000-0000-000030540000}"/>
    <cellStyle name="Currency [0] 12732" xfId="21555" hidden="1" xr:uid="{00000000-0005-0000-0000-000054540000}"/>
    <cellStyle name="Currency [0] 12733" xfId="21624" hidden="1" xr:uid="{00000000-0005-0000-0000-000099540000}"/>
    <cellStyle name="Currency [0] 12734" xfId="21612" hidden="1" xr:uid="{00000000-0005-0000-0000-00008D540000}"/>
    <cellStyle name="Currency [0] 12735" xfId="21629" hidden="1" xr:uid="{00000000-0005-0000-0000-00009E540000}"/>
    <cellStyle name="Currency [0] 12736" xfId="21640" hidden="1" xr:uid="{00000000-0005-0000-0000-0000A9540000}"/>
    <cellStyle name="Currency [0] 12737" xfId="21488" hidden="1" xr:uid="{00000000-0005-0000-0000-000011540000}"/>
    <cellStyle name="Currency [0] 12738" xfId="21552" hidden="1" xr:uid="{00000000-0005-0000-0000-000051540000}"/>
    <cellStyle name="Currency [0] 12739" xfId="21644" hidden="1" xr:uid="{00000000-0005-0000-0000-0000AD540000}"/>
    <cellStyle name="Currency [0] 1274" xfId="1401" hidden="1" xr:uid="{00000000-0005-0000-0000-00009A050000}"/>
    <cellStyle name="Currency [0] 12740" xfId="21646" hidden="1" xr:uid="{00000000-0005-0000-0000-0000AF540000}"/>
    <cellStyle name="Currency [0] 12741" xfId="21601" hidden="1" xr:uid="{00000000-0005-0000-0000-000082540000}"/>
    <cellStyle name="Currency [0] 12742" xfId="21613" hidden="1" xr:uid="{00000000-0005-0000-0000-00008E540000}"/>
    <cellStyle name="Currency [0] 12743" xfId="21641" hidden="1" xr:uid="{00000000-0005-0000-0000-0000AA540000}"/>
    <cellStyle name="Currency [0] 12744" xfId="21614" hidden="1" xr:uid="{00000000-0005-0000-0000-00008F540000}"/>
    <cellStyle name="Currency [0] 12745" xfId="21647" hidden="1" xr:uid="{00000000-0005-0000-0000-0000B0540000}"/>
    <cellStyle name="Currency [0] 12746" xfId="21649" hidden="1" xr:uid="{00000000-0005-0000-0000-0000B2540000}"/>
    <cellStyle name="Currency [0] 12747" xfId="21642" hidden="1" xr:uid="{00000000-0005-0000-0000-0000AB540000}"/>
    <cellStyle name="Currency [0] 12748" xfId="21588" hidden="1" xr:uid="{00000000-0005-0000-0000-000075540000}"/>
    <cellStyle name="Currency [0] 12749" xfId="21652" hidden="1" xr:uid="{00000000-0005-0000-0000-0000B5540000}"/>
    <cellStyle name="Currency [0] 1275" xfId="1326" hidden="1" xr:uid="{00000000-0005-0000-0000-00004F050000}"/>
    <cellStyle name="Currency [0] 12750" xfId="21654" hidden="1" xr:uid="{00000000-0005-0000-0000-0000B7540000}"/>
    <cellStyle name="Currency [0] 12751" xfId="21371" hidden="1" xr:uid="{00000000-0005-0000-0000-00009C530000}"/>
    <cellStyle name="Currency [0] 12752" xfId="21393" hidden="1" xr:uid="{00000000-0005-0000-0000-0000B2530000}"/>
    <cellStyle name="Currency [0] 12753" xfId="21658" hidden="1" xr:uid="{00000000-0005-0000-0000-0000BB540000}"/>
    <cellStyle name="Currency [0] 12754" xfId="21665" hidden="1" xr:uid="{00000000-0005-0000-0000-0000C2540000}"/>
    <cellStyle name="Currency [0] 12755" xfId="21667" hidden="1" xr:uid="{00000000-0005-0000-0000-0000C4540000}"/>
    <cellStyle name="Currency [0] 12756" xfId="21358" hidden="1" xr:uid="{00000000-0005-0000-0000-00008F530000}"/>
    <cellStyle name="Currency [0] 12757" xfId="21661" hidden="1" xr:uid="{00000000-0005-0000-0000-0000BE540000}"/>
    <cellStyle name="Currency [0] 12758" xfId="21670" hidden="1" xr:uid="{00000000-0005-0000-0000-0000C7540000}"/>
    <cellStyle name="Currency [0] 12759" xfId="21672" hidden="1" xr:uid="{00000000-0005-0000-0000-0000C9540000}"/>
    <cellStyle name="Currency [0] 1276" xfId="1396" hidden="1" xr:uid="{00000000-0005-0000-0000-000095050000}"/>
    <cellStyle name="Currency [0] 12760" xfId="21660" hidden="1" xr:uid="{00000000-0005-0000-0000-0000BD540000}"/>
    <cellStyle name="Currency [0] 12761" xfId="21370" hidden="1" xr:uid="{00000000-0005-0000-0000-00009B530000}"/>
    <cellStyle name="Currency [0] 12762" xfId="21683" hidden="1" xr:uid="{00000000-0005-0000-0000-0000D4540000}"/>
    <cellStyle name="Currency [0] 12763" xfId="21692" hidden="1" xr:uid="{00000000-0005-0000-0000-0000DD540000}"/>
    <cellStyle name="Currency [0] 12764" xfId="21703" hidden="1" xr:uid="{00000000-0005-0000-0000-0000E8540000}"/>
    <cellStyle name="Currency [0] 12765" xfId="21709" hidden="1" xr:uid="{00000000-0005-0000-0000-0000EE540000}"/>
    <cellStyle name="Currency [0] 12766" xfId="21681" hidden="1" xr:uid="{00000000-0005-0000-0000-0000D2540000}"/>
    <cellStyle name="Currency [0] 12767" xfId="21699" hidden="1" xr:uid="{00000000-0005-0000-0000-0000E4540000}"/>
    <cellStyle name="Currency [0] 12768" xfId="21721" hidden="1" xr:uid="{00000000-0005-0000-0000-0000FA540000}"/>
    <cellStyle name="Currency [0] 12769" xfId="21723" hidden="1" xr:uid="{00000000-0005-0000-0000-0000FC540000}"/>
    <cellStyle name="Currency [0] 1277" xfId="1394" hidden="1" xr:uid="{00000000-0005-0000-0000-000093050000}"/>
    <cellStyle name="Currency [0] 12770" xfId="21655" hidden="1" xr:uid="{00000000-0005-0000-0000-0000B8540000}"/>
    <cellStyle name="Currency [0] 12771" xfId="21366" hidden="1" xr:uid="{00000000-0005-0000-0000-000097530000}"/>
    <cellStyle name="Currency [0] 12772" xfId="21695" hidden="1" xr:uid="{00000000-0005-0000-0000-0000E0540000}"/>
    <cellStyle name="Currency [0] 12773" xfId="21362" hidden="1" xr:uid="{00000000-0005-0000-0000-000093530000}"/>
    <cellStyle name="Currency [0] 12774" xfId="21684" hidden="1" xr:uid="{00000000-0005-0000-0000-0000D5540000}"/>
    <cellStyle name="Currency [0] 12775" xfId="21728" hidden="1" xr:uid="{00000000-0005-0000-0000-000001550000}"/>
    <cellStyle name="Currency [0] 12776" xfId="21696" hidden="1" xr:uid="{00000000-0005-0000-0000-0000E1540000}"/>
    <cellStyle name="Currency [0] 12777" xfId="21704" hidden="1" xr:uid="{00000000-0005-0000-0000-0000E9540000}"/>
    <cellStyle name="Currency [0] 12778" xfId="21740" hidden="1" xr:uid="{00000000-0005-0000-0000-00000D550000}"/>
    <cellStyle name="Currency [0] 12779" xfId="21742" hidden="1" xr:uid="{00000000-0005-0000-0000-00000F550000}"/>
    <cellStyle name="Currency [0] 1278" xfId="1423" hidden="1" xr:uid="{00000000-0005-0000-0000-0000B0050000}"/>
    <cellStyle name="Currency [0] 12780" xfId="21698" hidden="1" xr:uid="{00000000-0005-0000-0000-0000E3540000}"/>
    <cellStyle name="Currency [0] 12781" xfId="21711" hidden="1" xr:uid="{00000000-0005-0000-0000-0000F0540000}"/>
    <cellStyle name="Currency [0] 12782" xfId="21716" hidden="1" xr:uid="{00000000-0005-0000-0000-0000F5540000}"/>
    <cellStyle name="Currency [0] 12783" xfId="21710" hidden="1" xr:uid="{00000000-0005-0000-0000-0000EF540000}"/>
    <cellStyle name="Currency [0] 12784" xfId="21758" hidden="1" xr:uid="{00000000-0005-0000-0000-00001F550000}"/>
    <cellStyle name="Currency [0] 12785" xfId="21766" hidden="1" xr:uid="{00000000-0005-0000-0000-000027550000}"/>
    <cellStyle name="Currency [0] 12786" xfId="21694" hidden="1" xr:uid="{00000000-0005-0000-0000-0000DF540000}"/>
    <cellStyle name="Currency [0] 12787" xfId="21752" hidden="1" xr:uid="{00000000-0005-0000-0000-000019550000}"/>
    <cellStyle name="Currency [0] 12788" xfId="21775" hidden="1" xr:uid="{00000000-0005-0000-0000-000030550000}"/>
    <cellStyle name="Currency [0] 12789" xfId="21777" hidden="1" xr:uid="{00000000-0005-0000-0000-000032550000}"/>
    <cellStyle name="Currency [0] 1279" xfId="1339" hidden="1" xr:uid="{00000000-0005-0000-0000-00005C050000}"/>
    <cellStyle name="Currency [0] 12790" xfId="21677" hidden="1" xr:uid="{00000000-0005-0000-0000-0000CE540000}"/>
    <cellStyle name="Currency [0] 12791" xfId="21687" hidden="1" xr:uid="{00000000-0005-0000-0000-0000D8540000}"/>
    <cellStyle name="Currency [0] 12792" xfId="21749" hidden="1" xr:uid="{00000000-0005-0000-0000-000016550000}"/>
    <cellStyle name="Currency [0] 12793" xfId="21714" hidden="1" xr:uid="{00000000-0005-0000-0000-0000F3540000}"/>
    <cellStyle name="Currency [0] 12794" xfId="21663" hidden="1" xr:uid="{00000000-0005-0000-0000-0000C0540000}"/>
    <cellStyle name="Currency [0] 12795" xfId="21785" hidden="1" xr:uid="{00000000-0005-0000-0000-00003A550000}"/>
    <cellStyle name="Currency [0] 12796" xfId="21750" hidden="1" xr:uid="{00000000-0005-0000-0000-000017550000}"/>
    <cellStyle name="Currency [0] 12797" xfId="21761" hidden="1" xr:uid="{00000000-0005-0000-0000-000022550000}"/>
    <cellStyle name="Currency [0] 12798" xfId="21793" hidden="1" xr:uid="{00000000-0005-0000-0000-000042550000}"/>
    <cellStyle name="Currency [0] 12799" xfId="21795" hidden="1" xr:uid="{00000000-0005-0000-0000-000044550000}"/>
    <cellStyle name="Currency [0] 128" xfId="223" hidden="1" xr:uid="{00000000-0005-0000-0000-000000010000}"/>
    <cellStyle name="Currency [0] 1280" xfId="1415" hidden="1" xr:uid="{00000000-0005-0000-0000-0000A8050000}"/>
    <cellStyle name="Currency [0] 12800" xfId="21747" hidden="1" xr:uid="{00000000-0005-0000-0000-000014550000}"/>
    <cellStyle name="Currency [0] 12801" xfId="21746" hidden="1" xr:uid="{00000000-0005-0000-0000-000013550000}"/>
    <cellStyle name="Currency [0] 12802" xfId="21736" hidden="1" xr:uid="{00000000-0005-0000-0000-000009550000}"/>
    <cellStyle name="Currency [0] 12803" xfId="21732" hidden="1" xr:uid="{00000000-0005-0000-0000-000005550000}"/>
    <cellStyle name="Currency [0] 12804" xfId="21734" hidden="1" xr:uid="{00000000-0005-0000-0000-000007550000}"/>
    <cellStyle name="Currency [0] 12805" xfId="21802" hidden="1" xr:uid="{00000000-0005-0000-0000-00004B550000}"/>
    <cellStyle name="Currency [0] 12806" xfId="21364" hidden="1" xr:uid="{00000000-0005-0000-0000-000095530000}"/>
    <cellStyle name="Currency [0] 12807" xfId="21780" hidden="1" xr:uid="{00000000-0005-0000-0000-000035550000}"/>
    <cellStyle name="Currency [0] 12808" xfId="21808" hidden="1" xr:uid="{00000000-0005-0000-0000-000051550000}"/>
    <cellStyle name="Currency [0] 12809" xfId="21810" hidden="1" xr:uid="{00000000-0005-0000-0000-000053550000}"/>
    <cellStyle name="Currency [0] 1281" xfId="1425" hidden="1" xr:uid="{00000000-0005-0000-0000-0000B2050000}"/>
    <cellStyle name="Currency [0] 12810" xfId="21685" hidden="1" xr:uid="{00000000-0005-0000-0000-0000D6540000}"/>
    <cellStyle name="Currency [0] 12811" xfId="21759" hidden="1" xr:uid="{00000000-0005-0000-0000-000020550000}"/>
    <cellStyle name="Currency [0] 12812" xfId="21715" hidden="1" xr:uid="{00000000-0005-0000-0000-0000F4540000}"/>
    <cellStyle name="Currency [0] 12813" xfId="21751" hidden="1" xr:uid="{00000000-0005-0000-0000-000018550000}"/>
    <cellStyle name="Currency [0] 12814" xfId="21755" hidden="1" xr:uid="{00000000-0005-0000-0000-00001C550000}"/>
    <cellStyle name="Currency [0] 12815" xfId="21816" hidden="1" xr:uid="{00000000-0005-0000-0000-000059550000}"/>
    <cellStyle name="Currency [0] 12816" xfId="21399" hidden="1" xr:uid="{00000000-0005-0000-0000-0000B8530000}"/>
    <cellStyle name="Currency [0] 12817" xfId="21798" hidden="1" xr:uid="{00000000-0005-0000-0000-000047550000}"/>
    <cellStyle name="Currency [0] 12818" xfId="21821" hidden="1" xr:uid="{00000000-0005-0000-0000-00005E550000}"/>
    <cellStyle name="Currency [0] 12819" xfId="21823" hidden="1" xr:uid="{00000000-0005-0000-0000-000060550000}"/>
    <cellStyle name="Currency [0] 1282" xfId="1426" hidden="1" xr:uid="{00000000-0005-0000-0000-0000B3050000}"/>
    <cellStyle name="Currency [0] 12820" xfId="21679" hidden="1" xr:uid="{00000000-0005-0000-0000-0000D0540000}"/>
    <cellStyle name="Currency [0] 12821" xfId="21778" hidden="1" xr:uid="{00000000-0005-0000-0000-000033550000}"/>
    <cellStyle name="Currency [0] 12822" xfId="21745" hidden="1" xr:uid="{00000000-0005-0000-0000-000012550000}"/>
    <cellStyle name="Currency [0] 12823" xfId="21763" hidden="1" xr:uid="{00000000-0005-0000-0000-000024550000}"/>
    <cellStyle name="Currency [0] 12824" xfId="21760" hidden="1" xr:uid="{00000000-0005-0000-0000-000021550000}"/>
    <cellStyle name="Currency [0] 12825" xfId="21827" hidden="1" xr:uid="{00000000-0005-0000-0000-000064550000}"/>
    <cellStyle name="Currency [0] 12826" xfId="21712" hidden="1" xr:uid="{00000000-0005-0000-0000-0000F1540000}"/>
    <cellStyle name="Currency [0] 12827" xfId="21812" hidden="1" xr:uid="{00000000-0005-0000-0000-000055550000}"/>
    <cellStyle name="Currency [0] 12828" xfId="21834" hidden="1" xr:uid="{00000000-0005-0000-0000-00006B550000}"/>
    <cellStyle name="Currency [0] 12829" xfId="21836" hidden="1" xr:uid="{00000000-0005-0000-0000-00006D550000}"/>
    <cellStyle name="Currency [0] 1283" xfId="1397" hidden="1" xr:uid="{00000000-0005-0000-0000-000096050000}"/>
    <cellStyle name="Currency [0] 12830" xfId="21764" hidden="1" xr:uid="{00000000-0005-0000-0000-000025550000}"/>
    <cellStyle name="Currency [0] 12831" xfId="21796" hidden="1" xr:uid="{00000000-0005-0000-0000-000045550000}"/>
    <cellStyle name="Currency [0] 12832" xfId="21444" hidden="1" xr:uid="{00000000-0005-0000-0000-0000E5530000}"/>
    <cellStyle name="Currency [0] 12833" xfId="21782" hidden="1" xr:uid="{00000000-0005-0000-0000-000037550000}"/>
    <cellStyle name="Currency [0] 12834" xfId="21779" hidden="1" xr:uid="{00000000-0005-0000-0000-000034550000}"/>
    <cellStyle name="Currency [0] 12835" xfId="21840" hidden="1" xr:uid="{00000000-0005-0000-0000-000071550000}"/>
    <cellStyle name="Currency [0] 12836" xfId="21675" hidden="1" xr:uid="{00000000-0005-0000-0000-0000CC540000}"/>
    <cellStyle name="Currency [0] 12837" xfId="21824" hidden="1" xr:uid="{00000000-0005-0000-0000-000061550000}"/>
    <cellStyle name="Currency [0] 12838" xfId="21844" hidden="1" xr:uid="{00000000-0005-0000-0000-000075550000}"/>
    <cellStyle name="Currency [0] 12839" xfId="21846" hidden="1" xr:uid="{00000000-0005-0000-0000-000077550000}"/>
    <cellStyle name="Currency [0] 1284" xfId="1409" hidden="1" xr:uid="{00000000-0005-0000-0000-0000A2050000}"/>
    <cellStyle name="Currency [0] 12840" xfId="21783" hidden="1" xr:uid="{00000000-0005-0000-0000-000038550000}"/>
    <cellStyle name="Currency [0] 12841" xfId="21811" hidden="1" xr:uid="{00000000-0005-0000-0000-000054550000}"/>
    <cellStyle name="Currency [0] 12842" xfId="21771" hidden="1" xr:uid="{00000000-0005-0000-0000-00002C550000}"/>
    <cellStyle name="Currency [0] 12843" xfId="21800" hidden="1" xr:uid="{00000000-0005-0000-0000-000049550000}"/>
    <cellStyle name="Currency [0] 12844" xfId="21797" hidden="1" xr:uid="{00000000-0005-0000-0000-000046550000}"/>
    <cellStyle name="Currency [0] 12845" xfId="21850" hidden="1" xr:uid="{00000000-0005-0000-0000-00007B550000}"/>
    <cellStyle name="Currency [0] 12846" xfId="21678" hidden="1" xr:uid="{00000000-0005-0000-0000-0000CF540000}"/>
    <cellStyle name="Currency [0] 12847" xfId="21837" hidden="1" xr:uid="{00000000-0005-0000-0000-00006E550000}"/>
    <cellStyle name="Currency [0] 12848" xfId="21854" hidden="1" xr:uid="{00000000-0005-0000-0000-00007F550000}"/>
    <cellStyle name="Currency [0] 12849" xfId="21856" hidden="1" xr:uid="{00000000-0005-0000-0000-000081550000}"/>
    <cellStyle name="Currency [0] 1285" xfId="1389" hidden="1" xr:uid="{00000000-0005-0000-0000-00008E050000}"/>
    <cellStyle name="Currency [0] 12850" xfId="21737" hidden="1" xr:uid="{00000000-0005-0000-0000-00000A550000}"/>
    <cellStyle name="Currency [0] 12851" xfId="21773" hidden="1" xr:uid="{00000000-0005-0000-0000-00002E550000}"/>
    <cellStyle name="Currency [0] 12852" xfId="21842" hidden="1" xr:uid="{00000000-0005-0000-0000-000073550000}"/>
    <cellStyle name="Currency [0] 12853" xfId="21830" hidden="1" xr:uid="{00000000-0005-0000-0000-000067550000}"/>
    <cellStyle name="Currency [0] 12854" xfId="21847" hidden="1" xr:uid="{00000000-0005-0000-0000-000078550000}"/>
    <cellStyle name="Currency [0] 12855" xfId="21858" hidden="1" xr:uid="{00000000-0005-0000-0000-000083550000}"/>
    <cellStyle name="Currency [0] 12856" xfId="21706" hidden="1" xr:uid="{00000000-0005-0000-0000-0000EB540000}"/>
    <cellStyle name="Currency [0] 12857" xfId="21770" hidden="1" xr:uid="{00000000-0005-0000-0000-00002B550000}"/>
    <cellStyle name="Currency [0] 12858" xfId="21862" hidden="1" xr:uid="{00000000-0005-0000-0000-000087550000}"/>
    <cellStyle name="Currency [0] 12859" xfId="21864" hidden="1" xr:uid="{00000000-0005-0000-0000-000089550000}"/>
    <cellStyle name="Currency [0] 1286" xfId="1404" hidden="1" xr:uid="{00000000-0005-0000-0000-00009D050000}"/>
    <cellStyle name="Currency [0] 12860" xfId="21819" hidden="1" xr:uid="{00000000-0005-0000-0000-00005C550000}"/>
    <cellStyle name="Currency [0] 12861" xfId="21831" hidden="1" xr:uid="{00000000-0005-0000-0000-000068550000}"/>
    <cellStyle name="Currency [0] 12862" xfId="21859" hidden="1" xr:uid="{00000000-0005-0000-0000-000084550000}"/>
    <cellStyle name="Currency [0] 12863" xfId="21832" hidden="1" xr:uid="{00000000-0005-0000-0000-000069550000}"/>
    <cellStyle name="Currency [0] 12864" xfId="21865" hidden="1" xr:uid="{00000000-0005-0000-0000-00008A550000}"/>
    <cellStyle name="Currency [0] 12865" xfId="21867" hidden="1" xr:uid="{00000000-0005-0000-0000-00008C550000}"/>
    <cellStyle name="Currency [0] 12866" xfId="21860" hidden="1" xr:uid="{00000000-0005-0000-0000-000085550000}"/>
    <cellStyle name="Currency [0] 12867" xfId="21806" hidden="1" xr:uid="{00000000-0005-0000-0000-00004F550000}"/>
    <cellStyle name="Currency [0] 12868" xfId="21869" hidden="1" xr:uid="{00000000-0005-0000-0000-00008E550000}"/>
    <cellStyle name="Currency [0] 12869" xfId="21871" hidden="1" xr:uid="{00000000-0005-0000-0000-000090550000}"/>
    <cellStyle name="Currency [0] 1287" xfId="1402" hidden="1" xr:uid="{00000000-0005-0000-0000-00009B050000}"/>
    <cellStyle name="Currency [0] 12870" xfId="21383" hidden="1" xr:uid="{00000000-0005-0000-0000-0000A8530000}"/>
    <cellStyle name="Currency [0] 12871" xfId="21361" hidden="1" xr:uid="{00000000-0005-0000-0000-000092530000}"/>
    <cellStyle name="Currency [0] 12872" xfId="21877" hidden="1" xr:uid="{00000000-0005-0000-0000-000096550000}"/>
    <cellStyle name="Currency [0] 12873" xfId="21883" hidden="1" xr:uid="{00000000-0005-0000-0000-00009C550000}"/>
    <cellStyle name="Currency [0] 12874" xfId="21885" hidden="1" xr:uid="{00000000-0005-0000-0000-00009E550000}"/>
    <cellStyle name="Currency [0] 12875" xfId="21378" hidden="1" xr:uid="{00000000-0005-0000-0000-0000A3530000}"/>
    <cellStyle name="Currency [0] 12876" xfId="21879" hidden="1" xr:uid="{00000000-0005-0000-0000-000098550000}"/>
    <cellStyle name="Currency [0] 12877" xfId="21887" hidden="1" xr:uid="{00000000-0005-0000-0000-0000A0550000}"/>
    <cellStyle name="Currency [0] 12878" xfId="21889" hidden="1" xr:uid="{00000000-0005-0000-0000-0000A2550000}"/>
    <cellStyle name="Currency [0] 12879" xfId="21878" hidden="1" xr:uid="{00000000-0005-0000-0000-000097550000}"/>
    <cellStyle name="Currency [0] 1288" xfId="1428" hidden="1" xr:uid="{00000000-0005-0000-0000-0000B5050000}"/>
    <cellStyle name="Currency [0] 12880" xfId="21384" hidden="1" xr:uid="{00000000-0005-0000-0000-0000A9530000}"/>
    <cellStyle name="Currency [0] 12881" xfId="21900" hidden="1" xr:uid="{00000000-0005-0000-0000-0000AD550000}"/>
    <cellStyle name="Currency [0] 12882" xfId="21909" hidden="1" xr:uid="{00000000-0005-0000-0000-0000B6550000}"/>
    <cellStyle name="Currency [0] 12883" xfId="21920" hidden="1" xr:uid="{00000000-0005-0000-0000-0000C1550000}"/>
    <cellStyle name="Currency [0] 12884" xfId="21926" hidden="1" xr:uid="{00000000-0005-0000-0000-0000C7550000}"/>
    <cellStyle name="Currency [0] 12885" xfId="21898" hidden="1" xr:uid="{00000000-0005-0000-0000-0000AB550000}"/>
    <cellStyle name="Currency [0] 12886" xfId="21916" hidden="1" xr:uid="{00000000-0005-0000-0000-0000BD550000}"/>
    <cellStyle name="Currency [0] 12887" xfId="21938" hidden="1" xr:uid="{00000000-0005-0000-0000-0000D3550000}"/>
    <cellStyle name="Currency [0] 12888" xfId="21940" hidden="1" xr:uid="{00000000-0005-0000-0000-0000D5550000}"/>
    <cellStyle name="Currency [0] 12889" xfId="21874" hidden="1" xr:uid="{00000000-0005-0000-0000-000093550000}"/>
    <cellStyle name="Currency [0] 1289" xfId="1341" hidden="1" xr:uid="{00000000-0005-0000-0000-00005E050000}"/>
    <cellStyle name="Currency [0] 12890" xfId="21388" hidden="1" xr:uid="{00000000-0005-0000-0000-0000AD530000}"/>
    <cellStyle name="Currency [0] 12891" xfId="21912" hidden="1" xr:uid="{00000000-0005-0000-0000-0000B9550000}"/>
    <cellStyle name="Currency [0] 12892" xfId="21404" hidden="1" xr:uid="{00000000-0005-0000-0000-0000BD530000}"/>
    <cellStyle name="Currency [0] 12893" xfId="21901" hidden="1" xr:uid="{00000000-0005-0000-0000-0000AE550000}"/>
    <cellStyle name="Currency [0] 12894" xfId="21945" hidden="1" xr:uid="{00000000-0005-0000-0000-0000DA550000}"/>
    <cellStyle name="Currency [0] 12895" xfId="21913" hidden="1" xr:uid="{00000000-0005-0000-0000-0000BA550000}"/>
    <cellStyle name="Currency [0] 12896" xfId="21921" hidden="1" xr:uid="{00000000-0005-0000-0000-0000C2550000}"/>
    <cellStyle name="Currency [0] 12897" xfId="21957" hidden="1" xr:uid="{00000000-0005-0000-0000-0000E6550000}"/>
    <cellStyle name="Currency [0] 12898" xfId="21959" hidden="1" xr:uid="{00000000-0005-0000-0000-0000E8550000}"/>
    <cellStyle name="Currency [0] 12899" xfId="21915" hidden="1" xr:uid="{00000000-0005-0000-0000-0000BC550000}"/>
    <cellStyle name="Currency [0] 129" xfId="224" hidden="1" xr:uid="{00000000-0005-0000-0000-000001010000}"/>
    <cellStyle name="Currency [0] 1290" xfId="1422" hidden="1" xr:uid="{00000000-0005-0000-0000-0000AF050000}"/>
    <cellStyle name="Currency [0] 12900" xfId="21928" hidden="1" xr:uid="{00000000-0005-0000-0000-0000C9550000}"/>
    <cellStyle name="Currency [0] 12901" xfId="21933" hidden="1" xr:uid="{00000000-0005-0000-0000-0000CE550000}"/>
    <cellStyle name="Currency [0] 12902" xfId="21927" hidden="1" xr:uid="{00000000-0005-0000-0000-0000C8550000}"/>
    <cellStyle name="Currency [0] 12903" xfId="21975" hidden="1" xr:uid="{00000000-0005-0000-0000-0000F8550000}"/>
    <cellStyle name="Currency [0] 12904" xfId="21983" hidden="1" xr:uid="{00000000-0005-0000-0000-000000560000}"/>
    <cellStyle name="Currency [0] 12905" xfId="21911" hidden="1" xr:uid="{00000000-0005-0000-0000-0000B8550000}"/>
    <cellStyle name="Currency [0] 12906" xfId="21969" hidden="1" xr:uid="{00000000-0005-0000-0000-0000F2550000}"/>
    <cellStyle name="Currency [0] 12907" xfId="21992" hidden="1" xr:uid="{00000000-0005-0000-0000-000009560000}"/>
    <cellStyle name="Currency [0] 12908" xfId="21994" hidden="1" xr:uid="{00000000-0005-0000-0000-00000B560000}"/>
    <cellStyle name="Currency [0] 12909" xfId="21894" hidden="1" xr:uid="{00000000-0005-0000-0000-0000A7550000}"/>
    <cellStyle name="Currency [0] 1291" xfId="1429" hidden="1" xr:uid="{00000000-0005-0000-0000-0000B6050000}"/>
    <cellStyle name="Currency [0] 12910" xfId="21904" hidden="1" xr:uid="{00000000-0005-0000-0000-0000B1550000}"/>
    <cellStyle name="Currency [0] 12911" xfId="21966" hidden="1" xr:uid="{00000000-0005-0000-0000-0000EF550000}"/>
    <cellStyle name="Currency [0] 12912" xfId="21931" hidden="1" xr:uid="{00000000-0005-0000-0000-0000CC550000}"/>
    <cellStyle name="Currency [0] 12913" xfId="21881" hidden="1" xr:uid="{00000000-0005-0000-0000-00009A550000}"/>
    <cellStyle name="Currency [0] 12914" xfId="22002" hidden="1" xr:uid="{00000000-0005-0000-0000-000013560000}"/>
    <cellStyle name="Currency [0] 12915" xfId="21967" hidden="1" xr:uid="{00000000-0005-0000-0000-0000F0550000}"/>
    <cellStyle name="Currency [0] 12916" xfId="21978" hidden="1" xr:uid="{00000000-0005-0000-0000-0000FB550000}"/>
    <cellStyle name="Currency [0] 12917" xfId="22010" hidden="1" xr:uid="{00000000-0005-0000-0000-00001B560000}"/>
    <cellStyle name="Currency [0] 12918" xfId="22012" hidden="1" xr:uid="{00000000-0005-0000-0000-00001D560000}"/>
    <cellStyle name="Currency [0] 12919" xfId="21964" hidden="1" xr:uid="{00000000-0005-0000-0000-0000ED550000}"/>
    <cellStyle name="Currency [0] 1292" xfId="1430" hidden="1" xr:uid="{00000000-0005-0000-0000-0000B7050000}"/>
    <cellStyle name="Currency [0] 12920" xfId="21963" hidden="1" xr:uid="{00000000-0005-0000-0000-0000EC550000}"/>
    <cellStyle name="Currency [0] 12921" xfId="21953" hidden="1" xr:uid="{00000000-0005-0000-0000-0000E2550000}"/>
    <cellStyle name="Currency [0] 12922" xfId="21949" hidden="1" xr:uid="{00000000-0005-0000-0000-0000DE550000}"/>
    <cellStyle name="Currency [0] 12923" xfId="21951" hidden="1" xr:uid="{00000000-0005-0000-0000-0000E0550000}"/>
    <cellStyle name="Currency [0] 12924" xfId="22019" hidden="1" xr:uid="{00000000-0005-0000-0000-000024560000}"/>
    <cellStyle name="Currency [0] 12925" xfId="21390" hidden="1" xr:uid="{00000000-0005-0000-0000-0000AF530000}"/>
    <cellStyle name="Currency [0] 12926" xfId="21997" hidden="1" xr:uid="{00000000-0005-0000-0000-00000E560000}"/>
    <cellStyle name="Currency [0] 12927" xfId="22025" hidden="1" xr:uid="{00000000-0005-0000-0000-00002A560000}"/>
    <cellStyle name="Currency [0] 12928" xfId="22027" hidden="1" xr:uid="{00000000-0005-0000-0000-00002C560000}"/>
    <cellStyle name="Currency [0] 12929" xfId="21902" hidden="1" xr:uid="{00000000-0005-0000-0000-0000AF550000}"/>
    <cellStyle name="Currency [0] 1293" xfId="1370" hidden="1" xr:uid="{00000000-0005-0000-0000-00007B050000}"/>
    <cellStyle name="Currency [0] 12930" xfId="21976" hidden="1" xr:uid="{00000000-0005-0000-0000-0000F9550000}"/>
    <cellStyle name="Currency [0] 12931" xfId="21932" hidden="1" xr:uid="{00000000-0005-0000-0000-0000CD550000}"/>
    <cellStyle name="Currency [0] 12932" xfId="21968" hidden="1" xr:uid="{00000000-0005-0000-0000-0000F1550000}"/>
    <cellStyle name="Currency [0] 12933" xfId="21972" hidden="1" xr:uid="{00000000-0005-0000-0000-0000F5550000}"/>
    <cellStyle name="Currency [0] 12934" xfId="22033" hidden="1" xr:uid="{00000000-0005-0000-0000-000032560000}"/>
    <cellStyle name="Currency [0] 12935" xfId="21377" hidden="1" xr:uid="{00000000-0005-0000-0000-0000A2530000}"/>
    <cellStyle name="Currency [0] 12936" xfId="22015" hidden="1" xr:uid="{00000000-0005-0000-0000-000020560000}"/>
    <cellStyle name="Currency [0] 12937" xfId="22038" hidden="1" xr:uid="{00000000-0005-0000-0000-000037560000}"/>
    <cellStyle name="Currency [0] 12938" xfId="22040" hidden="1" xr:uid="{00000000-0005-0000-0000-000039560000}"/>
    <cellStyle name="Currency [0] 12939" xfId="21896" hidden="1" xr:uid="{00000000-0005-0000-0000-0000A9550000}"/>
    <cellStyle name="Currency [0] 1294" xfId="1390" hidden="1" xr:uid="{00000000-0005-0000-0000-00008F050000}"/>
    <cellStyle name="Currency [0] 12940" xfId="21995" hidden="1" xr:uid="{00000000-0005-0000-0000-00000C560000}"/>
    <cellStyle name="Currency [0] 12941" xfId="21962" hidden="1" xr:uid="{00000000-0005-0000-0000-0000EB550000}"/>
    <cellStyle name="Currency [0] 12942" xfId="21980" hidden="1" xr:uid="{00000000-0005-0000-0000-0000FD550000}"/>
    <cellStyle name="Currency [0] 12943" xfId="21977" hidden="1" xr:uid="{00000000-0005-0000-0000-0000FA550000}"/>
    <cellStyle name="Currency [0] 12944" xfId="22044" hidden="1" xr:uid="{00000000-0005-0000-0000-00003D560000}"/>
    <cellStyle name="Currency [0] 12945" xfId="21929" hidden="1" xr:uid="{00000000-0005-0000-0000-0000CA550000}"/>
    <cellStyle name="Currency [0] 12946" xfId="22029" hidden="1" xr:uid="{00000000-0005-0000-0000-00002E560000}"/>
    <cellStyle name="Currency [0] 12947" xfId="22051" hidden="1" xr:uid="{00000000-0005-0000-0000-000044560000}"/>
    <cellStyle name="Currency [0] 12948" xfId="22053" hidden="1" xr:uid="{00000000-0005-0000-0000-000046560000}"/>
    <cellStyle name="Currency [0] 12949" xfId="21981" hidden="1" xr:uid="{00000000-0005-0000-0000-0000FE550000}"/>
    <cellStyle name="Currency [0] 1295" xfId="1424" hidden="1" xr:uid="{00000000-0005-0000-0000-0000B1050000}"/>
    <cellStyle name="Currency [0] 12950" xfId="22013" hidden="1" xr:uid="{00000000-0005-0000-0000-00001E560000}"/>
    <cellStyle name="Currency [0] 12951" xfId="21356" hidden="1" xr:uid="{00000000-0005-0000-0000-00008D530000}"/>
    <cellStyle name="Currency [0] 12952" xfId="21999" hidden="1" xr:uid="{00000000-0005-0000-0000-000010560000}"/>
    <cellStyle name="Currency [0] 12953" xfId="21996" hidden="1" xr:uid="{00000000-0005-0000-0000-00000D560000}"/>
    <cellStyle name="Currency [0] 12954" xfId="22057" hidden="1" xr:uid="{00000000-0005-0000-0000-00004A560000}"/>
    <cellStyle name="Currency [0] 12955" xfId="21892" hidden="1" xr:uid="{00000000-0005-0000-0000-0000A5550000}"/>
    <cellStyle name="Currency [0] 12956" xfId="22041" hidden="1" xr:uid="{00000000-0005-0000-0000-00003A560000}"/>
    <cellStyle name="Currency [0] 12957" xfId="22061" hidden="1" xr:uid="{00000000-0005-0000-0000-00004E560000}"/>
    <cellStyle name="Currency [0] 12958" xfId="22063" hidden="1" xr:uid="{00000000-0005-0000-0000-000050560000}"/>
    <cellStyle name="Currency [0] 12959" xfId="22000" hidden="1" xr:uid="{00000000-0005-0000-0000-000011560000}"/>
    <cellStyle name="Currency [0] 1296" xfId="1417" hidden="1" xr:uid="{00000000-0005-0000-0000-0000AA050000}"/>
    <cellStyle name="Currency [0] 12960" xfId="22028" hidden="1" xr:uid="{00000000-0005-0000-0000-00002D560000}"/>
    <cellStyle name="Currency [0] 12961" xfId="21988" hidden="1" xr:uid="{00000000-0005-0000-0000-000005560000}"/>
    <cellStyle name="Currency [0] 12962" xfId="22017" hidden="1" xr:uid="{00000000-0005-0000-0000-000022560000}"/>
    <cellStyle name="Currency [0] 12963" xfId="22014" hidden="1" xr:uid="{00000000-0005-0000-0000-00001F560000}"/>
    <cellStyle name="Currency [0] 12964" xfId="22067" hidden="1" xr:uid="{00000000-0005-0000-0000-000054560000}"/>
    <cellStyle name="Currency [0] 12965" xfId="21895" hidden="1" xr:uid="{00000000-0005-0000-0000-0000A8550000}"/>
    <cellStyle name="Currency [0] 12966" xfId="22054" hidden="1" xr:uid="{00000000-0005-0000-0000-000047560000}"/>
    <cellStyle name="Currency [0] 12967" xfId="22071" hidden="1" xr:uid="{00000000-0005-0000-0000-000058560000}"/>
    <cellStyle name="Currency [0] 12968" xfId="22073" hidden="1" xr:uid="{00000000-0005-0000-0000-00005A560000}"/>
    <cellStyle name="Currency [0] 12969" xfId="21954" hidden="1" xr:uid="{00000000-0005-0000-0000-0000E3550000}"/>
    <cellStyle name="Currency [0] 1297" xfId="1427" hidden="1" xr:uid="{00000000-0005-0000-0000-0000B4050000}"/>
    <cellStyle name="Currency [0] 12970" xfId="21990" hidden="1" xr:uid="{00000000-0005-0000-0000-000007560000}"/>
    <cellStyle name="Currency [0] 12971" xfId="22059" hidden="1" xr:uid="{00000000-0005-0000-0000-00004C560000}"/>
    <cellStyle name="Currency [0] 12972" xfId="22047" hidden="1" xr:uid="{00000000-0005-0000-0000-000040560000}"/>
    <cellStyle name="Currency [0] 12973" xfId="22064" hidden="1" xr:uid="{00000000-0005-0000-0000-000051560000}"/>
    <cellStyle name="Currency [0] 12974" xfId="22075" hidden="1" xr:uid="{00000000-0005-0000-0000-00005C560000}"/>
    <cellStyle name="Currency [0] 12975" xfId="21923" hidden="1" xr:uid="{00000000-0005-0000-0000-0000C4550000}"/>
    <cellStyle name="Currency [0] 12976" xfId="21987" hidden="1" xr:uid="{00000000-0005-0000-0000-000004560000}"/>
    <cellStyle name="Currency [0] 12977" xfId="22079" hidden="1" xr:uid="{00000000-0005-0000-0000-000060560000}"/>
    <cellStyle name="Currency [0] 12978" xfId="22081" hidden="1" xr:uid="{00000000-0005-0000-0000-000062560000}"/>
    <cellStyle name="Currency [0] 12979" xfId="22036" hidden="1" xr:uid="{00000000-0005-0000-0000-000035560000}"/>
    <cellStyle name="Currency [0] 1298" xfId="1431" hidden="1" xr:uid="{00000000-0005-0000-0000-0000B8050000}"/>
    <cellStyle name="Currency [0] 12980" xfId="22048" hidden="1" xr:uid="{00000000-0005-0000-0000-000041560000}"/>
    <cellStyle name="Currency [0] 12981" xfId="22076" hidden="1" xr:uid="{00000000-0005-0000-0000-00005D560000}"/>
    <cellStyle name="Currency [0] 12982" xfId="22049" hidden="1" xr:uid="{00000000-0005-0000-0000-000042560000}"/>
    <cellStyle name="Currency [0] 12983" xfId="22082" hidden="1" xr:uid="{00000000-0005-0000-0000-000063560000}"/>
    <cellStyle name="Currency [0] 12984" xfId="22084" hidden="1" xr:uid="{00000000-0005-0000-0000-000065560000}"/>
    <cellStyle name="Currency [0] 12985" xfId="22077" hidden="1" xr:uid="{00000000-0005-0000-0000-00005E560000}"/>
    <cellStyle name="Currency [0] 12986" xfId="22023" hidden="1" xr:uid="{00000000-0005-0000-0000-000028560000}"/>
    <cellStyle name="Currency [0] 12987" xfId="22086" hidden="1" xr:uid="{00000000-0005-0000-0000-000067560000}"/>
    <cellStyle name="Currency [0] 12988" xfId="22088" hidden="1" xr:uid="{00000000-0005-0000-0000-000069560000}"/>
    <cellStyle name="Currency [0] 12989" xfId="21450" hidden="1" xr:uid="{00000000-0005-0000-0000-0000EB530000}"/>
    <cellStyle name="Currency [0] 1299" xfId="1356" hidden="1" xr:uid="{00000000-0005-0000-0000-00006D050000}"/>
    <cellStyle name="Currency [0] 12990" xfId="21391" hidden="1" xr:uid="{00000000-0005-0000-0000-0000B0530000}"/>
    <cellStyle name="Currency [0] 12991" xfId="22094" hidden="1" xr:uid="{00000000-0005-0000-0000-00006F560000}"/>
    <cellStyle name="Currency [0] 12992" xfId="22100" hidden="1" xr:uid="{00000000-0005-0000-0000-000075560000}"/>
    <cellStyle name="Currency [0] 12993" xfId="22102" hidden="1" xr:uid="{00000000-0005-0000-0000-000077560000}"/>
    <cellStyle name="Currency [0] 12994" xfId="21381" hidden="1" xr:uid="{00000000-0005-0000-0000-0000A6530000}"/>
    <cellStyle name="Currency [0] 12995" xfId="22096" hidden="1" xr:uid="{00000000-0005-0000-0000-000071560000}"/>
    <cellStyle name="Currency [0] 12996" xfId="22104" hidden="1" xr:uid="{00000000-0005-0000-0000-000079560000}"/>
    <cellStyle name="Currency [0] 12997" xfId="22106" hidden="1" xr:uid="{00000000-0005-0000-0000-00007B560000}"/>
    <cellStyle name="Currency [0] 12998" xfId="22095" hidden="1" xr:uid="{00000000-0005-0000-0000-000070560000}"/>
    <cellStyle name="Currency [0] 12999" xfId="21426" hidden="1" xr:uid="{00000000-0005-0000-0000-0000D3530000}"/>
    <cellStyle name="Currency [0] 13" xfId="51" hidden="1" xr:uid="{00000000-0005-0000-0000-000053000000}"/>
    <cellStyle name="Currency [0] 130" xfId="216" hidden="1" xr:uid="{00000000-0005-0000-0000-0000F9000000}"/>
    <cellStyle name="Currency [0] 1300" xfId="1388" hidden="1" xr:uid="{00000000-0005-0000-0000-00008D050000}"/>
    <cellStyle name="Currency [0] 13000" xfId="22117" hidden="1" xr:uid="{00000000-0005-0000-0000-000086560000}"/>
    <cellStyle name="Currency [0] 13001" xfId="22126" hidden="1" xr:uid="{00000000-0005-0000-0000-00008F560000}"/>
    <cellStyle name="Currency [0] 13002" xfId="22137" hidden="1" xr:uid="{00000000-0005-0000-0000-00009A560000}"/>
    <cellStyle name="Currency [0] 13003" xfId="22143" hidden="1" xr:uid="{00000000-0005-0000-0000-0000A0560000}"/>
    <cellStyle name="Currency [0] 13004" xfId="22115" hidden="1" xr:uid="{00000000-0005-0000-0000-000084560000}"/>
    <cellStyle name="Currency [0] 13005" xfId="22133" hidden="1" xr:uid="{00000000-0005-0000-0000-000096560000}"/>
    <cellStyle name="Currency [0] 13006" xfId="22155" hidden="1" xr:uid="{00000000-0005-0000-0000-0000AC560000}"/>
    <cellStyle name="Currency [0] 13007" xfId="22157" hidden="1" xr:uid="{00000000-0005-0000-0000-0000AE560000}"/>
    <cellStyle name="Currency [0] 13008" xfId="22091" hidden="1" xr:uid="{00000000-0005-0000-0000-00006C560000}"/>
    <cellStyle name="Currency [0] 13009" xfId="21380" hidden="1" xr:uid="{00000000-0005-0000-0000-0000A5530000}"/>
    <cellStyle name="Currency [0] 1301" xfId="1434" hidden="1" xr:uid="{00000000-0005-0000-0000-0000BB050000}"/>
    <cellStyle name="Currency [0] 13010" xfId="22129" hidden="1" xr:uid="{00000000-0005-0000-0000-000092560000}"/>
    <cellStyle name="Currency [0] 13011" xfId="21359" hidden="1" xr:uid="{00000000-0005-0000-0000-000090530000}"/>
    <cellStyle name="Currency [0] 13012" xfId="22118" hidden="1" xr:uid="{00000000-0005-0000-0000-000087560000}"/>
    <cellStyle name="Currency [0] 13013" xfId="22162" hidden="1" xr:uid="{00000000-0005-0000-0000-0000B3560000}"/>
    <cellStyle name="Currency [0] 13014" xfId="22130" hidden="1" xr:uid="{00000000-0005-0000-0000-000093560000}"/>
    <cellStyle name="Currency [0] 13015" xfId="22138" hidden="1" xr:uid="{00000000-0005-0000-0000-00009B560000}"/>
    <cellStyle name="Currency [0] 13016" xfId="22174" hidden="1" xr:uid="{00000000-0005-0000-0000-0000BF560000}"/>
    <cellStyle name="Currency [0] 13017" xfId="22176" hidden="1" xr:uid="{00000000-0005-0000-0000-0000C1560000}"/>
    <cellStyle name="Currency [0] 13018" xfId="22132" hidden="1" xr:uid="{00000000-0005-0000-0000-000095560000}"/>
    <cellStyle name="Currency [0] 13019" xfId="22145" hidden="1" xr:uid="{00000000-0005-0000-0000-0000A2560000}"/>
    <cellStyle name="Currency [0] 1302" xfId="1435" hidden="1" xr:uid="{00000000-0005-0000-0000-0000BC050000}"/>
    <cellStyle name="Currency [0] 13020" xfId="22150" hidden="1" xr:uid="{00000000-0005-0000-0000-0000A7560000}"/>
    <cellStyle name="Currency [0] 13021" xfId="22144" hidden="1" xr:uid="{00000000-0005-0000-0000-0000A1560000}"/>
    <cellStyle name="Currency [0] 13022" xfId="22192" hidden="1" xr:uid="{00000000-0005-0000-0000-0000D1560000}"/>
    <cellStyle name="Currency [0] 13023" xfId="22200" hidden="1" xr:uid="{00000000-0005-0000-0000-0000D9560000}"/>
    <cellStyle name="Currency [0] 13024" xfId="22128" hidden="1" xr:uid="{00000000-0005-0000-0000-000091560000}"/>
    <cellStyle name="Currency [0] 13025" xfId="22186" hidden="1" xr:uid="{00000000-0005-0000-0000-0000CB560000}"/>
    <cellStyle name="Currency [0] 13026" xfId="22209" hidden="1" xr:uid="{00000000-0005-0000-0000-0000E2560000}"/>
    <cellStyle name="Currency [0] 13027" xfId="22211" hidden="1" xr:uid="{00000000-0005-0000-0000-0000E4560000}"/>
    <cellStyle name="Currency [0] 13028" xfId="22111" hidden="1" xr:uid="{00000000-0005-0000-0000-000080560000}"/>
    <cellStyle name="Currency [0] 13029" xfId="22121" hidden="1" xr:uid="{00000000-0005-0000-0000-00008A560000}"/>
    <cellStyle name="Currency [0] 1303" xfId="1412" hidden="1" xr:uid="{00000000-0005-0000-0000-0000A5050000}"/>
    <cellStyle name="Currency [0] 13030" xfId="22183" hidden="1" xr:uid="{00000000-0005-0000-0000-0000C8560000}"/>
    <cellStyle name="Currency [0] 13031" xfId="22148" hidden="1" xr:uid="{00000000-0005-0000-0000-0000A5560000}"/>
    <cellStyle name="Currency [0] 13032" xfId="22098" hidden="1" xr:uid="{00000000-0005-0000-0000-000073560000}"/>
    <cellStyle name="Currency [0] 13033" xfId="22219" hidden="1" xr:uid="{00000000-0005-0000-0000-0000EC560000}"/>
    <cellStyle name="Currency [0] 13034" xfId="22184" hidden="1" xr:uid="{00000000-0005-0000-0000-0000C9560000}"/>
    <cellStyle name="Currency [0] 13035" xfId="22195" hidden="1" xr:uid="{00000000-0005-0000-0000-0000D4560000}"/>
    <cellStyle name="Currency [0] 13036" xfId="22227" hidden="1" xr:uid="{00000000-0005-0000-0000-0000F4560000}"/>
    <cellStyle name="Currency [0] 13037" xfId="22229" hidden="1" xr:uid="{00000000-0005-0000-0000-0000F6560000}"/>
    <cellStyle name="Currency [0] 13038" xfId="22181" hidden="1" xr:uid="{00000000-0005-0000-0000-0000C6560000}"/>
    <cellStyle name="Currency [0] 13039" xfId="22180" hidden="1" xr:uid="{00000000-0005-0000-0000-0000C5560000}"/>
    <cellStyle name="Currency [0] 1304" xfId="1418" hidden="1" xr:uid="{00000000-0005-0000-0000-0000AB050000}"/>
    <cellStyle name="Currency [0] 13040" xfId="22170" hidden="1" xr:uid="{00000000-0005-0000-0000-0000BB560000}"/>
    <cellStyle name="Currency [0] 13041" xfId="22166" hidden="1" xr:uid="{00000000-0005-0000-0000-0000B7560000}"/>
    <cellStyle name="Currency [0] 13042" xfId="22168" hidden="1" xr:uid="{00000000-0005-0000-0000-0000B9560000}"/>
    <cellStyle name="Currency [0] 13043" xfId="22236" hidden="1" xr:uid="{00000000-0005-0000-0000-0000FD560000}"/>
    <cellStyle name="Currency [0] 13044" xfId="21395" hidden="1" xr:uid="{00000000-0005-0000-0000-0000B4530000}"/>
    <cellStyle name="Currency [0] 13045" xfId="22214" hidden="1" xr:uid="{00000000-0005-0000-0000-0000E7560000}"/>
    <cellStyle name="Currency [0] 13046" xfId="22242" hidden="1" xr:uid="{00000000-0005-0000-0000-000003570000}"/>
    <cellStyle name="Currency [0] 13047" xfId="22244" hidden="1" xr:uid="{00000000-0005-0000-0000-000005570000}"/>
    <cellStyle name="Currency [0] 13048" xfId="22119" hidden="1" xr:uid="{00000000-0005-0000-0000-000088560000}"/>
    <cellStyle name="Currency [0] 13049" xfId="22193" hidden="1" xr:uid="{00000000-0005-0000-0000-0000D2560000}"/>
    <cellStyle name="Currency [0] 1305" xfId="1432" hidden="1" xr:uid="{00000000-0005-0000-0000-0000B9050000}"/>
    <cellStyle name="Currency [0] 13050" xfId="22149" hidden="1" xr:uid="{00000000-0005-0000-0000-0000A6560000}"/>
    <cellStyle name="Currency [0] 13051" xfId="22185" hidden="1" xr:uid="{00000000-0005-0000-0000-0000CA560000}"/>
    <cellStyle name="Currency [0] 13052" xfId="22189" hidden="1" xr:uid="{00000000-0005-0000-0000-0000CE560000}"/>
    <cellStyle name="Currency [0] 13053" xfId="22250" hidden="1" xr:uid="{00000000-0005-0000-0000-00000B570000}"/>
    <cellStyle name="Currency [0] 13054" xfId="21408" hidden="1" xr:uid="{00000000-0005-0000-0000-0000C1530000}"/>
    <cellStyle name="Currency [0] 13055" xfId="22232" hidden="1" xr:uid="{00000000-0005-0000-0000-0000F9560000}"/>
    <cellStyle name="Currency [0] 13056" xfId="22255" hidden="1" xr:uid="{00000000-0005-0000-0000-000010570000}"/>
    <cellStyle name="Currency [0] 13057" xfId="22257" hidden="1" xr:uid="{00000000-0005-0000-0000-000012570000}"/>
    <cellStyle name="Currency [0] 13058" xfId="22113" hidden="1" xr:uid="{00000000-0005-0000-0000-000082560000}"/>
    <cellStyle name="Currency [0] 13059" xfId="22212" hidden="1" xr:uid="{00000000-0005-0000-0000-0000E5560000}"/>
    <cellStyle name="Currency [0] 1306" xfId="1419" hidden="1" xr:uid="{00000000-0005-0000-0000-0000AC050000}"/>
    <cellStyle name="Currency [0] 13060" xfId="22179" hidden="1" xr:uid="{00000000-0005-0000-0000-0000C4560000}"/>
    <cellStyle name="Currency [0] 13061" xfId="22197" hidden="1" xr:uid="{00000000-0005-0000-0000-0000D6560000}"/>
    <cellStyle name="Currency [0] 13062" xfId="22194" hidden="1" xr:uid="{00000000-0005-0000-0000-0000D3560000}"/>
    <cellStyle name="Currency [0] 13063" xfId="22261" hidden="1" xr:uid="{00000000-0005-0000-0000-000016570000}"/>
    <cellStyle name="Currency [0] 13064" xfId="22146" hidden="1" xr:uid="{00000000-0005-0000-0000-0000A3560000}"/>
    <cellStyle name="Currency [0] 13065" xfId="22246" hidden="1" xr:uid="{00000000-0005-0000-0000-000007570000}"/>
    <cellStyle name="Currency [0] 13066" xfId="22268" hidden="1" xr:uid="{00000000-0005-0000-0000-00001D570000}"/>
    <cellStyle name="Currency [0] 13067" xfId="22270" hidden="1" xr:uid="{00000000-0005-0000-0000-00001F570000}"/>
    <cellStyle name="Currency [0] 13068" xfId="22198" hidden="1" xr:uid="{00000000-0005-0000-0000-0000D7560000}"/>
    <cellStyle name="Currency [0] 13069" xfId="22230" hidden="1" xr:uid="{00000000-0005-0000-0000-0000F7560000}"/>
    <cellStyle name="Currency [0] 1307" xfId="1436" hidden="1" xr:uid="{00000000-0005-0000-0000-0000BD050000}"/>
    <cellStyle name="Currency [0] 13070" xfId="21360" hidden="1" xr:uid="{00000000-0005-0000-0000-000091530000}"/>
    <cellStyle name="Currency [0] 13071" xfId="22216" hidden="1" xr:uid="{00000000-0005-0000-0000-0000E9560000}"/>
    <cellStyle name="Currency [0] 13072" xfId="22213" hidden="1" xr:uid="{00000000-0005-0000-0000-0000E6560000}"/>
    <cellStyle name="Currency [0] 13073" xfId="22274" hidden="1" xr:uid="{00000000-0005-0000-0000-000023570000}"/>
    <cellStyle name="Currency [0] 13074" xfId="22109" hidden="1" xr:uid="{00000000-0005-0000-0000-00007E560000}"/>
    <cellStyle name="Currency [0] 13075" xfId="22258" hidden="1" xr:uid="{00000000-0005-0000-0000-000013570000}"/>
    <cellStyle name="Currency [0] 13076" xfId="22278" hidden="1" xr:uid="{00000000-0005-0000-0000-000027570000}"/>
    <cellStyle name="Currency [0] 13077" xfId="22280" hidden="1" xr:uid="{00000000-0005-0000-0000-000029570000}"/>
    <cellStyle name="Currency [0] 13078" xfId="22217" hidden="1" xr:uid="{00000000-0005-0000-0000-0000EA560000}"/>
    <cellStyle name="Currency [0] 13079" xfId="22245" hidden="1" xr:uid="{00000000-0005-0000-0000-000006570000}"/>
    <cellStyle name="Currency [0] 1308" xfId="1437" hidden="1" xr:uid="{00000000-0005-0000-0000-0000BE050000}"/>
    <cellStyle name="Currency [0] 13080" xfId="22205" hidden="1" xr:uid="{00000000-0005-0000-0000-0000DE560000}"/>
    <cellStyle name="Currency [0] 13081" xfId="22234" hidden="1" xr:uid="{00000000-0005-0000-0000-0000FB560000}"/>
    <cellStyle name="Currency [0] 13082" xfId="22231" hidden="1" xr:uid="{00000000-0005-0000-0000-0000F8560000}"/>
    <cellStyle name="Currency [0] 13083" xfId="22284" hidden="1" xr:uid="{00000000-0005-0000-0000-00002D570000}"/>
    <cellStyle name="Currency [0] 13084" xfId="22112" hidden="1" xr:uid="{00000000-0005-0000-0000-000081560000}"/>
    <cellStyle name="Currency [0] 13085" xfId="22271" hidden="1" xr:uid="{00000000-0005-0000-0000-000020570000}"/>
    <cellStyle name="Currency [0] 13086" xfId="22288" hidden="1" xr:uid="{00000000-0005-0000-0000-000031570000}"/>
    <cellStyle name="Currency [0] 13087" xfId="22290" hidden="1" xr:uid="{00000000-0005-0000-0000-000033570000}"/>
    <cellStyle name="Currency [0] 13088" xfId="22171" hidden="1" xr:uid="{00000000-0005-0000-0000-0000BC560000}"/>
    <cellStyle name="Currency [0] 13089" xfId="22207" hidden="1" xr:uid="{00000000-0005-0000-0000-0000E0560000}"/>
    <cellStyle name="Currency [0] 1309" xfId="1433" hidden="1" xr:uid="{00000000-0005-0000-0000-0000BA050000}"/>
    <cellStyle name="Currency [0] 13090" xfId="22276" hidden="1" xr:uid="{00000000-0005-0000-0000-000025570000}"/>
    <cellStyle name="Currency [0] 13091" xfId="22264" hidden="1" xr:uid="{00000000-0005-0000-0000-000019570000}"/>
    <cellStyle name="Currency [0] 13092" xfId="22281" hidden="1" xr:uid="{00000000-0005-0000-0000-00002A570000}"/>
    <cellStyle name="Currency [0] 13093" xfId="22292" hidden="1" xr:uid="{00000000-0005-0000-0000-000035570000}"/>
    <cellStyle name="Currency [0] 13094" xfId="22140" hidden="1" xr:uid="{00000000-0005-0000-0000-00009D560000}"/>
    <cellStyle name="Currency [0] 13095" xfId="22204" hidden="1" xr:uid="{00000000-0005-0000-0000-0000DD560000}"/>
    <cellStyle name="Currency [0] 13096" xfId="22296" hidden="1" xr:uid="{00000000-0005-0000-0000-000039570000}"/>
    <cellStyle name="Currency [0] 13097" xfId="22298" hidden="1" xr:uid="{00000000-0005-0000-0000-00003B570000}"/>
    <cellStyle name="Currency [0] 13098" xfId="22253" hidden="1" xr:uid="{00000000-0005-0000-0000-00000E570000}"/>
    <cellStyle name="Currency [0] 13099" xfId="22265" hidden="1" xr:uid="{00000000-0005-0000-0000-00001A570000}"/>
    <cellStyle name="Currency [0] 131" xfId="205" hidden="1" xr:uid="{00000000-0005-0000-0000-0000EE000000}"/>
    <cellStyle name="Currency [0] 1310" xfId="1406" hidden="1" xr:uid="{00000000-0005-0000-0000-00009F050000}"/>
    <cellStyle name="Currency [0] 13100" xfId="22293" hidden="1" xr:uid="{00000000-0005-0000-0000-000036570000}"/>
    <cellStyle name="Currency [0] 13101" xfId="22266" hidden="1" xr:uid="{00000000-0005-0000-0000-00001B570000}"/>
    <cellStyle name="Currency [0] 13102" xfId="22299" hidden="1" xr:uid="{00000000-0005-0000-0000-00003C570000}"/>
    <cellStyle name="Currency [0] 13103" xfId="22301" hidden="1" xr:uid="{00000000-0005-0000-0000-00003E570000}"/>
    <cellStyle name="Currency [0] 13104" xfId="22294" hidden="1" xr:uid="{00000000-0005-0000-0000-000037570000}"/>
    <cellStyle name="Currency [0] 13105" xfId="22240" hidden="1" xr:uid="{00000000-0005-0000-0000-000001570000}"/>
    <cellStyle name="Currency [0] 13106" xfId="22303" hidden="1" xr:uid="{00000000-0005-0000-0000-000040570000}"/>
    <cellStyle name="Currency [0] 13107" xfId="22305" hidden="1" xr:uid="{00000000-0005-0000-0000-000042570000}"/>
    <cellStyle name="Currency [0] 13108" xfId="19952" hidden="1" xr:uid="{00000000-0005-0000-0000-0000114E0000}"/>
    <cellStyle name="Currency [0] 13109" xfId="19890" hidden="1" xr:uid="{00000000-0005-0000-0000-0000D34D0000}"/>
    <cellStyle name="Currency [0] 1311" xfId="1438" hidden="1" xr:uid="{00000000-0005-0000-0000-0000BF050000}"/>
    <cellStyle name="Currency [0] 13110" xfId="21145" hidden="1" xr:uid="{00000000-0005-0000-0000-0000BA520000}"/>
    <cellStyle name="Currency [0] 13111" xfId="22310" hidden="1" xr:uid="{00000000-0005-0000-0000-000047570000}"/>
    <cellStyle name="Currency [0] 13112" xfId="22313" hidden="1" xr:uid="{00000000-0005-0000-0000-00004A570000}"/>
    <cellStyle name="Currency [0] 13113" xfId="19927" hidden="1" xr:uid="{00000000-0005-0000-0000-0000F84D0000}"/>
    <cellStyle name="Currency [0] 13114" xfId="22306" hidden="1" xr:uid="{00000000-0005-0000-0000-000043570000}"/>
    <cellStyle name="Currency [0] 13115" xfId="22315" hidden="1" xr:uid="{00000000-0005-0000-0000-00004C570000}"/>
    <cellStyle name="Currency [0] 13116" xfId="22317" hidden="1" xr:uid="{00000000-0005-0000-0000-00004E570000}"/>
    <cellStyle name="Currency [0] 13117" xfId="19902" hidden="1" xr:uid="{00000000-0005-0000-0000-0000DF4D0000}"/>
    <cellStyle name="Currency [0] 13118" xfId="19924" hidden="1" xr:uid="{00000000-0005-0000-0000-0000F54D0000}"/>
    <cellStyle name="Currency [0] 13119" xfId="22328" hidden="1" xr:uid="{00000000-0005-0000-0000-000059570000}"/>
    <cellStyle name="Currency [0] 1312" xfId="1439" hidden="1" xr:uid="{00000000-0005-0000-0000-0000C0050000}"/>
    <cellStyle name="Currency [0] 13120" xfId="22337" hidden="1" xr:uid="{00000000-0005-0000-0000-000062570000}"/>
    <cellStyle name="Currency [0] 13121" xfId="22348" hidden="1" xr:uid="{00000000-0005-0000-0000-00006D570000}"/>
    <cellStyle name="Currency [0] 13122" xfId="22354" hidden="1" xr:uid="{00000000-0005-0000-0000-000073570000}"/>
    <cellStyle name="Currency [0] 13123" xfId="22326" hidden="1" xr:uid="{00000000-0005-0000-0000-000057570000}"/>
    <cellStyle name="Currency [0] 13124" xfId="22344" hidden="1" xr:uid="{00000000-0005-0000-0000-000069570000}"/>
    <cellStyle name="Currency [0] 13125" xfId="22366" hidden="1" xr:uid="{00000000-0005-0000-0000-00007F570000}"/>
    <cellStyle name="Currency [0] 13126" xfId="22368" hidden="1" xr:uid="{00000000-0005-0000-0000-000081570000}"/>
    <cellStyle name="Currency [0] 13127" xfId="19873" hidden="1" xr:uid="{00000000-0005-0000-0000-0000C24D0000}"/>
    <cellStyle name="Currency [0] 13128" xfId="19907" hidden="1" xr:uid="{00000000-0005-0000-0000-0000E44D0000}"/>
    <cellStyle name="Currency [0] 13129" xfId="22340" hidden="1" xr:uid="{00000000-0005-0000-0000-000065570000}"/>
    <cellStyle name="Currency [0] 1313" xfId="1465" hidden="1" xr:uid="{00000000-0005-0000-0000-0000DA050000}"/>
    <cellStyle name="Currency [0] 13130" xfId="19911" hidden="1" xr:uid="{00000000-0005-0000-0000-0000E84D0000}"/>
    <cellStyle name="Currency [0] 13131" xfId="22329" hidden="1" xr:uid="{00000000-0005-0000-0000-00005A570000}"/>
    <cellStyle name="Currency [0] 13132" xfId="22373" hidden="1" xr:uid="{00000000-0005-0000-0000-000086570000}"/>
    <cellStyle name="Currency [0] 13133" xfId="22341" hidden="1" xr:uid="{00000000-0005-0000-0000-000066570000}"/>
    <cellStyle name="Currency [0] 13134" xfId="22349" hidden="1" xr:uid="{00000000-0005-0000-0000-00006E570000}"/>
    <cellStyle name="Currency [0] 13135" xfId="22385" hidden="1" xr:uid="{00000000-0005-0000-0000-000092570000}"/>
    <cellStyle name="Currency [0] 13136" xfId="22387" hidden="1" xr:uid="{00000000-0005-0000-0000-000094570000}"/>
    <cellStyle name="Currency [0] 13137" xfId="22343" hidden="1" xr:uid="{00000000-0005-0000-0000-000068570000}"/>
    <cellStyle name="Currency [0] 13138" xfId="22356" hidden="1" xr:uid="{00000000-0005-0000-0000-000075570000}"/>
    <cellStyle name="Currency [0] 13139" xfId="22361" hidden="1" xr:uid="{00000000-0005-0000-0000-00007A570000}"/>
    <cellStyle name="Currency [0] 1314" xfId="1473" hidden="1" xr:uid="{00000000-0005-0000-0000-0000E2050000}"/>
    <cellStyle name="Currency [0] 13140" xfId="22355" hidden="1" xr:uid="{00000000-0005-0000-0000-000074570000}"/>
    <cellStyle name="Currency [0] 13141" xfId="22403" hidden="1" xr:uid="{00000000-0005-0000-0000-0000A4570000}"/>
    <cellStyle name="Currency [0] 13142" xfId="22411" hidden="1" xr:uid="{00000000-0005-0000-0000-0000AC570000}"/>
    <cellStyle name="Currency [0] 13143" xfId="22339" hidden="1" xr:uid="{00000000-0005-0000-0000-000064570000}"/>
    <cellStyle name="Currency [0] 13144" xfId="22397" hidden="1" xr:uid="{00000000-0005-0000-0000-00009E570000}"/>
    <cellStyle name="Currency [0] 13145" xfId="22420" hidden="1" xr:uid="{00000000-0005-0000-0000-0000B5570000}"/>
    <cellStyle name="Currency [0] 13146" xfId="22422" hidden="1" xr:uid="{00000000-0005-0000-0000-0000B7570000}"/>
    <cellStyle name="Currency [0] 13147" xfId="22322" hidden="1" xr:uid="{00000000-0005-0000-0000-000053570000}"/>
    <cellStyle name="Currency [0] 13148" xfId="22332" hidden="1" xr:uid="{00000000-0005-0000-0000-00005D570000}"/>
    <cellStyle name="Currency [0] 13149" xfId="22394" hidden="1" xr:uid="{00000000-0005-0000-0000-00009B570000}"/>
    <cellStyle name="Currency [0] 1315" xfId="1476" hidden="1" xr:uid="{00000000-0005-0000-0000-0000E5050000}"/>
    <cellStyle name="Currency [0] 13150" xfId="22359" hidden="1" xr:uid="{00000000-0005-0000-0000-000078570000}"/>
    <cellStyle name="Currency [0] 13151" xfId="22308" hidden="1" xr:uid="{00000000-0005-0000-0000-000045570000}"/>
    <cellStyle name="Currency [0] 13152" xfId="22430" hidden="1" xr:uid="{00000000-0005-0000-0000-0000BF570000}"/>
    <cellStyle name="Currency [0] 13153" xfId="22395" hidden="1" xr:uid="{00000000-0005-0000-0000-00009C570000}"/>
    <cellStyle name="Currency [0] 13154" xfId="22406" hidden="1" xr:uid="{00000000-0005-0000-0000-0000A7570000}"/>
    <cellStyle name="Currency [0] 13155" xfId="22438" hidden="1" xr:uid="{00000000-0005-0000-0000-0000C7570000}"/>
    <cellStyle name="Currency [0] 13156" xfId="22440" hidden="1" xr:uid="{00000000-0005-0000-0000-0000C9570000}"/>
    <cellStyle name="Currency [0] 13157" xfId="22392" hidden="1" xr:uid="{00000000-0005-0000-0000-000099570000}"/>
    <cellStyle name="Currency [0] 13158" xfId="22391" hidden="1" xr:uid="{00000000-0005-0000-0000-000098570000}"/>
    <cellStyle name="Currency [0] 13159" xfId="22381" hidden="1" xr:uid="{00000000-0005-0000-0000-00008E570000}"/>
    <cellStyle name="Currency [0] 1316" xfId="1480" hidden="1" xr:uid="{00000000-0005-0000-0000-0000E9050000}"/>
    <cellStyle name="Currency [0] 13160" xfId="22377" hidden="1" xr:uid="{00000000-0005-0000-0000-00008A570000}"/>
    <cellStyle name="Currency [0] 13161" xfId="22379" hidden="1" xr:uid="{00000000-0005-0000-0000-00008C570000}"/>
    <cellStyle name="Currency [0] 13162" xfId="22447" hidden="1" xr:uid="{00000000-0005-0000-0000-0000D0570000}"/>
    <cellStyle name="Currency [0] 13163" xfId="19966" hidden="1" xr:uid="{00000000-0005-0000-0000-00001F4E0000}"/>
    <cellStyle name="Currency [0] 13164" xfId="22425" hidden="1" xr:uid="{00000000-0005-0000-0000-0000BA570000}"/>
    <cellStyle name="Currency [0] 13165" xfId="22453" hidden="1" xr:uid="{00000000-0005-0000-0000-0000D6570000}"/>
    <cellStyle name="Currency [0] 13166" xfId="22455" hidden="1" xr:uid="{00000000-0005-0000-0000-0000D8570000}"/>
    <cellStyle name="Currency [0] 13167" xfId="22330" hidden="1" xr:uid="{00000000-0005-0000-0000-00005B570000}"/>
    <cellStyle name="Currency [0] 13168" xfId="22404" hidden="1" xr:uid="{00000000-0005-0000-0000-0000A5570000}"/>
    <cellStyle name="Currency [0] 13169" xfId="22360" hidden="1" xr:uid="{00000000-0005-0000-0000-000079570000}"/>
    <cellStyle name="Currency [0] 1317" xfId="1482" hidden="1" xr:uid="{00000000-0005-0000-0000-0000EB050000}"/>
    <cellStyle name="Currency [0] 13170" xfId="22396" hidden="1" xr:uid="{00000000-0005-0000-0000-00009D570000}"/>
    <cellStyle name="Currency [0] 13171" xfId="22400" hidden="1" xr:uid="{00000000-0005-0000-0000-0000A1570000}"/>
    <cellStyle name="Currency [0] 13172" xfId="22461" hidden="1" xr:uid="{00000000-0005-0000-0000-0000DE570000}"/>
    <cellStyle name="Currency [0] 13173" xfId="19905" hidden="1" xr:uid="{00000000-0005-0000-0000-0000E24D0000}"/>
    <cellStyle name="Currency [0] 13174" xfId="22443" hidden="1" xr:uid="{00000000-0005-0000-0000-0000CC570000}"/>
    <cellStyle name="Currency [0] 13175" xfId="22466" hidden="1" xr:uid="{00000000-0005-0000-0000-0000E3570000}"/>
    <cellStyle name="Currency [0] 13176" xfId="22468" hidden="1" xr:uid="{00000000-0005-0000-0000-0000E5570000}"/>
    <cellStyle name="Currency [0] 13177" xfId="22324" hidden="1" xr:uid="{00000000-0005-0000-0000-000055570000}"/>
    <cellStyle name="Currency [0] 13178" xfId="22423" hidden="1" xr:uid="{00000000-0005-0000-0000-0000B8570000}"/>
    <cellStyle name="Currency [0] 13179" xfId="22390" hidden="1" xr:uid="{00000000-0005-0000-0000-000097570000}"/>
    <cellStyle name="Currency [0] 1318" xfId="1472" hidden="1" xr:uid="{00000000-0005-0000-0000-0000E1050000}"/>
    <cellStyle name="Currency [0] 13180" xfId="22408" hidden="1" xr:uid="{00000000-0005-0000-0000-0000A9570000}"/>
    <cellStyle name="Currency [0] 13181" xfId="22405" hidden="1" xr:uid="{00000000-0005-0000-0000-0000A6570000}"/>
    <cellStyle name="Currency [0] 13182" xfId="22472" hidden="1" xr:uid="{00000000-0005-0000-0000-0000E9570000}"/>
    <cellStyle name="Currency [0] 13183" xfId="22357" hidden="1" xr:uid="{00000000-0005-0000-0000-000076570000}"/>
    <cellStyle name="Currency [0] 13184" xfId="22457" hidden="1" xr:uid="{00000000-0005-0000-0000-0000DA570000}"/>
    <cellStyle name="Currency [0] 13185" xfId="22479" hidden="1" xr:uid="{00000000-0005-0000-0000-0000F0570000}"/>
    <cellStyle name="Currency [0] 13186" xfId="22481" hidden="1" xr:uid="{00000000-0005-0000-0000-0000F2570000}"/>
    <cellStyle name="Currency [0] 13187" xfId="22409" hidden="1" xr:uid="{00000000-0005-0000-0000-0000AA570000}"/>
    <cellStyle name="Currency [0] 13188" xfId="22441" hidden="1" xr:uid="{00000000-0005-0000-0000-0000CA570000}"/>
    <cellStyle name="Currency [0] 13189" xfId="19914" hidden="1" xr:uid="{00000000-0005-0000-0000-0000EB4D0000}"/>
    <cellStyle name="Currency [0] 1319" xfId="1478" hidden="1" xr:uid="{00000000-0005-0000-0000-0000E7050000}"/>
    <cellStyle name="Currency [0] 13190" xfId="22427" hidden="1" xr:uid="{00000000-0005-0000-0000-0000BC570000}"/>
    <cellStyle name="Currency [0] 13191" xfId="22424" hidden="1" xr:uid="{00000000-0005-0000-0000-0000B9570000}"/>
    <cellStyle name="Currency [0] 13192" xfId="22485" hidden="1" xr:uid="{00000000-0005-0000-0000-0000F6570000}"/>
    <cellStyle name="Currency [0] 13193" xfId="22320" hidden="1" xr:uid="{00000000-0005-0000-0000-000051570000}"/>
    <cellStyle name="Currency [0] 13194" xfId="22469" hidden="1" xr:uid="{00000000-0005-0000-0000-0000E6570000}"/>
    <cellStyle name="Currency [0] 13195" xfId="22489" hidden="1" xr:uid="{00000000-0005-0000-0000-0000FA570000}"/>
    <cellStyle name="Currency [0] 13196" xfId="22491" hidden="1" xr:uid="{00000000-0005-0000-0000-0000FC570000}"/>
    <cellStyle name="Currency [0] 13197" xfId="22428" hidden="1" xr:uid="{00000000-0005-0000-0000-0000BD570000}"/>
    <cellStyle name="Currency [0] 13198" xfId="22456" hidden="1" xr:uid="{00000000-0005-0000-0000-0000D9570000}"/>
    <cellStyle name="Currency [0] 13199" xfId="22416" hidden="1" xr:uid="{00000000-0005-0000-0000-0000B1570000}"/>
    <cellStyle name="Currency [0] 132" xfId="230" hidden="1" xr:uid="{00000000-0005-0000-0000-000007010000}"/>
    <cellStyle name="Currency [0] 1320" xfId="1484" hidden="1" xr:uid="{00000000-0005-0000-0000-0000ED050000}"/>
    <cellStyle name="Currency [0] 13200" xfId="22445" hidden="1" xr:uid="{00000000-0005-0000-0000-0000CE570000}"/>
    <cellStyle name="Currency [0] 13201" xfId="22442" hidden="1" xr:uid="{00000000-0005-0000-0000-0000CB570000}"/>
    <cellStyle name="Currency [0] 13202" xfId="22495" hidden="1" xr:uid="{00000000-0005-0000-0000-000000580000}"/>
    <cellStyle name="Currency [0] 13203" xfId="22323" hidden="1" xr:uid="{00000000-0005-0000-0000-000054570000}"/>
    <cellStyle name="Currency [0] 13204" xfId="22482" hidden="1" xr:uid="{00000000-0005-0000-0000-0000F3570000}"/>
    <cellStyle name="Currency [0] 13205" xfId="22499" hidden="1" xr:uid="{00000000-0005-0000-0000-000004580000}"/>
    <cellStyle name="Currency [0] 13206" xfId="22501" hidden="1" xr:uid="{00000000-0005-0000-0000-000006580000}"/>
    <cellStyle name="Currency [0] 13207" xfId="22382" hidden="1" xr:uid="{00000000-0005-0000-0000-00008F570000}"/>
    <cellStyle name="Currency [0] 13208" xfId="22418" hidden="1" xr:uid="{00000000-0005-0000-0000-0000B3570000}"/>
    <cellStyle name="Currency [0] 13209" xfId="22487" hidden="1" xr:uid="{00000000-0005-0000-0000-0000F8570000}"/>
    <cellStyle name="Currency [0] 1321" xfId="1485" hidden="1" xr:uid="{00000000-0005-0000-0000-0000EE050000}"/>
    <cellStyle name="Currency [0] 13210" xfId="22475" hidden="1" xr:uid="{00000000-0005-0000-0000-0000EC570000}"/>
    <cellStyle name="Currency [0] 13211" xfId="22492" hidden="1" xr:uid="{00000000-0005-0000-0000-0000FD570000}"/>
    <cellStyle name="Currency [0] 13212" xfId="22503" hidden="1" xr:uid="{00000000-0005-0000-0000-000008580000}"/>
    <cellStyle name="Currency [0] 13213" xfId="22351" hidden="1" xr:uid="{00000000-0005-0000-0000-000070570000}"/>
    <cellStyle name="Currency [0] 13214" xfId="22415" hidden="1" xr:uid="{00000000-0005-0000-0000-0000B0570000}"/>
    <cellStyle name="Currency [0] 13215" xfId="22507" hidden="1" xr:uid="{00000000-0005-0000-0000-00000C580000}"/>
    <cellStyle name="Currency [0] 13216" xfId="22509" hidden="1" xr:uid="{00000000-0005-0000-0000-00000E580000}"/>
    <cellStyle name="Currency [0] 13217" xfId="22464" hidden="1" xr:uid="{00000000-0005-0000-0000-0000E1570000}"/>
    <cellStyle name="Currency [0] 13218" xfId="22476" hidden="1" xr:uid="{00000000-0005-0000-0000-0000ED570000}"/>
    <cellStyle name="Currency [0] 13219" xfId="22504" hidden="1" xr:uid="{00000000-0005-0000-0000-000009580000}"/>
    <cellStyle name="Currency [0] 1322" xfId="1477" hidden="1" xr:uid="{00000000-0005-0000-0000-0000E6050000}"/>
    <cellStyle name="Currency [0] 13220" xfId="22477" hidden="1" xr:uid="{00000000-0005-0000-0000-0000EE570000}"/>
    <cellStyle name="Currency [0] 13221" xfId="22510" hidden="1" xr:uid="{00000000-0005-0000-0000-00000F580000}"/>
    <cellStyle name="Currency [0] 13222" xfId="22512" hidden="1" xr:uid="{00000000-0005-0000-0000-000011580000}"/>
    <cellStyle name="Currency [0] 13223" xfId="22505" hidden="1" xr:uid="{00000000-0005-0000-0000-00000A580000}"/>
    <cellStyle name="Currency [0] 13224" xfId="22451" hidden="1" xr:uid="{00000000-0005-0000-0000-0000D4570000}"/>
    <cellStyle name="Currency [0] 13225" xfId="22514" hidden="1" xr:uid="{00000000-0005-0000-0000-000013580000}"/>
    <cellStyle name="Currency [0] 13226" xfId="22516" hidden="1" xr:uid="{00000000-0005-0000-0000-000015580000}"/>
    <cellStyle name="Currency [0] 13227" xfId="22575" hidden="1" xr:uid="{00000000-0005-0000-0000-000050580000}"/>
    <cellStyle name="Currency [0] 13228" xfId="22594" hidden="1" xr:uid="{00000000-0005-0000-0000-000063580000}"/>
    <cellStyle name="Currency [0] 13229" xfId="22601" hidden="1" xr:uid="{00000000-0005-0000-0000-00006A580000}"/>
    <cellStyle name="Currency [0] 1323" xfId="1466" hidden="1" xr:uid="{00000000-0005-0000-0000-0000DB050000}"/>
    <cellStyle name="Currency [0] 13230" xfId="22608" hidden="1" xr:uid="{00000000-0005-0000-0000-000071580000}"/>
    <cellStyle name="Currency [0] 13231" xfId="22613" hidden="1" xr:uid="{00000000-0005-0000-0000-000076580000}"/>
    <cellStyle name="Currency [0] 13232" xfId="22592" hidden="1" xr:uid="{00000000-0005-0000-0000-000061580000}"/>
    <cellStyle name="Currency [0] 13233" xfId="22603" hidden="1" xr:uid="{00000000-0005-0000-0000-00006C580000}"/>
    <cellStyle name="Currency [0] 13234" xfId="22617" hidden="1" xr:uid="{00000000-0005-0000-0000-00007A580000}"/>
    <cellStyle name="Currency [0] 13235" xfId="22619" hidden="1" xr:uid="{00000000-0005-0000-0000-00007C580000}"/>
    <cellStyle name="Currency [0] 13236" xfId="22602" hidden="1" xr:uid="{00000000-0005-0000-0000-00006B580000}"/>
    <cellStyle name="Currency [0] 13237" xfId="22576" hidden="1" xr:uid="{00000000-0005-0000-0000-000051580000}"/>
    <cellStyle name="Currency [0] 13238" xfId="22630" hidden="1" xr:uid="{00000000-0005-0000-0000-000087580000}"/>
    <cellStyle name="Currency [0] 13239" xfId="22639" hidden="1" xr:uid="{00000000-0005-0000-0000-000090580000}"/>
    <cellStyle name="Currency [0] 1324" xfId="1491" hidden="1" xr:uid="{00000000-0005-0000-0000-0000F4050000}"/>
    <cellStyle name="Currency [0] 13240" xfId="22650" hidden="1" xr:uid="{00000000-0005-0000-0000-00009B580000}"/>
    <cellStyle name="Currency [0] 13241" xfId="22656" hidden="1" xr:uid="{00000000-0005-0000-0000-0000A1580000}"/>
    <cellStyle name="Currency [0] 13242" xfId="22628" hidden="1" xr:uid="{00000000-0005-0000-0000-000085580000}"/>
    <cellStyle name="Currency [0] 13243" xfId="22646" hidden="1" xr:uid="{00000000-0005-0000-0000-000097580000}"/>
    <cellStyle name="Currency [0] 13244" xfId="22668" hidden="1" xr:uid="{00000000-0005-0000-0000-0000AD580000}"/>
    <cellStyle name="Currency [0] 13245" xfId="22670" hidden="1" xr:uid="{00000000-0005-0000-0000-0000AF580000}"/>
    <cellStyle name="Currency [0] 13246" xfId="22598" hidden="1" xr:uid="{00000000-0005-0000-0000-000067580000}"/>
    <cellStyle name="Currency [0] 13247" xfId="22582" hidden="1" xr:uid="{00000000-0005-0000-0000-000057580000}"/>
    <cellStyle name="Currency [0] 13248" xfId="22642" hidden="1" xr:uid="{00000000-0005-0000-0000-000093580000}"/>
    <cellStyle name="Currency [0] 13249" xfId="22587" hidden="1" xr:uid="{00000000-0005-0000-0000-00005C580000}"/>
    <cellStyle name="Currency [0] 1325" xfId="1495" hidden="1" xr:uid="{00000000-0005-0000-0000-0000F8050000}"/>
    <cellStyle name="Currency [0] 13250" xfId="22631" hidden="1" xr:uid="{00000000-0005-0000-0000-000088580000}"/>
    <cellStyle name="Currency [0] 13251" xfId="22675" hidden="1" xr:uid="{00000000-0005-0000-0000-0000B4580000}"/>
    <cellStyle name="Currency [0] 13252" xfId="22643" hidden="1" xr:uid="{00000000-0005-0000-0000-000094580000}"/>
    <cellStyle name="Currency [0] 13253" xfId="22651" hidden="1" xr:uid="{00000000-0005-0000-0000-00009C580000}"/>
    <cellStyle name="Currency [0] 13254" xfId="22687" hidden="1" xr:uid="{00000000-0005-0000-0000-0000C0580000}"/>
    <cellStyle name="Currency [0] 13255" xfId="22689" hidden="1" xr:uid="{00000000-0005-0000-0000-0000C2580000}"/>
    <cellStyle name="Currency [0] 13256" xfId="22645" hidden="1" xr:uid="{00000000-0005-0000-0000-000096580000}"/>
    <cellStyle name="Currency [0] 13257" xfId="22658" hidden="1" xr:uid="{00000000-0005-0000-0000-0000A3580000}"/>
    <cellStyle name="Currency [0] 13258" xfId="22663" hidden="1" xr:uid="{00000000-0005-0000-0000-0000A8580000}"/>
    <cellStyle name="Currency [0] 13259" xfId="22657" hidden="1" xr:uid="{00000000-0005-0000-0000-0000A2580000}"/>
    <cellStyle name="Currency [0] 1326" xfId="1501" hidden="1" xr:uid="{00000000-0005-0000-0000-0000FE050000}"/>
    <cellStyle name="Currency [0] 13260" xfId="22705" hidden="1" xr:uid="{00000000-0005-0000-0000-0000D2580000}"/>
    <cellStyle name="Currency [0] 13261" xfId="22713" hidden="1" xr:uid="{00000000-0005-0000-0000-0000DA580000}"/>
    <cellStyle name="Currency [0] 13262" xfId="22641" hidden="1" xr:uid="{00000000-0005-0000-0000-000092580000}"/>
    <cellStyle name="Currency [0] 13263" xfId="22699" hidden="1" xr:uid="{00000000-0005-0000-0000-0000CC580000}"/>
    <cellStyle name="Currency [0] 13264" xfId="22722" hidden="1" xr:uid="{00000000-0005-0000-0000-0000E3580000}"/>
    <cellStyle name="Currency [0] 13265" xfId="22724" hidden="1" xr:uid="{00000000-0005-0000-0000-0000E5580000}"/>
    <cellStyle name="Currency [0] 13266" xfId="22624" hidden="1" xr:uid="{00000000-0005-0000-0000-000081580000}"/>
    <cellStyle name="Currency [0] 13267" xfId="22634" hidden="1" xr:uid="{00000000-0005-0000-0000-00008B580000}"/>
    <cellStyle name="Currency [0] 13268" xfId="22696" hidden="1" xr:uid="{00000000-0005-0000-0000-0000C9580000}"/>
    <cellStyle name="Currency [0] 13269" xfId="22661" hidden="1" xr:uid="{00000000-0005-0000-0000-0000A6580000}"/>
    <cellStyle name="Currency [0] 1327" xfId="1504" hidden="1" xr:uid="{00000000-0005-0000-0000-000001060000}"/>
    <cellStyle name="Currency [0] 13270" xfId="22606" hidden="1" xr:uid="{00000000-0005-0000-0000-00006F580000}"/>
    <cellStyle name="Currency [0] 13271" xfId="22732" hidden="1" xr:uid="{00000000-0005-0000-0000-0000ED580000}"/>
    <cellStyle name="Currency [0] 13272" xfId="22697" hidden="1" xr:uid="{00000000-0005-0000-0000-0000CA580000}"/>
    <cellStyle name="Currency [0] 13273" xfId="22708" hidden="1" xr:uid="{00000000-0005-0000-0000-0000D5580000}"/>
    <cellStyle name="Currency [0] 13274" xfId="22740" hidden="1" xr:uid="{00000000-0005-0000-0000-0000F5580000}"/>
    <cellStyle name="Currency [0] 13275" xfId="22742" hidden="1" xr:uid="{00000000-0005-0000-0000-0000F7580000}"/>
    <cellStyle name="Currency [0] 13276" xfId="22694" hidden="1" xr:uid="{00000000-0005-0000-0000-0000C7580000}"/>
    <cellStyle name="Currency [0] 13277" xfId="22693" hidden="1" xr:uid="{00000000-0005-0000-0000-0000C6580000}"/>
    <cellStyle name="Currency [0] 13278" xfId="22683" hidden="1" xr:uid="{00000000-0005-0000-0000-0000BC580000}"/>
    <cellStyle name="Currency [0] 13279" xfId="22679" hidden="1" xr:uid="{00000000-0005-0000-0000-0000B8580000}"/>
    <cellStyle name="Currency [0] 1328" xfId="1490" hidden="1" xr:uid="{00000000-0005-0000-0000-0000F3050000}"/>
    <cellStyle name="Currency [0] 13280" xfId="22681" hidden="1" xr:uid="{00000000-0005-0000-0000-0000BA580000}"/>
    <cellStyle name="Currency [0] 13281" xfId="22749" hidden="1" xr:uid="{00000000-0005-0000-0000-0000FE580000}"/>
    <cellStyle name="Currency [0] 13282" xfId="22584" hidden="1" xr:uid="{00000000-0005-0000-0000-000059580000}"/>
    <cellStyle name="Currency [0] 13283" xfId="22727" hidden="1" xr:uid="{00000000-0005-0000-0000-0000E8580000}"/>
    <cellStyle name="Currency [0] 13284" xfId="22755" hidden="1" xr:uid="{00000000-0005-0000-0000-000004590000}"/>
    <cellStyle name="Currency [0] 13285" xfId="22757" hidden="1" xr:uid="{00000000-0005-0000-0000-000006590000}"/>
    <cellStyle name="Currency [0] 13286" xfId="22632" hidden="1" xr:uid="{00000000-0005-0000-0000-000089580000}"/>
    <cellStyle name="Currency [0] 13287" xfId="22706" hidden="1" xr:uid="{00000000-0005-0000-0000-0000D3580000}"/>
    <cellStyle name="Currency [0] 13288" xfId="22662" hidden="1" xr:uid="{00000000-0005-0000-0000-0000A7580000}"/>
    <cellStyle name="Currency [0] 13289" xfId="22698" hidden="1" xr:uid="{00000000-0005-0000-0000-0000CB580000}"/>
    <cellStyle name="Currency [0] 1329" xfId="1500" hidden="1" xr:uid="{00000000-0005-0000-0000-0000FD050000}"/>
    <cellStyle name="Currency [0] 13290" xfId="22702" hidden="1" xr:uid="{00000000-0005-0000-0000-0000CF580000}"/>
    <cellStyle name="Currency [0] 13291" xfId="22763" hidden="1" xr:uid="{00000000-0005-0000-0000-00000C590000}"/>
    <cellStyle name="Currency [0] 13292" xfId="22579" hidden="1" xr:uid="{00000000-0005-0000-0000-000054580000}"/>
    <cellStyle name="Currency [0] 13293" xfId="22745" hidden="1" xr:uid="{00000000-0005-0000-0000-0000FA580000}"/>
    <cellStyle name="Currency [0] 13294" xfId="22768" hidden="1" xr:uid="{00000000-0005-0000-0000-000011590000}"/>
    <cellStyle name="Currency [0] 13295" xfId="22770" hidden="1" xr:uid="{00000000-0005-0000-0000-000013590000}"/>
    <cellStyle name="Currency [0] 13296" xfId="22626" hidden="1" xr:uid="{00000000-0005-0000-0000-000083580000}"/>
    <cellStyle name="Currency [0] 13297" xfId="22725" hidden="1" xr:uid="{00000000-0005-0000-0000-0000E6580000}"/>
    <cellStyle name="Currency [0] 13298" xfId="22692" hidden="1" xr:uid="{00000000-0005-0000-0000-0000C5580000}"/>
    <cellStyle name="Currency [0] 13299" xfId="22710" hidden="1" xr:uid="{00000000-0005-0000-0000-0000D7580000}"/>
    <cellStyle name="Currency [0] 133" xfId="234" hidden="1" xr:uid="{00000000-0005-0000-0000-00000B010000}"/>
    <cellStyle name="Currency [0] 1330" xfId="1511" hidden="1" xr:uid="{00000000-0005-0000-0000-000008060000}"/>
    <cellStyle name="Currency [0] 13300" xfId="22707" hidden="1" xr:uid="{00000000-0005-0000-0000-0000D4580000}"/>
    <cellStyle name="Currency [0] 13301" xfId="22774" hidden="1" xr:uid="{00000000-0005-0000-0000-000017590000}"/>
    <cellStyle name="Currency [0] 13302" xfId="22659" hidden="1" xr:uid="{00000000-0005-0000-0000-0000A4580000}"/>
    <cellStyle name="Currency [0] 13303" xfId="22759" hidden="1" xr:uid="{00000000-0005-0000-0000-000008590000}"/>
    <cellStyle name="Currency [0] 13304" xfId="22781" hidden="1" xr:uid="{00000000-0005-0000-0000-00001E590000}"/>
    <cellStyle name="Currency [0] 13305" xfId="22783" hidden="1" xr:uid="{00000000-0005-0000-0000-000020590000}"/>
    <cellStyle name="Currency [0] 13306" xfId="22711" hidden="1" xr:uid="{00000000-0005-0000-0000-0000D8580000}"/>
    <cellStyle name="Currency [0] 13307" xfId="22743" hidden="1" xr:uid="{00000000-0005-0000-0000-0000F8580000}"/>
    <cellStyle name="Currency [0] 13308" xfId="22595" hidden="1" xr:uid="{00000000-0005-0000-0000-000064580000}"/>
    <cellStyle name="Currency [0] 13309" xfId="22729" hidden="1" xr:uid="{00000000-0005-0000-0000-0000EA580000}"/>
    <cellStyle name="Currency [0] 1331" xfId="1512" hidden="1" xr:uid="{00000000-0005-0000-0000-000009060000}"/>
    <cellStyle name="Currency [0] 13310" xfId="22726" hidden="1" xr:uid="{00000000-0005-0000-0000-0000E7580000}"/>
    <cellStyle name="Currency [0] 13311" xfId="22787" hidden="1" xr:uid="{00000000-0005-0000-0000-000024590000}"/>
    <cellStyle name="Currency [0] 13312" xfId="22622" hidden="1" xr:uid="{00000000-0005-0000-0000-00007F580000}"/>
    <cellStyle name="Currency [0] 13313" xfId="22771" hidden="1" xr:uid="{00000000-0005-0000-0000-000014590000}"/>
    <cellStyle name="Currency [0] 13314" xfId="22791" hidden="1" xr:uid="{00000000-0005-0000-0000-000028590000}"/>
    <cellStyle name="Currency [0] 13315" xfId="22793" hidden="1" xr:uid="{00000000-0005-0000-0000-00002A590000}"/>
    <cellStyle name="Currency [0] 13316" xfId="22730" hidden="1" xr:uid="{00000000-0005-0000-0000-0000EB580000}"/>
    <cellStyle name="Currency [0] 13317" xfId="22758" hidden="1" xr:uid="{00000000-0005-0000-0000-000007590000}"/>
    <cellStyle name="Currency [0] 13318" xfId="22718" hidden="1" xr:uid="{00000000-0005-0000-0000-0000DF580000}"/>
    <cellStyle name="Currency [0] 13319" xfId="22747" hidden="1" xr:uid="{00000000-0005-0000-0000-0000FC580000}"/>
    <cellStyle name="Currency [0] 1332" xfId="1475" hidden="1" xr:uid="{00000000-0005-0000-0000-0000E4050000}"/>
    <cellStyle name="Currency [0] 13320" xfId="22744" hidden="1" xr:uid="{00000000-0005-0000-0000-0000F9580000}"/>
    <cellStyle name="Currency [0] 13321" xfId="22797" hidden="1" xr:uid="{00000000-0005-0000-0000-00002E590000}"/>
    <cellStyle name="Currency [0] 13322" xfId="22625" hidden="1" xr:uid="{00000000-0005-0000-0000-000082580000}"/>
    <cellStyle name="Currency [0] 13323" xfId="22784" hidden="1" xr:uid="{00000000-0005-0000-0000-000021590000}"/>
    <cellStyle name="Currency [0] 13324" xfId="22801" hidden="1" xr:uid="{00000000-0005-0000-0000-000032590000}"/>
    <cellStyle name="Currency [0] 13325" xfId="22803" hidden="1" xr:uid="{00000000-0005-0000-0000-000034590000}"/>
    <cellStyle name="Currency [0] 13326" xfId="22684" hidden="1" xr:uid="{00000000-0005-0000-0000-0000BD580000}"/>
    <cellStyle name="Currency [0] 13327" xfId="22720" hidden="1" xr:uid="{00000000-0005-0000-0000-0000E1580000}"/>
    <cellStyle name="Currency [0] 13328" xfId="22789" hidden="1" xr:uid="{00000000-0005-0000-0000-000026590000}"/>
    <cellStyle name="Currency [0] 13329" xfId="22777" hidden="1" xr:uid="{00000000-0005-0000-0000-00001A590000}"/>
    <cellStyle name="Currency [0] 1333" xfId="1468" hidden="1" xr:uid="{00000000-0005-0000-0000-0000DD050000}"/>
    <cellStyle name="Currency [0] 13330" xfId="22794" hidden="1" xr:uid="{00000000-0005-0000-0000-00002B590000}"/>
    <cellStyle name="Currency [0] 13331" xfId="22805" hidden="1" xr:uid="{00000000-0005-0000-0000-000036590000}"/>
    <cellStyle name="Currency [0] 13332" xfId="22653" hidden="1" xr:uid="{00000000-0005-0000-0000-00009E580000}"/>
    <cellStyle name="Currency [0] 13333" xfId="22717" hidden="1" xr:uid="{00000000-0005-0000-0000-0000DE580000}"/>
    <cellStyle name="Currency [0] 13334" xfId="22809" hidden="1" xr:uid="{00000000-0005-0000-0000-00003A590000}"/>
    <cellStyle name="Currency [0] 13335" xfId="22811" hidden="1" xr:uid="{00000000-0005-0000-0000-00003C590000}"/>
    <cellStyle name="Currency [0] 13336" xfId="22766" hidden="1" xr:uid="{00000000-0005-0000-0000-00000F590000}"/>
    <cellStyle name="Currency [0] 13337" xfId="22778" hidden="1" xr:uid="{00000000-0005-0000-0000-00001B590000}"/>
    <cellStyle name="Currency [0] 13338" xfId="22806" hidden="1" xr:uid="{00000000-0005-0000-0000-000037590000}"/>
    <cellStyle name="Currency [0] 13339" xfId="22779" hidden="1" xr:uid="{00000000-0005-0000-0000-00001C590000}"/>
    <cellStyle name="Currency [0] 1334" xfId="1497" hidden="1" xr:uid="{00000000-0005-0000-0000-0000FA050000}"/>
    <cellStyle name="Currency [0] 13340" xfId="22812" hidden="1" xr:uid="{00000000-0005-0000-0000-00003D590000}"/>
    <cellStyle name="Currency [0] 13341" xfId="22814" hidden="1" xr:uid="{00000000-0005-0000-0000-00003F590000}"/>
    <cellStyle name="Currency [0] 13342" xfId="22807" hidden="1" xr:uid="{00000000-0005-0000-0000-000038590000}"/>
    <cellStyle name="Currency [0] 13343" xfId="22753" hidden="1" xr:uid="{00000000-0005-0000-0000-000002590000}"/>
    <cellStyle name="Currency [0] 13344" xfId="22817" hidden="1" xr:uid="{00000000-0005-0000-0000-000042590000}"/>
    <cellStyle name="Currency [0] 13345" xfId="22819" hidden="1" xr:uid="{00000000-0005-0000-0000-000044590000}"/>
    <cellStyle name="Currency [0] 13346" xfId="22536" hidden="1" xr:uid="{00000000-0005-0000-0000-000029580000}"/>
    <cellStyle name="Currency [0] 13347" xfId="22558" hidden="1" xr:uid="{00000000-0005-0000-0000-00003F580000}"/>
    <cellStyle name="Currency [0] 13348" xfId="22823" hidden="1" xr:uid="{00000000-0005-0000-0000-000048590000}"/>
    <cellStyle name="Currency [0] 13349" xfId="22830" hidden="1" xr:uid="{00000000-0005-0000-0000-00004F590000}"/>
    <cellStyle name="Currency [0] 1335" xfId="1470" hidden="1" xr:uid="{00000000-0005-0000-0000-0000DF050000}"/>
    <cellStyle name="Currency [0] 13350" xfId="22832" hidden="1" xr:uid="{00000000-0005-0000-0000-000051590000}"/>
    <cellStyle name="Currency [0] 13351" xfId="22523" hidden="1" xr:uid="{00000000-0005-0000-0000-00001C580000}"/>
    <cellStyle name="Currency [0] 13352" xfId="22826" hidden="1" xr:uid="{00000000-0005-0000-0000-00004B590000}"/>
    <cellStyle name="Currency [0] 13353" xfId="22835" hidden="1" xr:uid="{00000000-0005-0000-0000-000054590000}"/>
    <cellStyle name="Currency [0] 13354" xfId="22837" hidden="1" xr:uid="{00000000-0005-0000-0000-000056590000}"/>
    <cellStyle name="Currency [0] 13355" xfId="22825" hidden="1" xr:uid="{00000000-0005-0000-0000-00004A590000}"/>
    <cellStyle name="Currency [0] 13356" xfId="22535" hidden="1" xr:uid="{00000000-0005-0000-0000-000028580000}"/>
    <cellStyle name="Currency [0] 13357" xfId="22848" hidden="1" xr:uid="{00000000-0005-0000-0000-000061590000}"/>
    <cellStyle name="Currency [0] 13358" xfId="22857" hidden="1" xr:uid="{00000000-0005-0000-0000-00006A590000}"/>
    <cellStyle name="Currency [0] 13359" xfId="22868" hidden="1" xr:uid="{00000000-0005-0000-0000-000075590000}"/>
    <cellStyle name="Currency [0] 1336" xfId="1492" hidden="1" xr:uid="{00000000-0005-0000-0000-0000F5050000}"/>
    <cellStyle name="Currency [0] 13360" xfId="22874" hidden="1" xr:uid="{00000000-0005-0000-0000-00007B590000}"/>
    <cellStyle name="Currency [0] 13361" xfId="22846" hidden="1" xr:uid="{00000000-0005-0000-0000-00005F590000}"/>
    <cellStyle name="Currency [0] 13362" xfId="22864" hidden="1" xr:uid="{00000000-0005-0000-0000-000071590000}"/>
    <cellStyle name="Currency [0] 13363" xfId="22886" hidden="1" xr:uid="{00000000-0005-0000-0000-000087590000}"/>
    <cellStyle name="Currency [0] 13364" xfId="22888" hidden="1" xr:uid="{00000000-0005-0000-0000-000089590000}"/>
    <cellStyle name="Currency [0] 13365" xfId="22820" hidden="1" xr:uid="{00000000-0005-0000-0000-000045590000}"/>
    <cellStyle name="Currency [0] 13366" xfId="22531" hidden="1" xr:uid="{00000000-0005-0000-0000-000024580000}"/>
    <cellStyle name="Currency [0] 13367" xfId="22860" hidden="1" xr:uid="{00000000-0005-0000-0000-00006D590000}"/>
    <cellStyle name="Currency [0] 13368" xfId="22527" hidden="1" xr:uid="{00000000-0005-0000-0000-000020580000}"/>
    <cellStyle name="Currency [0] 13369" xfId="22849" hidden="1" xr:uid="{00000000-0005-0000-0000-000062590000}"/>
    <cellStyle name="Currency [0] 1337" xfId="1513" hidden="1" xr:uid="{00000000-0005-0000-0000-00000A060000}"/>
    <cellStyle name="Currency [0] 13370" xfId="22893" hidden="1" xr:uid="{00000000-0005-0000-0000-00008E590000}"/>
    <cellStyle name="Currency [0] 13371" xfId="22861" hidden="1" xr:uid="{00000000-0005-0000-0000-00006E590000}"/>
    <cellStyle name="Currency [0] 13372" xfId="22869" hidden="1" xr:uid="{00000000-0005-0000-0000-000076590000}"/>
    <cellStyle name="Currency [0] 13373" xfId="22905" hidden="1" xr:uid="{00000000-0005-0000-0000-00009A590000}"/>
    <cellStyle name="Currency [0] 13374" xfId="22907" hidden="1" xr:uid="{00000000-0005-0000-0000-00009C590000}"/>
    <cellStyle name="Currency [0] 13375" xfId="22863" hidden="1" xr:uid="{00000000-0005-0000-0000-000070590000}"/>
    <cellStyle name="Currency [0] 13376" xfId="22876" hidden="1" xr:uid="{00000000-0005-0000-0000-00007D590000}"/>
    <cellStyle name="Currency [0] 13377" xfId="22881" hidden="1" xr:uid="{00000000-0005-0000-0000-000082590000}"/>
    <cellStyle name="Currency [0] 13378" xfId="22875" hidden="1" xr:uid="{00000000-0005-0000-0000-00007C590000}"/>
    <cellStyle name="Currency [0] 13379" xfId="22923" hidden="1" xr:uid="{00000000-0005-0000-0000-0000AC590000}"/>
    <cellStyle name="Currency [0] 1338" xfId="1498" hidden="1" xr:uid="{00000000-0005-0000-0000-0000FB050000}"/>
    <cellStyle name="Currency [0] 13380" xfId="22931" hidden="1" xr:uid="{00000000-0005-0000-0000-0000B4590000}"/>
    <cellStyle name="Currency [0] 13381" xfId="22859" hidden="1" xr:uid="{00000000-0005-0000-0000-00006C590000}"/>
    <cellStyle name="Currency [0] 13382" xfId="22917" hidden="1" xr:uid="{00000000-0005-0000-0000-0000A6590000}"/>
    <cellStyle name="Currency [0] 13383" xfId="22940" hidden="1" xr:uid="{00000000-0005-0000-0000-0000BD590000}"/>
    <cellStyle name="Currency [0] 13384" xfId="22942" hidden="1" xr:uid="{00000000-0005-0000-0000-0000BF590000}"/>
    <cellStyle name="Currency [0] 13385" xfId="22842" hidden="1" xr:uid="{00000000-0005-0000-0000-00005B590000}"/>
    <cellStyle name="Currency [0] 13386" xfId="22852" hidden="1" xr:uid="{00000000-0005-0000-0000-000065590000}"/>
    <cellStyle name="Currency [0] 13387" xfId="22914" hidden="1" xr:uid="{00000000-0005-0000-0000-0000A3590000}"/>
    <cellStyle name="Currency [0] 13388" xfId="22879" hidden="1" xr:uid="{00000000-0005-0000-0000-000080590000}"/>
    <cellStyle name="Currency [0] 13389" xfId="22828" hidden="1" xr:uid="{00000000-0005-0000-0000-00004D590000}"/>
    <cellStyle name="Currency [0] 1339" xfId="1502" hidden="1" xr:uid="{00000000-0005-0000-0000-0000FF050000}"/>
    <cellStyle name="Currency [0] 13390" xfId="22950" hidden="1" xr:uid="{00000000-0005-0000-0000-0000C7590000}"/>
    <cellStyle name="Currency [0] 13391" xfId="22915" hidden="1" xr:uid="{00000000-0005-0000-0000-0000A4590000}"/>
    <cellStyle name="Currency [0] 13392" xfId="22926" hidden="1" xr:uid="{00000000-0005-0000-0000-0000AF590000}"/>
    <cellStyle name="Currency [0] 13393" xfId="22958" hidden="1" xr:uid="{00000000-0005-0000-0000-0000CF590000}"/>
    <cellStyle name="Currency [0] 13394" xfId="22960" hidden="1" xr:uid="{00000000-0005-0000-0000-0000D1590000}"/>
    <cellStyle name="Currency [0] 13395" xfId="22912" hidden="1" xr:uid="{00000000-0005-0000-0000-0000A1590000}"/>
    <cellStyle name="Currency [0] 13396" xfId="22911" hidden="1" xr:uid="{00000000-0005-0000-0000-0000A0590000}"/>
    <cellStyle name="Currency [0] 13397" xfId="22901" hidden="1" xr:uid="{00000000-0005-0000-0000-000096590000}"/>
    <cellStyle name="Currency [0] 13398" xfId="22897" hidden="1" xr:uid="{00000000-0005-0000-0000-000092590000}"/>
    <cellStyle name="Currency [0] 13399" xfId="22899" hidden="1" xr:uid="{00000000-0005-0000-0000-000094590000}"/>
    <cellStyle name="Currency [0] 134" xfId="240" hidden="1" xr:uid="{00000000-0005-0000-0000-000011010000}"/>
    <cellStyle name="Currency [0] 1340" xfId="1518" hidden="1" xr:uid="{00000000-0005-0000-0000-00000F060000}"/>
    <cellStyle name="Currency [0] 13400" xfId="22967" hidden="1" xr:uid="{00000000-0005-0000-0000-0000D8590000}"/>
    <cellStyle name="Currency [0] 13401" xfId="22529" hidden="1" xr:uid="{00000000-0005-0000-0000-000022580000}"/>
    <cellStyle name="Currency [0] 13402" xfId="22945" hidden="1" xr:uid="{00000000-0005-0000-0000-0000C2590000}"/>
    <cellStyle name="Currency [0] 13403" xfId="22973" hidden="1" xr:uid="{00000000-0005-0000-0000-0000DE590000}"/>
    <cellStyle name="Currency [0] 13404" xfId="22975" hidden="1" xr:uid="{00000000-0005-0000-0000-0000E0590000}"/>
    <cellStyle name="Currency [0] 13405" xfId="22850" hidden="1" xr:uid="{00000000-0005-0000-0000-000063590000}"/>
    <cellStyle name="Currency [0] 13406" xfId="22924" hidden="1" xr:uid="{00000000-0005-0000-0000-0000AD590000}"/>
    <cellStyle name="Currency [0] 13407" xfId="22880" hidden="1" xr:uid="{00000000-0005-0000-0000-000081590000}"/>
    <cellStyle name="Currency [0] 13408" xfId="22916" hidden="1" xr:uid="{00000000-0005-0000-0000-0000A5590000}"/>
    <cellStyle name="Currency [0] 13409" xfId="22920" hidden="1" xr:uid="{00000000-0005-0000-0000-0000A9590000}"/>
    <cellStyle name="Currency [0] 1341" xfId="1519" hidden="1" xr:uid="{00000000-0005-0000-0000-000010060000}"/>
    <cellStyle name="Currency [0] 13410" xfId="22981" hidden="1" xr:uid="{00000000-0005-0000-0000-0000E6590000}"/>
    <cellStyle name="Currency [0] 13411" xfId="22564" hidden="1" xr:uid="{00000000-0005-0000-0000-000045580000}"/>
    <cellStyle name="Currency [0] 13412" xfId="22963" hidden="1" xr:uid="{00000000-0005-0000-0000-0000D4590000}"/>
    <cellStyle name="Currency [0] 13413" xfId="22986" hidden="1" xr:uid="{00000000-0005-0000-0000-0000EB590000}"/>
    <cellStyle name="Currency [0] 13414" xfId="22988" hidden="1" xr:uid="{00000000-0005-0000-0000-0000ED590000}"/>
    <cellStyle name="Currency [0] 13415" xfId="22844" hidden="1" xr:uid="{00000000-0005-0000-0000-00005D590000}"/>
    <cellStyle name="Currency [0] 13416" xfId="22943" hidden="1" xr:uid="{00000000-0005-0000-0000-0000C0590000}"/>
    <cellStyle name="Currency [0] 13417" xfId="22910" hidden="1" xr:uid="{00000000-0005-0000-0000-00009F590000}"/>
    <cellStyle name="Currency [0] 13418" xfId="22928" hidden="1" xr:uid="{00000000-0005-0000-0000-0000B1590000}"/>
    <cellStyle name="Currency [0] 13419" xfId="22925" hidden="1" xr:uid="{00000000-0005-0000-0000-0000AE590000}"/>
    <cellStyle name="Currency [0] 1342" xfId="1499" hidden="1" xr:uid="{00000000-0005-0000-0000-0000FC050000}"/>
    <cellStyle name="Currency [0] 13420" xfId="22992" hidden="1" xr:uid="{00000000-0005-0000-0000-0000F1590000}"/>
    <cellStyle name="Currency [0] 13421" xfId="22877" hidden="1" xr:uid="{00000000-0005-0000-0000-00007E590000}"/>
    <cellStyle name="Currency [0] 13422" xfId="22977" hidden="1" xr:uid="{00000000-0005-0000-0000-0000E2590000}"/>
    <cellStyle name="Currency [0] 13423" xfId="22999" hidden="1" xr:uid="{00000000-0005-0000-0000-0000F8590000}"/>
    <cellStyle name="Currency [0] 13424" xfId="23001" hidden="1" xr:uid="{00000000-0005-0000-0000-0000FA590000}"/>
    <cellStyle name="Currency [0] 13425" xfId="22929" hidden="1" xr:uid="{00000000-0005-0000-0000-0000B2590000}"/>
    <cellStyle name="Currency [0] 13426" xfId="22961" hidden="1" xr:uid="{00000000-0005-0000-0000-0000D2590000}"/>
    <cellStyle name="Currency [0] 13427" xfId="22609" hidden="1" xr:uid="{00000000-0005-0000-0000-000072580000}"/>
    <cellStyle name="Currency [0] 13428" xfId="22947" hidden="1" xr:uid="{00000000-0005-0000-0000-0000C4590000}"/>
    <cellStyle name="Currency [0] 13429" xfId="22944" hidden="1" xr:uid="{00000000-0005-0000-0000-0000C1590000}"/>
    <cellStyle name="Currency [0] 1343" xfId="1506" hidden="1" xr:uid="{00000000-0005-0000-0000-000003060000}"/>
    <cellStyle name="Currency [0] 13430" xfId="23005" hidden="1" xr:uid="{00000000-0005-0000-0000-0000FE590000}"/>
    <cellStyle name="Currency [0] 13431" xfId="22840" hidden="1" xr:uid="{00000000-0005-0000-0000-000059590000}"/>
    <cellStyle name="Currency [0] 13432" xfId="22989" hidden="1" xr:uid="{00000000-0005-0000-0000-0000EE590000}"/>
    <cellStyle name="Currency [0] 13433" xfId="23009" hidden="1" xr:uid="{00000000-0005-0000-0000-0000025A0000}"/>
    <cellStyle name="Currency [0] 13434" xfId="23011" hidden="1" xr:uid="{00000000-0005-0000-0000-0000045A0000}"/>
    <cellStyle name="Currency [0] 13435" xfId="22948" hidden="1" xr:uid="{00000000-0005-0000-0000-0000C5590000}"/>
    <cellStyle name="Currency [0] 13436" xfId="22976" hidden="1" xr:uid="{00000000-0005-0000-0000-0000E1590000}"/>
    <cellStyle name="Currency [0] 13437" xfId="22936" hidden="1" xr:uid="{00000000-0005-0000-0000-0000B9590000}"/>
    <cellStyle name="Currency [0] 13438" xfId="22965" hidden="1" xr:uid="{00000000-0005-0000-0000-0000D6590000}"/>
    <cellStyle name="Currency [0] 13439" xfId="22962" hidden="1" xr:uid="{00000000-0005-0000-0000-0000D3590000}"/>
    <cellStyle name="Currency [0] 1344" xfId="1510" hidden="1" xr:uid="{00000000-0005-0000-0000-000007060000}"/>
    <cellStyle name="Currency [0] 13440" xfId="23015" hidden="1" xr:uid="{00000000-0005-0000-0000-0000085A0000}"/>
    <cellStyle name="Currency [0] 13441" xfId="22843" hidden="1" xr:uid="{00000000-0005-0000-0000-00005C590000}"/>
    <cellStyle name="Currency [0] 13442" xfId="23002" hidden="1" xr:uid="{00000000-0005-0000-0000-0000FB590000}"/>
    <cellStyle name="Currency [0] 13443" xfId="23019" hidden="1" xr:uid="{00000000-0005-0000-0000-00000C5A0000}"/>
    <cellStyle name="Currency [0] 13444" xfId="23021" hidden="1" xr:uid="{00000000-0005-0000-0000-00000E5A0000}"/>
    <cellStyle name="Currency [0] 13445" xfId="22902" hidden="1" xr:uid="{00000000-0005-0000-0000-000097590000}"/>
    <cellStyle name="Currency [0] 13446" xfId="22938" hidden="1" xr:uid="{00000000-0005-0000-0000-0000BB590000}"/>
    <cellStyle name="Currency [0] 13447" xfId="23007" hidden="1" xr:uid="{00000000-0005-0000-0000-0000005A0000}"/>
    <cellStyle name="Currency [0] 13448" xfId="22995" hidden="1" xr:uid="{00000000-0005-0000-0000-0000F4590000}"/>
    <cellStyle name="Currency [0] 13449" xfId="23012" hidden="1" xr:uid="{00000000-0005-0000-0000-0000055A0000}"/>
    <cellStyle name="Currency [0] 1345" xfId="1505" hidden="1" xr:uid="{00000000-0005-0000-0000-000002060000}"/>
    <cellStyle name="Currency [0] 13450" xfId="23023" hidden="1" xr:uid="{00000000-0005-0000-0000-0000105A0000}"/>
    <cellStyle name="Currency [0] 13451" xfId="22871" hidden="1" xr:uid="{00000000-0005-0000-0000-000078590000}"/>
    <cellStyle name="Currency [0] 13452" xfId="22935" hidden="1" xr:uid="{00000000-0005-0000-0000-0000B8590000}"/>
    <cellStyle name="Currency [0] 13453" xfId="23027" hidden="1" xr:uid="{00000000-0005-0000-0000-0000145A0000}"/>
    <cellStyle name="Currency [0] 13454" xfId="23029" hidden="1" xr:uid="{00000000-0005-0000-0000-0000165A0000}"/>
    <cellStyle name="Currency [0] 13455" xfId="22984" hidden="1" xr:uid="{00000000-0005-0000-0000-0000E9590000}"/>
    <cellStyle name="Currency [0] 13456" xfId="22996" hidden="1" xr:uid="{00000000-0005-0000-0000-0000F5590000}"/>
    <cellStyle name="Currency [0] 13457" xfId="23024" hidden="1" xr:uid="{00000000-0005-0000-0000-0000115A0000}"/>
    <cellStyle name="Currency [0] 13458" xfId="22997" hidden="1" xr:uid="{00000000-0005-0000-0000-0000F6590000}"/>
    <cellStyle name="Currency [0] 13459" xfId="23030" hidden="1" xr:uid="{00000000-0005-0000-0000-0000175A0000}"/>
    <cellStyle name="Currency [0] 1346" xfId="1528" hidden="1" xr:uid="{00000000-0005-0000-0000-000019060000}"/>
    <cellStyle name="Currency [0] 13460" xfId="23032" hidden="1" xr:uid="{00000000-0005-0000-0000-0000195A0000}"/>
    <cellStyle name="Currency [0] 13461" xfId="23025" hidden="1" xr:uid="{00000000-0005-0000-0000-0000125A0000}"/>
    <cellStyle name="Currency [0] 13462" xfId="22971" hidden="1" xr:uid="{00000000-0005-0000-0000-0000DC590000}"/>
    <cellStyle name="Currency [0] 13463" xfId="23034" hidden="1" xr:uid="{00000000-0005-0000-0000-00001B5A0000}"/>
    <cellStyle name="Currency [0] 13464" xfId="23036" hidden="1" xr:uid="{00000000-0005-0000-0000-00001D5A0000}"/>
    <cellStyle name="Currency [0] 13465" xfId="22548" hidden="1" xr:uid="{00000000-0005-0000-0000-000035580000}"/>
    <cellStyle name="Currency [0] 13466" xfId="22526" hidden="1" xr:uid="{00000000-0005-0000-0000-00001F580000}"/>
    <cellStyle name="Currency [0] 13467" xfId="23042" hidden="1" xr:uid="{00000000-0005-0000-0000-0000235A0000}"/>
    <cellStyle name="Currency [0] 13468" xfId="23048" hidden="1" xr:uid="{00000000-0005-0000-0000-0000295A0000}"/>
    <cellStyle name="Currency [0] 13469" xfId="23050" hidden="1" xr:uid="{00000000-0005-0000-0000-00002B5A0000}"/>
    <cellStyle name="Currency [0] 1347" xfId="1534" hidden="1" xr:uid="{00000000-0005-0000-0000-00001F060000}"/>
    <cellStyle name="Currency [0] 13470" xfId="22543" hidden="1" xr:uid="{00000000-0005-0000-0000-000030580000}"/>
    <cellStyle name="Currency [0] 13471" xfId="23044" hidden="1" xr:uid="{00000000-0005-0000-0000-0000255A0000}"/>
    <cellStyle name="Currency [0] 13472" xfId="23052" hidden="1" xr:uid="{00000000-0005-0000-0000-00002D5A0000}"/>
    <cellStyle name="Currency [0] 13473" xfId="23054" hidden="1" xr:uid="{00000000-0005-0000-0000-00002F5A0000}"/>
    <cellStyle name="Currency [0] 13474" xfId="23043" hidden="1" xr:uid="{00000000-0005-0000-0000-0000245A0000}"/>
    <cellStyle name="Currency [0] 13475" xfId="22549" hidden="1" xr:uid="{00000000-0005-0000-0000-000036580000}"/>
    <cellStyle name="Currency [0] 13476" xfId="23065" hidden="1" xr:uid="{00000000-0005-0000-0000-00003A5A0000}"/>
    <cellStyle name="Currency [0] 13477" xfId="23074" hidden="1" xr:uid="{00000000-0005-0000-0000-0000435A0000}"/>
    <cellStyle name="Currency [0] 13478" xfId="23085" hidden="1" xr:uid="{00000000-0005-0000-0000-00004E5A0000}"/>
    <cellStyle name="Currency [0] 13479" xfId="23091" hidden="1" xr:uid="{00000000-0005-0000-0000-0000545A0000}"/>
    <cellStyle name="Currency [0] 1348" xfId="1496" hidden="1" xr:uid="{00000000-0005-0000-0000-0000F9050000}"/>
    <cellStyle name="Currency [0] 13480" xfId="23063" hidden="1" xr:uid="{00000000-0005-0000-0000-0000385A0000}"/>
    <cellStyle name="Currency [0] 13481" xfId="23081" hidden="1" xr:uid="{00000000-0005-0000-0000-00004A5A0000}"/>
    <cellStyle name="Currency [0] 13482" xfId="23103" hidden="1" xr:uid="{00000000-0005-0000-0000-0000605A0000}"/>
    <cellStyle name="Currency [0] 13483" xfId="23105" hidden="1" xr:uid="{00000000-0005-0000-0000-0000625A0000}"/>
    <cellStyle name="Currency [0] 13484" xfId="23039" hidden="1" xr:uid="{00000000-0005-0000-0000-0000205A0000}"/>
    <cellStyle name="Currency [0] 13485" xfId="22553" hidden="1" xr:uid="{00000000-0005-0000-0000-00003A580000}"/>
    <cellStyle name="Currency [0] 13486" xfId="23077" hidden="1" xr:uid="{00000000-0005-0000-0000-0000465A0000}"/>
    <cellStyle name="Currency [0] 13487" xfId="22569" hidden="1" xr:uid="{00000000-0005-0000-0000-00004A580000}"/>
    <cellStyle name="Currency [0] 13488" xfId="23066" hidden="1" xr:uid="{00000000-0005-0000-0000-00003B5A0000}"/>
    <cellStyle name="Currency [0] 13489" xfId="23110" hidden="1" xr:uid="{00000000-0005-0000-0000-0000675A0000}"/>
    <cellStyle name="Currency [0] 1349" xfId="1526" hidden="1" xr:uid="{00000000-0005-0000-0000-000017060000}"/>
    <cellStyle name="Currency [0] 13490" xfId="23078" hidden="1" xr:uid="{00000000-0005-0000-0000-0000475A0000}"/>
    <cellStyle name="Currency [0] 13491" xfId="23086" hidden="1" xr:uid="{00000000-0005-0000-0000-00004F5A0000}"/>
    <cellStyle name="Currency [0] 13492" xfId="23122" hidden="1" xr:uid="{00000000-0005-0000-0000-0000735A0000}"/>
    <cellStyle name="Currency [0] 13493" xfId="23124" hidden="1" xr:uid="{00000000-0005-0000-0000-0000755A0000}"/>
    <cellStyle name="Currency [0] 13494" xfId="23080" hidden="1" xr:uid="{00000000-0005-0000-0000-0000495A0000}"/>
    <cellStyle name="Currency [0] 13495" xfId="23093" hidden="1" xr:uid="{00000000-0005-0000-0000-0000565A0000}"/>
    <cellStyle name="Currency [0] 13496" xfId="23098" hidden="1" xr:uid="{00000000-0005-0000-0000-00005B5A0000}"/>
    <cellStyle name="Currency [0] 13497" xfId="23092" hidden="1" xr:uid="{00000000-0005-0000-0000-0000555A0000}"/>
    <cellStyle name="Currency [0] 13498" xfId="23140" hidden="1" xr:uid="{00000000-0005-0000-0000-0000855A0000}"/>
    <cellStyle name="Currency [0] 13499" xfId="23148" hidden="1" xr:uid="{00000000-0005-0000-0000-00008D5A0000}"/>
    <cellStyle name="Currency [0] 135" xfId="243" hidden="1" xr:uid="{00000000-0005-0000-0000-000014010000}"/>
    <cellStyle name="Currency [0] 1350" xfId="1538" hidden="1" xr:uid="{00000000-0005-0000-0000-000023060000}"/>
    <cellStyle name="Currency [0] 13500" xfId="23076" hidden="1" xr:uid="{00000000-0005-0000-0000-0000455A0000}"/>
    <cellStyle name="Currency [0] 13501" xfId="23134" hidden="1" xr:uid="{00000000-0005-0000-0000-00007F5A0000}"/>
    <cellStyle name="Currency [0] 13502" xfId="23157" hidden="1" xr:uid="{00000000-0005-0000-0000-0000965A0000}"/>
    <cellStyle name="Currency [0] 13503" xfId="23159" hidden="1" xr:uid="{00000000-0005-0000-0000-0000985A0000}"/>
    <cellStyle name="Currency [0] 13504" xfId="23059" hidden="1" xr:uid="{00000000-0005-0000-0000-0000345A0000}"/>
    <cellStyle name="Currency [0] 13505" xfId="23069" hidden="1" xr:uid="{00000000-0005-0000-0000-00003E5A0000}"/>
    <cellStyle name="Currency [0] 13506" xfId="23131" hidden="1" xr:uid="{00000000-0005-0000-0000-00007C5A0000}"/>
    <cellStyle name="Currency [0] 13507" xfId="23096" hidden="1" xr:uid="{00000000-0005-0000-0000-0000595A0000}"/>
    <cellStyle name="Currency [0] 13508" xfId="23046" hidden="1" xr:uid="{00000000-0005-0000-0000-0000275A0000}"/>
    <cellStyle name="Currency [0] 13509" xfId="23167" hidden="1" xr:uid="{00000000-0005-0000-0000-0000A05A0000}"/>
    <cellStyle name="Currency [0] 1351" xfId="1539" hidden="1" xr:uid="{00000000-0005-0000-0000-000024060000}"/>
    <cellStyle name="Currency [0] 13510" xfId="23132" hidden="1" xr:uid="{00000000-0005-0000-0000-00007D5A0000}"/>
    <cellStyle name="Currency [0] 13511" xfId="23143" hidden="1" xr:uid="{00000000-0005-0000-0000-0000885A0000}"/>
    <cellStyle name="Currency [0] 13512" xfId="23175" hidden="1" xr:uid="{00000000-0005-0000-0000-0000A85A0000}"/>
    <cellStyle name="Currency [0] 13513" xfId="23177" hidden="1" xr:uid="{00000000-0005-0000-0000-0000AA5A0000}"/>
    <cellStyle name="Currency [0] 13514" xfId="23129" hidden="1" xr:uid="{00000000-0005-0000-0000-00007A5A0000}"/>
    <cellStyle name="Currency [0] 13515" xfId="23128" hidden="1" xr:uid="{00000000-0005-0000-0000-0000795A0000}"/>
    <cellStyle name="Currency [0] 13516" xfId="23118" hidden="1" xr:uid="{00000000-0005-0000-0000-00006F5A0000}"/>
    <cellStyle name="Currency [0] 13517" xfId="23114" hidden="1" xr:uid="{00000000-0005-0000-0000-00006B5A0000}"/>
    <cellStyle name="Currency [0] 13518" xfId="23116" hidden="1" xr:uid="{00000000-0005-0000-0000-00006D5A0000}"/>
    <cellStyle name="Currency [0] 13519" xfId="23184" hidden="1" xr:uid="{00000000-0005-0000-0000-0000B15A0000}"/>
    <cellStyle name="Currency [0] 1352" xfId="1487" hidden="1" xr:uid="{00000000-0005-0000-0000-0000F0050000}"/>
    <cellStyle name="Currency [0] 13520" xfId="22555" hidden="1" xr:uid="{00000000-0005-0000-0000-00003C580000}"/>
    <cellStyle name="Currency [0] 13521" xfId="23162" hidden="1" xr:uid="{00000000-0005-0000-0000-00009B5A0000}"/>
    <cellStyle name="Currency [0] 13522" xfId="23190" hidden="1" xr:uid="{00000000-0005-0000-0000-0000B75A0000}"/>
    <cellStyle name="Currency [0] 13523" xfId="23192" hidden="1" xr:uid="{00000000-0005-0000-0000-0000B95A0000}"/>
    <cellStyle name="Currency [0] 13524" xfId="23067" hidden="1" xr:uid="{00000000-0005-0000-0000-00003C5A0000}"/>
    <cellStyle name="Currency [0] 13525" xfId="23141" hidden="1" xr:uid="{00000000-0005-0000-0000-0000865A0000}"/>
    <cellStyle name="Currency [0] 13526" xfId="23097" hidden="1" xr:uid="{00000000-0005-0000-0000-00005A5A0000}"/>
    <cellStyle name="Currency [0] 13527" xfId="23133" hidden="1" xr:uid="{00000000-0005-0000-0000-00007E5A0000}"/>
    <cellStyle name="Currency [0] 13528" xfId="23137" hidden="1" xr:uid="{00000000-0005-0000-0000-0000825A0000}"/>
    <cellStyle name="Currency [0] 13529" xfId="23198" hidden="1" xr:uid="{00000000-0005-0000-0000-0000BF5A0000}"/>
    <cellStyle name="Currency [0] 1353" xfId="1494" hidden="1" xr:uid="{00000000-0005-0000-0000-0000F7050000}"/>
    <cellStyle name="Currency [0] 13530" xfId="22542" hidden="1" xr:uid="{00000000-0005-0000-0000-00002F580000}"/>
    <cellStyle name="Currency [0] 13531" xfId="23180" hidden="1" xr:uid="{00000000-0005-0000-0000-0000AD5A0000}"/>
    <cellStyle name="Currency [0] 13532" xfId="23203" hidden="1" xr:uid="{00000000-0005-0000-0000-0000C45A0000}"/>
    <cellStyle name="Currency [0] 13533" xfId="23205" hidden="1" xr:uid="{00000000-0005-0000-0000-0000C65A0000}"/>
    <cellStyle name="Currency [0] 13534" xfId="23061" hidden="1" xr:uid="{00000000-0005-0000-0000-0000365A0000}"/>
    <cellStyle name="Currency [0] 13535" xfId="23160" hidden="1" xr:uid="{00000000-0005-0000-0000-0000995A0000}"/>
    <cellStyle name="Currency [0] 13536" xfId="23127" hidden="1" xr:uid="{00000000-0005-0000-0000-0000785A0000}"/>
    <cellStyle name="Currency [0] 13537" xfId="23145" hidden="1" xr:uid="{00000000-0005-0000-0000-00008A5A0000}"/>
    <cellStyle name="Currency [0] 13538" xfId="23142" hidden="1" xr:uid="{00000000-0005-0000-0000-0000875A0000}"/>
    <cellStyle name="Currency [0] 13539" xfId="23209" hidden="1" xr:uid="{00000000-0005-0000-0000-0000CA5A0000}"/>
    <cellStyle name="Currency [0] 1354" xfId="1523" hidden="1" xr:uid="{00000000-0005-0000-0000-000014060000}"/>
    <cellStyle name="Currency [0] 13540" xfId="23094" hidden="1" xr:uid="{00000000-0005-0000-0000-0000575A0000}"/>
    <cellStyle name="Currency [0] 13541" xfId="23194" hidden="1" xr:uid="{00000000-0005-0000-0000-0000BB5A0000}"/>
    <cellStyle name="Currency [0] 13542" xfId="23216" hidden="1" xr:uid="{00000000-0005-0000-0000-0000D15A0000}"/>
    <cellStyle name="Currency [0] 13543" xfId="23218" hidden="1" xr:uid="{00000000-0005-0000-0000-0000D35A0000}"/>
    <cellStyle name="Currency [0] 13544" xfId="23146" hidden="1" xr:uid="{00000000-0005-0000-0000-00008B5A0000}"/>
    <cellStyle name="Currency [0] 13545" xfId="23178" hidden="1" xr:uid="{00000000-0005-0000-0000-0000AB5A0000}"/>
    <cellStyle name="Currency [0] 13546" xfId="22521" hidden="1" xr:uid="{00000000-0005-0000-0000-00001A580000}"/>
    <cellStyle name="Currency [0] 13547" xfId="23164" hidden="1" xr:uid="{00000000-0005-0000-0000-00009D5A0000}"/>
    <cellStyle name="Currency [0] 13548" xfId="23161" hidden="1" xr:uid="{00000000-0005-0000-0000-00009A5A0000}"/>
    <cellStyle name="Currency [0] 13549" xfId="23222" hidden="1" xr:uid="{00000000-0005-0000-0000-0000D75A0000}"/>
    <cellStyle name="Currency [0] 1355" xfId="1508" hidden="1" xr:uid="{00000000-0005-0000-0000-000005060000}"/>
    <cellStyle name="Currency [0] 13550" xfId="23057" hidden="1" xr:uid="{00000000-0005-0000-0000-0000325A0000}"/>
    <cellStyle name="Currency [0] 13551" xfId="23206" hidden="1" xr:uid="{00000000-0005-0000-0000-0000C75A0000}"/>
    <cellStyle name="Currency [0] 13552" xfId="23226" hidden="1" xr:uid="{00000000-0005-0000-0000-0000DB5A0000}"/>
    <cellStyle name="Currency [0] 13553" xfId="23228" hidden="1" xr:uid="{00000000-0005-0000-0000-0000DD5A0000}"/>
    <cellStyle name="Currency [0] 13554" xfId="23165" hidden="1" xr:uid="{00000000-0005-0000-0000-00009E5A0000}"/>
    <cellStyle name="Currency [0] 13555" xfId="23193" hidden="1" xr:uid="{00000000-0005-0000-0000-0000BA5A0000}"/>
    <cellStyle name="Currency [0] 13556" xfId="23153" hidden="1" xr:uid="{00000000-0005-0000-0000-0000925A0000}"/>
    <cellStyle name="Currency [0] 13557" xfId="23182" hidden="1" xr:uid="{00000000-0005-0000-0000-0000AF5A0000}"/>
    <cellStyle name="Currency [0] 13558" xfId="23179" hidden="1" xr:uid="{00000000-0005-0000-0000-0000AC5A0000}"/>
    <cellStyle name="Currency [0] 13559" xfId="23232" hidden="1" xr:uid="{00000000-0005-0000-0000-0000E15A0000}"/>
    <cellStyle name="Currency [0] 1356" xfId="1479" hidden="1" xr:uid="{00000000-0005-0000-0000-0000E8050000}"/>
    <cellStyle name="Currency [0] 13560" xfId="23060" hidden="1" xr:uid="{00000000-0005-0000-0000-0000355A0000}"/>
    <cellStyle name="Currency [0] 13561" xfId="23219" hidden="1" xr:uid="{00000000-0005-0000-0000-0000D45A0000}"/>
    <cellStyle name="Currency [0] 13562" xfId="23236" hidden="1" xr:uid="{00000000-0005-0000-0000-0000E55A0000}"/>
    <cellStyle name="Currency [0] 13563" xfId="23238" hidden="1" xr:uid="{00000000-0005-0000-0000-0000E75A0000}"/>
    <cellStyle name="Currency [0] 13564" xfId="23119" hidden="1" xr:uid="{00000000-0005-0000-0000-0000705A0000}"/>
    <cellStyle name="Currency [0] 13565" xfId="23155" hidden="1" xr:uid="{00000000-0005-0000-0000-0000945A0000}"/>
    <cellStyle name="Currency [0] 13566" xfId="23224" hidden="1" xr:uid="{00000000-0005-0000-0000-0000D95A0000}"/>
    <cellStyle name="Currency [0] 13567" xfId="23212" hidden="1" xr:uid="{00000000-0005-0000-0000-0000CD5A0000}"/>
    <cellStyle name="Currency [0] 13568" xfId="23229" hidden="1" xr:uid="{00000000-0005-0000-0000-0000DE5A0000}"/>
    <cellStyle name="Currency [0] 13569" xfId="23240" hidden="1" xr:uid="{00000000-0005-0000-0000-0000E95A0000}"/>
    <cellStyle name="Currency [0] 1357" xfId="1545" hidden="1" xr:uid="{00000000-0005-0000-0000-00002A060000}"/>
    <cellStyle name="Currency [0] 13570" xfId="23088" hidden="1" xr:uid="{00000000-0005-0000-0000-0000515A0000}"/>
    <cellStyle name="Currency [0] 13571" xfId="23152" hidden="1" xr:uid="{00000000-0005-0000-0000-0000915A0000}"/>
    <cellStyle name="Currency [0] 13572" xfId="23244" hidden="1" xr:uid="{00000000-0005-0000-0000-0000ED5A0000}"/>
    <cellStyle name="Currency [0] 13573" xfId="23246" hidden="1" xr:uid="{00000000-0005-0000-0000-0000EF5A0000}"/>
    <cellStyle name="Currency [0] 13574" xfId="23201" hidden="1" xr:uid="{00000000-0005-0000-0000-0000C25A0000}"/>
    <cellStyle name="Currency [0] 13575" xfId="23213" hidden="1" xr:uid="{00000000-0005-0000-0000-0000CE5A0000}"/>
    <cellStyle name="Currency [0] 13576" xfId="23241" hidden="1" xr:uid="{00000000-0005-0000-0000-0000EA5A0000}"/>
    <cellStyle name="Currency [0] 13577" xfId="23214" hidden="1" xr:uid="{00000000-0005-0000-0000-0000CF5A0000}"/>
    <cellStyle name="Currency [0] 13578" xfId="23247" hidden="1" xr:uid="{00000000-0005-0000-0000-0000F05A0000}"/>
    <cellStyle name="Currency [0] 13579" xfId="23249" hidden="1" xr:uid="{00000000-0005-0000-0000-0000F25A0000}"/>
    <cellStyle name="Currency [0] 1358" xfId="1524" hidden="1" xr:uid="{00000000-0005-0000-0000-000015060000}"/>
    <cellStyle name="Currency [0] 13580" xfId="23242" hidden="1" xr:uid="{00000000-0005-0000-0000-0000EB5A0000}"/>
    <cellStyle name="Currency [0] 13581" xfId="23188" hidden="1" xr:uid="{00000000-0005-0000-0000-0000B55A0000}"/>
    <cellStyle name="Currency [0] 13582" xfId="23251" hidden="1" xr:uid="{00000000-0005-0000-0000-0000F45A0000}"/>
    <cellStyle name="Currency [0] 13583" xfId="23253" hidden="1" xr:uid="{00000000-0005-0000-0000-0000F65A0000}"/>
    <cellStyle name="Currency [0] 13584" xfId="22615" hidden="1" xr:uid="{00000000-0005-0000-0000-000078580000}"/>
    <cellStyle name="Currency [0] 13585" xfId="22556" hidden="1" xr:uid="{00000000-0005-0000-0000-00003D580000}"/>
    <cellStyle name="Currency [0] 13586" xfId="23259" hidden="1" xr:uid="{00000000-0005-0000-0000-0000FC5A0000}"/>
    <cellStyle name="Currency [0] 13587" xfId="23265" hidden="1" xr:uid="{00000000-0005-0000-0000-0000025B0000}"/>
    <cellStyle name="Currency [0] 13588" xfId="23267" hidden="1" xr:uid="{00000000-0005-0000-0000-0000045B0000}"/>
    <cellStyle name="Currency [0] 13589" xfId="22546" hidden="1" xr:uid="{00000000-0005-0000-0000-000033580000}"/>
    <cellStyle name="Currency [0] 1359" xfId="1531" hidden="1" xr:uid="{00000000-0005-0000-0000-00001C060000}"/>
    <cellStyle name="Currency [0] 13590" xfId="23261" hidden="1" xr:uid="{00000000-0005-0000-0000-0000FE5A0000}"/>
    <cellStyle name="Currency [0] 13591" xfId="23269" hidden="1" xr:uid="{00000000-0005-0000-0000-0000065B0000}"/>
    <cellStyle name="Currency [0] 13592" xfId="23271" hidden="1" xr:uid="{00000000-0005-0000-0000-0000085B0000}"/>
    <cellStyle name="Currency [0] 13593" xfId="23260" hidden="1" xr:uid="{00000000-0005-0000-0000-0000FD5A0000}"/>
    <cellStyle name="Currency [0] 13594" xfId="22591" hidden="1" xr:uid="{00000000-0005-0000-0000-000060580000}"/>
    <cellStyle name="Currency [0] 13595" xfId="23282" hidden="1" xr:uid="{00000000-0005-0000-0000-0000135B0000}"/>
    <cellStyle name="Currency [0] 13596" xfId="23291" hidden="1" xr:uid="{00000000-0005-0000-0000-00001C5B0000}"/>
    <cellStyle name="Currency [0] 13597" xfId="23302" hidden="1" xr:uid="{00000000-0005-0000-0000-0000275B0000}"/>
    <cellStyle name="Currency [0] 13598" xfId="23308" hidden="1" xr:uid="{00000000-0005-0000-0000-00002D5B0000}"/>
    <cellStyle name="Currency [0] 13599" xfId="23280" hidden="1" xr:uid="{00000000-0005-0000-0000-0000115B0000}"/>
    <cellStyle name="Currency [0] 136" xfId="229" hidden="1" xr:uid="{00000000-0005-0000-0000-000006010000}"/>
    <cellStyle name="Currency [0] 1360" xfId="1546" hidden="1" xr:uid="{00000000-0005-0000-0000-00002B060000}"/>
    <cellStyle name="Currency [0] 13600" xfId="23298" hidden="1" xr:uid="{00000000-0005-0000-0000-0000235B0000}"/>
    <cellStyle name="Currency [0] 13601" xfId="23320" hidden="1" xr:uid="{00000000-0005-0000-0000-0000395B0000}"/>
    <cellStyle name="Currency [0] 13602" xfId="23322" hidden="1" xr:uid="{00000000-0005-0000-0000-00003B5B0000}"/>
    <cellStyle name="Currency [0] 13603" xfId="23256" hidden="1" xr:uid="{00000000-0005-0000-0000-0000F95A0000}"/>
    <cellStyle name="Currency [0] 13604" xfId="22545" hidden="1" xr:uid="{00000000-0005-0000-0000-000032580000}"/>
    <cellStyle name="Currency [0] 13605" xfId="23294" hidden="1" xr:uid="{00000000-0005-0000-0000-00001F5B0000}"/>
    <cellStyle name="Currency [0] 13606" xfId="22524" hidden="1" xr:uid="{00000000-0005-0000-0000-00001D580000}"/>
    <cellStyle name="Currency [0] 13607" xfId="23283" hidden="1" xr:uid="{00000000-0005-0000-0000-0000145B0000}"/>
    <cellStyle name="Currency [0] 13608" xfId="23327" hidden="1" xr:uid="{00000000-0005-0000-0000-0000405B0000}"/>
    <cellStyle name="Currency [0] 13609" xfId="23295" hidden="1" xr:uid="{00000000-0005-0000-0000-0000205B0000}"/>
    <cellStyle name="Currency [0] 1361" xfId="1547" hidden="1" xr:uid="{00000000-0005-0000-0000-00002C060000}"/>
    <cellStyle name="Currency [0] 13610" xfId="23303" hidden="1" xr:uid="{00000000-0005-0000-0000-0000285B0000}"/>
    <cellStyle name="Currency [0] 13611" xfId="23339" hidden="1" xr:uid="{00000000-0005-0000-0000-00004C5B0000}"/>
    <cellStyle name="Currency [0] 13612" xfId="23341" hidden="1" xr:uid="{00000000-0005-0000-0000-00004E5B0000}"/>
    <cellStyle name="Currency [0] 13613" xfId="23297" hidden="1" xr:uid="{00000000-0005-0000-0000-0000225B0000}"/>
    <cellStyle name="Currency [0] 13614" xfId="23310" hidden="1" xr:uid="{00000000-0005-0000-0000-00002F5B0000}"/>
    <cellStyle name="Currency [0] 13615" xfId="23315" hidden="1" xr:uid="{00000000-0005-0000-0000-0000345B0000}"/>
    <cellStyle name="Currency [0] 13616" xfId="23309" hidden="1" xr:uid="{00000000-0005-0000-0000-00002E5B0000}"/>
    <cellStyle name="Currency [0] 13617" xfId="23357" hidden="1" xr:uid="{00000000-0005-0000-0000-00005E5B0000}"/>
    <cellStyle name="Currency [0] 13618" xfId="23365" hidden="1" xr:uid="{00000000-0005-0000-0000-0000665B0000}"/>
    <cellStyle name="Currency [0] 13619" xfId="23293" hidden="1" xr:uid="{00000000-0005-0000-0000-00001E5B0000}"/>
    <cellStyle name="Currency [0] 1362" xfId="1522" hidden="1" xr:uid="{00000000-0005-0000-0000-000013060000}"/>
    <cellStyle name="Currency [0] 13620" xfId="23351" hidden="1" xr:uid="{00000000-0005-0000-0000-0000585B0000}"/>
    <cellStyle name="Currency [0] 13621" xfId="23374" hidden="1" xr:uid="{00000000-0005-0000-0000-00006F5B0000}"/>
    <cellStyle name="Currency [0] 13622" xfId="23376" hidden="1" xr:uid="{00000000-0005-0000-0000-0000715B0000}"/>
    <cellStyle name="Currency [0] 13623" xfId="23276" hidden="1" xr:uid="{00000000-0005-0000-0000-00000D5B0000}"/>
    <cellStyle name="Currency [0] 13624" xfId="23286" hidden="1" xr:uid="{00000000-0005-0000-0000-0000175B0000}"/>
    <cellStyle name="Currency [0] 13625" xfId="23348" hidden="1" xr:uid="{00000000-0005-0000-0000-0000555B0000}"/>
    <cellStyle name="Currency [0] 13626" xfId="23313" hidden="1" xr:uid="{00000000-0005-0000-0000-0000325B0000}"/>
    <cellStyle name="Currency [0] 13627" xfId="23263" hidden="1" xr:uid="{00000000-0005-0000-0000-0000005B0000}"/>
    <cellStyle name="Currency [0] 13628" xfId="23384" hidden="1" xr:uid="{00000000-0005-0000-0000-0000795B0000}"/>
    <cellStyle name="Currency [0] 13629" xfId="23349" hidden="1" xr:uid="{00000000-0005-0000-0000-0000565B0000}"/>
    <cellStyle name="Currency [0] 1363" xfId="1521" hidden="1" xr:uid="{00000000-0005-0000-0000-000012060000}"/>
    <cellStyle name="Currency [0] 13630" xfId="23360" hidden="1" xr:uid="{00000000-0005-0000-0000-0000615B0000}"/>
    <cellStyle name="Currency [0] 13631" xfId="23392" hidden="1" xr:uid="{00000000-0005-0000-0000-0000815B0000}"/>
    <cellStyle name="Currency [0] 13632" xfId="23394" hidden="1" xr:uid="{00000000-0005-0000-0000-0000835B0000}"/>
    <cellStyle name="Currency [0] 13633" xfId="23346" hidden="1" xr:uid="{00000000-0005-0000-0000-0000535B0000}"/>
    <cellStyle name="Currency [0] 13634" xfId="23345" hidden="1" xr:uid="{00000000-0005-0000-0000-0000525B0000}"/>
    <cellStyle name="Currency [0] 13635" xfId="23335" hidden="1" xr:uid="{00000000-0005-0000-0000-0000485B0000}"/>
    <cellStyle name="Currency [0] 13636" xfId="23331" hidden="1" xr:uid="{00000000-0005-0000-0000-0000445B0000}"/>
    <cellStyle name="Currency [0] 13637" xfId="23333" hidden="1" xr:uid="{00000000-0005-0000-0000-0000465B0000}"/>
    <cellStyle name="Currency [0] 13638" xfId="23401" hidden="1" xr:uid="{00000000-0005-0000-0000-00008A5B0000}"/>
    <cellStyle name="Currency [0] 13639" xfId="22560" hidden="1" xr:uid="{00000000-0005-0000-0000-000041580000}"/>
    <cellStyle name="Currency [0] 1364" xfId="1516" hidden="1" xr:uid="{00000000-0005-0000-0000-00000D060000}"/>
    <cellStyle name="Currency [0] 13640" xfId="23379" hidden="1" xr:uid="{00000000-0005-0000-0000-0000745B0000}"/>
    <cellStyle name="Currency [0] 13641" xfId="23407" hidden="1" xr:uid="{00000000-0005-0000-0000-0000905B0000}"/>
    <cellStyle name="Currency [0] 13642" xfId="23409" hidden="1" xr:uid="{00000000-0005-0000-0000-0000925B0000}"/>
    <cellStyle name="Currency [0] 13643" xfId="23284" hidden="1" xr:uid="{00000000-0005-0000-0000-0000155B0000}"/>
    <cellStyle name="Currency [0] 13644" xfId="23358" hidden="1" xr:uid="{00000000-0005-0000-0000-00005F5B0000}"/>
    <cellStyle name="Currency [0] 13645" xfId="23314" hidden="1" xr:uid="{00000000-0005-0000-0000-0000335B0000}"/>
    <cellStyle name="Currency [0] 13646" xfId="23350" hidden="1" xr:uid="{00000000-0005-0000-0000-0000575B0000}"/>
    <cellStyle name="Currency [0] 13647" xfId="23354" hidden="1" xr:uid="{00000000-0005-0000-0000-00005B5B0000}"/>
    <cellStyle name="Currency [0] 13648" xfId="23415" hidden="1" xr:uid="{00000000-0005-0000-0000-0000985B0000}"/>
    <cellStyle name="Currency [0] 13649" xfId="22573" hidden="1" xr:uid="{00000000-0005-0000-0000-00004E580000}"/>
    <cellStyle name="Currency [0] 1365" xfId="1514" hidden="1" xr:uid="{00000000-0005-0000-0000-00000B060000}"/>
    <cellStyle name="Currency [0] 13650" xfId="23397" hidden="1" xr:uid="{00000000-0005-0000-0000-0000865B0000}"/>
    <cellStyle name="Currency [0] 13651" xfId="23420" hidden="1" xr:uid="{00000000-0005-0000-0000-00009D5B0000}"/>
    <cellStyle name="Currency [0] 13652" xfId="23422" hidden="1" xr:uid="{00000000-0005-0000-0000-00009F5B0000}"/>
    <cellStyle name="Currency [0] 13653" xfId="23278" hidden="1" xr:uid="{00000000-0005-0000-0000-00000F5B0000}"/>
    <cellStyle name="Currency [0] 13654" xfId="23377" hidden="1" xr:uid="{00000000-0005-0000-0000-0000725B0000}"/>
    <cellStyle name="Currency [0] 13655" xfId="23344" hidden="1" xr:uid="{00000000-0005-0000-0000-0000515B0000}"/>
    <cellStyle name="Currency [0] 13656" xfId="23362" hidden="1" xr:uid="{00000000-0005-0000-0000-0000635B0000}"/>
    <cellStyle name="Currency [0] 13657" xfId="23359" hidden="1" xr:uid="{00000000-0005-0000-0000-0000605B0000}"/>
    <cellStyle name="Currency [0] 13658" xfId="23426" hidden="1" xr:uid="{00000000-0005-0000-0000-0000A35B0000}"/>
    <cellStyle name="Currency [0] 13659" xfId="23311" hidden="1" xr:uid="{00000000-0005-0000-0000-0000305B0000}"/>
    <cellStyle name="Currency [0] 1366" xfId="1515" hidden="1" xr:uid="{00000000-0005-0000-0000-00000C060000}"/>
    <cellStyle name="Currency [0] 13660" xfId="23411" hidden="1" xr:uid="{00000000-0005-0000-0000-0000945B0000}"/>
    <cellStyle name="Currency [0] 13661" xfId="23433" hidden="1" xr:uid="{00000000-0005-0000-0000-0000AA5B0000}"/>
    <cellStyle name="Currency [0] 13662" xfId="23435" hidden="1" xr:uid="{00000000-0005-0000-0000-0000AC5B0000}"/>
    <cellStyle name="Currency [0] 13663" xfId="23363" hidden="1" xr:uid="{00000000-0005-0000-0000-0000645B0000}"/>
    <cellStyle name="Currency [0] 13664" xfId="23395" hidden="1" xr:uid="{00000000-0005-0000-0000-0000845B0000}"/>
    <cellStyle name="Currency [0] 13665" xfId="22525" hidden="1" xr:uid="{00000000-0005-0000-0000-00001E580000}"/>
    <cellStyle name="Currency [0] 13666" xfId="23381" hidden="1" xr:uid="{00000000-0005-0000-0000-0000765B0000}"/>
    <cellStyle name="Currency [0] 13667" xfId="23378" hidden="1" xr:uid="{00000000-0005-0000-0000-0000735B0000}"/>
    <cellStyle name="Currency [0] 13668" xfId="23439" hidden="1" xr:uid="{00000000-0005-0000-0000-0000B05B0000}"/>
    <cellStyle name="Currency [0] 13669" xfId="23274" hidden="1" xr:uid="{00000000-0005-0000-0000-00000B5B0000}"/>
    <cellStyle name="Currency [0] 1367" xfId="1552" hidden="1" xr:uid="{00000000-0005-0000-0000-000031060000}"/>
    <cellStyle name="Currency [0] 13670" xfId="23423" hidden="1" xr:uid="{00000000-0005-0000-0000-0000A05B0000}"/>
    <cellStyle name="Currency [0] 13671" xfId="23443" hidden="1" xr:uid="{00000000-0005-0000-0000-0000B45B0000}"/>
    <cellStyle name="Currency [0] 13672" xfId="23445" hidden="1" xr:uid="{00000000-0005-0000-0000-0000B65B0000}"/>
    <cellStyle name="Currency [0] 13673" xfId="23382" hidden="1" xr:uid="{00000000-0005-0000-0000-0000775B0000}"/>
    <cellStyle name="Currency [0] 13674" xfId="23410" hidden="1" xr:uid="{00000000-0005-0000-0000-0000935B0000}"/>
    <cellStyle name="Currency [0] 13675" xfId="23370" hidden="1" xr:uid="{00000000-0005-0000-0000-00006B5B0000}"/>
    <cellStyle name="Currency [0] 13676" xfId="23399" hidden="1" xr:uid="{00000000-0005-0000-0000-0000885B0000}"/>
    <cellStyle name="Currency [0] 13677" xfId="23396" hidden="1" xr:uid="{00000000-0005-0000-0000-0000855B0000}"/>
    <cellStyle name="Currency [0] 13678" xfId="23449" hidden="1" xr:uid="{00000000-0005-0000-0000-0000BA5B0000}"/>
    <cellStyle name="Currency [0] 13679" xfId="23277" hidden="1" xr:uid="{00000000-0005-0000-0000-00000E5B0000}"/>
    <cellStyle name="Currency [0] 1368" xfId="1469" hidden="1" xr:uid="{00000000-0005-0000-0000-0000DE050000}"/>
    <cellStyle name="Currency [0] 13680" xfId="23436" hidden="1" xr:uid="{00000000-0005-0000-0000-0000AD5B0000}"/>
    <cellStyle name="Currency [0] 13681" xfId="23453" hidden="1" xr:uid="{00000000-0005-0000-0000-0000BE5B0000}"/>
    <cellStyle name="Currency [0] 13682" xfId="23455" hidden="1" xr:uid="{00000000-0005-0000-0000-0000C05B0000}"/>
    <cellStyle name="Currency [0] 13683" xfId="23336" hidden="1" xr:uid="{00000000-0005-0000-0000-0000495B0000}"/>
    <cellStyle name="Currency [0] 13684" xfId="23372" hidden="1" xr:uid="{00000000-0005-0000-0000-00006D5B0000}"/>
    <cellStyle name="Currency [0] 13685" xfId="23441" hidden="1" xr:uid="{00000000-0005-0000-0000-0000B25B0000}"/>
    <cellStyle name="Currency [0] 13686" xfId="23429" hidden="1" xr:uid="{00000000-0005-0000-0000-0000A65B0000}"/>
    <cellStyle name="Currency [0] 13687" xfId="23446" hidden="1" xr:uid="{00000000-0005-0000-0000-0000B75B0000}"/>
    <cellStyle name="Currency [0] 13688" xfId="23457" hidden="1" xr:uid="{00000000-0005-0000-0000-0000C25B0000}"/>
    <cellStyle name="Currency [0] 13689" xfId="23305" hidden="1" xr:uid="{00000000-0005-0000-0000-00002A5B0000}"/>
    <cellStyle name="Currency [0] 1369" xfId="1542" hidden="1" xr:uid="{00000000-0005-0000-0000-000027060000}"/>
    <cellStyle name="Currency [0] 13690" xfId="23369" hidden="1" xr:uid="{00000000-0005-0000-0000-00006A5B0000}"/>
    <cellStyle name="Currency [0] 13691" xfId="23461" hidden="1" xr:uid="{00000000-0005-0000-0000-0000C65B0000}"/>
    <cellStyle name="Currency [0] 13692" xfId="23463" hidden="1" xr:uid="{00000000-0005-0000-0000-0000C85B0000}"/>
    <cellStyle name="Currency [0] 13693" xfId="23418" hidden="1" xr:uid="{00000000-0005-0000-0000-00009B5B0000}"/>
    <cellStyle name="Currency [0] 13694" xfId="23430" hidden="1" xr:uid="{00000000-0005-0000-0000-0000A75B0000}"/>
    <cellStyle name="Currency [0] 13695" xfId="23458" hidden="1" xr:uid="{00000000-0005-0000-0000-0000C35B0000}"/>
    <cellStyle name="Currency [0] 13696" xfId="23431" hidden="1" xr:uid="{00000000-0005-0000-0000-0000A85B0000}"/>
    <cellStyle name="Currency [0] 13697" xfId="23464" hidden="1" xr:uid="{00000000-0005-0000-0000-0000C95B0000}"/>
    <cellStyle name="Currency [0] 13698" xfId="23466" hidden="1" xr:uid="{00000000-0005-0000-0000-0000CB5B0000}"/>
    <cellStyle name="Currency [0] 13699" xfId="23459" hidden="1" xr:uid="{00000000-0005-0000-0000-0000C45B0000}"/>
    <cellStyle name="Currency [0] 137" xfId="239" hidden="1" xr:uid="{00000000-0005-0000-0000-000010010000}"/>
    <cellStyle name="Currency [0] 1370" xfId="1554" hidden="1" xr:uid="{00000000-0005-0000-0000-000033060000}"/>
    <cellStyle name="Currency [0] 13700" xfId="23405" hidden="1" xr:uid="{00000000-0005-0000-0000-00008E5B0000}"/>
    <cellStyle name="Currency [0] 13701" xfId="23468" hidden="1" xr:uid="{00000000-0005-0000-0000-0000CD5B0000}"/>
    <cellStyle name="Currency [0] 13702" xfId="23470" hidden="1" xr:uid="{00000000-0005-0000-0000-0000CF5B0000}"/>
    <cellStyle name="Currency [0] 13703" xfId="19884" hidden="1" xr:uid="{00000000-0005-0000-0000-0000CD4D0000}"/>
    <cellStyle name="Currency [0] 13704" xfId="19909" hidden="1" xr:uid="{00000000-0005-0000-0000-0000E64D0000}"/>
    <cellStyle name="Currency [0] 13705" xfId="22311" hidden="1" xr:uid="{00000000-0005-0000-0000-000048570000}"/>
    <cellStyle name="Currency [0] 13706" xfId="23475" hidden="1" xr:uid="{00000000-0005-0000-0000-0000D45B0000}"/>
    <cellStyle name="Currency [0] 13707" xfId="23477" hidden="1" xr:uid="{00000000-0005-0000-0000-0000D65B0000}"/>
    <cellStyle name="Currency [0] 13708" xfId="19898" hidden="1" xr:uid="{00000000-0005-0000-0000-0000DB4D0000}"/>
    <cellStyle name="Currency [0] 13709" xfId="23471" hidden="1" xr:uid="{00000000-0005-0000-0000-0000D05B0000}"/>
    <cellStyle name="Currency [0] 1371" xfId="1555" hidden="1" xr:uid="{00000000-0005-0000-0000-000034060000}"/>
    <cellStyle name="Currency [0] 13710" xfId="23479" hidden="1" xr:uid="{00000000-0005-0000-0000-0000D85B0000}"/>
    <cellStyle name="Currency [0] 13711" xfId="23481" hidden="1" xr:uid="{00000000-0005-0000-0000-0000DA5B0000}"/>
    <cellStyle name="Currency [0] 13712" xfId="19903" hidden="1" xr:uid="{00000000-0005-0000-0000-0000E04D0000}"/>
    <cellStyle name="Currency [0] 13713" xfId="19900" hidden="1" xr:uid="{00000000-0005-0000-0000-0000DD4D0000}"/>
    <cellStyle name="Currency [0] 13714" xfId="23492" hidden="1" xr:uid="{00000000-0005-0000-0000-0000E55B0000}"/>
    <cellStyle name="Currency [0] 13715" xfId="23501" hidden="1" xr:uid="{00000000-0005-0000-0000-0000EE5B0000}"/>
    <cellStyle name="Currency [0] 13716" xfId="23512" hidden="1" xr:uid="{00000000-0005-0000-0000-0000F95B0000}"/>
    <cellStyle name="Currency [0] 13717" xfId="23518" hidden="1" xr:uid="{00000000-0005-0000-0000-0000FF5B0000}"/>
    <cellStyle name="Currency [0] 13718" xfId="23490" hidden="1" xr:uid="{00000000-0005-0000-0000-0000E35B0000}"/>
    <cellStyle name="Currency [0] 13719" xfId="23508" hidden="1" xr:uid="{00000000-0005-0000-0000-0000F55B0000}"/>
    <cellStyle name="Currency [0] 1372" xfId="1493" hidden="1" xr:uid="{00000000-0005-0000-0000-0000F6050000}"/>
    <cellStyle name="Currency [0] 13720" xfId="23530" hidden="1" xr:uid="{00000000-0005-0000-0000-00000B5C0000}"/>
    <cellStyle name="Currency [0] 13721" xfId="23532" hidden="1" xr:uid="{00000000-0005-0000-0000-00000D5C0000}"/>
    <cellStyle name="Currency [0] 13722" xfId="19928" hidden="1" xr:uid="{00000000-0005-0000-0000-0000F94D0000}"/>
    <cellStyle name="Currency [0] 13723" xfId="19946" hidden="1" xr:uid="{00000000-0005-0000-0000-00000B4E0000}"/>
    <cellStyle name="Currency [0] 13724" xfId="23504" hidden="1" xr:uid="{00000000-0005-0000-0000-0000F15B0000}"/>
    <cellStyle name="Currency [0] 13725" xfId="19979" hidden="1" xr:uid="{00000000-0005-0000-0000-00002C4E0000}"/>
    <cellStyle name="Currency [0] 13726" xfId="23493" hidden="1" xr:uid="{00000000-0005-0000-0000-0000E65B0000}"/>
    <cellStyle name="Currency [0] 13727" xfId="23537" hidden="1" xr:uid="{00000000-0005-0000-0000-0000125C0000}"/>
    <cellStyle name="Currency [0] 13728" xfId="23505" hidden="1" xr:uid="{00000000-0005-0000-0000-0000F25B0000}"/>
    <cellStyle name="Currency [0] 13729" xfId="23513" hidden="1" xr:uid="{00000000-0005-0000-0000-0000FA5B0000}"/>
    <cellStyle name="Currency [0] 1373" xfId="1529" hidden="1" xr:uid="{00000000-0005-0000-0000-00001A060000}"/>
    <cellStyle name="Currency [0] 13730" xfId="23549" hidden="1" xr:uid="{00000000-0005-0000-0000-00001E5C0000}"/>
    <cellStyle name="Currency [0] 13731" xfId="23551" hidden="1" xr:uid="{00000000-0005-0000-0000-0000205C0000}"/>
    <cellStyle name="Currency [0] 13732" xfId="23507" hidden="1" xr:uid="{00000000-0005-0000-0000-0000F45B0000}"/>
    <cellStyle name="Currency [0] 13733" xfId="23520" hidden="1" xr:uid="{00000000-0005-0000-0000-0000015C0000}"/>
    <cellStyle name="Currency [0] 13734" xfId="23525" hidden="1" xr:uid="{00000000-0005-0000-0000-0000065C0000}"/>
    <cellStyle name="Currency [0] 13735" xfId="23519" hidden="1" xr:uid="{00000000-0005-0000-0000-0000005C0000}"/>
    <cellStyle name="Currency [0] 13736" xfId="23567" hidden="1" xr:uid="{00000000-0005-0000-0000-0000305C0000}"/>
    <cellStyle name="Currency [0] 13737" xfId="23575" hidden="1" xr:uid="{00000000-0005-0000-0000-0000385C0000}"/>
    <cellStyle name="Currency [0] 13738" xfId="23503" hidden="1" xr:uid="{00000000-0005-0000-0000-0000F05B0000}"/>
    <cellStyle name="Currency [0] 13739" xfId="23561" hidden="1" xr:uid="{00000000-0005-0000-0000-00002A5C0000}"/>
    <cellStyle name="Currency [0] 1374" xfId="1509" hidden="1" xr:uid="{00000000-0005-0000-0000-000006060000}"/>
    <cellStyle name="Currency [0] 13740" xfId="23584" hidden="1" xr:uid="{00000000-0005-0000-0000-0000415C0000}"/>
    <cellStyle name="Currency [0] 13741" xfId="23586" hidden="1" xr:uid="{00000000-0005-0000-0000-0000435C0000}"/>
    <cellStyle name="Currency [0] 13742" xfId="23486" hidden="1" xr:uid="{00000000-0005-0000-0000-0000DF5B0000}"/>
    <cellStyle name="Currency [0] 13743" xfId="23496" hidden="1" xr:uid="{00000000-0005-0000-0000-0000E95B0000}"/>
    <cellStyle name="Currency [0] 13744" xfId="23558" hidden="1" xr:uid="{00000000-0005-0000-0000-0000275C0000}"/>
    <cellStyle name="Currency [0] 13745" xfId="23523" hidden="1" xr:uid="{00000000-0005-0000-0000-0000045C0000}"/>
    <cellStyle name="Currency [0] 13746" xfId="23473" hidden="1" xr:uid="{00000000-0005-0000-0000-0000D25B0000}"/>
    <cellStyle name="Currency [0] 13747" xfId="23594" hidden="1" xr:uid="{00000000-0005-0000-0000-00004B5C0000}"/>
    <cellStyle name="Currency [0] 13748" xfId="23559" hidden="1" xr:uid="{00000000-0005-0000-0000-0000285C0000}"/>
    <cellStyle name="Currency [0] 13749" xfId="23570" hidden="1" xr:uid="{00000000-0005-0000-0000-0000335C0000}"/>
    <cellStyle name="Currency [0] 1375" xfId="1525" hidden="1" xr:uid="{00000000-0005-0000-0000-000016060000}"/>
    <cellStyle name="Currency [0] 13750" xfId="23602" hidden="1" xr:uid="{00000000-0005-0000-0000-0000535C0000}"/>
    <cellStyle name="Currency [0] 13751" xfId="23604" hidden="1" xr:uid="{00000000-0005-0000-0000-0000555C0000}"/>
    <cellStyle name="Currency [0] 13752" xfId="23556" hidden="1" xr:uid="{00000000-0005-0000-0000-0000255C0000}"/>
    <cellStyle name="Currency [0] 13753" xfId="23555" hidden="1" xr:uid="{00000000-0005-0000-0000-0000245C0000}"/>
    <cellStyle name="Currency [0] 13754" xfId="23545" hidden="1" xr:uid="{00000000-0005-0000-0000-00001A5C0000}"/>
    <cellStyle name="Currency [0] 13755" xfId="23541" hidden="1" xr:uid="{00000000-0005-0000-0000-0000165C0000}"/>
    <cellStyle name="Currency [0] 13756" xfId="23543" hidden="1" xr:uid="{00000000-0005-0000-0000-0000185C0000}"/>
    <cellStyle name="Currency [0] 13757" xfId="23611" hidden="1" xr:uid="{00000000-0005-0000-0000-00005C5C0000}"/>
    <cellStyle name="Currency [0] 13758" xfId="21139" hidden="1" xr:uid="{00000000-0005-0000-0000-0000B4520000}"/>
    <cellStyle name="Currency [0] 13759" xfId="23589" hidden="1" xr:uid="{00000000-0005-0000-0000-0000465C0000}"/>
    <cellStyle name="Currency [0] 1376" xfId="1527" hidden="1" xr:uid="{00000000-0005-0000-0000-000018060000}"/>
    <cellStyle name="Currency [0] 13760" xfId="23617" hidden="1" xr:uid="{00000000-0005-0000-0000-0000625C0000}"/>
    <cellStyle name="Currency [0] 13761" xfId="23619" hidden="1" xr:uid="{00000000-0005-0000-0000-0000645C0000}"/>
    <cellStyle name="Currency [0] 13762" xfId="23494" hidden="1" xr:uid="{00000000-0005-0000-0000-0000E75B0000}"/>
    <cellStyle name="Currency [0] 13763" xfId="23568" hidden="1" xr:uid="{00000000-0005-0000-0000-0000315C0000}"/>
    <cellStyle name="Currency [0] 13764" xfId="23524" hidden="1" xr:uid="{00000000-0005-0000-0000-0000055C0000}"/>
    <cellStyle name="Currency [0] 13765" xfId="23560" hidden="1" xr:uid="{00000000-0005-0000-0000-0000295C0000}"/>
    <cellStyle name="Currency [0] 13766" xfId="23564" hidden="1" xr:uid="{00000000-0005-0000-0000-00002D5C0000}"/>
    <cellStyle name="Currency [0] 13767" xfId="23625" hidden="1" xr:uid="{00000000-0005-0000-0000-00006A5C0000}"/>
    <cellStyle name="Currency [0] 13768" xfId="19948" hidden="1" xr:uid="{00000000-0005-0000-0000-00000D4E0000}"/>
    <cellStyle name="Currency [0] 13769" xfId="23607" hidden="1" xr:uid="{00000000-0005-0000-0000-0000585C0000}"/>
    <cellStyle name="Currency [0] 1377" xfId="1558" hidden="1" xr:uid="{00000000-0005-0000-0000-000037060000}"/>
    <cellStyle name="Currency [0] 13770" xfId="23630" hidden="1" xr:uid="{00000000-0005-0000-0000-00006F5C0000}"/>
    <cellStyle name="Currency [0] 13771" xfId="23632" hidden="1" xr:uid="{00000000-0005-0000-0000-0000715C0000}"/>
    <cellStyle name="Currency [0] 13772" xfId="23488" hidden="1" xr:uid="{00000000-0005-0000-0000-0000E15B0000}"/>
    <cellStyle name="Currency [0] 13773" xfId="23587" hidden="1" xr:uid="{00000000-0005-0000-0000-0000445C0000}"/>
    <cellStyle name="Currency [0] 13774" xfId="23554" hidden="1" xr:uid="{00000000-0005-0000-0000-0000235C0000}"/>
    <cellStyle name="Currency [0] 13775" xfId="23572" hidden="1" xr:uid="{00000000-0005-0000-0000-0000355C0000}"/>
    <cellStyle name="Currency [0] 13776" xfId="23569" hidden="1" xr:uid="{00000000-0005-0000-0000-0000325C0000}"/>
    <cellStyle name="Currency [0] 13777" xfId="23636" hidden="1" xr:uid="{00000000-0005-0000-0000-0000755C0000}"/>
    <cellStyle name="Currency [0] 13778" xfId="23521" hidden="1" xr:uid="{00000000-0005-0000-0000-0000025C0000}"/>
    <cellStyle name="Currency [0] 13779" xfId="23621" hidden="1" xr:uid="{00000000-0005-0000-0000-0000665C0000}"/>
    <cellStyle name="Currency [0] 1378" xfId="1467" hidden="1" xr:uid="{00000000-0005-0000-0000-0000DC050000}"/>
    <cellStyle name="Currency [0] 13780" xfId="23643" hidden="1" xr:uid="{00000000-0005-0000-0000-00007C5C0000}"/>
    <cellStyle name="Currency [0] 13781" xfId="23645" hidden="1" xr:uid="{00000000-0005-0000-0000-00007E5C0000}"/>
    <cellStyle name="Currency [0] 13782" xfId="23573" hidden="1" xr:uid="{00000000-0005-0000-0000-0000365C0000}"/>
    <cellStyle name="Currency [0] 13783" xfId="23605" hidden="1" xr:uid="{00000000-0005-0000-0000-0000565C0000}"/>
    <cellStyle name="Currency [0] 13784" xfId="19918" hidden="1" xr:uid="{00000000-0005-0000-0000-0000EF4D0000}"/>
    <cellStyle name="Currency [0] 13785" xfId="23591" hidden="1" xr:uid="{00000000-0005-0000-0000-0000485C0000}"/>
    <cellStyle name="Currency [0] 13786" xfId="23588" hidden="1" xr:uid="{00000000-0005-0000-0000-0000455C0000}"/>
    <cellStyle name="Currency [0] 13787" xfId="23649" hidden="1" xr:uid="{00000000-0005-0000-0000-0000825C0000}"/>
    <cellStyle name="Currency [0] 13788" xfId="23484" hidden="1" xr:uid="{00000000-0005-0000-0000-0000DD5B0000}"/>
    <cellStyle name="Currency [0] 13789" xfId="23633" hidden="1" xr:uid="{00000000-0005-0000-0000-0000725C0000}"/>
    <cellStyle name="Currency [0] 1379" xfId="1550" hidden="1" xr:uid="{00000000-0005-0000-0000-00002F060000}"/>
    <cellStyle name="Currency [0] 13790" xfId="23653" hidden="1" xr:uid="{00000000-0005-0000-0000-0000865C0000}"/>
    <cellStyle name="Currency [0] 13791" xfId="23655" hidden="1" xr:uid="{00000000-0005-0000-0000-0000885C0000}"/>
    <cellStyle name="Currency [0] 13792" xfId="23592" hidden="1" xr:uid="{00000000-0005-0000-0000-0000495C0000}"/>
    <cellStyle name="Currency [0] 13793" xfId="23620" hidden="1" xr:uid="{00000000-0005-0000-0000-0000655C0000}"/>
    <cellStyle name="Currency [0] 13794" xfId="23580" hidden="1" xr:uid="{00000000-0005-0000-0000-00003D5C0000}"/>
    <cellStyle name="Currency [0] 13795" xfId="23609" hidden="1" xr:uid="{00000000-0005-0000-0000-00005A5C0000}"/>
    <cellStyle name="Currency [0] 13796" xfId="23606" hidden="1" xr:uid="{00000000-0005-0000-0000-0000575C0000}"/>
    <cellStyle name="Currency [0] 13797" xfId="23659" hidden="1" xr:uid="{00000000-0005-0000-0000-00008C5C0000}"/>
    <cellStyle name="Currency [0] 13798" xfId="23487" hidden="1" xr:uid="{00000000-0005-0000-0000-0000E05B0000}"/>
    <cellStyle name="Currency [0] 13799" xfId="23646" hidden="1" xr:uid="{00000000-0005-0000-0000-00007F5C0000}"/>
    <cellStyle name="Currency [0] 138" xfId="250" hidden="1" xr:uid="{00000000-0005-0000-0000-00001B010000}"/>
    <cellStyle name="Currency [0] 1380" xfId="1560" hidden="1" xr:uid="{00000000-0005-0000-0000-000039060000}"/>
    <cellStyle name="Currency [0] 13800" xfId="23663" hidden="1" xr:uid="{00000000-0005-0000-0000-0000905C0000}"/>
    <cellStyle name="Currency [0] 13801" xfId="23665" hidden="1" xr:uid="{00000000-0005-0000-0000-0000925C0000}"/>
    <cellStyle name="Currency [0] 13802" xfId="23546" hidden="1" xr:uid="{00000000-0005-0000-0000-00001B5C0000}"/>
    <cellStyle name="Currency [0] 13803" xfId="23582" hidden="1" xr:uid="{00000000-0005-0000-0000-00003F5C0000}"/>
    <cellStyle name="Currency [0] 13804" xfId="23651" hidden="1" xr:uid="{00000000-0005-0000-0000-0000845C0000}"/>
    <cellStyle name="Currency [0] 13805" xfId="23639" hidden="1" xr:uid="{00000000-0005-0000-0000-0000785C0000}"/>
    <cellStyle name="Currency [0] 13806" xfId="23656" hidden="1" xr:uid="{00000000-0005-0000-0000-0000895C0000}"/>
    <cellStyle name="Currency [0] 13807" xfId="23667" hidden="1" xr:uid="{00000000-0005-0000-0000-0000945C0000}"/>
    <cellStyle name="Currency [0] 13808" xfId="23515" hidden="1" xr:uid="{00000000-0005-0000-0000-0000FC5B0000}"/>
    <cellStyle name="Currency [0] 13809" xfId="23579" hidden="1" xr:uid="{00000000-0005-0000-0000-00003C5C0000}"/>
    <cellStyle name="Currency [0] 1381" xfId="1561" hidden="1" xr:uid="{00000000-0005-0000-0000-00003A060000}"/>
    <cellStyle name="Currency [0] 13810" xfId="23671" hidden="1" xr:uid="{00000000-0005-0000-0000-0000985C0000}"/>
    <cellStyle name="Currency [0] 13811" xfId="23673" hidden="1" xr:uid="{00000000-0005-0000-0000-00009A5C0000}"/>
    <cellStyle name="Currency [0] 13812" xfId="23628" hidden="1" xr:uid="{00000000-0005-0000-0000-00006D5C0000}"/>
    <cellStyle name="Currency [0] 13813" xfId="23640" hidden="1" xr:uid="{00000000-0005-0000-0000-0000795C0000}"/>
    <cellStyle name="Currency [0] 13814" xfId="23668" hidden="1" xr:uid="{00000000-0005-0000-0000-0000955C0000}"/>
    <cellStyle name="Currency [0] 13815" xfId="23641" hidden="1" xr:uid="{00000000-0005-0000-0000-00007A5C0000}"/>
    <cellStyle name="Currency [0] 13816" xfId="23674" hidden="1" xr:uid="{00000000-0005-0000-0000-00009B5C0000}"/>
    <cellStyle name="Currency [0] 13817" xfId="23676" hidden="1" xr:uid="{00000000-0005-0000-0000-00009D5C0000}"/>
    <cellStyle name="Currency [0] 13818" xfId="23669" hidden="1" xr:uid="{00000000-0005-0000-0000-0000965C0000}"/>
    <cellStyle name="Currency [0] 13819" xfId="23615" hidden="1" xr:uid="{00000000-0005-0000-0000-0000605C0000}"/>
    <cellStyle name="Currency [0] 1382" xfId="1489" hidden="1" xr:uid="{00000000-0005-0000-0000-0000F2050000}"/>
    <cellStyle name="Currency [0] 13820" xfId="23678" hidden="1" xr:uid="{00000000-0005-0000-0000-00009F5C0000}"/>
    <cellStyle name="Currency [0] 13821" xfId="23680" hidden="1" xr:uid="{00000000-0005-0000-0000-0000A15C0000}"/>
    <cellStyle name="Currency [0] 13822" xfId="23737" hidden="1" xr:uid="{00000000-0005-0000-0000-0000DA5C0000}"/>
    <cellStyle name="Currency [0] 13823" xfId="23756" hidden="1" xr:uid="{00000000-0005-0000-0000-0000ED5C0000}"/>
    <cellStyle name="Currency [0] 13824" xfId="23763" hidden="1" xr:uid="{00000000-0005-0000-0000-0000F45C0000}"/>
    <cellStyle name="Currency [0] 13825" xfId="23770" hidden="1" xr:uid="{00000000-0005-0000-0000-0000FB5C0000}"/>
    <cellStyle name="Currency [0] 13826" xfId="23775" hidden="1" xr:uid="{00000000-0005-0000-0000-0000005D0000}"/>
    <cellStyle name="Currency [0] 13827" xfId="23754" hidden="1" xr:uid="{00000000-0005-0000-0000-0000EB5C0000}"/>
    <cellStyle name="Currency [0] 13828" xfId="23765" hidden="1" xr:uid="{00000000-0005-0000-0000-0000F65C0000}"/>
    <cellStyle name="Currency [0] 13829" xfId="23779" hidden="1" xr:uid="{00000000-0005-0000-0000-0000045D0000}"/>
    <cellStyle name="Currency [0] 1383" xfId="1540" hidden="1" xr:uid="{00000000-0005-0000-0000-000025060000}"/>
    <cellStyle name="Currency [0] 13830" xfId="23781" hidden="1" xr:uid="{00000000-0005-0000-0000-0000065D0000}"/>
    <cellStyle name="Currency [0] 13831" xfId="23764" hidden="1" xr:uid="{00000000-0005-0000-0000-0000F55C0000}"/>
    <cellStyle name="Currency [0] 13832" xfId="23738" hidden="1" xr:uid="{00000000-0005-0000-0000-0000DB5C0000}"/>
    <cellStyle name="Currency [0] 13833" xfId="23792" hidden="1" xr:uid="{00000000-0005-0000-0000-0000115D0000}"/>
    <cellStyle name="Currency [0] 13834" xfId="23801" hidden="1" xr:uid="{00000000-0005-0000-0000-00001A5D0000}"/>
    <cellStyle name="Currency [0] 13835" xfId="23812" hidden="1" xr:uid="{00000000-0005-0000-0000-0000255D0000}"/>
    <cellStyle name="Currency [0] 13836" xfId="23818" hidden="1" xr:uid="{00000000-0005-0000-0000-00002B5D0000}"/>
    <cellStyle name="Currency [0] 13837" xfId="23790" hidden="1" xr:uid="{00000000-0005-0000-0000-00000F5D0000}"/>
    <cellStyle name="Currency [0] 13838" xfId="23808" hidden="1" xr:uid="{00000000-0005-0000-0000-0000215D0000}"/>
    <cellStyle name="Currency [0] 13839" xfId="23830" hidden="1" xr:uid="{00000000-0005-0000-0000-0000375D0000}"/>
    <cellStyle name="Currency [0] 1384" xfId="1520" hidden="1" xr:uid="{00000000-0005-0000-0000-000011060000}"/>
    <cellStyle name="Currency [0] 13840" xfId="23832" hidden="1" xr:uid="{00000000-0005-0000-0000-0000395D0000}"/>
    <cellStyle name="Currency [0] 13841" xfId="23760" hidden="1" xr:uid="{00000000-0005-0000-0000-0000F15C0000}"/>
    <cellStyle name="Currency [0] 13842" xfId="23744" hidden="1" xr:uid="{00000000-0005-0000-0000-0000E15C0000}"/>
    <cellStyle name="Currency [0] 13843" xfId="23804" hidden="1" xr:uid="{00000000-0005-0000-0000-00001D5D0000}"/>
    <cellStyle name="Currency [0] 13844" xfId="23749" hidden="1" xr:uid="{00000000-0005-0000-0000-0000E65C0000}"/>
    <cellStyle name="Currency [0] 13845" xfId="23793" hidden="1" xr:uid="{00000000-0005-0000-0000-0000125D0000}"/>
    <cellStyle name="Currency [0] 13846" xfId="23837" hidden="1" xr:uid="{00000000-0005-0000-0000-00003E5D0000}"/>
    <cellStyle name="Currency [0] 13847" xfId="23805" hidden="1" xr:uid="{00000000-0005-0000-0000-00001E5D0000}"/>
    <cellStyle name="Currency [0] 13848" xfId="23813" hidden="1" xr:uid="{00000000-0005-0000-0000-0000265D0000}"/>
    <cellStyle name="Currency [0] 13849" xfId="23849" hidden="1" xr:uid="{00000000-0005-0000-0000-00004A5D0000}"/>
    <cellStyle name="Currency [0] 1385" xfId="1532" hidden="1" xr:uid="{00000000-0005-0000-0000-00001D060000}"/>
    <cellStyle name="Currency [0] 13850" xfId="23851" hidden="1" xr:uid="{00000000-0005-0000-0000-00004C5D0000}"/>
    <cellStyle name="Currency [0] 13851" xfId="23807" hidden="1" xr:uid="{00000000-0005-0000-0000-0000205D0000}"/>
    <cellStyle name="Currency [0] 13852" xfId="23820" hidden="1" xr:uid="{00000000-0005-0000-0000-00002D5D0000}"/>
    <cellStyle name="Currency [0] 13853" xfId="23825" hidden="1" xr:uid="{00000000-0005-0000-0000-0000325D0000}"/>
    <cellStyle name="Currency [0] 13854" xfId="23819" hidden="1" xr:uid="{00000000-0005-0000-0000-00002C5D0000}"/>
    <cellStyle name="Currency [0] 13855" xfId="23867" hidden="1" xr:uid="{00000000-0005-0000-0000-00005C5D0000}"/>
    <cellStyle name="Currency [0] 13856" xfId="23875" hidden="1" xr:uid="{00000000-0005-0000-0000-0000645D0000}"/>
    <cellStyle name="Currency [0] 13857" xfId="23803" hidden="1" xr:uid="{00000000-0005-0000-0000-00001C5D0000}"/>
    <cellStyle name="Currency [0] 13858" xfId="23861" hidden="1" xr:uid="{00000000-0005-0000-0000-0000565D0000}"/>
    <cellStyle name="Currency [0] 13859" xfId="23884" hidden="1" xr:uid="{00000000-0005-0000-0000-00006D5D0000}"/>
    <cellStyle name="Currency [0] 1386" xfId="1530" hidden="1" xr:uid="{00000000-0005-0000-0000-00001B060000}"/>
    <cellStyle name="Currency [0] 13860" xfId="23886" hidden="1" xr:uid="{00000000-0005-0000-0000-00006F5D0000}"/>
    <cellStyle name="Currency [0] 13861" xfId="23786" hidden="1" xr:uid="{00000000-0005-0000-0000-00000B5D0000}"/>
    <cellStyle name="Currency [0] 13862" xfId="23796" hidden="1" xr:uid="{00000000-0005-0000-0000-0000155D0000}"/>
    <cellStyle name="Currency [0] 13863" xfId="23858" hidden="1" xr:uid="{00000000-0005-0000-0000-0000535D0000}"/>
    <cellStyle name="Currency [0] 13864" xfId="23823" hidden="1" xr:uid="{00000000-0005-0000-0000-0000305D0000}"/>
    <cellStyle name="Currency [0] 13865" xfId="23768" hidden="1" xr:uid="{00000000-0005-0000-0000-0000F95C0000}"/>
    <cellStyle name="Currency [0] 13866" xfId="23894" hidden="1" xr:uid="{00000000-0005-0000-0000-0000775D0000}"/>
    <cellStyle name="Currency [0] 13867" xfId="23859" hidden="1" xr:uid="{00000000-0005-0000-0000-0000545D0000}"/>
    <cellStyle name="Currency [0] 13868" xfId="23870" hidden="1" xr:uid="{00000000-0005-0000-0000-00005F5D0000}"/>
    <cellStyle name="Currency [0] 13869" xfId="23902" hidden="1" xr:uid="{00000000-0005-0000-0000-00007F5D0000}"/>
    <cellStyle name="Currency [0] 1387" xfId="1563" hidden="1" xr:uid="{00000000-0005-0000-0000-00003C060000}"/>
    <cellStyle name="Currency [0] 13870" xfId="23904" hidden="1" xr:uid="{00000000-0005-0000-0000-0000815D0000}"/>
    <cellStyle name="Currency [0] 13871" xfId="23856" hidden="1" xr:uid="{00000000-0005-0000-0000-0000515D0000}"/>
    <cellStyle name="Currency [0] 13872" xfId="23855" hidden="1" xr:uid="{00000000-0005-0000-0000-0000505D0000}"/>
    <cellStyle name="Currency [0] 13873" xfId="23845" hidden="1" xr:uid="{00000000-0005-0000-0000-0000465D0000}"/>
    <cellStyle name="Currency [0] 13874" xfId="23841" hidden="1" xr:uid="{00000000-0005-0000-0000-0000425D0000}"/>
    <cellStyle name="Currency [0] 13875" xfId="23843" hidden="1" xr:uid="{00000000-0005-0000-0000-0000445D0000}"/>
    <cellStyle name="Currency [0] 13876" xfId="23911" hidden="1" xr:uid="{00000000-0005-0000-0000-0000885D0000}"/>
    <cellStyle name="Currency [0] 13877" xfId="23746" hidden="1" xr:uid="{00000000-0005-0000-0000-0000E35C0000}"/>
    <cellStyle name="Currency [0] 13878" xfId="23889" hidden="1" xr:uid="{00000000-0005-0000-0000-0000725D0000}"/>
    <cellStyle name="Currency [0] 13879" xfId="23917" hidden="1" xr:uid="{00000000-0005-0000-0000-00008E5D0000}"/>
    <cellStyle name="Currency [0] 1388" xfId="1507" hidden="1" xr:uid="{00000000-0005-0000-0000-000004060000}"/>
    <cellStyle name="Currency [0] 13880" xfId="23919" hidden="1" xr:uid="{00000000-0005-0000-0000-0000905D0000}"/>
    <cellStyle name="Currency [0] 13881" xfId="23794" hidden="1" xr:uid="{00000000-0005-0000-0000-0000135D0000}"/>
    <cellStyle name="Currency [0] 13882" xfId="23868" hidden="1" xr:uid="{00000000-0005-0000-0000-00005D5D0000}"/>
    <cellStyle name="Currency [0] 13883" xfId="23824" hidden="1" xr:uid="{00000000-0005-0000-0000-0000315D0000}"/>
    <cellStyle name="Currency [0] 13884" xfId="23860" hidden="1" xr:uid="{00000000-0005-0000-0000-0000555D0000}"/>
    <cellStyle name="Currency [0] 13885" xfId="23864" hidden="1" xr:uid="{00000000-0005-0000-0000-0000595D0000}"/>
    <cellStyle name="Currency [0] 13886" xfId="23925" hidden="1" xr:uid="{00000000-0005-0000-0000-0000965D0000}"/>
    <cellStyle name="Currency [0] 13887" xfId="23741" hidden="1" xr:uid="{00000000-0005-0000-0000-0000DE5C0000}"/>
    <cellStyle name="Currency [0] 13888" xfId="23907" hidden="1" xr:uid="{00000000-0005-0000-0000-0000845D0000}"/>
    <cellStyle name="Currency [0] 13889" xfId="23930" hidden="1" xr:uid="{00000000-0005-0000-0000-00009B5D0000}"/>
    <cellStyle name="Currency [0] 1389" xfId="1557" hidden="1" xr:uid="{00000000-0005-0000-0000-000036060000}"/>
    <cellStyle name="Currency [0] 13890" xfId="23932" hidden="1" xr:uid="{00000000-0005-0000-0000-00009D5D0000}"/>
    <cellStyle name="Currency [0] 13891" xfId="23788" hidden="1" xr:uid="{00000000-0005-0000-0000-00000D5D0000}"/>
    <cellStyle name="Currency [0] 13892" xfId="23887" hidden="1" xr:uid="{00000000-0005-0000-0000-0000705D0000}"/>
    <cellStyle name="Currency [0] 13893" xfId="23854" hidden="1" xr:uid="{00000000-0005-0000-0000-00004F5D0000}"/>
    <cellStyle name="Currency [0] 13894" xfId="23872" hidden="1" xr:uid="{00000000-0005-0000-0000-0000615D0000}"/>
    <cellStyle name="Currency [0] 13895" xfId="23869" hidden="1" xr:uid="{00000000-0005-0000-0000-00005E5D0000}"/>
    <cellStyle name="Currency [0] 13896" xfId="23936" hidden="1" xr:uid="{00000000-0005-0000-0000-0000A15D0000}"/>
    <cellStyle name="Currency [0] 13897" xfId="23821" hidden="1" xr:uid="{00000000-0005-0000-0000-00002E5D0000}"/>
    <cellStyle name="Currency [0] 13898" xfId="23921" hidden="1" xr:uid="{00000000-0005-0000-0000-0000925D0000}"/>
    <cellStyle name="Currency [0] 13899" xfId="23943" hidden="1" xr:uid="{00000000-0005-0000-0000-0000A85D0000}"/>
    <cellStyle name="Currency [0] 139" xfId="251" hidden="1" xr:uid="{00000000-0005-0000-0000-00001C010000}"/>
    <cellStyle name="Currency [0] 1390" xfId="1567" hidden="1" xr:uid="{00000000-0005-0000-0000-000040060000}"/>
    <cellStyle name="Currency [0] 13900" xfId="23945" hidden="1" xr:uid="{00000000-0005-0000-0000-0000AA5D0000}"/>
    <cellStyle name="Currency [0] 13901" xfId="23873" hidden="1" xr:uid="{00000000-0005-0000-0000-0000625D0000}"/>
    <cellStyle name="Currency [0] 13902" xfId="23905" hidden="1" xr:uid="{00000000-0005-0000-0000-0000825D0000}"/>
    <cellStyle name="Currency [0] 13903" xfId="23757" hidden="1" xr:uid="{00000000-0005-0000-0000-0000EE5C0000}"/>
    <cellStyle name="Currency [0] 13904" xfId="23891" hidden="1" xr:uid="{00000000-0005-0000-0000-0000745D0000}"/>
    <cellStyle name="Currency [0] 13905" xfId="23888" hidden="1" xr:uid="{00000000-0005-0000-0000-0000715D0000}"/>
    <cellStyle name="Currency [0] 13906" xfId="23949" hidden="1" xr:uid="{00000000-0005-0000-0000-0000AE5D0000}"/>
    <cellStyle name="Currency [0] 13907" xfId="23784" hidden="1" xr:uid="{00000000-0005-0000-0000-0000095D0000}"/>
    <cellStyle name="Currency [0] 13908" xfId="23933" hidden="1" xr:uid="{00000000-0005-0000-0000-00009E5D0000}"/>
    <cellStyle name="Currency [0] 13909" xfId="23953" hidden="1" xr:uid="{00000000-0005-0000-0000-0000B25D0000}"/>
    <cellStyle name="Currency [0] 1391" xfId="1568" hidden="1" xr:uid="{00000000-0005-0000-0000-000041060000}"/>
    <cellStyle name="Currency [0] 13910" xfId="23955" hidden="1" xr:uid="{00000000-0005-0000-0000-0000B45D0000}"/>
    <cellStyle name="Currency [0] 13911" xfId="23892" hidden="1" xr:uid="{00000000-0005-0000-0000-0000755D0000}"/>
    <cellStyle name="Currency [0] 13912" xfId="23920" hidden="1" xr:uid="{00000000-0005-0000-0000-0000915D0000}"/>
    <cellStyle name="Currency [0] 13913" xfId="23880" hidden="1" xr:uid="{00000000-0005-0000-0000-0000695D0000}"/>
    <cellStyle name="Currency [0] 13914" xfId="23909" hidden="1" xr:uid="{00000000-0005-0000-0000-0000865D0000}"/>
    <cellStyle name="Currency [0] 13915" xfId="23906" hidden="1" xr:uid="{00000000-0005-0000-0000-0000835D0000}"/>
    <cellStyle name="Currency [0] 13916" xfId="23959" hidden="1" xr:uid="{00000000-0005-0000-0000-0000B85D0000}"/>
    <cellStyle name="Currency [0] 13917" xfId="23787" hidden="1" xr:uid="{00000000-0005-0000-0000-00000C5D0000}"/>
    <cellStyle name="Currency [0] 13918" xfId="23946" hidden="1" xr:uid="{00000000-0005-0000-0000-0000AB5D0000}"/>
    <cellStyle name="Currency [0] 13919" xfId="23963" hidden="1" xr:uid="{00000000-0005-0000-0000-0000BC5D0000}"/>
    <cellStyle name="Currency [0] 1392" xfId="1533" hidden="1" xr:uid="{00000000-0005-0000-0000-00001E060000}"/>
    <cellStyle name="Currency [0] 13920" xfId="23965" hidden="1" xr:uid="{00000000-0005-0000-0000-0000BE5D0000}"/>
    <cellStyle name="Currency [0] 13921" xfId="23846" hidden="1" xr:uid="{00000000-0005-0000-0000-0000475D0000}"/>
    <cellStyle name="Currency [0] 13922" xfId="23882" hidden="1" xr:uid="{00000000-0005-0000-0000-00006B5D0000}"/>
    <cellStyle name="Currency [0] 13923" xfId="23951" hidden="1" xr:uid="{00000000-0005-0000-0000-0000B05D0000}"/>
    <cellStyle name="Currency [0] 13924" xfId="23939" hidden="1" xr:uid="{00000000-0005-0000-0000-0000A45D0000}"/>
    <cellStyle name="Currency [0] 13925" xfId="23956" hidden="1" xr:uid="{00000000-0005-0000-0000-0000B55D0000}"/>
    <cellStyle name="Currency [0] 13926" xfId="23967" hidden="1" xr:uid="{00000000-0005-0000-0000-0000C05D0000}"/>
    <cellStyle name="Currency [0] 13927" xfId="23815" hidden="1" xr:uid="{00000000-0005-0000-0000-0000285D0000}"/>
    <cellStyle name="Currency [0] 13928" xfId="23879" hidden="1" xr:uid="{00000000-0005-0000-0000-0000685D0000}"/>
    <cellStyle name="Currency [0] 13929" xfId="23971" hidden="1" xr:uid="{00000000-0005-0000-0000-0000C45D0000}"/>
    <cellStyle name="Currency [0] 1393" xfId="1548" hidden="1" xr:uid="{00000000-0005-0000-0000-00002D060000}"/>
    <cellStyle name="Currency [0] 13930" xfId="23973" hidden="1" xr:uid="{00000000-0005-0000-0000-0000C65D0000}"/>
    <cellStyle name="Currency [0] 13931" xfId="23928" hidden="1" xr:uid="{00000000-0005-0000-0000-0000995D0000}"/>
    <cellStyle name="Currency [0] 13932" xfId="23940" hidden="1" xr:uid="{00000000-0005-0000-0000-0000A55D0000}"/>
    <cellStyle name="Currency [0] 13933" xfId="23968" hidden="1" xr:uid="{00000000-0005-0000-0000-0000C15D0000}"/>
    <cellStyle name="Currency [0] 13934" xfId="23941" hidden="1" xr:uid="{00000000-0005-0000-0000-0000A65D0000}"/>
    <cellStyle name="Currency [0] 13935" xfId="23974" hidden="1" xr:uid="{00000000-0005-0000-0000-0000C75D0000}"/>
    <cellStyle name="Currency [0] 13936" xfId="23976" hidden="1" xr:uid="{00000000-0005-0000-0000-0000C95D0000}"/>
    <cellStyle name="Currency [0] 13937" xfId="23969" hidden="1" xr:uid="{00000000-0005-0000-0000-0000C25D0000}"/>
    <cellStyle name="Currency [0] 13938" xfId="23915" hidden="1" xr:uid="{00000000-0005-0000-0000-00008C5D0000}"/>
    <cellStyle name="Currency [0] 13939" xfId="23979" hidden="1" xr:uid="{00000000-0005-0000-0000-0000CC5D0000}"/>
    <cellStyle name="Currency [0] 1394" xfId="1474" hidden="1" xr:uid="{00000000-0005-0000-0000-0000E3050000}"/>
    <cellStyle name="Currency [0] 13940" xfId="23981" hidden="1" xr:uid="{00000000-0005-0000-0000-0000CE5D0000}"/>
    <cellStyle name="Currency [0] 13941" xfId="23698" hidden="1" xr:uid="{00000000-0005-0000-0000-0000B35C0000}"/>
    <cellStyle name="Currency [0] 13942" xfId="23720" hidden="1" xr:uid="{00000000-0005-0000-0000-0000C95C0000}"/>
    <cellStyle name="Currency [0] 13943" xfId="23985" hidden="1" xr:uid="{00000000-0005-0000-0000-0000D25D0000}"/>
    <cellStyle name="Currency [0] 13944" xfId="23992" hidden="1" xr:uid="{00000000-0005-0000-0000-0000D95D0000}"/>
    <cellStyle name="Currency [0] 13945" xfId="23994" hidden="1" xr:uid="{00000000-0005-0000-0000-0000DB5D0000}"/>
    <cellStyle name="Currency [0] 13946" xfId="23685" hidden="1" xr:uid="{00000000-0005-0000-0000-0000A65C0000}"/>
    <cellStyle name="Currency [0] 13947" xfId="23988" hidden="1" xr:uid="{00000000-0005-0000-0000-0000D55D0000}"/>
    <cellStyle name="Currency [0] 13948" xfId="23997" hidden="1" xr:uid="{00000000-0005-0000-0000-0000DE5D0000}"/>
    <cellStyle name="Currency [0] 13949" xfId="23999" hidden="1" xr:uid="{00000000-0005-0000-0000-0000E05D0000}"/>
    <cellStyle name="Currency [0] 1395" xfId="1543" hidden="1" xr:uid="{00000000-0005-0000-0000-000028060000}"/>
    <cellStyle name="Currency [0] 13950" xfId="23987" hidden="1" xr:uid="{00000000-0005-0000-0000-0000D45D0000}"/>
    <cellStyle name="Currency [0] 13951" xfId="23697" hidden="1" xr:uid="{00000000-0005-0000-0000-0000B25C0000}"/>
    <cellStyle name="Currency [0] 13952" xfId="24010" hidden="1" xr:uid="{00000000-0005-0000-0000-0000EB5D0000}"/>
    <cellStyle name="Currency [0] 13953" xfId="24019" hidden="1" xr:uid="{00000000-0005-0000-0000-0000F45D0000}"/>
    <cellStyle name="Currency [0] 13954" xfId="24030" hidden="1" xr:uid="{00000000-0005-0000-0000-0000FF5D0000}"/>
    <cellStyle name="Currency [0] 13955" xfId="24036" hidden="1" xr:uid="{00000000-0005-0000-0000-0000055E0000}"/>
    <cellStyle name="Currency [0] 13956" xfId="24008" hidden="1" xr:uid="{00000000-0005-0000-0000-0000E95D0000}"/>
    <cellStyle name="Currency [0] 13957" xfId="24026" hidden="1" xr:uid="{00000000-0005-0000-0000-0000FB5D0000}"/>
    <cellStyle name="Currency [0] 13958" xfId="24048" hidden="1" xr:uid="{00000000-0005-0000-0000-0000115E0000}"/>
    <cellStyle name="Currency [0] 13959" xfId="24050" hidden="1" xr:uid="{00000000-0005-0000-0000-0000135E0000}"/>
    <cellStyle name="Currency [0] 1396" xfId="1541" hidden="1" xr:uid="{00000000-0005-0000-0000-000026060000}"/>
    <cellStyle name="Currency [0] 13960" xfId="23982" hidden="1" xr:uid="{00000000-0005-0000-0000-0000CF5D0000}"/>
    <cellStyle name="Currency [0] 13961" xfId="23693" hidden="1" xr:uid="{00000000-0005-0000-0000-0000AE5C0000}"/>
    <cellStyle name="Currency [0] 13962" xfId="24022" hidden="1" xr:uid="{00000000-0005-0000-0000-0000F75D0000}"/>
    <cellStyle name="Currency [0] 13963" xfId="23689" hidden="1" xr:uid="{00000000-0005-0000-0000-0000AA5C0000}"/>
    <cellStyle name="Currency [0] 13964" xfId="24011" hidden="1" xr:uid="{00000000-0005-0000-0000-0000EC5D0000}"/>
    <cellStyle name="Currency [0] 13965" xfId="24055" hidden="1" xr:uid="{00000000-0005-0000-0000-0000185E0000}"/>
    <cellStyle name="Currency [0] 13966" xfId="24023" hidden="1" xr:uid="{00000000-0005-0000-0000-0000F85D0000}"/>
    <cellStyle name="Currency [0] 13967" xfId="24031" hidden="1" xr:uid="{00000000-0005-0000-0000-0000005E0000}"/>
    <cellStyle name="Currency [0] 13968" xfId="24067" hidden="1" xr:uid="{00000000-0005-0000-0000-0000245E0000}"/>
    <cellStyle name="Currency [0] 13969" xfId="24069" hidden="1" xr:uid="{00000000-0005-0000-0000-0000265E0000}"/>
    <cellStyle name="Currency [0] 1397" xfId="1570" hidden="1" xr:uid="{00000000-0005-0000-0000-000043060000}"/>
    <cellStyle name="Currency [0] 13970" xfId="24025" hidden="1" xr:uid="{00000000-0005-0000-0000-0000FA5D0000}"/>
    <cellStyle name="Currency [0] 13971" xfId="24038" hidden="1" xr:uid="{00000000-0005-0000-0000-0000075E0000}"/>
    <cellStyle name="Currency [0] 13972" xfId="24043" hidden="1" xr:uid="{00000000-0005-0000-0000-00000C5E0000}"/>
    <cellStyle name="Currency [0] 13973" xfId="24037" hidden="1" xr:uid="{00000000-0005-0000-0000-0000065E0000}"/>
    <cellStyle name="Currency [0] 13974" xfId="24085" hidden="1" xr:uid="{00000000-0005-0000-0000-0000365E0000}"/>
    <cellStyle name="Currency [0] 13975" xfId="24093" hidden="1" xr:uid="{00000000-0005-0000-0000-00003E5E0000}"/>
    <cellStyle name="Currency [0] 13976" xfId="24021" hidden="1" xr:uid="{00000000-0005-0000-0000-0000F65D0000}"/>
    <cellStyle name="Currency [0] 13977" xfId="24079" hidden="1" xr:uid="{00000000-0005-0000-0000-0000305E0000}"/>
    <cellStyle name="Currency [0] 13978" xfId="24102" hidden="1" xr:uid="{00000000-0005-0000-0000-0000475E0000}"/>
    <cellStyle name="Currency [0] 13979" xfId="24104" hidden="1" xr:uid="{00000000-0005-0000-0000-0000495E0000}"/>
    <cellStyle name="Currency [0] 1398" xfId="1486" hidden="1" xr:uid="{00000000-0005-0000-0000-0000EF050000}"/>
    <cellStyle name="Currency [0] 13980" xfId="24004" hidden="1" xr:uid="{00000000-0005-0000-0000-0000E55D0000}"/>
    <cellStyle name="Currency [0] 13981" xfId="24014" hidden="1" xr:uid="{00000000-0005-0000-0000-0000EF5D0000}"/>
    <cellStyle name="Currency [0] 13982" xfId="24076" hidden="1" xr:uid="{00000000-0005-0000-0000-00002D5E0000}"/>
    <cellStyle name="Currency [0] 13983" xfId="24041" hidden="1" xr:uid="{00000000-0005-0000-0000-00000A5E0000}"/>
    <cellStyle name="Currency [0] 13984" xfId="23990" hidden="1" xr:uid="{00000000-0005-0000-0000-0000D75D0000}"/>
    <cellStyle name="Currency [0] 13985" xfId="24112" hidden="1" xr:uid="{00000000-0005-0000-0000-0000515E0000}"/>
    <cellStyle name="Currency [0] 13986" xfId="24077" hidden="1" xr:uid="{00000000-0005-0000-0000-00002E5E0000}"/>
    <cellStyle name="Currency [0] 13987" xfId="24088" hidden="1" xr:uid="{00000000-0005-0000-0000-0000395E0000}"/>
    <cellStyle name="Currency [0] 13988" xfId="24120" hidden="1" xr:uid="{00000000-0005-0000-0000-0000595E0000}"/>
    <cellStyle name="Currency [0] 13989" xfId="24122" hidden="1" xr:uid="{00000000-0005-0000-0000-00005B5E0000}"/>
    <cellStyle name="Currency [0] 1399" xfId="1562" hidden="1" xr:uid="{00000000-0005-0000-0000-00003B060000}"/>
    <cellStyle name="Currency [0] 13990" xfId="24074" hidden="1" xr:uid="{00000000-0005-0000-0000-00002B5E0000}"/>
    <cellStyle name="Currency [0] 13991" xfId="24073" hidden="1" xr:uid="{00000000-0005-0000-0000-00002A5E0000}"/>
    <cellStyle name="Currency [0] 13992" xfId="24063" hidden="1" xr:uid="{00000000-0005-0000-0000-0000205E0000}"/>
    <cellStyle name="Currency [0] 13993" xfId="24059" hidden="1" xr:uid="{00000000-0005-0000-0000-00001C5E0000}"/>
    <cellStyle name="Currency [0] 13994" xfId="24061" hidden="1" xr:uid="{00000000-0005-0000-0000-00001E5E0000}"/>
    <cellStyle name="Currency [0] 13995" xfId="24129" hidden="1" xr:uid="{00000000-0005-0000-0000-0000625E0000}"/>
    <cellStyle name="Currency [0] 13996" xfId="23691" hidden="1" xr:uid="{00000000-0005-0000-0000-0000AC5C0000}"/>
    <cellStyle name="Currency [0] 13997" xfId="24107" hidden="1" xr:uid="{00000000-0005-0000-0000-00004C5E0000}"/>
    <cellStyle name="Currency [0] 13998" xfId="24135" hidden="1" xr:uid="{00000000-0005-0000-0000-0000685E0000}"/>
    <cellStyle name="Currency [0] 13999" xfId="24137" hidden="1" xr:uid="{00000000-0005-0000-0000-00006A5E0000}"/>
    <cellStyle name="Currency [0] 14" xfId="49" hidden="1" xr:uid="{00000000-0005-0000-0000-000051000000}"/>
    <cellStyle name="Currency [0] 140" xfId="214" hidden="1" xr:uid="{00000000-0005-0000-0000-0000F7000000}"/>
    <cellStyle name="Currency [0] 1400" xfId="1572" hidden="1" xr:uid="{00000000-0005-0000-0000-000045060000}"/>
    <cellStyle name="Currency [0] 14000" xfId="24012" hidden="1" xr:uid="{00000000-0005-0000-0000-0000ED5D0000}"/>
    <cellStyle name="Currency [0] 14001" xfId="24086" hidden="1" xr:uid="{00000000-0005-0000-0000-0000375E0000}"/>
    <cellStyle name="Currency [0] 14002" xfId="24042" hidden="1" xr:uid="{00000000-0005-0000-0000-00000B5E0000}"/>
    <cellStyle name="Currency [0] 14003" xfId="24078" hidden="1" xr:uid="{00000000-0005-0000-0000-00002F5E0000}"/>
    <cellStyle name="Currency [0] 14004" xfId="24082" hidden="1" xr:uid="{00000000-0005-0000-0000-0000335E0000}"/>
    <cellStyle name="Currency [0] 14005" xfId="24143" hidden="1" xr:uid="{00000000-0005-0000-0000-0000705E0000}"/>
    <cellStyle name="Currency [0] 14006" xfId="23726" hidden="1" xr:uid="{00000000-0005-0000-0000-0000CF5C0000}"/>
    <cellStyle name="Currency [0] 14007" xfId="24125" hidden="1" xr:uid="{00000000-0005-0000-0000-00005E5E0000}"/>
    <cellStyle name="Currency [0] 14008" xfId="24148" hidden="1" xr:uid="{00000000-0005-0000-0000-0000755E0000}"/>
    <cellStyle name="Currency [0] 14009" xfId="24150" hidden="1" xr:uid="{00000000-0005-0000-0000-0000775E0000}"/>
    <cellStyle name="Currency [0] 1401" xfId="1573" hidden="1" xr:uid="{00000000-0005-0000-0000-000046060000}"/>
    <cellStyle name="Currency [0] 14010" xfId="24006" hidden="1" xr:uid="{00000000-0005-0000-0000-0000E75D0000}"/>
    <cellStyle name="Currency [0] 14011" xfId="24105" hidden="1" xr:uid="{00000000-0005-0000-0000-00004A5E0000}"/>
    <cellStyle name="Currency [0] 14012" xfId="24072" hidden="1" xr:uid="{00000000-0005-0000-0000-0000295E0000}"/>
    <cellStyle name="Currency [0] 14013" xfId="24090" hidden="1" xr:uid="{00000000-0005-0000-0000-00003B5E0000}"/>
    <cellStyle name="Currency [0] 14014" xfId="24087" hidden="1" xr:uid="{00000000-0005-0000-0000-0000385E0000}"/>
    <cellStyle name="Currency [0] 14015" xfId="24154" hidden="1" xr:uid="{00000000-0005-0000-0000-00007B5E0000}"/>
    <cellStyle name="Currency [0] 14016" xfId="24039" hidden="1" xr:uid="{00000000-0005-0000-0000-0000085E0000}"/>
    <cellStyle name="Currency [0] 14017" xfId="24139" hidden="1" xr:uid="{00000000-0005-0000-0000-00006C5E0000}"/>
    <cellStyle name="Currency [0] 14018" xfId="24161" hidden="1" xr:uid="{00000000-0005-0000-0000-0000825E0000}"/>
    <cellStyle name="Currency [0] 14019" xfId="24163" hidden="1" xr:uid="{00000000-0005-0000-0000-0000845E0000}"/>
    <cellStyle name="Currency [0] 1402" xfId="1544" hidden="1" xr:uid="{00000000-0005-0000-0000-000029060000}"/>
    <cellStyle name="Currency [0] 14020" xfId="24091" hidden="1" xr:uid="{00000000-0005-0000-0000-00003C5E0000}"/>
    <cellStyle name="Currency [0] 14021" xfId="24123" hidden="1" xr:uid="{00000000-0005-0000-0000-00005C5E0000}"/>
    <cellStyle name="Currency [0] 14022" xfId="23771" hidden="1" xr:uid="{00000000-0005-0000-0000-0000FC5C0000}"/>
    <cellStyle name="Currency [0] 14023" xfId="24109" hidden="1" xr:uid="{00000000-0005-0000-0000-00004E5E0000}"/>
    <cellStyle name="Currency [0] 14024" xfId="24106" hidden="1" xr:uid="{00000000-0005-0000-0000-00004B5E0000}"/>
    <cellStyle name="Currency [0] 14025" xfId="24167" hidden="1" xr:uid="{00000000-0005-0000-0000-0000885E0000}"/>
    <cellStyle name="Currency [0] 14026" xfId="24002" hidden="1" xr:uid="{00000000-0005-0000-0000-0000E35D0000}"/>
    <cellStyle name="Currency [0] 14027" xfId="24151" hidden="1" xr:uid="{00000000-0005-0000-0000-0000785E0000}"/>
    <cellStyle name="Currency [0] 14028" xfId="24171" hidden="1" xr:uid="{00000000-0005-0000-0000-00008C5E0000}"/>
    <cellStyle name="Currency [0] 14029" xfId="24173" hidden="1" xr:uid="{00000000-0005-0000-0000-00008E5E0000}"/>
    <cellStyle name="Currency [0] 1403" xfId="1556" hidden="1" xr:uid="{00000000-0005-0000-0000-000035060000}"/>
    <cellStyle name="Currency [0] 14030" xfId="24110" hidden="1" xr:uid="{00000000-0005-0000-0000-00004F5E0000}"/>
    <cellStyle name="Currency [0] 14031" xfId="24138" hidden="1" xr:uid="{00000000-0005-0000-0000-00006B5E0000}"/>
    <cellStyle name="Currency [0] 14032" xfId="24098" hidden="1" xr:uid="{00000000-0005-0000-0000-0000435E0000}"/>
    <cellStyle name="Currency [0] 14033" xfId="24127" hidden="1" xr:uid="{00000000-0005-0000-0000-0000605E0000}"/>
    <cellStyle name="Currency [0] 14034" xfId="24124" hidden="1" xr:uid="{00000000-0005-0000-0000-00005D5E0000}"/>
    <cellStyle name="Currency [0] 14035" xfId="24177" hidden="1" xr:uid="{00000000-0005-0000-0000-0000925E0000}"/>
    <cellStyle name="Currency [0] 14036" xfId="24005" hidden="1" xr:uid="{00000000-0005-0000-0000-0000E65D0000}"/>
    <cellStyle name="Currency [0] 14037" xfId="24164" hidden="1" xr:uid="{00000000-0005-0000-0000-0000855E0000}"/>
    <cellStyle name="Currency [0] 14038" xfId="24181" hidden="1" xr:uid="{00000000-0005-0000-0000-0000965E0000}"/>
    <cellStyle name="Currency [0] 14039" xfId="24183" hidden="1" xr:uid="{00000000-0005-0000-0000-0000985E0000}"/>
    <cellStyle name="Currency [0] 1404" xfId="1536" hidden="1" xr:uid="{00000000-0005-0000-0000-000021060000}"/>
    <cellStyle name="Currency [0] 14040" xfId="24064" hidden="1" xr:uid="{00000000-0005-0000-0000-0000215E0000}"/>
    <cellStyle name="Currency [0] 14041" xfId="24100" hidden="1" xr:uid="{00000000-0005-0000-0000-0000455E0000}"/>
    <cellStyle name="Currency [0] 14042" xfId="24169" hidden="1" xr:uid="{00000000-0005-0000-0000-00008A5E0000}"/>
    <cellStyle name="Currency [0] 14043" xfId="24157" hidden="1" xr:uid="{00000000-0005-0000-0000-00007E5E0000}"/>
    <cellStyle name="Currency [0] 14044" xfId="24174" hidden="1" xr:uid="{00000000-0005-0000-0000-00008F5E0000}"/>
    <cellStyle name="Currency [0] 14045" xfId="24185" hidden="1" xr:uid="{00000000-0005-0000-0000-00009A5E0000}"/>
    <cellStyle name="Currency [0] 14046" xfId="24033" hidden="1" xr:uid="{00000000-0005-0000-0000-0000025E0000}"/>
    <cellStyle name="Currency [0] 14047" xfId="24097" hidden="1" xr:uid="{00000000-0005-0000-0000-0000425E0000}"/>
    <cellStyle name="Currency [0] 14048" xfId="24189" hidden="1" xr:uid="{00000000-0005-0000-0000-00009E5E0000}"/>
    <cellStyle name="Currency [0] 14049" xfId="24191" hidden="1" xr:uid="{00000000-0005-0000-0000-0000A05E0000}"/>
    <cellStyle name="Currency [0] 1405" xfId="1551" hidden="1" xr:uid="{00000000-0005-0000-0000-000030060000}"/>
    <cellStyle name="Currency [0] 14050" xfId="24146" hidden="1" xr:uid="{00000000-0005-0000-0000-0000735E0000}"/>
    <cellStyle name="Currency [0] 14051" xfId="24158" hidden="1" xr:uid="{00000000-0005-0000-0000-00007F5E0000}"/>
    <cellStyle name="Currency [0] 14052" xfId="24186" hidden="1" xr:uid="{00000000-0005-0000-0000-00009B5E0000}"/>
    <cellStyle name="Currency [0] 14053" xfId="24159" hidden="1" xr:uid="{00000000-0005-0000-0000-0000805E0000}"/>
    <cellStyle name="Currency [0] 14054" xfId="24192" hidden="1" xr:uid="{00000000-0005-0000-0000-0000A15E0000}"/>
    <cellStyle name="Currency [0] 14055" xfId="24194" hidden="1" xr:uid="{00000000-0005-0000-0000-0000A35E0000}"/>
    <cellStyle name="Currency [0] 14056" xfId="24187" hidden="1" xr:uid="{00000000-0005-0000-0000-00009C5E0000}"/>
    <cellStyle name="Currency [0] 14057" xfId="24133" hidden="1" xr:uid="{00000000-0005-0000-0000-0000665E0000}"/>
    <cellStyle name="Currency [0] 14058" xfId="24196" hidden="1" xr:uid="{00000000-0005-0000-0000-0000A55E0000}"/>
    <cellStyle name="Currency [0] 14059" xfId="24198" hidden="1" xr:uid="{00000000-0005-0000-0000-0000A75E0000}"/>
    <cellStyle name="Currency [0] 1406" xfId="1549" hidden="1" xr:uid="{00000000-0005-0000-0000-00002E060000}"/>
    <cellStyle name="Currency [0] 14060" xfId="23710" hidden="1" xr:uid="{00000000-0005-0000-0000-0000BF5C0000}"/>
    <cellStyle name="Currency [0] 14061" xfId="23688" hidden="1" xr:uid="{00000000-0005-0000-0000-0000A95C0000}"/>
    <cellStyle name="Currency [0] 14062" xfId="24204" hidden="1" xr:uid="{00000000-0005-0000-0000-0000AD5E0000}"/>
    <cellStyle name="Currency [0] 14063" xfId="24210" hidden="1" xr:uid="{00000000-0005-0000-0000-0000B35E0000}"/>
    <cellStyle name="Currency [0] 14064" xfId="24212" hidden="1" xr:uid="{00000000-0005-0000-0000-0000B55E0000}"/>
    <cellStyle name="Currency [0] 14065" xfId="23705" hidden="1" xr:uid="{00000000-0005-0000-0000-0000BA5C0000}"/>
    <cellStyle name="Currency [0] 14066" xfId="24206" hidden="1" xr:uid="{00000000-0005-0000-0000-0000AF5E0000}"/>
    <cellStyle name="Currency [0] 14067" xfId="24214" hidden="1" xr:uid="{00000000-0005-0000-0000-0000B75E0000}"/>
    <cellStyle name="Currency [0] 14068" xfId="24216" hidden="1" xr:uid="{00000000-0005-0000-0000-0000B95E0000}"/>
    <cellStyle name="Currency [0] 14069" xfId="24205" hidden="1" xr:uid="{00000000-0005-0000-0000-0000AE5E0000}"/>
    <cellStyle name="Currency [0] 1407" xfId="1575" hidden="1" xr:uid="{00000000-0005-0000-0000-000048060000}"/>
    <cellStyle name="Currency [0] 14070" xfId="23711" hidden="1" xr:uid="{00000000-0005-0000-0000-0000C05C0000}"/>
    <cellStyle name="Currency [0] 14071" xfId="24227" hidden="1" xr:uid="{00000000-0005-0000-0000-0000C45E0000}"/>
    <cellStyle name="Currency [0] 14072" xfId="24236" hidden="1" xr:uid="{00000000-0005-0000-0000-0000CD5E0000}"/>
    <cellStyle name="Currency [0] 14073" xfId="24247" hidden="1" xr:uid="{00000000-0005-0000-0000-0000D85E0000}"/>
    <cellStyle name="Currency [0] 14074" xfId="24253" hidden="1" xr:uid="{00000000-0005-0000-0000-0000DE5E0000}"/>
    <cellStyle name="Currency [0] 14075" xfId="24225" hidden="1" xr:uid="{00000000-0005-0000-0000-0000C25E0000}"/>
    <cellStyle name="Currency [0] 14076" xfId="24243" hidden="1" xr:uid="{00000000-0005-0000-0000-0000D45E0000}"/>
    <cellStyle name="Currency [0] 14077" xfId="24265" hidden="1" xr:uid="{00000000-0005-0000-0000-0000EA5E0000}"/>
    <cellStyle name="Currency [0] 14078" xfId="24267" hidden="1" xr:uid="{00000000-0005-0000-0000-0000EC5E0000}"/>
    <cellStyle name="Currency [0] 14079" xfId="24201" hidden="1" xr:uid="{00000000-0005-0000-0000-0000AA5E0000}"/>
    <cellStyle name="Currency [0] 1408" xfId="1488" hidden="1" xr:uid="{00000000-0005-0000-0000-0000F1050000}"/>
    <cellStyle name="Currency [0] 14080" xfId="23715" hidden="1" xr:uid="{00000000-0005-0000-0000-0000C45C0000}"/>
    <cellStyle name="Currency [0] 14081" xfId="24239" hidden="1" xr:uid="{00000000-0005-0000-0000-0000D05E0000}"/>
    <cellStyle name="Currency [0] 14082" xfId="23731" hidden="1" xr:uid="{00000000-0005-0000-0000-0000D45C0000}"/>
    <cellStyle name="Currency [0] 14083" xfId="24228" hidden="1" xr:uid="{00000000-0005-0000-0000-0000C55E0000}"/>
    <cellStyle name="Currency [0] 14084" xfId="24272" hidden="1" xr:uid="{00000000-0005-0000-0000-0000F15E0000}"/>
    <cellStyle name="Currency [0] 14085" xfId="24240" hidden="1" xr:uid="{00000000-0005-0000-0000-0000D15E0000}"/>
    <cellStyle name="Currency [0] 14086" xfId="24248" hidden="1" xr:uid="{00000000-0005-0000-0000-0000D95E0000}"/>
    <cellStyle name="Currency [0] 14087" xfId="24284" hidden="1" xr:uid="{00000000-0005-0000-0000-0000FD5E0000}"/>
    <cellStyle name="Currency [0] 14088" xfId="24286" hidden="1" xr:uid="{00000000-0005-0000-0000-0000FF5E0000}"/>
    <cellStyle name="Currency [0] 14089" xfId="24242" hidden="1" xr:uid="{00000000-0005-0000-0000-0000D35E0000}"/>
    <cellStyle name="Currency [0] 1409" xfId="1569" hidden="1" xr:uid="{00000000-0005-0000-0000-000042060000}"/>
    <cellStyle name="Currency [0] 14090" xfId="24255" hidden="1" xr:uid="{00000000-0005-0000-0000-0000E05E0000}"/>
    <cellStyle name="Currency [0] 14091" xfId="24260" hidden="1" xr:uid="{00000000-0005-0000-0000-0000E55E0000}"/>
    <cellStyle name="Currency [0] 14092" xfId="24254" hidden="1" xr:uid="{00000000-0005-0000-0000-0000DF5E0000}"/>
    <cellStyle name="Currency [0] 14093" xfId="24302" hidden="1" xr:uid="{00000000-0005-0000-0000-00000F5F0000}"/>
    <cellStyle name="Currency [0] 14094" xfId="24310" hidden="1" xr:uid="{00000000-0005-0000-0000-0000175F0000}"/>
    <cellStyle name="Currency [0] 14095" xfId="24238" hidden="1" xr:uid="{00000000-0005-0000-0000-0000CF5E0000}"/>
    <cellStyle name="Currency [0] 14096" xfId="24296" hidden="1" xr:uid="{00000000-0005-0000-0000-0000095F0000}"/>
    <cellStyle name="Currency [0] 14097" xfId="24319" hidden="1" xr:uid="{00000000-0005-0000-0000-0000205F0000}"/>
    <cellStyle name="Currency [0] 14098" xfId="24321" hidden="1" xr:uid="{00000000-0005-0000-0000-0000225F0000}"/>
    <cellStyle name="Currency [0] 14099" xfId="24221" hidden="1" xr:uid="{00000000-0005-0000-0000-0000BE5E0000}"/>
    <cellStyle name="Currency [0] 141" xfId="207" hidden="1" xr:uid="{00000000-0005-0000-0000-0000F0000000}"/>
    <cellStyle name="Currency [0] 1410" xfId="1576" hidden="1" xr:uid="{00000000-0005-0000-0000-000049060000}"/>
    <cellStyle name="Currency [0] 14100" xfId="24231" hidden="1" xr:uid="{00000000-0005-0000-0000-0000C85E0000}"/>
    <cellStyle name="Currency [0] 14101" xfId="24293" hidden="1" xr:uid="{00000000-0005-0000-0000-0000065F0000}"/>
    <cellStyle name="Currency [0] 14102" xfId="24258" hidden="1" xr:uid="{00000000-0005-0000-0000-0000E35E0000}"/>
    <cellStyle name="Currency [0] 14103" xfId="24208" hidden="1" xr:uid="{00000000-0005-0000-0000-0000B15E0000}"/>
    <cellStyle name="Currency [0] 14104" xfId="24329" hidden="1" xr:uid="{00000000-0005-0000-0000-00002A5F0000}"/>
    <cellStyle name="Currency [0] 14105" xfId="24294" hidden="1" xr:uid="{00000000-0005-0000-0000-0000075F0000}"/>
    <cellStyle name="Currency [0] 14106" xfId="24305" hidden="1" xr:uid="{00000000-0005-0000-0000-0000125F0000}"/>
    <cellStyle name="Currency [0] 14107" xfId="24337" hidden="1" xr:uid="{00000000-0005-0000-0000-0000325F0000}"/>
    <cellStyle name="Currency [0] 14108" xfId="24339" hidden="1" xr:uid="{00000000-0005-0000-0000-0000345F0000}"/>
    <cellStyle name="Currency [0] 14109" xfId="24291" hidden="1" xr:uid="{00000000-0005-0000-0000-0000045F0000}"/>
    <cellStyle name="Currency [0] 1411" xfId="1577" hidden="1" xr:uid="{00000000-0005-0000-0000-00004A060000}"/>
    <cellStyle name="Currency [0] 14110" xfId="24290" hidden="1" xr:uid="{00000000-0005-0000-0000-0000035F0000}"/>
    <cellStyle name="Currency [0] 14111" xfId="24280" hidden="1" xr:uid="{00000000-0005-0000-0000-0000F95E0000}"/>
    <cellStyle name="Currency [0] 14112" xfId="24276" hidden="1" xr:uid="{00000000-0005-0000-0000-0000F55E0000}"/>
    <cellStyle name="Currency [0] 14113" xfId="24278" hidden="1" xr:uid="{00000000-0005-0000-0000-0000F75E0000}"/>
    <cellStyle name="Currency [0] 14114" xfId="24346" hidden="1" xr:uid="{00000000-0005-0000-0000-00003B5F0000}"/>
    <cellStyle name="Currency [0] 14115" xfId="23717" hidden="1" xr:uid="{00000000-0005-0000-0000-0000C65C0000}"/>
    <cellStyle name="Currency [0] 14116" xfId="24324" hidden="1" xr:uid="{00000000-0005-0000-0000-0000255F0000}"/>
    <cellStyle name="Currency [0] 14117" xfId="24352" hidden="1" xr:uid="{00000000-0005-0000-0000-0000415F0000}"/>
    <cellStyle name="Currency [0] 14118" xfId="24354" hidden="1" xr:uid="{00000000-0005-0000-0000-0000435F0000}"/>
    <cellStyle name="Currency [0] 14119" xfId="24229" hidden="1" xr:uid="{00000000-0005-0000-0000-0000C65E0000}"/>
    <cellStyle name="Currency [0] 1412" xfId="1517" hidden="1" xr:uid="{00000000-0005-0000-0000-00000E060000}"/>
    <cellStyle name="Currency [0] 14120" xfId="24303" hidden="1" xr:uid="{00000000-0005-0000-0000-0000105F0000}"/>
    <cellStyle name="Currency [0] 14121" xfId="24259" hidden="1" xr:uid="{00000000-0005-0000-0000-0000E45E0000}"/>
    <cellStyle name="Currency [0] 14122" xfId="24295" hidden="1" xr:uid="{00000000-0005-0000-0000-0000085F0000}"/>
    <cellStyle name="Currency [0] 14123" xfId="24299" hidden="1" xr:uid="{00000000-0005-0000-0000-00000C5F0000}"/>
    <cellStyle name="Currency [0] 14124" xfId="24360" hidden="1" xr:uid="{00000000-0005-0000-0000-0000495F0000}"/>
    <cellStyle name="Currency [0] 14125" xfId="23704" hidden="1" xr:uid="{00000000-0005-0000-0000-0000B95C0000}"/>
    <cellStyle name="Currency [0] 14126" xfId="24342" hidden="1" xr:uid="{00000000-0005-0000-0000-0000375F0000}"/>
    <cellStyle name="Currency [0] 14127" xfId="24365" hidden="1" xr:uid="{00000000-0005-0000-0000-00004E5F0000}"/>
    <cellStyle name="Currency [0] 14128" xfId="24367" hidden="1" xr:uid="{00000000-0005-0000-0000-0000505F0000}"/>
    <cellStyle name="Currency [0] 14129" xfId="24223" hidden="1" xr:uid="{00000000-0005-0000-0000-0000C05E0000}"/>
    <cellStyle name="Currency [0] 1413" xfId="1537" hidden="1" xr:uid="{00000000-0005-0000-0000-000022060000}"/>
    <cellStyle name="Currency [0] 14130" xfId="24322" hidden="1" xr:uid="{00000000-0005-0000-0000-0000235F0000}"/>
    <cellStyle name="Currency [0] 14131" xfId="24289" hidden="1" xr:uid="{00000000-0005-0000-0000-0000025F0000}"/>
    <cellStyle name="Currency [0] 14132" xfId="24307" hidden="1" xr:uid="{00000000-0005-0000-0000-0000145F0000}"/>
    <cellStyle name="Currency [0] 14133" xfId="24304" hidden="1" xr:uid="{00000000-0005-0000-0000-0000115F0000}"/>
    <cellStyle name="Currency [0] 14134" xfId="24371" hidden="1" xr:uid="{00000000-0005-0000-0000-0000545F0000}"/>
    <cellStyle name="Currency [0] 14135" xfId="24256" hidden="1" xr:uid="{00000000-0005-0000-0000-0000E15E0000}"/>
    <cellStyle name="Currency [0] 14136" xfId="24356" hidden="1" xr:uid="{00000000-0005-0000-0000-0000455F0000}"/>
    <cellStyle name="Currency [0] 14137" xfId="24378" hidden="1" xr:uid="{00000000-0005-0000-0000-00005B5F0000}"/>
    <cellStyle name="Currency [0] 14138" xfId="24380" hidden="1" xr:uid="{00000000-0005-0000-0000-00005D5F0000}"/>
    <cellStyle name="Currency [0] 14139" xfId="24308" hidden="1" xr:uid="{00000000-0005-0000-0000-0000155F0000}"/>
    <cellStyle name="Currency [0] 1414" xfId="1571" hidden="1" xr:uid="{00000000-0005-0000-0000-000044060000}"/>
    <cellStyle name="Currency [0] 14140" xfId="24340" hidden="1" xr:uid="{00000000-0005-0000-0000-0000355F0000}"/>
    <cellStyle name="Currency [0] 14141" xfId="23683" hidden="1" xr:uid="{00000000-0005-0000-0000-0000A45C0000}"/>
    <cellStyle name="Currency [0] 14142" xfId="24326" hidden="1" xr:uid="{00000000-0005-0000-0000-0000275F0000}"/>
    <cellStyle name="Currency [0] 14143" xfId="24323" hidden="1" xr:uid="{00000000-0005-0000-0000-0000245F0000}"/>
    <cellStyle name="Currency [0] 14144" xfId="24384" hidden="1" xr:uid="{00000000-0005-0000-0000-0000615F0000}"/>
    <cellStyle name="Currency [0] 14145" xfId="24219" hidden="1" xr:uid="{00000000-0005-0000-0000-0000BC5E0000}"/>
    <cellStyle name="Currency [0] 14146" xfId="24368" hidden="1" xr:uid="{00000000-0005-0000-0000-0000515F0000}"/>
    <cellStyle name="Currency [0] 14147" xfId="24388" hidden="1" xr:uid="{00000000-0005-0000-0000-0000655F0000}"/>
    <cellStyle name="Currency [0] 14148" xfId="24390" hidden="1" xr:uid="{00000000-0005-0000-0000-0000675F0000}"/>
    <cellStyle name="Currency [0] 14149" xfId="24327" hidden="1" xr:uid="{00000000-0005-0000-0000-0000285F0000}"/>
    <cellStyle name="Currency [0] 1415" xfId="1564" hidden="1" xr:uid="{00000000-0005-0000-0000-00003D060000}"/>
    <cellStyle name="Currency [0] 14150" xfId="24355" hidden="1" xr:uid="{00000000-0005-0000-0000-0000445F0000}"/>
    <cellStyle name="Currency [0] 14151" xfId="24315" hidden="1" xr:uid="{00000000-0005-0000-0000-00001C5F0000}"/>
    <cellStyle name="Currency [0] 14152" xfId="24344" hidden="1" xr:uid="{00000000-0005-0000-0000-0000395F0000}"/>
    <cellStyle name="Currency [0] 14153" xfId="24341" hidden="1" xr:uid="{00000000-0005-0000-0000-0000365F0000}"/>
    <cellStyle name="Currency [0] 14154" xfId="24394" hidden="1" xr:uid="{00000000-0005-0000-0000-00006B5F0000}"/>
    <cellStyle name="Currency [0] 14155" xfId="24222" hidden="1" xr:uid="{00000000-0005-0000-0000-0000BF5E0000}"/>
    <cellStyle name="Currency [0] 14156" xfId="24381" hidden="1" xr:uid="{00000000-0005-0000-0000-00005E5F0000}"/>
    <cellStyle name="Currency [0] 14157" xfId="24398" hidden="1" xr:uid="{00000000-0005-0000-0000-00006F5F0000}"/>
    <cellStyle name="Currency [0] 14158" xfId="24400" hidden="1" xr:uid="{00000000-0005-0000-0000-0000715F0000}"/>
    <cellStyle name="Currency [0] 14159" xfId="24281" hidden="1" xr:uid="{00000000-0005-0000-0000-0000FA5E0000}"/>
    <cellStyle name="Currency [0] 1416" xfId="1574" hidden="1" xr:uid="{00000000-0005-0000-0000-000047060000}"/>
    <cellStyle name="Currency [0] 14160" xfId="24317" hidden="1" xr:uid="{00000000-0005-0000-0000-00001E5F0000}"/>
    <cellStyle name="Currency [0] 14161" xfId="24386" hidden="1" xr:uid="{00000000-0005-0000-0000-0000635F0000}"/>
    <cellStyle name="Currency [0] 14162" xfId="24374" hidden="1" xr:uid="{00000000-0005-0000-0000-0000575F0000}"/>
    <cellStyle name="Currency [0] 14163" xfId="24391" hidden="1" xr:uid="{00000000-0005-0000-0000-0000685F0000}"/>
    <cellStyle name="Currency [0] 14164" xfId="24402" hidden="1" xr:uid="{00000000-0005-0000-0000-0000735F0000}"/>
    <cellStyle name="Currency [0] 14165" xfId="24250" hidden="1" xr:uid="{00000000-0005-0000-0000-0000DB5E0000}"/>
    <cellStyle name="Currency [0] 14166" xfId="24314" hidden="1" xr:uid="{00000000-0005-0000-0000-00001B5F0000}"/>
    <cellStyle name="Currency [0] 14167" xfId="24406" hidden="1" xr:uid="{00000000-0005-0000-0000-0000775F0000}"/>
    <cellStyle name="Currency [0] 14168" xfId="24408" hidden="1" xr:uid="{00000000-0005-0000-0000-0000795F0000}"/>
    <cellStyle name="Currency [0] 14169" xfId="24363" hidden="1" xr:uid="{00000000-0005-0000-0000-00004C5F0000}"/>
    <cellStyle name="Currency [0] 1417" xfId="1578" hidden="1" xr:uid="{00000000-0005-0000-0000-00004B060000}"/>
    <cellStyle name="Currency [0] 14170" xfId="24375" hidden="1" xr:uid="{00000000-0005-0000-0000-0000585F0000}"/>
    <cellStyle name="Currency [0] 14171" xfId="24403" hidden="1" xr:uid="{00000000-0005-0000-0000-0000745F0000}"/>
    <cellStyle name="Currency [0] 14172" xfId="24376" hidden="1" xr:uid="{00000000-0005-0000-0000-0000595F0000}"/>
    <cellStyle name="Currency [0] 14173" xfId="24409" hidden="1" xr:uid="{00000000-0005-0000-0000-00007A5F0000}"/>
    <cellStyle name="Currency [0] 14174" xfId="24411" hidden="1" xr:uid="{00000000-0005-0000-0000-00007C5F0000}"/>
    <cellStyle name="Currency [0] 14175" xfId="24404" hidden="1" xr:uid="{00000000-0005-0000-0000-0000755F0000}"/>
    <cellStyle name="Currency [0] 14176" xfId="24350" hidden="1" xr:uid="{00000000-0005-0000-0000-00003F5F0000}"/>
    <cellStyle name="Currency [0] 14177" xfId="24413" hidden="1" xr:uid="{00000000-0005-0000-0000-00007E5F0000}"/>
    <cellStyle name="Currency [0] 14178" xfId="24415" hidden="1" xr:uid="{00000000-0005-0000-0000-0000805F0000}"/>
    <cellStyle name="Currency [0] 14179" xfId="23777" hidden="1" xr:uid="{00000000-0005-0000-0000-0000025D0000}"/>
    <cellStyle name="Currency [0] 1418" xfId="1503" hidden="1" xr:uid="{00000000-0005-0000-0000-000000060000}"/>
    <cellStyle name="Currency [0] 14180" xfId="23718" hidden="1" xr:uid="{00000000-0005-0000-0000-0000C75C0000}"/>
    <cellStyle name="Currency [0] 14181" xfId="24421" hidden="1" xr:uid="{00000000-0005-0000-0000-0000865F0000}"/>
    <cellStyle name="Currency [0] 14182" xfId="24427" hidden="1" xr:uid="{00000000-0005-0000-0000-00008C5F0000}"/>
    <cellStyle name="Currency [0] 14183" xfId="24429" hidden="1" xr:uid="{00000000-0005-0000-0000-00008E5F0000}"/>
    <cellStyle name="Currency [0] 14184" xfId="23708" hidden="1" xr:uid="{00000000-0005-0000-0000-0000BD5C0000}"/>
    <cellStyle name="Currency [0] 14185" xfId="24423" hidden="1" xr:uid="{00000000-0005-0000-0000-0000885F0000}"/>
    <cellStyle name="Currency [0] 14186" xfId="24431" hidden="1" xr:uid="{00000000-0005-0000-0000-0000905F0000}"/>
    <cellStyle name="Currency [0] 14187" xfId="24433" hidden="1" xr:uid="{00000000-0005-0000-0000-0000925F0000}"/>
    <cellStyle name="Currency [0] 14188" xfId="24422" hidden="1" xr:uid="{00000000-0005-0000-0000-0000875F0000}"/>
    <cellStyle name="Currency [0] 14189" xfId="23753" hidden="1" xr:uid="{00000000-0005-0000-0000-0000EA5C0000}"/>
    <cellStyle name="Currency [0] 1419" xfId="1535" hidden="1" xr:uid="{00000000-0005-0000-0000-000020060000}"/>
    <cellStyle name="Currency [0] 14190" xfId="24444" hidden="1" xr:uid="{00000000-0005-0000-0000-00009D5F0000}"/>
    <cellStyle name="Currency [0] 14191" xfId="24453" hidden="1" xr:uid="{00000000-0005-0000-0000-0000A65F0000}"/>
    <cellStyle name="Currency [0] 14192" xfId="24464" hidden="1" xr:uid="{00000000-0005-0000-0000-0000B15F0000}"/>
    <cellStyle name="Currency [0] 14193" xfId="24470" hidden="1" xr:uid="{00000000-0005-0000-0000-0000B75F0000}"/>
    <cellStyle name="Currency [0] 14194" xfId="24442" hidden="1" xr:uid="{00000000-0005-0000-0000-00009B5F0000}"/>
    <cellStyle name="Currency [0] 14195" xfId="24460" hidden="1" xr:uid="{00000000-0005-0000-0000-0000AD5F0000}"/>
    <cellStyle name="Currency [0] 14196" xfId="24482" hidden="1" xr:uid="{00000000-0005-0000-0000-0000C35F0000}"/>
    <cellStyle name="Currency [0] 14197" xfId="24484" hidden="1" xr:uid="{00000000-0005-0000-0000-0000C55F0000}"/>
    <cellStyle name="Currency [0] 14198" xfId="24418" hidden="1" xr:uid="{00000000-0005-0000-0000-0000835F0000}"/>
    <cellStyle name="Currency [0] 14199" xfId="23707" hidden="1" xr:uid="{00000000-0005-0000-0000-0000BC5C0000}"/>
    <cellStyle name="Currency [0] 142" xfId="236" hidden="1" xr:uid="{00000000-0005-0000-0000-00000D010000}"/>
    <cellStyle name="Currency [0] 1420" xfId="1581" hidden="1" xr:uid="{00000000-0005-0000-0000-00004E060000}"/>
    <cellStyle name="Currency [0] 14200" xfId="24456" hidden="1" xr:uid="{00000000-0005-0000-0000-0000A95F0000}"/>
    <cellStyle name="Currency [0] 14201" xfId="23686" hidden="1" xr:uid="{00000000-0005-0000-0000-0000A75C0000}"/>
    <cellStyle name="Currency [0] 14202" xfId="24445" hidden="1" xr:uid="{00000000-0005-0000-0000-00009E5F0000}"/>
    <cellStyle name="Currency [0] 14203" xfId="24489" hidden="1" xr:uid="{00000000-0005-0000-0000-0000CA5F0000}"/>
    <cellStyle name="Currency [0] 14204" xfId="24457" hidden="1" xr:uid="{00000000-0005-0000-0000-0000AA5F0000}"/>
    <cellStyle name="Currency [0] 14205" xfId="24465" hidden="1" xr:uid="{00000000-0005-0000-0000-0000B25F0000}"/>
    <cellStyle name="Currency [0] 14206" xfId="24501" hidden="1" xr:uid="{00000000-0005-0000-0000-0000D65F0000}"/>
    <cellStyle name="Currency [0] 14207" xfId="24503" hidden="1" xr:uid="{00000000-0005-0000-0000-0000D85F0000}"/>
    <cellStyle name="Currency [0] 14208" xfId="24459" hidden="1" xr:uid="{00000000-0005-0000-0000-0000AC5F0000}"/>
    <cellStyle name="Currency [0] 14209" xfId="24472" hidden="1" xr:uid="{00000000-0005-0000-0000-0000B95F0000}"/>
    <cellStyle name="Currency [0] 1421" xfId="1582" hidden="1" xr:uid="{00000000-0005-0000-0000-00004F060000}"/>
    <cellStyle name="Currency [0] 14210" xfId="24477" hidden="1" xr:uid="{00000000-0005-0000-0000-0000BE5F0000}"/>
    <cellStyle name="Currency [0] 14211" xfId="24471" hidden="1" xr:uid="{00000000-0005-0000-0000-0000B85F0000}"/>
    <cellStyle name="Currency [0] 14212" xfId="24519" hidden="1" xr:uid="{00000000-0005-0000-0000-0000E85F0000}"/>
    <cellStyle name="Currency [0] 14213" xfId="24527" hidden="1" xr:uid="{00000000-0005-0000-0000-0000F05F0000}"/>
    <cellStyle name="Currency [0] 14214" xfId="24455" hidden="1" xr:uid="{00000000-0005-0000-0000-0000A85F0000}"/>
    <cellStyle name="Currency [0] 14215" xfId="24513" hidden="1" xr:uid="{00000000-0005-0000-0000-0000E25F0000}"/>
    <cellStyle name="Currency [0] 14216" xfId="24536" hidden="1" xr:uid="{00000000-0005-0000-0000-0000F95F0000}"/>
    <cellStyle name="Currency [0] 14217" xfId="24538" hidden="1" xr:uid="{00000000-0005-0000-0000-0000FB5F0000}"/>
    <cellStyle name="Currency [0] 14218" xfId="24438" hidden="1" xr:uid="{00000000-0005-0000-0000-0000975F0000}"/>
    <cellStyle name="Currency [0] 14219" xfId="24448" hidden="1" xr:uid="{00000000-0005-0000-0000-0000A15F0000}"/>
    <cellStyle name="Currency [0] 1422" xfId="1559" hidden="1" xr:uid="{00000000-0005-0000-0000-000038060000}"/>
    <cellStyle name="Currency [0] 14220" xfId="24510" hidden="1" xr:uid="{00000000-0005-0000-0000-0000DF5F0000}"/>
    <cellStyle name="Currency [0] 14221" xfId="24475" hidden="1" xr:uid="{00000000-0005-0000-0000-0000BC5F0000}"/>
    <cellStyle name="Currency [0] 14222" xfId="24425" hidden="1" xr:uid="{00000000-0005-0000-0000-00008A5F0000}"/>
    <cellStyle name="Currency [0] 14223" xfId="24546" hidden="1" xr:uid="{00000000-0005-0000-0000-000003600000}"/>
    <cellStyle name="Currency [0] 14224" xfId="24511" hidden="1" xr:uid="{00000000-0005-0000-0000-0000E05F0000}"/>
    <cellStyle name="Currency [0] 14225" xfId="24522" hidden="1" xr:uid="{00000000-0005-0000-0000-0000EB5F0000}"/>
    <cellStyle name="Currency [0] 14226" xfId="24554" hidden="1" xr:uid="{00000000-0005-0000-0000-00000B600000}"/>
    <cellStyle name="Currency [0] 14227" xfId="24556" hidden="1" xr:uid="{00000000-0005-0000-0000-00000D600000}"/>
    <cellStyle name="Currency [0] 14228" xfId="24508" hidden="1" xr:uid="{00000000-0005-0000-0000-0000DD5F0000}"/>
    <cellStyle name="Currency [0] 14229" xfId="24507" hidden="1" xr:uid="{00000000-0005-0000-0000-0000DC5F0000}"/>
    <cellStyle name="Currency [0] 1423" xfId="1565" hidden="1" xr:uid="{00000000-0005-0000-0000-00003E060000}"/>
    <cellStyle name="Currency [0] 14230" xfId="24497" hidden="1" xr:uid="{00000000-0005-0000-0000-0000D25F0000}"/>
    <cellStyle name="Currency [0] 14231" xfId="24493" hidden="1" xr:uid="{00000000-0005-0000-0000-0000CE5F0000}"/>
    <cellStyle name="Currency [0] 14232" xfId="24495" hidden="1" xr:uid="{00000000-0005-0000-0000-0000D05F0000}"/>
    <cellStyle name="Currency [0] 14233" xfId="24563" hidden="1" xr:uid="{00000000-0005-0000-0000-000014600000}"/>
    <cellStyle name="Currency [0] 14234" xfId="23722" hidden="1" xr:uid="{00000000-0005-0000-0000-0000CB5C0000}"/>
    <cellStyle name="Currency [0] 14235" xfId="24541" hidden="1" xr:uid="{00000000-0005-0000-0000-0000FE5F0000}"/>
    <cellStyle name="Currency [0] 14236" xfId="24569" hidden="1" xr:uid="{00000000-0005-0000-0000-00001A600000}"/>
    <cellStyle name="Currency [0] 14237" xfId="24571" hidden="1" xr:uid="{00000000-0005-0000-0000-00001C600000}"/>
    <cellStyle name="Currency [0] 14238" xfId="24446" hidden="1" xr:uid="{00000000-0005-0000-0000-00009F5F0000}"/>
    <cellStyle name="Currency [0] 14239" xfId="24520" hidden="1" xr:uid="{00000000-0005-0000-0000-0000E95F0000}"/>
    <cellStyle name="Currency [0] 1424" xfId="1579" hidden="1" xr:uid="{00000000-0005-0000-0000-00004C060000}"/>
    <cellStyle name="Currency [0] 14240" xfId="24476" hidden="1" xr:uid="{00000000-0005-0000-0000-0000BD5F0000}"/>
    <cellStyle name="Currency [0] 14241" xfId="24512" hidden="1" xr:uid="{00000000-0005-0000-0000-0000E15F0000}"/>
    <cellStyle name="Currency [0] 14242" xfId="24516" hidden="1" xr:uid="{00000000-0005-0000-0000-0000E55F0000}"/>
    <cellStyle name="Currency [0] 14243" xfId="24577" hidden="1" xr:uid="{00000000-0005-0000-0000-000022600000}"/>
    <cellStyle name="Currency [0] 14244" xfId="23735" hidden="1" xr:uid="{00000000-0005-0000-0000-0000D85C0000}"/>
    <cellStyle name="Currency [0] 14245" xfId="24559" hidden="1" xr:uid="{00000000-0005-0000-0000-000010600000}"/>
    <cellStyle name="Currency [0] 14246" xfId="24582" hidden="1" xr:uid="{00000000-0005-0000-0000-000027600000}"/>
    <cellStyle name="Currency [0] 14247" xfId="24584" hidden="1" xr:uid="{00000000-0005-0000-0000-000029600000}"/>
    <cellStyle name="Currency [0] 14248" xfId="24440" hidden="1" xr:uid="{00000000-0005-0000-0000-0000995F0000}"/>
    <cellStyle name="Currency [0] 14249" xfId="24539" hidden="1" xr:uid="{00000000-0005-0000-0000-0000FC5F0000}"/>
    <cellStyle name="Currency [0] 1425" xfId="1566" hidden="1" xr:uid="{00000000-0005-0000-0000-00003F060000}"/>
    <cellStyle name="Currency [0] 14250" xfId="24506" hidden="1" xr:uid="{00000000-0005-0000-0000-0000DB5F0000}"/>
    <cellStyle name="Currency [0] 14251" xfId="24524" hidden="1" xr:uid="{00000000-0005-0000-0000-0000ED5F0000}"/>
    <cellStyle name="Currency [0] 14252" xfId="24521" hidden="1" xr:uid="{00000000-0005-0000-0000-0000EA5F0000}"/>
    <cellStyle name="Currency [0] 14253" xfId="24588" hidden="1" xr:uid="{00000000-0005-0000-0000-00002D600000}"/>
    <cellStyle name="Currency [0] 14254" xfId="24473" hidden="1" xr:uid="{00000000-0005-0000-0000-0000BA5F0000}"/>
    <cellStyle name="Currency [0] 14255" xfId="24573" hidden="1" xr:uid="{00000000-0005-0000-0000-00001E600000}"/>
    <cellStyle name="Currency [0] 14256" xfId="24595" hidden="1" xr:uid="{00000000-0005-0000-0000-000034600000}"/>
    <cellStyle name="Currency [0] 14257" xfId="24597" hidden="1" xr:uid="{00000000-0005-0000-0000-000036600000}"/>
    <cellStyle name="Currency [0] 14258" xfId="24525" hidden="1" xr:uid="{00000000-0005-0000-0000-0000EE5F0000}"/>
    <cellStyle name="Currency [0] 14259" xfId="24557" hidden="1" xr:uid="{00000000-0005-0000-0000-00000E600000}"/>
    <cellStyle name="Currency [0] 1426" xfId="1583" hidden="1" xr:uid="{00000000-0005-0000-0000-000050060000}"/>
    <cellStyle name="Currency [0] 14260" xfId="23687" hidden="1" xr:uid="{00000000-0005-0000-0000-0000A85C0000}"/>
    <cellStyle name="Currency [0] 14261" xfId="24543" hidden="1" xr:uid="{00000000-0005-0000-0000-000000600000}"/>
    <cellStyle name="Currency [0] 14262" xfId="24540" hidden="1" xr:uid="{00000000-0005-0000-0000-0000FD5F0000}"/>
    <cellStyle name="Currency [0] 14263" xfId="24601" hidden="1" xr:uid="{00000000-0005-0000-0000-00003A600000}"/>
    <cellStyle name="Currency [0] 14264" xfId="24436" hidden="1" xr:uid="{00000000-0005-0000-0000-0000955F0000}"/>
    <cellStyle name="Currency [0] 14265" xfId="24585" hidden="1" xr:uid="{00000000-0005-0000-0000-00002A600000}"/>
    <cellStyle name="Currency [0] 14266" xfId="24605" hidden="1" xr:uid="{00000000-0005-0000-0000-00003E600000}"/>
    <cellStyle name="Currency [0] 14267" xfId="24607" hidden="1" xr:uid="{00000000-0005-0000-0000-000040600000}"/>
    <cellStyle name="Currency [0] 14268" xfId="24544" hidden="1" xr:uid="{00000000-0005-0000-0000-000001600000}"/>
    <cellStyle name="Currency [0] 14269" xfId="24572" hidden="1" xr:uid="{00000000-0005-0000-0000-00001D600000}"/>
    <cellStyle name="Currency [0] 1427" xfId="1584" hidden="1" xr:uid="{00000000-0005-0000-0000-000051060000}"/>
    <cellStyle name="Currency [0] 14270" xfId="24532" hidden="1" xr:uid="{00000000-0005-0000-0000-0000F55F0000}"/>
    <cellStyle name="Currency [0] 14271" xfId="24561" hidden="1" xr:uid="{00000000-0005-0000-0000-000012600000}"/>
    <cellStyle name="Currency [0] 14272" xfId="24558" hidden="1" xr:uid="{00000000-0005-0000-0000-00000F600000}"/>
    <cellStyle name="Currency [0] 14273" xfId="24611" hidden="1" xr:uid="{00000000-0005-0000-0000-000044600000}"/>
    <cellStyle name="Currency [0] 14274" xfId="24439" hidden="1" xr:uid="{00000000-0005-0000-0000-0000985F0000}"/>
    <cellStyle name="Currency [0] 14275" xfId="24598" hidden="1" xr:uid="{00000000-0005-0000-0000-000037600000}"/>
    <cellStyle name="Currency [0] 14276" xfId="24615" hidden="1" xr:uid="{00000000-0005-0000-0000-000048600000}"/>
    <cellStyle name="Currency [0] 14277" xfId="24617" hidden="1" xr:uid="{00000000-0005-0000-0000-00004A600000}"/>
    <cellStyle name="Currency [0] 14278" xfId="24498" hidden="1" xr:uid="{00000000-0005-0000-0000-0000D35F0000}"/>
    <cellStyle name="Currency [0] 14279" xfId="24534" hidden="1" xr:uid="{00000000-0005-0000-0000-0000F75F0000}"/>
    <cellStyle name="Currency [0] 1428" xfId="1580" hidden="1" xr:uid="{00000000-0005-0000-0000-00004D060000}"/>
    <cellStyle name="Currency [0] 14280" xfId="24603" hidden="1" xr:uid="{00000000-0005-0000-0000-00003C600000}"/>
    <cellStyle name="Currency [0] 14281" xfId="24591" hidden="1" xr:uid="{00000000-0005-0000-0000-000030600000}"/>
    <cellStyle name="Currency [0] 14282" xfId="24608" hidden="1" xr:uid="{00000000-0005-0000-0000-000041600000}"/>
    <cellStyle name="Currency [0] 14283" xfId="24619" hidden="1" xr:uid="{00000000-0005-0000-0000-00004C600000}"/>
    <cellStyle name="Currency [0] 14284" xfId="24467" hidden="1" xr:uid="{00000000-0005-0000-0000-0000B45F0000}"/>
    <cellStyle name="Currency [0] 14285" xfId="24531" hidden="1" xr:uid="{00000000-0005-0000-0000-0000F45F0000}"/>
    <cellStyle name="Currency [0] 14286" xfId="24623" hidden="1" xr:uid="{00000000-0005-0000-0000-000050600000}"/>
    <cellStyle name="Currency [0] 14287" xfId="24625" hidden="1" xr:uid="{00000000-0005-0000-0000-000052600000}"/>
    <cellStyle name="Currency [0] 14288" xfId="24580" hidden="1" xr:uid="{00000000-0005-0000-0000-000025600000}"/>
    <cellStyle name="Currency [0] 14289" xfId="24592" hidden="1" xr:uid="{00000000-0005-0000-0000-000031600000}"/>
    <cellStyle name="Currency [0] 1429" xfId="1553" hidden="1" xr:uid="{00000000-0005-0000-0000-000032060000}"/>
    <cellStyle name="Currency [0] 14290" xfId="24620" hidden="1" xr:uid="{00000000-0005-0000-0000-00004D600000}"/>
    <cellStyle name="Currency [0] 14291" xfId="24593" hidden="1" xr:uid="{00000000-0005-0000-0000-000032600000}"/>
    <cellStyle name="Currency [0] 14292" xfId="24626" hidden="1" xr:uid="{00000000-0005-0000-0000-000053600000}"/>
    <cellStyle name="Currency [0] 14293" xfId="24628" hidden="1" xr:uid="{00000000-0005-0000-0000-000055600000}"/>
    <cellStyle name="Currency [0] 14294" xfId="24621" hidden="1" xr:uid="{00000000-0005-0000-0000-00004E600000}"/>
    <cellStyle name="Currency [0] 14295" xfId="24567" hidden="1" xr:uid="{00000000-0005-0000-0000-000018600000}"/>
    <cellStyle name="Currency [0] 14296" xfId="24630" hidden="1" xr:uid="{00000000-0005-0000-0000-000057600000}"/>
    <cellStyle name="Currency [0] 14297" xfId="24632" hidden="1" xr:uid="{00000000-0005-0000-0000-000059600000}"/>
    <cellStyle name="Currency [0] 14298" xfId="24634" hidden="1" xr:uid="{00000000-0005-0000-0000-00005B600000}"/>
    <cellStyle name="Currency [0] 14299" xfId="24635" hidden="1" xr:uid="{00000000-0005-0000-0000-00005C600000}"/>
    <cellStyle name="Currency [0] 143" xfId="209" hidden="1" xr:uid="{00000000-0005-0000-0000-0000F2000000}"/>
    <cellStyle name="Currency [0] 1430" xfId="1585" hidden="1" xr:uid="{00000000-0005-0000-0000-000052060000}"/>
    <cellStyle name="Currency [0] 14300" xfId="24639" hidden="1" xr:uid="{00000000-0005-0000-0000-000060600000}"/>
    <cellStyle name="Currency [0] 14301" xfId="24657" hidden="1" xr:uid="{00000000-0005-0000-0000-000072600000}"/>
    <cellStyle name="Currency [0] 14302" xfId="24664" hidden="1" xr:uid="{00000000-0005-0000-0000-000079600000}"/>
    <cellStyle name="Currency [0] 14303" xfId="24670" hidden="1" xr:uid="{00000000-0005-0000-0000-00007F600000}"/>
    <cellStyle name="Currency [0] 14304" xfId="24672" hidden="1" xr:uid="{00000000-0005-0000-0000-000081600000}"/>
    <cellStyle name="Currency [0] 14305" xfId="24655" hidden="1" xr:uid="{00000000-0005-0000-0000-000070600000}"/>
    <cellStyle name="Currency [0] 14306" xfId="24666" hidden="1" xr:uid="{00000000-0005-0000-0000-00007B600000}"/>
    <cellStyle name="Currency [0] 14307" xfId="24674" hidden="1" xr:uid="{00000000-0005-0000-0000-000083600000}"/>
    <cellStyle name="Currency [0] 14308" xfId="24676" hidden="1" xr:uid="{00000000-0005-0000-0000-000085600000}"/>
    <cellStyle name="Currency [0] 14309" xfId="24665" hidden="1" xr:uid="{00000000-0005-0000-0000-00007A600000}"/>
    <cellStyle name="Currency [0] 1431" xfId="1586" hidden="1" xr:uid="{00000000-0005-0000-0000-000053060000}"/>
    <cellStyle name="Currency [0] 14310" xfId="24640" hidden="1" xr:uid="{00000000-0005-0000-0000-000061600000}"/>
    <cellStyle name="Currency [0] 14311" xfId="24687" hidden="1" xr:uid="{00000000-0005-0000-0000-000090600000}"/>
    <cellStyle name="Currency [0] 14312" xfId="24696" hidden="1" xr:uid="{00000000-0005-0000-0000-000099600000}"/>
    <cellStyle name="Currency [0] 14313" xfId="24707" hidden="1" xr:uid="{00000000-0005-0000-0000-0000A4600000}"/>
    <cellStyle name="Currency [0] 14314" xfId="24713" hidden="1" xr:uid="{00000000-0005-0000-0000-0000AA600000}"/>
    <cellStyle name="Currency [0] 14315" xfId="24685" hidden="1" xr:uid="{00000000-0005-0000-0000-00008E600000}"/>
    <cellStyle name="Currency [0] 14316" xfId="24703" hidden="1" xr:uid="{00000000-0005-0000-0000-0000A0600000}"/>
    <cellStyle name="Currency [0] 14317" xfId="24725" hidden="1" xr:uid="{00000000-0005-0000-0000-0000B6600000}"/>
    <cellStyle name="Currency [0] 14318" xfId="24727" hidden="1" xr:uid="{00000000-0005-0000-0000-0000B8600000}"/>
    <cellStyle name="Currency [0] 14319" xfId="24661" hidden="1" xr:uid="{00000000-0005-0000-0000-000076600000}"/>
    <cellStyle name="Currency [0] 1432" xfId="1450" hidden="1" xr:uid="{00000000-0005-0000-0000-0000CB050000}"/>
    <cellStyle name="Currency [0] 14320" xfId="24646" hidden="1" xr:uid="{00000000-0005-0000-0000-000067600000}"/>
    <cellStyle name="Currency [0] 14321" xfId="24699" hidden="1" xr:uid="{00000000-0005-0000-0000-00009C600000}"/>
    <cellStyle name="Currency [0] 14322" xfId="24651" hidden="1" xr:uid="{00000000-0005-0000-0000-00006C600000}"/>
    <cellStyle name="Currency [0] 14323" xfId="24688" hidden="1" xr:uid="{00000000-0005-0000-0000-000091600000}"/>
    <cellStyle name="Currency [0] 14324" xfId="24732" hidden="1" xr:uid="{00000000-0005-0000-0000-0000BD600000}"/>
    <cellStyle name="Currency [0] 14325" xfId="24700" hidden="1" xr:uid="{00000000-0005-0000-0000-00009D600000}"/>
    <cellStyle name="Currency [0] 14326" xfId="24708" hidden="1" xr:uid="{00000000-0005-0000-0000-0000A5600000}"/>
    <cellStyle name="Currency [0] 14327" xfId="24744" hidden="1" xr:uid="{00000000-0005-0000-0000-0000C9600000}"/>
    <cellStyle name="Currency [0] 14328" xfId="24746" hidden="1" xr:uid="{00000000-0005-0000-0000-0000CB600000}"/>
    <cellStyle name="Currency [0] 14329" xfId="24702" hidden="1" xr:uid="{00000000-0005-0000-0000-00009F600000}"/>
    <cellStyle name="Currency [0] 1433" xfId="1460" hidden="1" xr:uid="{00000000-0005-0000-0000-0000D5050000}"/>
    <cellStyle name="Currency [0] 14330" xfId="24715" hidden="1" xr:uid="{00000000-0005-0000-0000-0000AC600000}"/>
    <cellStyle name="Currency [0] 14331" xfId="24720" hidden="1" xr:uid="{00000000-0005-0000-0000-0000B1600000}"/>
    <cellStyle name="Currency [0] 14332" xfId="24714" hidden="1" xr:uid="{00000000-0005-0000-0000-0000AB600000}"/>
    <cellStyle name="Currency [0] 14333" xfId="24762" hidden="1" xr:uid="{00000000-0005-0000-0000-0000DB600000}"/>
    <cellStyle name="Currency [0] 14334" xfId="24770" hidden="1" xr:uid="{00000000-0005-0000-0000-0000E3600000}"/>
    <cellStyle name="Currency [0] 14335" xfId="24698" hidden="1" xr:uid="{00000000-0005-0000-0000-00009B600000}"/>
    <cellStyle name="Currency [0] 14336" xfId="24756" hidden="1" xr:uid="{00000000-0005-0000-0000-0000D5600000}"/>
    <cellStyle name="Currency [0] 14337" xfId="24779" hidden="1" xr:uid="{00000000-0005-0000-0000-0000EC600000}"/>
    <cellStyle name="Currency [0] 14338" xfId="24781" hidden="1" xr:uid="{00000000-0005-0000-0000-0000EE600000}"/>
    <cellStyle name="Currency [0] 14339" xfId="24681" hidden="1" xr:uid="{00000000-0005-0000-0000-00008A600000}"/>
    <cellStyle name="Currency [0] 1434" xfId="1588" hidden="1" xr:uid="{00000000-0005-0000-0000-000055060000}"/>
    <cellStyle name="Currency [0] 14340" xfId="24691" hidden="1" xr:uid="{00000000-0005-0000-0000-000094600000}"/>
    <cellStyle name="Currency [0] 14341" xfId="24753" hidden="1" xr:uid="{00000000-0005-0000-0000-0000D2600000}"/>
    <cellStyle name="Currency [0] 14342" xfId="24718" hidden="1" xr:uid="{00000000-0005-0000-0000-0000AF600000}"/>
    <cellStyle name="Currency [0] 14343" xfId="24668" hidden="1" xr:uid="{00000000-0005-0000-0000-00007D600000}"/>
    <cellStyle name="Currency [0] 14344" xfId="24789" hidden="1" xr:uid="{00000000-0005-0000-0000-0000F6600000}"/>
    <cellStyle name="Currency [0] 14345" xfId="24754" hidden="1" xr:uid="{00000000-0005-0000-0000-0000D3600000}"/>
    <cellStyle name="Currency [0] 14346" xfId="24765" hidden="1" xr:uid="{00000000-0005-0000-0000-0000DE600000}"/>
    <cellStyle name="Currency [0] 14347" xfId="24797" hidden="1" xr:uid="{00000000-0005-0000-0000-0000FE600000}"/>
    <cellStyle name="Currency [0] 14348" xfId="24799" hidden="1" xr:uid="{00000000-0005-0000-0000-000000610000}"/>
    <cellStyle name="Currency [0] 14349" xfId="24751" hidden="1" xr:uid="{00000000-0005-0000-0000-0000D0600000}"/>
    <cellStyle name="Currency [0] 1435" xfId="1592" hidden="1" xr:uid="{00000000-0005-0000-0000-000059060000}"/>
    <cellStyle name="Currency [0] 14350" xfId="24750" hidden="1" xr:uid="{00000000-0005-0000-0000-0000CF600000}"/>
    <cellStyle name="Currency [0] 14351" xfId="24740" hidden="1" xr:uid="{00000000-0005-0000-0000-0000C5600000}"/>
    <cellStyle name="Currency [0] 14352" xfId="24736" hidden="1" xr:uid="{00000000-0005-0000-0000-0000C1600000}"/>
    <cellStyle name="Currency [0] 14353" xfId="24738" hidden="1" xr:uid="{00000000-0005-0000-0000-0000C3600000}"/>
    <cellStyle name="Currency [0] 14354" xfId="24806" hidden="1" xr:uid="{00000000-0005-0000-0000-000007610000}"/>
    <cellStyle name="Currency [0] 14355" xfId="24648" hidden="1" xr:uid="{00000000-0005-0000-0000-000069600000}"/>
    <cellStyle name="Currency [0] 14356" xfId="24784" hidden="1" xr:uid="{00000000-0005-0000-0000-0000F1600000}"/>
    <cellStyle name="Currency [0] 14357" xfId="24812" hidden="1" xr:uid="{00000000-0005-0000-0000-00000D610000}"/>
    <cellStyle name="Currency [0] 14358" xfId="24814" hidden="1" xr:uid="{00000000-0005-0000-0000-00000F610000}"/>
    <cellStyle name="Currency [0] 14359" xfId="24689" hidden="1" xr:uid="{00000000-0005-0000-0000-000092600000}"/>
    <cellStyle name="Currency [0] 1436" xfId="1593" hidden="1" xr:uid="{00000000-0005-0000-0000-00005A060000}"/>
    <cellStyle name="Currency [0] 14360" xfId="24763" hidden="1" xr:uid="{00000000-0005-0000-0000-0000DC600000}"/>
    <cellStyle name="Currency [0] 14361" xfId="24719" hidden="1" xr:uid="{00000000-0005-0000-0000-0000B0600000}"/>
    <cellStyle name="Currency [0] 14362" xfId="24755" hidden="1" xr:uid="{00000000-0005-0000-0000-0000D4600000}"/>
    <cellStyle name="Currency [0] 14363" xfId="24759" hidden="1" xr:uid="{00000000-0005-0000-0000-0000D8600000}"/>
    <cellStyle name="Currency [0] 14364" xfId="24820" hidden="1" xr:uid="{00000000-0005-0000-0000-000015610000}"/>
    <cellStyle name="Currency [0] 14365" xfId="24643" hidden="1" xr:uid="{00000000-0005-0000-0000-000064600000}"/>
    <cellStyle name="Currency [0] 14366" xfId="24802" hidden="1" xr:uid="{00000000-0005-0000-0000-000003610000}"/>
    <cellStyle name="Currency [0] 14367" xfId="24825" hidden="1" xr:uid="{00000000-0005-0000-0000-00001A610000}"/>
    <cellStyle name="Currency [0] 14368" xfId="24827" hidden="1" xr:uid="{00000000-0005-0000-0000-00001C610000}"/>
    <cellStyle name="Currency [0] 14369" xfId="24683" hidden="1" xr:uid="{00000000-0005-0000-0000-00008C600000}"/>
    <cellStyle name="Currency [0] 1437" xfId="1442" hidden="1" xr:uid="{00000000-0005-0000-0000-0000C3050000}"/>
    <cellStyle name="Currency [0] 14370" xfId="24782" hidden="1" xr:uid="{00000000-0005-0000-0000-0000EF600000}"/>
    <cellStyle name="Currency [0] 14371" xfId="24749" hidden="1" xr:uid="{00000000-0005-0000-0000-0000CE600000}"/>
    <cellStyle name="Currency [0] 14372" xfId="24767" hidden="1" xr:uid="{00000000-0005-0000-0000-0000E0600000}"/>
    <cellStyle name="Currency [0] 14373" xfId="24764" hidden="1" xr:uid="{00000000-0005-0000-0000-0000DD600000}"/>
    <cellStyle name="Currency [0] 14374" xfId="24831" hidden="1" xr:uid="{00000000-0005-0000-0000-000020610000}"/>
    <cellStyle name="Currency [0] 14375" xfId="24716" hidden="1" xr:uid="{00000000-0005-0000-0000-0000AD600000}"/>
    <cellStyle name="Currency [0] 14376" xfId="24816" hidden="1" xr:uid="{00000000-0005-0000-0000-000011610000}"/>
    <cellStyle name="Currency [0] 14377" xfId="24838" hidden="1" xr:uid="{00000000-0005-0000-0000-000027610000}"/>
    <cellStyle name="Currency [0] 14378" xfId="24840" hidden="1" xr:uid="{00000000-0005-0000-0000-000029610000}"/>
    <cellStyle name="Currency [0] 14379" xfId="24768" hidden="1" xr:uid="{00000000-0005-0000-0000-0000E1600000}"/>
    <cellStyle name="Currency [0] 1438" xfId="1590" hidden="1" xr:uid="{00000000-0005-0000-0000-000057060000}"/>
    <cellStyle name="Currency [0] 14380" xfId="24800" hidden="1" xr:uid="{00000000-0005-0000-0000-000001610000}"/>
    <cellStyle name="Currency [0] 14381" xfId="24658" hidden="1" xr:uid="{00000000-0005-0000-0000-000073600000}"/>
    <cellStyle name="Currency [0] 14382" xfId="24786" hidden="1" xr:uid="{00000000-0005-0000-0000-0000F3600000}"/>
    <cellStyle name="Currency [0] 14383" xfId="24783" hidden="1" xr:uid="{00000000-0005-0000-0000-0000F0600000}"/>
    <cellStyle name="Currency [0] 14384" xfId="24844" hidden="1" xr:uid="{00000000-0005-0000-0000-00002D610000}"/>
    <cellStyle name="Currency [0] 14385" xfId="24679" hidden="1" xr:uid="{00000000-0005-0000-0000-000088600000}"/>
    <cellStyle name="Currency [0] 14386" xfId="24828" hidden="1" xr:uid="{00000000-0005-0000-0000-00001D610000}"/>
    <cellStyle name="Currency [0] 14387" xfId="24848" hidden="1" xr:uid="{00000000-0005-0000-0000-000031610000}"/>
    <cellStyle name="Currency [0] 14388" xfId="24850" hidden="1" xr:uid="{00000000-0005-0000-0000-000033610000}"/>
    <cellStyle name="Currency [0] 14389" xfId="24787" hidden="1" xr:uid="{00000000-0005-0000-0000-0000F4600000}"/>
    <cellStyle name="Currency [0] 1439" xfId="1594" hidden="1" xr:uid="{00000000-0005-0000-0000-00005B060000}"/>
    <cellStyle name="Currency [0] 14390" xfId="24815" hidden="1" xr:uid="{00000000-0005-0000-0000-000010610000}"/>
    <cellStyle name="Currency [0] 14391" xfId="24775" hidden="1" xr:uid="{00000000-0005-0000-0000-0000E8600000}"/>
    <cellStyle name="Currency [0] 14392" xfId="24804" hidden="1" xr:uid="{00000000-0005-0000-0000-000005610000}"/>
    <cellStyle name="Currency [0] 14393" xfId="24801" hidden="1" xr:uid="{00000000-0005-0000-0000-000002610000}"/>
    <cellStyle name="Currency [0] 14394" xfId="24854" hidden="1" xr:uid="{00000000-0005-0000-0000-000037610000}"/>
    <cellStyle name="Currency [0] 14395" xfId="24682" hidden="1" xr:uid="{00000000-0005-0000-0000-00008B600000}"/>
    <cellStyle name="Currency [0] 14396" xfId="24841" hidden="1" xr:uid="{00000000-0005-0000-0000-00002A610000}"/>
    <cellStyle name="Currency [0] 14397" xfId="24858" hidden="1" xr:uid="{00000000-0005-0000-0000-00003B610000}"/>
    <cellStyle name="Currency [0] 14398" xfId="24860" hidden="1" xr:uid="{00000000-0005-0000-0000-00003D610000}"/>
    <cellStyle name="Currency [0] 14399" xfId="24741" hidden="1" xr:uid="{00000000-0005-0000-0000-0000C6600000}"/>
    <cellStyle name="Currency [0] 144" xfId="231" hidden="1" xr:uid="{00000000-0005-0000-0000-000008010000}"/>
    <cellStyle name="Currency [0] 1440" xfId="1595" hidden="1" xr:uid="{00000000-0005-0000-0000-00005C060000}"/>
    <cellStyle name="Currency [0] 14400" xfId="24777" hidden="1" xr:uid="{00000000-0005-0000-0000-0000EA600000}"/>
    <cellStyle name="Currency [0] 14401" xfId="24846" hidden="1" xr:uid="{00000000-0005-0000-0000-00002F610000}"/>
    <cellStyle name="Currency [0] 14402" xfId="24834" hidden="1" xr:uid="{00000000-0005-0000-0000-000023610000}"/>
    <cellStyle name="Currency [0] 14403" xfId="24851" hidden="1" xr:uid="{00000000-0005-0000-0000-000034610000}"/>
    <cellStyle name="Currency [0] 14404" xfId="24862" hidden="1" xr:uid="{00000000-0005-0000-0000-00003F610000}"/>
    <cellStyle name="Currency [0] 14405" xfId="24710" hidden="1" xr:uid="{00000000-0005-0000-0000-0000A7600000}"/>
    <cellStyle name="Currency [0] 14406" xfId="24774" hidden="1" xr:uid="{00000000-0005-0000-0000-0000E7600000}"/>
    <cellStyle name="Currency [0] 14407" xfId="24866" hidden="1" xr:uid="{00000000-0005-0000-0000-000043610000}"/>
    <cellStyle name="Currency [0] 14408" xfId="24868" hidden="1" xr:uid="{00000000-0005-0000-0000-000045610000}"/>
    <cellStyle name="Currency [0] 14409" xfId="24823" hidden="1" xr:uid="{00000000-0005-0000-0000-000018610000}"/>
    <cellStyle name="Currency [0] 1441" xfId="1589" hidden="1" xr:uid="{00000000-0005-0000-0000-000056060000}"/>
    <cellStyle name="Currency [0] 14410" xfId="24835" hidden="1" xr:uid="{00000000-0005-0000-0000-000024610000}"/>
    <cellStyle name="Currency [0] 14411" xfId="24863" hidden="1" xr:uid="{00000000-0005-0000-0000-000040610000}"/>
    <cellStyle name="Currency [0] 14412" xfId="24836" hidden="1" xr:uid="{00000000-0005-0000-0000-000025610000}"/>
    <cellStyle name="Currency [0] 14413" xfId="24869" hidden="1" xr:uid="{00000000-0005-0000-0000-000046610000}"/>
    <cellStyle name="Currency [0] 14414" xfId="24871" hidden="1" xr:uid="{00000000-0005-0000-0000-000048610000}"/>
    <cellStyle name="Currency [0] 14415" xfId="24864" hidden="1" xr:uid="{00000000-0005-0000-0000-000041610000}"/>
    <cellStyle name="Currency [0] 14416" xfId="24810" hidden="1" xr:uid="{00000000-0005-0000-0000-00000B610000}"/>
    <cellStyle name="Currency [0] 14417" xfId="24873" hidden="1" xr:uid="{00000000-0005-0000-0000-00004A610000}"/>
    <cellStyle name="Currency [0] 14418" xfId="24875" hidden="1" xr:uid="{00000000-0005-0000-0000-00004C610000}"/>
    <cellStyle name="Currency [0] 14419" xfId="24932" hidden="1" xr:uid="{00000000-0005-0000-0000-000085610000}"/>
    <cellStyle name="Currency [0] 1442" xfId="1449" hidden="1" xr:uid="{00000000-0005-0000-0000-0000CA050000}"/>
    <cellStyle name="Currency [0] 14420" xfId="24951" hidden="1" xr:uid="{00000000-0005-0000-0000-000098610000}"/>
    <cellStyle name="Currency [0] 14421" xfId="24958" hidden="1" xr:uid="{00000000-0005-0000-0000-00009F610000}"/>
    <cellStyle name="Currency [0] 14422" xfId="24965" hidden="1" xr:uid="{00000000-0005-0000-0000-0000A6610000}"/>
    <cellStyle name="Currency [0] 14423" xfId="24970" hidden="1" xr:uid="{00000000-0005-0000-0000-0000AB610000}"/>
    <cellStyle name="Currency [0] 14424" xfId="24949" hidden="1" xr:uid="{00000000-0005-0000-0000-000096610000}"/>
    <cellStyle name="Currency [0] 14425" xfId="24960" hidden="1" xr:uid="{00000000-0005-0000-0000-0000A1610000}"/>
    <cellStyle name="Currency [0] 14426" xfId="24974" hidden="1" xr:uid="{00000000-0005-0000-0000-0000AF610000}"/>
    <cellStyle name="Currency [0] 14427" xfId="24976" hidden="1" xr:uid="{00000000-0005-0000-0000-0000B1610000}"/>
    <cellStyle name="Currency [0] 14428" xfId="24959" hidden="1" xr:uid="{00000000-0005-0000-0000-0000A0610000}"/>
    <cellStyle name="Currency [0] 14429" xfId="24933" hidden="1" xr:uid="{00000000-0005-0000-0000-000086610000}"/>
    <cellStyle name="Currency [0] 1443" xfId="1601" hidden="1" xr:uid="{00000000-0005-0000-0000-000062060000}"/>
    <cellStyle name="Currency [0] 14430" xfId="24987" hidden="1" xr:uid="{00000000-0005-0000-0000-0000BC610000}"/>
    <cellStyle name="Currency [0] 14431" xfId="24996" hidden="1" xr:uid="{00000000-0005-0000-0000-0000C5610000}"/>
    <cellStyle name="Currency [0] 14432" xfId="25007" hidden="1" xr:uid="{00000000-0005-0000-0000-0000D0610000}"/>
    <cellStyle name="Currency [0] 14433" xfId="25013" hidden="1" xr:uid="{00000000-0005-0000-0000-0000D6610000}"/>
    <cellStyle name="Currency [0] 14434" xfId="24985" hidden="1" xr:uid="{00000000-0005-0000-0000-0000BA610000}"/>
    <cellStyle name="Currency [0] 14435" xfId="25003" hidden="1" xr:uid="{00000000-0005-0000-0000-0000CC610000}"/>
    <cellStyle name="Currency [0] 14436" xfId="25025" hidden="1" xr:uid="{00000000-0005-0000-0000-0000E2610000}"/>
    <cellStyle name="Currency [0] 14437" xfId="25027" hidden="1" xr:uid="{00000000-0005-0000-0000-0000E4610000}"/>
    <cellStyle name="Currency [0] 14438" xfId="24955" hidden="1" xr:uid="{00000000-0005-0000-0000-00009C610000}"/>
    <cellStyle name="Currency [0] 14439" xfId="24939" hidden="1" xr:uid="{00000000-0005-0000-0000-00008C610000}"/>
    <cellStyle name="Currency [0] 1444" xfId="1605" hidden="1" xr:uid="{00000000-0005-0000-0000-000066060000}"/>
    <cellStyle name="Currency [0] 14440" xfId="24999" hidden="1" xr:uid="{00000000-0005-0000-0000-0000C8610000}"/>
    <cellStyle name="Currency [0] 14441" xfId="24944" hidden="1" xr:uid="{00000000-0005-0000-0000-000091610000}"/>
    <cellStyle name="Currency [0] 14442" xfId="24988" hidden="1" xr:uid="{00000000-0005-0000-0000-0000BD610000}"/>
    <cellStyle name="Currency [0] 14443" xfId="25032" hidden="1" xr:uid="{00000000-0005-0000-0000-0000E9610000}"/>
    <cellStyle name="Currency [0] 14444" xfId="25000" hidden="1" xr:uid="{00000000-0005-0000-0000-0000C9610000}"/>
    <cellStyle name="Currency [0] 14445" xfId="25008" hidden="1" xr:uid="{00000000-0005-0000-0000-0000D1610000}"/>
    <cellStyle name="Currency [0] 14446" xfId="25044" hidden="1" xr:uid="{00000000-0005-0000-0000-0000F5610000}"/>
    <cellStyle name="Currency [0] 14447" xfId="25046" hidden="1" xr:uid="{00000000-0005-0000-0000-0000F7610000}"/>
    <cellStyle name="Currency [0] 14448" xfId="25002" hidden="1" xr:uid="{00000000-0005-0000-0000-0000CB610000}"/>
    <cellStyle name="Currency [0] 14449" xfId="25015" hidden="1" xr:uid="{00000000-0005-0000-0000-0000D8610000}"/>
    <cellStyle name="Currency [0] 1445" xfId="1611" hidden="1" xr:uid="{00000000-0005-0000-0000-00006C060000}"/>
    <cellStyle name="Currency [0] 14450" xfId="25020" hidden="1" xr:uid="{00000000-0005-0000-0000-0000DD610000}"/>
    <cellStyle name="Currency [0] 14451" xfId="25014" hidden="1" xr:uid="{00000000-0005-0000-0000-0000D7610000}"/>
    <cellStyle name="Currency [0] 14452" xfId="25062" hidden="1" xr:uid="{00000000-0005-0000-0000-000007620000}"/>
    <cellStyle name="Currency [0] 14453" xfId="25070" hidden="1" xr:uid="{00000000-0005-0000-0000-00000F620000}"/>
    <cellStyle name="Currency [0] 14454" xfId="24998" hidden="1" xr:uid="{00000000-0005-0000-0000-0000C7610000}"/>
    <cellStyle name="Currency [0] 14455" xfId="25056" hidden="1" xr:uid="{00000000-0005-0000-0000-000001620000}"/>
    <cellStyle name="Currency [0] 14456" xfId="25079" hidden="1" xr:uid="{00000000-0005-0000-0000-000018620000}"/>
    <cellStyle name="Currency [0] 14457" xfId="25081" hidden="1" xr:uid="{00000000-0005-0000-0000-00001A620000}"/>
    <cellStyle name="Currency [0] 14458" xfId="24981" hidden="1" xr:uid="{00000000-0005-0000-0000-0000B6610000}"/>
    <cellStyle name="Currency [0] 14459" xfId="24991" hidden="1" xr:uid="{00000000-0005-0000-0000-0000C0610000}"/>
    <cellStyle name="Currency [0] 1446" xfId="1614" hidden="1" xr:uid="{00000000-0005-0000-0000-00006F060000}"/>
    <cellStyle name="Currency [0] 14460" xfId="25053" hidden="1" xr:uid="{00000000-0005-0000-0000-0000FE610000}"/>
    <cellStyle name="Currency [0] 14461" xfId="25018" hidden="1" xr:uid="{00000000-0005-0000-0000-0000DB610000}"/>
    <cellStyle name="Currency [0] 14462" xfId="24963" hidden="1" xr:uid="{00000000-0005-0000-0000-0000A4610000}"/>
    <cellStyle name="Currency [0] 14463" xfId="25089" hidden="1" xr:uid="{00000000-0005-0000-0000-000022620000}"/>
    <cellStyle name="Currency [0] 14464" xfId="25054" hidden="1" xr:uid="{00000000-0005-0000-0000-0000FF610000}"/>
    <cellStyle name="Currency [0] 14465" xfId="25065" hidden="1" xr:uid="{00000000-0005-0000-0000-00000A620000}"/>
    <cellStyle name="Currency [0] 14466" xfId="25097" hidden="1" xr:uid="{00000000-0005-0000-0000-00002A620000}"/>
    <cellStyle name="Currency [0] 14467" xfId="25099" hidden="1" xr:uid="{00000000-0005-0000-0000-00002C620000}"/>
    <cellStyle name="Currency [0] 14468" xfId="25051" hidden="1" xr:uid="{00000000-0005-0000-0000-0000FC610000}"/>
    <cellStyle name="Currency [0] 14469" xfId="25050" hidden="1" xr:uid="{00000000-0005-0000-0000-0000FB610000}"/>
    <cellStyle name="Currency [0] 1447" xfId="1600" hidden="1" xr:uid="{00000000-0005-0000-0000-000061060000}"/>
    <cellStyle name="Currency [0] 14470" xfId="25040" hidden="1" xr:uid="{00000000-0005-0000-0000-0000F1610000}"/>
    <cellStyle name="Currency [0] 14471" xfId="25036" hidden="1" xr:uid="{00000000-0005-0000-0000-0000ED610000}"/>
    <cellStyle name="Currency [0] 14472" xfId="25038" hidden="1" xr:uid="{00000000-0005-0000-0000-0000EF610000}"/>
    <cellStyle name="Currency [0] 14473" xfId="25106" hidden="1" xr:uid="{00000000-0005-0000-0000-000033620000}"/>
    <cellStyle name="Currency [0] 14474" xfId="24941" hidden="1" xr:uid="{00000000-0005-0000-0000-00008E610000}"/>
    <cellStyle name="Currency [0] 14475" xfId="25084" hidden="1" xr:uid="{00000000-0005-0000-0000-00001D620000}"/>
    <cellStyle name="Currency [0] 14476" xfId="25112" hidden="1" xr:uid="{00000000-0005-0000-0000-000039620000}"/>
    <cellStyle name="Currency [0] 14477" xfId="25114" hidden="1" xr:uid="{00000000-0005-0000-0000-00003B620000}"/>
    <cellStyle name="Currency [0] 14478" xfId="24989" hidden="1" xr:uid="{00000000-0005-0000-0000-0000BE610000}"/>
    <cellStyle name="Currency [0] 14479" xfId="25063" hidden="1" xr:uid="{00000000-0005-0000-0000-000008620000}"/>
    <cellStyle name="Currency [0] 1448" xfId="1610" hidden="1" xr:uid="{00000000-0005-0000-0000-00006B060000}"/>
    <cellStyle name="Currency [0] 14480" xfId="25019" hidden="1" xr:uid="{00000000-0005-0000-0000-0000DC610000}"/>
    <cellStyle name="Currency [0] 14481" xfId="25055" hidden="1" xr:uid="{00000000-0005-0000-0000-000000620000}"/>
    <cellStyle name="Currency [0] 14482" xfId="25059" hidden="1" xr:uid="{00000000-0005-0000-0000-000004620000}"/>
    <cellStyle name="Currency [0] 14483" xfId="25120" hidden="1" xr:uid="{00000000-0005-0000-0000-000041620000}"/>
    <cellStyle name="Currency [0] 14484" xfId="24936" hidden="1" xr:uid="{00000000-0005-0000-0000-000089610000}"/>
    <cellStyle name="Currency [0] 14485" xfId="25102" hidden="1" xr:uid="{00000000-0005-0000-0000-00002F620000}"/>
    <cellStyle name="Currency [0] 14486" xfId="25125" hidden="1" xr:uid="{00000000-0005-0000-0000-000046620000}"/>
    <cellStyle name="Currency [0] 14487" xfId="25127" hidden="1" xr:uid="{00000000-0005-0000-0000-000048620000}"/>
    <cellStyle name="Currency [0] 14488" xfId="24983" hidden="1" xr:uid="{00000000-0005-0000-0000-0000B8610000}"/>
    <cellStyle name="Currency [0] 14489" xfId="25082" hidden="1" xr:uid="{00000000-0005-0000-0000-00001B620000}"/>
    <cellStyle name="Currency [0] 1449" xfId="1621" hidden="1" xr:uid="{00000000-0005-0000-0000-000076060000}"/>
    <cellStyle name="Currency [0] 14490" xfId="25049" hidden="1" xr:uid="{00000000-0005-0000-0000-0000FA610000}"/>
    <cellStyle name="Currency [0] 14491" xfId="25067" hidden="1" xr:uid="{00000000-0005-0000-0000-00000C620000}"/>
    <cellStyle name="Currency [0] 14492" xfId="25064" hidden="1" xr:uid="{00000000-0005-0000-0000-000009620000}"/>
    <cellStyle name="Currency [0] 14493" xfId="25131" hidden="1" xr:uid="{00000000-0005-0000-0000-00004C620000}"/>
    <cellStyle name="Currency [0] 14494" xfId="25016" hidden="1" xr:uid="{00000000-0005-0000-0000-0000D9610000}"/>
    <cellStyle name="Currency [0] 14495" xfId="25116" hidden="1" xr:uid="{00000000-0005-0000-0000-00003D620000}"/>
    <cellStyle name="Currency [0] 14496" xfId="25138" hidden="1" xr:uid="{00000000-0005-0000-0000-000053620000}"/>
    <cellStyle name="Currency [0] 14497" xfId="25140" hidden="1" xr:uid="{00000000-0005-0000-0000-000055620000}"/>
    <cellStyle name="Currency [0] 14498" xfId="25068" hidden="1" xr:uid="{00000000-0005-0000-0000-00000D620000}"/>
    <cellStyle name="Currency [0] 14499" xfId="25100" hidden="1" xr:uid="{00000000-0005-0000-0000-00002D620000}"/>
    <cellStyle name="Currency [0] 145" xfId="252" hidden="1" xr:uid="{00000000-0005-0000-0000-00001D010000}"/>
    <cellStyle name="Currency [0] 1450" xfId="1622" hidden="1" xr:uid="{00000000-0005-0000-0000-000077060000}"/>
    <cellStyle name="Currency [0] 14500" xfId="24952" hidden="1" xr:uid="{00000000-0005-0000-0000-000099610000}"/>
    <cellStyle name="Currency [0] 14501" xfId="25086" hidden="1" xr:uid="{00000000-0005-0000-0000-00001F620000}"/>
    <cellStyle name="Currency [0] 14502" xfId="25083" hidden="1" xr:uid="{00000000-0005-0000-0000-00001C620000}"/>
    <cellStyle name="Currency [0] 14503" xfId="25144" hidden="1" xr:uid="{00000000-0005-0000-0000-000059620000}"/>
    <cellStyle name="Currency [0] 14504" xfId="24979" hidden="1" xr:uid="{00000000-0005-0000-0000-0000B4610000}"/>
    <cellStyle name="Currency [0] 14505" xfId="25128" hidden="1" xr:uid="{00000000-0005-0000-0000-000049620000}"/>
    <cellStyle name="Currency [0] 14506" xfId="25148" hidden="1" xr:uid="{00000000-0005-0000-0000-00005D620000}"/>
    <cellStyle name="Currency [0] 14507" xfId="25150" hidden="1" xr:uid="{00000000-0005-0000-0000-00005F620000}"/>
    <cellStyle name="Currency [0] 14508" xfId="25087" hidden="1" xr:uid="{00000000-0005-0000-0000-000020620000}"/>
    <cellStyle name="Currency [0] 14509" xfId="25115" hidden="1" xr:uid="{00000000-0005-0000-0000-00003C620000}"/>
    <cellStyle name="Currency [0] 1451" xfId="1587" hidden="1" xr:uid="{00000000-0005-0000-0000-000054060000}"/>
    <cellStyle name="Currency [0] 14510" xfId="25075" hidden="1" xr:uid="{00000000-0005-0000-0000-000014620000}"/>
    <cellStyle name="Currency [0] 14511" xfId="25104" hidden="1" xr:uid="{00000000-0005-0000-0000-000031620000}"/>
    <cellStyle name="Currency [0] 14512" xfId="25101" hidden="1" xr:uid="{00000000-0005-0000-0000-00002E620000}"/>
    <cellStyle name="Currency [0] 14513" xfId="25154" hidden="1" xr:uid="{00000000-0005-0000-0000-000063620000}"/>
    <cellStyle name="Currency [0] 14514" xfId="24982" hidden="1" xr:uid="{00000000-0005-0000-0000-0000B7610000}"/>
    <cellStyle name="Currency [0] 14515" xfId="25141" hidden="1" xr:uid="{00000000-0005-0000-0000-000056620000}"/>
    <cellStyle name="Currency [0] 14516" xfId="25158" hidden="1" xr:uid="{00000000-0005-0000-0000-000067620000}"/>
    <cellStyle name="Currency [0] 14517" xfId="25160" hidden="1" xr:uid="{00000000-0005-0000-0000-000069620000}"/>
    <cellStyle name="Currency [0] 14518" xfId="25041" hidden="1" xr:uid="{00000000-0005-0000-0000-0000F2610000}"/>
    <cellStyle name="Currency [0] 14519" xfId="25077" hidden="1" xr:uid="{00000000-0005-0000-0000-000016620000}"/>
    <cellStyle name="Currency [0] 1452" xfId="1448" hidden="1" xr:uid="{00000000-0005-0000-0000-0000C9050000}"/>
    <cellStyle name="Currency [0] 14520" xfId="25146" hidden="1" xr:uid="{00000000-0005-0000-0000-00005B620000}"/>
    <cellStyle name="Currency [0] 14521" xfId="25134" hidden="1" xr:uid="{00000000-0005-0000-0000-00004F620000}"/>
    <cellStyle name="Currency [0] 14522" xfId="25151" hidden="1" xr:uid="{00000000-0005-0000-0000-000060620000}"/>
    <cellStyle name="Currency [0] 14523" xfId="25162" hidden="1" xr:uid="{00000000-0005-0000-0000-00006B620000}"/>
    <cellStyle name="Currency [0] 14524" xfId="25010" hidden="1" xr:uid="{00000000-0005-0000-0000-0000D3610000}"/>
    <cellStyle name="Currency [0] 14525" xfId="25074" hidden="1" xr:uid="{00000000-0005-0000-0000-000013620000}"/>
    <cellStyle name="Currency [0] 14526" xfId="25166" hidden="1" xr:uid="{00000000-0005-0000-0000-00006F620000}"/>
    <cellStyle name="Currency [0] 14527" xfId="25168" hidden="1" xr:uid="{00000000-0005-0000-0000-000071620000}"/>
    <cellStyle name="Currency [0] 14528" xfId="25123" hidden="1" xr:uid="{00000000-0005-0000-0000-000044620000}"/>
    <cellStyle name="Currency [0] 14529" xfId="25135" hidden="1" xr:uid="{00000000-0005-0000-0000-000050620000}"/>
    <cellStyle name="Currency [0] 1453" xfId="1607" hidden="1" xr:uid="{00000000-0005-0000-0000-000068060000}"/>
    <cellStyle name="Currency [0] 14530" xfId="25163" hidden="1" xr:uid="{00000000-0005-0000-0000-00006C620000}"/>
    <cellStyle name="Currency [0] 14531" xfId="25136" hidden="1" xr:uid="{00000000-0005-0000-0000-000051620000}"/>
    <cellStyle name="Currency [0] 14532" xfId="25169" hidden="1" xr:uid="{00000000-0005-0000-0000-000072620000}"/>
    <cellStyle name="Currency [0] 14533" xfId="25171" hidden="1" xr:uid="{00000000-0005-0000-0000-000074620000}"/>
    <cellStyle name="Currency [0] 14534" xfId="25164" hidden="1" xr:uid="{00000000-0005-0000-0000-00006D620000}"/>
    <cellStyle name="Currency [0] 14535" xfId="25110" hidden="1" xr:uid="{00000000-0005-0000-0000-000037620000}"/>
    <cellStyle name="Currency [0] 14536" xfId="25174" hidden="1" xr:uid="{00000000-0005-0000-0000-000077620000}"/>
    <cellStyle name="Currency [0] 14537" xfId="25176" hidden="1" xr:uid="{00000000-0005-0000-0000-000079620000}"/>
    <cellStyle name="Currency [0] 14538" xfId="24893" hidden="1" xr:uid="{00000000-0005-0000-0000-00005E610000}"/>
    <cellStyle name="Currency [0] 14539" xfId="24915" hidden="1" xr:uid="{00000000-0005-0000-0000-000074610000}"/>
    <cellStyle name="Currency [0] 1454" xfId="1446" hidden="1" xr:uid="{00000000-0005-0000-0000-0000C7050000}"/>
    <cellStyle name="Currency [0] 14540" xfId="25180" hidden="1" xr:uid="{00000000-0005-0000-0000-00007D620000}"/>
    <cellStyle name="Currency [0] 14541" xfId="25187" hidden="1" xr:uid="{00000000-0005-0000-0000-000084620000}"/>
    <cellStyle name="Currency [0] 14542" xfId="25189" hidden="1" xr:uid="{00000000-0005-0000-0000-000086620000}"/>
    <cellStyle name="Currency [0] 14543" xfId="24880" hidden="1" xr:uid="{00000000-0005-0000-0000-000051610000}"/>
    <cellStyle name="Currency [0] 14544" xfId="25183" hidden="1" xr:uid="{00000000-0005-0000-0000-000080620000}"/>
    <cellStyle name="Currency [0] 14545" xfId="25192" hidden="1" xr:uid="{00000000-0005-0000-0000-000089620000}"/>
    <cellStyle name="Currency [0] 14546" xfId="25194" hidden="1" xr:uid="{00000000-0005-0000-0000-00008B620000}"/>
    <cellStyle name="Currency [0] 14547" xfId="25182" hidden="1" xr:uid="{00000000-0005-0000-0000-00007F620000}"/>
    <cellStyle name="Currency [0] 14548" xfId="24892" hidden="1" xr:uid="{00000000-0005-0000-0000-00005D610000}"/>
    <cellStyle name="Currency [0] 14549" xfId="25205" hidden="1" xr:uid="{00000000-0005-0000-0000-000096620000}"/>
    <cellStyle name="Currency [0] 1455" xfId="1602" hidden="1" xr:uid="{00000000-0005-0000-0000-000063060000}"/>
    <cellStyle name="Currency [0] 14550" xfId="25214" hidden="1" xr:uid="{00000000-0005-0000-0000-00009F620000}"/>
    <cellStyle name="Currency [0] 14551" xfId="25225" hidden="1" xr:uid="{00000000-0005-0000-0000-0000AA620000}"/>
    <cellStyle name="Currency [0] 14552" xfId="25231" hidden="1" xr:uid="{00000000-0005-0000-0000-0000B0620000}"/>
    <cellStyle name="Currency [0] 14553" xfId="25203" hidden="1" xr:uid="{00000000-0005-0000-0000-000094620000}"/>
    <cellStyle name="Currency [0] 14554" xfId="25221" hidden="1" xr:uid="{00000000-0005-0000-0000-0000A6620000}"/>
    <cellStyle name="Currency [0] 14555" xfId="25243" hidden="1" xr:uid="{00000000-0005-0000-0000-0000BC620000}"/>
    <cellStyle name="Currency [0] 14556" xfId="25245" hidden="1" xr:uid="{00000000-0005-0000-0000-0000BE620000}"/>
    <cellStyle name="Currency [0] 14557" xfId="25177" hidden="1" xr:uid="{00000000-0005-0000-0000-00007A620000}"/>
    <cellStyle name="Currency [0] 14558" xfId="24888" hidden="1" xr:uid="{00000000-0005-0000-0000-000059610000}"/>
    <cellStyle name="Currency [0] 14559" xfId="25217" hidden="1" xr:uid="{00000000-0005-0000-0000-0000A2620000}"/>
    <cellStyle name="Currency [0] 1456" xfId="1623" hidden="1" xr:uid="{00000000-0005-0000-0000-000078060000}"/>
    <cellStyle name="Currency [0] 14560" xfId="24884" hidden="1" xr:uid="{00000000-0005-0000-0000-000055610000}"/>
    <cellStyle name="Currency [0] 14561" xfId="25206" hidden="1" xr:uid="{00000000-0005-0000-0000-000097620000}"/>
    <cellStyle name="Currency [0] 14562" xfId="25250" hidden="1" xr:uid="{00000000-0005-0000-0000-0000C3620000}"/>
    <cellStyle name="Currency [0] 14563" xfId="25218" hidden="1" xr:uid="{00000000-0005-0000-0000-0000A3620000}"/>
    <cellStyle name="Currency [0] 14564" xfId="25226" hidden="1" xr:uid="{00000000-0005-0000-0000-0000AB620000}"/>
    <cellStyle name="Currency [0] 14565" xfId="25262" hidden="1" xr:uid="{00000000-0005-0000-0000-0000CF620000}"/>
    <cellStyle name="Currency [0] 14566" xfId="25264" hidden="1" xr:uid="{00000000-0005-0000-0000-0000D1620000}"/>
    <cellStyle name="Currency [0] 14567" xfId="25220" hidden="1" xr:uid="{00000000-0005-0000-0000-0000A5620000}"/>
    <cellStyle name="Currency [0] 14568" xfId="25233" hidden="1" xr:uid="{00000000-0005-0000-0000-0000B2620000}"/>
    <cellStyle name="Currency [0] 14569" xfId="25238" hidden="1" xr:uid="{00000000-0005-0000-0000-0000B7620000}"/>
    <cellStyle name="Currency [0] 1457" xfId="1608" hidden="1" xr:uid="{00000000-0005-0000-0000-000069060000}"/>
    <cellStyle name="Currency [0] 14570" xfId="25232" hidden="1" xr:uid="{00000000-0005-0000-0000-0000B1620000}"/>
    <cellStyle name="Currency [0] 14571" xfId="25280" hidden="1" xr:uid="{00000000-0005-0000-0000-0000E1620000}"/>
    <cellStyle name="Currency [0] 14572" xfId="25288" hidden="1" xr:uid="{00000000-0005-0000-0000-0000E9620000}"/>
    <cellStyle name="Currency [0] 14573" xfId="25216" hidden="1" xr:uid="{00000000-0005-0000-0000-0000A1620000}"/>
    <cellStyle name="Currency [0] 14574" xfId="25274" hidden="1" xr:uid="{00000000-0005-0000-0000-0000DB620000}"/>
    <cellStyle name="Currency [0] 14575" xfId="25297" hidden="1" xr:uid="{00000000-0005-0000-0000-0000F2620000}"/>
    <cellStyle name="Currency [0] 14576" xfId="25299" hidden="1" xr:uid="{00000000-0005-0000-0000-0000F4620000}"/>
    <cellStyle name="Currency [0] 14577" xfId="25199" hidden="1" xr:uid="{00000000-0005-0000-0000-000090620000}"/>
    <cellStyle name="Currency [0] 14578" xfId="25209" hidden="1" xr:uid="{00000000-0005-0000-0000-00009A620000}"/>
    <cellStyle name="Currency [0] 14579" xfId="25271" hidden="1" xr:uid="{00000000-0005-0000-0000-0000D8620000}"/>
    <cellStyle name="Currency [0] 1458" xfId="1612" hidden="1" xr:uid="{00000000-0005-0000-0000-00006D060000}"/>
    <cellStyle name="Currency [0] 14580" xfId="25236" hidden="1" xr:uid="{00000000-0005-0000-0000-0000B5620000}"/>
    <cellStyle name="Currency [0] 14581" xfId="25185" hidden="1" xr:uid="{00000000-0005-0000-0000-000082620000}"/>
    <cellStyle name="Currency [0] 14582" xfId="25307" hidden="1" xr:uid="{00000000-0005-0000-0000-0000FC620000}"/>
    <cellStyle name="Currency [0] 14583" xfId="25272" hidden="1" xr:uid="{00000000-0005-0000-0000-0000D9620000}"/>
    <cellStyle name="Currency [0] 14584" xfId="25283" hidden="1" xr:uid="{00000000-0005-0000-0000-0000E4620000}"/>
    <cellStyle name="Currency [0] 14585" xfId="25315" hidden="1" xr:uid="{00000000-0005-0000-0000-000004630000}"/>
    <cellStyle name="Currency [0] 14586" xfId="25317" hidden="1" xr:uid="{00000000-0005-0000-0000-000006630000}"/>
    <cellStyle name="Currency [0] 14587" xfId="25269" hidden="1" xr:uid="{00000000-0005-0000-0000-0000D6620000}"/>
    <cellStyle name="Currency [0] 14588" xfId="25268" hidden="1" xr:uid="{00000000-0005-0000-0000-0000D5620000}"/>
    <cellStyle name="Currency [0] 14589" xfId="25258" hidden="1" xr:uid="{00000000-0005-0000-0000-0000CB620000}"/>
    <cellStyle name="Currency [0] 1459" xfId="1628" hidden="1" xr:uid="{00000000-0005-0000-0000-00007D060000}"/>
    <cellStyle name="Currency [0] 14590" xfId="25254" hidden="1" xr:uid="{00000000-0005-0000-0000-0000C7620000}"/>
    <cellStyle name="Currency [0] 14591" xfId="25256" hidden="1" xr:uid="{00000000-0005-0000-0000-0000C9620000}"/>
    <cellStyle name="Currency [0] 14592" xfId="25324" hidden="1" xr:uid="{00000000-0005-0000-0000-00000D630000}"/>
    <cellStyle name="Currency [0] 14593" xfId="24886" hidden="1" xr:uid="{00000000-0005-0000-0000-000057610000}"/>
    <cellStyle name="Currency [0] 14594" xfId="25302" hidden="1" xr:uid="{00000000-0005-0000-0000-0000F7620000}"/>
    <cellStyle name="Currency [0] 14595" xfId="25330" hidden="1" xr:uid="{00000000-0005-0000-0000-000013630000}"/>
    <cellStyle name="Currency [0] 14596" xfId="25332" hidden="1" xr:uid="{00000000-0005-0000-0000-000015630000}"/>
    <cellStyle name="Currency [0] 14597" xfId="25207" hidden="1" xr:uid="{00000000-0005-0000-0000-000098620000}"/>
    <cellStyle name="Currency [0] 14598" xfId="25281" hidden="1" xr:uid="{00000000-0005-0000-0000-0000E2620000}"/>
    <cellStyle name="Currency [0] 14599" xfId="25237" hidden="1" xr:uid="{00000000-0005-0000-0000-0000B6620000}"/>
    <cellStyle name="Currency [0] 146" xfId="237" hidden="1" xr:uid="{00000000-0005-0000-0000-00000E010000}"/>
    <cellStyle name="Currency [0] 1460" xfId="1629" hidden="1" xr:uid="{00000000-0005-0000-0000-00007E060000}"/>
    <cellStyle name="Currency [0] 14600" xfId="25273" hidden="1" xr:uid="{00000000-0005-0000-0000-0000DA620000}"/>
    <cellStyle name="Currency [0] 14601" xfId="25277" hidden="1" xr:uid="{00000000-0005-0000-0000-0000DE620000}"/>
    <cellStyle name="Currency [0] 14602" xfId="25338" hidden="1" xr:uid="{00000000-0005-0000-0000-00001B630000}"/>
    <cellStyle name="Currency [0] 14603" xfId="24921" hidden="1" xr:uid="{00000000-0005-0000-0000-00007A610000}"/>
    <cellStyle name="Currency [0] 14604" xfId="25320" hidden="1" xr:uid="{00000000-0005-0000-0000-000009630000}"/>
    <cellStyle name="Currency [0] 14605" xfId="25343" hidden="1" xr:uid="{00000000-0005-0000-0000-000020630000}"/>
    <cellStyle name="Currency [0] 14606" xfId="25345" hidden="1" xr:uid="{00000000-0005-0000-0000-000022630000}"/>
    <cellStyle name="Currency [0] 14607" xfId="25201" hidden="1" xr:uid="{00000000-0005-0000-0000-000092620000}"/>
    <cellStyle name="Currency [0] 14608" xfId="25300" hidden="1" xr:uid="{00000000-0005-0000-0000-0000F5620000}"/>
    <cellStyle name="Currency [0] 14609" xfId="25267" hidden="1" xr:uid="{00000000-0005-0000-0000-0000D4620000}"/>
    <cellStyle name="Currency [0] 1461" xfId="1609" hidden="1" xr:uid="{00000000-0005-0000-0000-00006A060000}"/>
    <cellStyle name="Currency [0] 14610" xfId="25285" hidden="1" xr:uid="{00000000-0005-0000-0000-0000E6620000}"/>
    <cellStyle name="Currency [0] 14611" xfId="25282" hidden="1" xr:uid="{00000000-0005-0000-0000-0000E3620000}"/>
    <cellStyle name="Currency [0] 14612" xfId="25349" hidden="1" xr:uid="{00000000-0005-0000-0000-000026630000}"/>
    <cellStyle name="Currency [0] 14613" xfId="25234" hidden="1" xr:uid="{00000000-0005-0000-0000-0000B3620000}"/>
    <cellStyle name="Currency [0] 14614" xfId="25334" hidden="1" xr:uid="{00000000-0005-0000-0000-000017630000}"/>
    <cellStyle name="Currency [0] 14615" xfId="25356" hidden="1" xr:uid="{00000000-0005-0000-0000-00002D630000}"/>
    <cellStyle name="Currency [0] 14616" xfId="25358" hidden="1" xr:uid="{00000000-0005-0000-0000-00002F630000}"/>
    <cellStyle name="Currency [0] 14617" xfId="25286" hidden="1" xr:uid="{00000000-0005-0000-0000-0000E7620000}"/>
    <cellStyle name="Currency [0] 14618" xfId="25318" hidden="1" xr:uid="{00000000-0005-0000-0000-000007630000}"/>
    <cellStyle name="Currency [0] 14619" xfId="24966" hidden="1" xr:uid="{00000000-0005-0000-0000-0000A7610000}"/>
    <cellStyle name="Currency [0] 1462" xfId="1616" hidden="1" xr:uid="{00000000-0005-0000-0000-000071060000}"/>
    <cellStyle name="Currency [0] 14620" xfId="25304" hidden="1" xr:uid="{00000000-0005-0000-0000-0000F9620000}"/>
    <cellStyle name="Currency [0] 14621" xfId="25301" hidden="1" xr:uid="{00000000-0005-0000-0000-0000F6620000}"/>
    <cellStyle name="Currency [0] 14622" xfId="25362" hidden="1" xr:uid="{00000000-0005-0000-0000-000033630000}"/>
    <cellStyle name="Currency [0] 14623" xfId="25197" hidden="1" xr:uid="{00000000-0005-0000-0000-00008E620000}"/>
    <cellStyle name="Currency [0] 14624" xfId="25346" hidden="1" xr:uid="{00000000-0005-0000-0000-000023630000}"/>
    <cellStyle name="Currency [0] 14625" xfId="25366" hidden="1" xr:uid="{00000000-0005-0000-0000-000037630000}"/>
    <cellStyle name="Currency [0] 14626" xfId="25368" hidden="1" xr:uid="{00000000-0005-0000-0000-000039630000}"/>
    <cellStyle name="Currency [0] 14627" xfId="25305" hidden="1" xr:uid="{00000000-0005-0000-0000-0000FA620000}"/>
    <cellStyle name="Currency [0] 14628" xfId="25333" hidden="1" xr:uid="{00000000-0005-0000-0000-000016630000}"/>
    <cellStyle name="Currency [0] 14629" xfId="25293" hidden="1" xr:uid="{00000000-0005-0000-0000-0000EE620000}"/>
    <cellStyle name="Currency [0] 1463" xfId="1620" hidden="1" xr:uid="{00000000-0005-0000-0000-000075060000}"/>
    <cellStyle name="Currency [0] 14630" xfId="25322" hidden="1" xr:uid="{00000000-0005-0000-0000-00000B630000}"/>
    <cellStyle name="Currency [0] 14631" xfId="25319" hidden="1" xr:uid="{00000000-0005-0000-0000-000008630000}"/>
    <cellStyle name="Currency [0] 14632" xfId="25372" hidden="1" xr:uid="{00000000-0005-0000-0000-00003D630000}"/>
    <cellStyle name="Currency [0] 14633" xfId="25200" hidden="1" xr:uid="{00000000-0005-0000-0000-000091620000}"/>
    <cellStyle name="Currency [0] 14634" xfId="25359" hidden="1" xr:uid="{00000000-0005-0000-0000-000030630000}"/>
    <cellStyle name="Currency [0] 14635" xfId="25376" hidden="1" xr:uid="{00000000-0005-0000-0000-000041630000}"/>
    <cellStyle name="Currency [0] 14636" xfId="25378" hidden="1" xr:uid="{00000000-0005-0000-0000-000043630000}"/>
    <cellStyle name="Currency [0] 14637" xfId="25259" hidden="1" xr:uid="{00000000-0005-0000-0000-0000CC620000}"/>
    <cellStyle name="Currency [0] 14638" xfId="25295" hidden="1" xr:uid="{00000000-0005-0000-0000-0000F0620000}"/>
    <cellStyle name="Currency [0] 14639" xfId="25364" hidden="1" xr:uid="{00000000-0005-0000-0000-000035630000}"/>
    <cellStyle name="Currency [0] 1464" xfId="1615" hidden="1" xr:uid="{00000000-0005-0000-0000-000070060000}"/>
    <cellStyle name="Currency [0] 14640" xfId="25352" hidden="1" xr:uid="{00000000-0005-0000-0000-000029630000}"/>
    <cellStyle name="Currency [0] 14641" xfId="25369" hidden="1" xr:uid="{00000000-0005-0000-0000-00003A630000}"/>
    <cellStyle name="Currency [0] 14642" xfId="25380" hidden="1" xr:uid="{00000000-0005-0000-0000-000045630000}"/>
    <cellStyle name="Currency [0] 14643" xfId="25228" hidden="1" xr:uid="{00000000-0005-0000-0000-0000AD620000}"/>
    <cellStyle name="Currency [0] 14644" xfId="25292" hidden="1" xr:uid="{00000000-0005-0000-0000-0000ED620000}"/>
    <cellStyle name="Currency [0] 14645" xfId="25384" hidden="1" xr:uid="{00000000-0005-0000-0000-000049630000}"/>
    <cellStyle name="Currency [0] 14646" xfId="25386" hidden="1" xr:uid="{00000000-0005-0000-0000-00004B630000}"/>
    <cellStyle name="Currency [0] 14647" xfId="25341" hidden="1" xr:uid="{00000000-0005-0000-0000-00001E630000}"/>
    <cellStyle name="Currency [0] 14648" xfId="25353" hidden="1" xr:uid="{00000000-0005-0000-0000-00002A630000}"/>
    <cellStyle name="Currency [0] 14649" xfId="25381" hidden="1" xr:uid="{00000000-0005-0000-0000-000046630000}"/>
    <cellStyle name="Currency [0] 1465" xfId="1638" hidden="1" xr:uid="{00000000-0005-0000-0000-000087060000}"/>
    <cellStyle name="Currency [0] 14650" xfId="25354" hidden="1" xr:uid="{00000000-0005-0000-0000-00002B630000}"/>
    <cellStyle name="Currency [0] 14651" xfId="25387" hidden="1" xr:uid="{00000000-0005-0000-0000-00004C630000}"/>
    <cellStyle name="Currency [0] 14652" xfId="25389" hidden="1" xr:uid="{00000000-0005-0000-0000-00004E630000}"/>
    <cellStyle name="Currency [0] 14653" xfId="25382" hidden="1" xr:uid="{00000000-0005-0000-0000-000047630000}"/>
    <cellStyle name="Currency [0] 14654" xfId="25328" hidden="1" xr:uid="{00000000-0005-0000-0000-000011630000}"/>
    <cellStyle name="Currency [0] 14655" xfId="25391" hidden="1" xr:uid="{00000000-0005-0000-0000-000050630000}"/>
    <cellStyle name="Currency [0] 14656" xfId="25393" hidden="1" xr:uid="{00000000-0005-0000-0000-000052630000}"/>
    <cellStyle name="Currency [0] 14657" xfId="24905" hidden="1" xr:uid="{00000000-0005-0000-0000-00006A610000}"/>
    <cellStyle name="Currency [0] 14658" xfId="24883" hidden="1" xr:uid="{00000000-0005-0000-0000-000054610000}"/>
    <cellStyle name="Currency [0] 14659" xfId="25399" hidden="1" xr:uid="{00000000-0005-0000-0000-000058630000}"/>
    <cellStyle name="Currency [0] 1466" xfId="1644" hidden="1" xr:uid="{00000000-0005-0000-0000-00008D060000}"/>
    <cellStyle name="Currency [0] 14660" xfId="25405" hidden="1" xr:uid="{00000000-0005-0000-0000-00005E630000}"/>
    <cellStyle name="Currency [0] 14661" xfId="25407" hidden="1" xr:uid="{00000000-0005-0000-0000-000060630000}"/>
    <cellStyle name="Currency [0] 14662" xfId="24900" hidden="1" xr:uid="{00000000-0005-0000-0000-000065610000}"/>
    <cellStyle name="Currency [0] 14663" xfId="25401" hidden="1" xr:uid="{00000000-0005-0000-0000-00005A630000}"/>
    <cellStyle name="Currency [0] 14664" xfId="25409" hidden="1" xr:uid="{00000000-0005-0000-0000-000062630000}"/>
    <cellStyle name="Currency [0] 14665" xfId="25411" hidden="1" xr:uid="{00000000-0005-0000-0000-000064630000}"/>
    <cellStyle name="Currency [0] 14666" xfId="25400" hidden="1" xr:uid="{00000000-0005-0000-0000-000059630000}"/>
    <cellStyle name="Currency [0] 14667" xfId="24906" hidden="1" xr:uid="{00000000-0005-0000-0000-00006B610000}"/>
    <cellStyle name="Currency [0] 14668" xfId="25422" hidden="1" xr:uid="{00000000-0005-0000-0000-00006F630000}"/>
    <cellStyle name="Currency [0] 14669" xfId="25431" hidden="1" xr:uid="{00000000-0005-0000-0000-000078630000}"/>
    <cellStyle name="Currency [0] 1467" xfId="1606" hidden="1" xr:uid="{00000000-0005-0000-0000-000067060000}"/>
    <cellStyle name="Currency [0] 14670" xfId="25442" hidden="1" xr:uid="{00000000-0005-0000-0000-000083630000}"/>
    <cellStyle name="Currency [0] 14671" xfId="25448" hidden="1" xr:uid="{00000000-0005-0000-0000-000089630000}"/>
    <cellStyle name="Currency [0] 14672" xfId="25420" hidden="1" xr:uid="{00000000-0005-0000-0000-00006D630000}"/>
    <cellStyle name="Currency [0] 14673" xfId="25438" hidden="1" xr:uid="{00000000-0005-0000-0000-00007F630000}"/>
    <cellStyle name="Currency [0] 14674" xfId="25460" hidden="1" xr:uid="{00000000-0005-0000-0000-000095630000}"/>
    <cellStyle name="Currency [0] 14675" xfId="25462" hidden="1" xr:uid="{00000000-0005-0000-0000-000097630000}"/>
    <cellStyle name="Currency [0] 14676" xfId="25396" hidden="1" xr:uid="{00000000-0005-0000-0000-000055630000}"/>
    <cellStyle name="Currency [0] 14677" xfId="24910" hidden="1" xr:uid="{00000000-0005-0000-0000-00006F610000}"/>
    <cellStyle name="Currency [0] 14678" xfId="25434" hidden="1" xr:uid="{00000000-0005-0000-0000-00007B630000}"/>
    <cellStyle name="Currency [0] 14679" xfId="24926" hidden="1" xr:uid="{00000000-0005-0000-0000-00007F610000}"/>
    <cellStyle name="Currency [0] 1468" xfId="1636" hidden="1" xr:uid="{00000000-0005-0000-0000-000085060000}"/>
    <cellStyle name="Currency [0] 14680" xfId="25423" hidden="1" xr:uid="{00000000-0005-0000-0000-000070630000}"/>
    <cellStyle name="Currency [0] 14681" xfId="25467" hidden="1" xr:uid="{00000000-0005-0000-0000-00009C630000}"/>
    <cellStyle name="Currency [0] 14682" xfId="25435" hidden="1" xr:uid="{00000000-0005-0000-0000-00007C630000}"/>
    <cellStyle name="Currency [0] 14683" xfId="25443" hidden="1" xr:uid="{00000000-0005-0000-0000-000084630000}"/>
    <cellStyle name="Currency [0] 14684" xfId="25479" hidden="1" xr:uid="{00000000-0005-0000-0000-0000A8630000}"/>
    <cellStyle name="Currency [0] 14685" xfId="25481" hidden="1" xr:uid="{00000000-0005-0000-0000-0000AA630000}"/>
    <cellStyle name="Currency [0] 14686" xfId="25437" hidden="1" xr:uid="{00000000-0005-0000-0000-00007E630000}"/>
    <cellStyle name="Currency [0] 14687" xfId="25450" hidden="1" xr:uid="{00000000-0005-0000-0000-00008B630000}"/>
    <cellStyle name="Currency [0] 14688" xfId="25455" hidden="1" xr:uid="{00000000-0005-0000-0000-000090630000}"/>
    <cellStyle name="Currency [0] 14689" xfId="25449" hidden="1" xr:uid="{00000000-0005-0000-0000-00008A630000}"/>
    <cellStyle name="Currency [0] 1469" xfId="1648" hidden="1" xr:uid="{00000000-0005-0000-0000-000091060000}"/>
    <cellStyle name="Currency [0] 14690" xfId="25497" hidden="1" xr:uid="{00000000-0005-0000-0000-0000BA630000}"/>
    <cellStyle name="Currency [0] 14691" xfId="25505" hidden="1" xr:uid="{00000000-0005-0000-0000-0000C2630000}"/>
    <cellStyle name="Currency [0] 14692" xfId="25433" hidden="1" xr:uid="{00000000-0005-0000-0000-00007A630000}"/>
    <cellStyle name="Currency [0] 14693" xfId="25491" hidden="1" xr:uid="{00000000-0005-0000-0000-0000B4630000}"/>
    <cellStyle name="Currency [0] 14694" xfId="25514" hidden="1" xr:uid="{00000000-0005-0000-0000-0000CB630000}"/>
    <cellStyle name="Currency [0] 14695" xfId="25516" hidden="1" xr:uid="{00000000-0005-0000-0000-0000CD630000}"/>
    <cellStyle name="Currency [0] 14696" xfId="25416" hidden="1" xr:uid="{00000000-0005-0000-0000-000069630000}"/>
    <cellStyle name="Currency [0] 14697" xfId="25426" hidden="1" xr:uid="{00000000-0005-0000-0000-000073630000}"/>
    <cellStyle name="Currency [0] 14698" xfId="25488" hidden="1" xr:uid="{00000000-0005-0000-0000-0000B1630000}"/>
    <cellStyle name="Currency [0] 14699" xfId="25453" hidden="1" xr:uid="{00000000-0005-0000-0000-00008E630000}"/>
    <cellStyle name="Currency [0] 147" xfId="241" hidden="1" xr:uid="{00000000-0005-0000-0000-000012010000}"/>
    <cellStyle name="Currency [0] 1470" xfId="1649" hidden="1" xr:uid="{00000000-0005-0000-0000-000092060000}"/>
    <cellStyle name="Currency [0] 14700" xfId="25403" hidden="1" xr:uid="{00000000-0005-0000-0000-00005C630000}"/>
    <cellStyle name="Currency [0] 14701" xfId="25524" hidden="1" xr:uid="{00000000-0005-0000-0000-0000D5630000}"/>
    <cellStyle name="Currency [0] 14702" xfId="25489" hidden="1" xr:uid="{00000000-0005-0000-0000-0000B2630000}"/>
    <cellStyle name="Currency [0] 14703" xfId="25500" hidden="1" xr:uid="{00000000-0005-0000-0000-0000BD630000}"/>
    <cellStyle name="Currency [0] 14704" xfId="25532" hidden="1" xr:uid="{00000000-0005-0000-0000-0000DD630000}"/>
    <cellStyle name="Currency [0] 14705" xfId="25534" hidden="1" xr:uid="{00000000-0005-0000-0000-0000DF630000}"/>
    <cellStyle name="Currency [0] 14706" xfId="25486" hidden="1" xr:uid="{00000000-0005-0000-0000-0000AF630000}"/>
    <cellStyle name="Currency [0] 14707" xfId="25485" hidden="1" xr:uid="{00000000-0005-0000-0000-0000AE630000}"/>
    <cellStyle name="Currency [0] 14708" xfId="25475" hidden="1" xr:uid="{00000000-0005-0000-0000-0000A4630000}"/>
    <cellStyle name="Currency [0] 14709" xfId="25471" hidden="1" xr:uid="{00000000-0005-0000-0000-0000A0630000}"/>
    <cellStyle name="Currency [0] 1471" xfId="1597" hidden="1" xr:uid="{00000000-0005-0000-0000-00005E060000}"/>
    <cellStyle name="Currency [0] 14710" xfId="25473" hidden="1" xr:uid="{00000000-0005-0000-0000-0000A2630000}"/>
    <cellStyle name="Currency [0] 14711" xfId="25541" hidden="1" xr:uid="{00000000-0005-0000-0000-0000E6630000}"/>
    <cellStyle name="Currency [0] 14712" xfId="24912" hidden="1" xr:uid="{00000000-0005-0000-0000-000071610000}"/>
    <cellStyle name="Currency [0] 14713" xfId="25519" hidden="1" xr:uid="{00000000-0005-0000-0000-0000D0630000}"/>
    <cellStyle name="Currency [0] 14714" xfId="25547" hidden="1" xr:uid="{00000000-0005-0000-0000-0000EC630000}"/>
    <cellStyle name="Currency [0] 14715" xfId="25549" hidden="1" xr:uid="{00000000-0005-0000-0000-0000EE630000}"/>
    <cellStyle name="Currency [0] 14716" xfId="25424" hidden="1" xr:uid="{00000000-0005-0000-0000-000071630000}"/>
    <cellStyle name="Currency [0] 14717" xfId="25498" hidden="1" xr:uid="{00000000-0005-0000-0000-0000BB630000}"/>
    <cellStyle name="Currency [0] 14718" xfId="25454" hidden="1" xr:uid="{00000000-0005-0000-0000-00008F630000}"/>
    <cellStyle name="Currency [0] 14719" xfId="25490" hidden="1" xr:uid="{00000000-0005-0000-0000-0000B3630000}"/>
    <cellStyle name="Currency [0] 1472" xfId="1604" hidden="1" xr:uid="{00000000-0005-0000-0000-000065060000}"/>
    <cellStyle name="Currency [0] 14720" xfId="25494" hidden="1" xr:uid="{00000000-0005-0000-0000-0000B7630000}"/>
    <cellStyle name="Currency [0] 14721" xfId="25555" hidden="1" xr:uid="{00000000-0005-0000-0000-0000F4630000}"/>
    <cellStyle name="Currency [0] 14722" xfId="24899" hidden="1" xr:uid="{00000000-0005-0000-0000-000064610000}"/>
    <cellStyle name="Currency [0] 14723" xfId="25537" hidden="1" xr:uid="{00000000-0005-0000-0000-0000E2630000}"/>
    <cellStyle name="Currency [0] 14724" xfId="25560" hidden="1" xr:uid="{00000000-0005-0000-0000-0000F9630000}"/>
    <cellStyle name="Currency [0] 14725" xfId="25562" hidden="1" xr:uid="{00000000-0005-0000-0000-0000FB630000}"/>
    <cellStyle name="Currency [0] 14726" xfId="25418" hidden="1" xr:uid="{00000000-0005-0000-0000-00006B630000}"/>
    <cellStyle name="Currency [0] 14727" xfId="25517" hidden="1" xr:uid="{00000000-0005-0000-0000-0000CE630000}"/>
    <cellStyle name="Currency [0] 14728" xfId="25484" hidden="1" xr:uid="{00000000-0005-0000-0000-0000AD630000}"/>
    <cellStyle name="Currency [0] 14729" xfId="25502" hidden="1" xr:uid="{00000000-0005-0000-0000-0000BF630000}"/>
    <cellStyle name="Currency [0] 1473" xfId="1633" hidden="1" xr:uid="{00000000-0005-0000-0000-000082060000}"/>
    <cellStyle name="Currency [0] 14730" xfId="25499" hidden="1" xr:uid="{00000000-0005-0000-0000-0000BC630000}"/>
    <cellStyle name="Currency [0] 14731" xfId="25566" hidden="1" xr:uid="{00000000-0005-0000-0000-0000FF630000}"/>
    <cellStyle name="Currency [0] 14732" xfId="25451" hidden="1" xr:uid="{00000000-0005-0000-0000-00008C630000}"/>
    <cellStyle name="Currency [0] 14733" xfId="25551" hidden="1" xr:uid="{00000000-0005-0000-0000-0000F0630000}"/>
    <cellStyle name="Currency [0] 14734" xfId="25573" hidden="1" xr:uid="{00000000-0005-0000-0000-000006640000}"/>
    <cellStyle name="Currency [0] 14735" xfId="25575" hidden="1" xr:uid="{00000000-0005-0000-0000-000008640000}"/>
    <cellStyle name="Currency [0] 14736" xfId="25503" hidden="1" xr:uid="{00000000-0005-0000-0000-0000C0630000}"/>
    <cellStyle name="Currency [0] 14737" xfId="25535" hidden="1" xr:uid="{00000000-0005-0000-0000-0000E0630000}"/>
    <cellStyle name="Currency [0] 14738" xfId="24878" hidden="1" xr:uid="{00000000-0005-0000-0000-00004F610000}"/>
    <cellStyle name="Currency [0] 14739" xfId="25521" hidden="1" xr:uid="{00000000-0005-0000-0000-0000D2630000}"/>
    <cellStyle name="Currency [0] 1474" xfId="1618" hidden="1" xr:uid="{00000000-0005-0000-0000-000073060000}"/>
    <cellStyle name="Currency [0] 14740" xfId="25518" hidden="1" xr:uid="{00000000-0005-0000-0000-0000CF630000}"/>
    <cellStyle name="Currency [0] 14741" xfId="25579" hidden="1" xr:uid="{00000000-0005-0000-0000-00000C640000}"/>
    <cellStyle name="Currency [0] 14742" xfId="25414" hidden="1" xr:uid="{00000000-0005-0000-0000-000067630000}"/>
    <cellStyle name="Currency [0] 14743" xfId="25563" hidden="1" xr:uid="{00000000-0005-0000-0000-0000FC630000}"/>
    <cellStyle name="Currency [0] 14744" xfId="25583" hidden="1" xr:uid="{00000000-0005-0000-0000-000010640000}"/>
    <cellStyle name="Currency [0] 14745" xfId="25585" hidden="1" xr:uid="{00000000-0005-0000-0000-000012640000}"/>
    <cellStyle name="Currency [0] 14746" xfId="25522" hidden="1" xr:uid="{00000000-0005-0000-0000-0000D3630000}"/>
    <cellStyle name="Currency [0] 14747" xfId="25550" hidden="1" xr:uid="{00000000-0005-0000-0000-0000EF630000}"/>
    <cellStyle name="Currency [0] 14748" xfId="25510" hidden="1" xr:uid="{00000000-0005-0000-0000-0000C7630000}"/>
    <cellStyle name="Currency [0] 14749" xfId="25539" hidden="1" xr:uid="{00000000-0005-0000-0000-0000E4630000}"/>
    <cellStyle name="Currency [0] 1475" xfId="1591" hidden="1" xr:uid="{00000000-0005-0000-0000-000058060000}"/>
    <cellStyle name="Currency [0] 14750" xfId="25536" hidden="1" xr:uid="{00000000-0005-0000-0000-0000E1630000}"/>
    <cellStyle name="Currency [0] 14751" xfId="25589" hidden="1" xr:uid="{00000000-0005-0000-0000-000016640000}"/>
    <cellStyle name="Currency [0] 14752" xfId="25417" hidden="1" xr:uid="{00000000-0005-0000-0000-00006A630000}"/>
    <cellStyle name="Currency [0] 14753" xfId="25576" hidden="1" xr:uid="{00000000-0005-0000-0000-000009640000}"/>
    <cellStyle name="Currency [0] 14754" xfId="25593" hidden="1" xr:uid="{00000000-0005-0000-0000-00001A640000}"/>
    <cellStyle name="Currency [0] 14755" xfId="25595" hidden="1" xr:uid="{00000000-0005-0000-0000-00001C640000}"/>
    <cellStyle name="Currency [0] 14756" xfId="25476" hidden="1" xr:uid="{00000000-0005-0000-0000-0000A5630000}"/>
    <cellStyle name="Currency [0] 14757" xfId="25512" hidden="1" xr:uid="{00000000-0005-0000-0000-0000C9630000}"/>
    <cellStyle name="Currency [0] 14758" xfId="25581" hidden="1" xr:uid="{00000000-0005-0000-0000-00000E640000}"/>
    <cellStyle name="Currency [0] 14759" xfId="25569" hidden="1" xr:uid="{00000000-0005-0000-0000-000002640000}"/>
    <cellStyle name="Currency [0] 1476" xfId="1655" hidden="1" xr:uid="{00000000-0005-0000-0000-000098060000}"/>
    <cellStyle name="Currency [0] 14760" xfId="25586" hidden="1" xr:uid="{00000000-0005-0000-0000-000013640000}"/>
    <cellStyle name="Currency [0] 14761" xfId="25597" hidden="1" xr:uid="{00000000-0005-0000-0000-00001E640000}"/>
    <cellStyle name="Currency [0] 14762" xfId="25445" hidden="1" xr:uid="{00000000-0005-0000-0000-000086630000}"/>
    <cellStyle name="Currency [0] 14763" xfId="25509" hidden="1" xr:uid="{00000000-0005-0000-0000-0000C6630000}"/>
    <cellStyle name="Currency [0] 14764" xfId="25601" hidden="1" xr:uid="{00000000-0005-0000-0000-000022640000}"/>
    <cellStyle name="Currency [0] 14765" xfId="25603" hidden="1" xr:uid="{00000000-0005-0000-0000-000024640000}"/>
    <cellStyle name="Currency [0] 14766" xfId="25558" hidden="1" xr:uid="{00000000-0005-0000-0000-0000F7630000}"/>
    <cellStyle name="Currency [0] 14767" xfId="25570" hidden="1" xr:uid="{00000000-0005-0000-0000-000003640000}"/>
    <cellStyle name="Currency [0] 14768" xfId="25598" hidden="1" xr:uid="{00000000-0005-0000-0000-00001F640000}"/>
    <cellStyle name="Currency [0] 14769" xfId="25571" hidden="1" xr:uid="{00000000-0005-0000-0000-000004640000}"/>
    <cellStyle name="Currency [0] 1477" xfId="1634" hidden="1" xr:uid="{00000000-0005-0000-0000-000083060000}"/>
    <cellStyle name="Currency [0] 14770" xfId="25604" hidden="1" xr:uid="{00000000-0005-0000-0000-000025640000}"/>
    <cellStyle name="Currency [0] 14771" xfId="25606" hidden="1" xr:uid="{00000000-0005-0000-0000-000027640000}"/>
    <cellStyle name="Currency [0] 14772" xfId="25599" hidden="1" xr:uid="{00000000-0005-0000-0000-000020640000}"/>
    <cellStyle name="Currency [0] 14773" xfId="25545" hidden="1" xr:uid="{00000000-0005-0000-0000-0000EA630000}"/>
    <cellStyle name="Currency [0] 14774" xfId="25608" hidden="1" xr:uid="{00000000-0005-0000-0000-000029640000}"/>
    <cellStyle name="Currency [0] 14775" xfId="25610" hidden="1" xr:uid="{00000000-0005-0000-0000-00002B640000}"/>
    <cellStyle name="Currency [0] 14776" xfId="24972" hidden="1" xr:uid="{00000000-0005-0000-0000-0000AD610000}"/>
    <cellStyle name="Currency [0] 14777" xfId="24913" hidden="1" xr:uid="{00000000-0005-0000-0000-000072610000}"/>
    <cellStyle name="Currency [0] 14778" xfId="25616" hidden="1" xr:uid="{00000000-0005-0000-0000-000031640000}"/>
    <cellStyle name="Currency [0] 14779" xfId="25622" hidden="1" xr:uid="{00000000-0005-0000-0000-000037640000}"/>
    <cellStyle name="Currency [0] 1478" xfId="1641" hidden="1" xr:uid="{00000000-0005-0000-0000-00008A060000}"/>
    <cellStyle name="Currency [0] 14780" xfId="25624" hidden="1" xr:uid="{00000000-0005-0000-0000-000039640000}"/>
    <cellStyle name="Currency [0] 14781" xfId="24903" hidden="1" xr:uid="{00000000-0005-0000-0000-000068610000}"/>
    <cellStyle name="Currency [0] 14782" xfId="25618" hidden="1" xr:uid="{00000000-0005-0000-0000-000033640000}"/>
    <cellStyle name="Currency [0] 14783" xfId="25626" hidden="1" xr:uid="{00000000-0005-0000-0000-00003B640000}"/>
    <cellStyle name="Currency [0] 14784" xfId="25628" hidden="1" xr:uid="{00000000-0005-0000-0000-00003D640000}"/>
    <cellStyle name="Currency [0] 14785" xfId="25617" hidden="1" xr:uid="{00000000-0005-0000-0000-000032640000}"/>
    <cellStyle name="Currency [0] 14786" xfId="24948" hidden="1" xr:uid="{00000000-0005-0000-0000-000095610000}"/>
    <cellStyle name="Currency [0] 14787" xfId="25639" hidden="1" xr:uid="{00000000-0005-0000-0000-000048640000}"/>
    <cellStyle name="Currency [0] 14788" xfId="25648" hidden="1" xr:uid="{00000000-0005-0000-0000-000051640000}"/>
    <cellStyle name="Currency [0] 14789" xfId="25659" hidden="1" xr:uid="{00000000-0005-0000-0000-00005C640000}"/>
    <cellStyle name="Currency [0] 1479" xfId="1656" hidden="1" xr:uid="{00000000-0005-0000-0000-000099060000}"/>
    <cellStyle name="Currency [0] 14790" xfId="25665" hidden="1" xr:uid="{00000000-0005-0000-0000-000062640000}"/>
    <cellStyle name="Currency [0] 14791" xfId="25637" hidden="1" xr:uid="{00000000-0005-0000-0000-000046640000}"/>
    <cellStyle name="Currency [0] 14792" xfId="25655" hidden="1" xr:uid="{00000000-0005-0000-0000-000058640000}"/>
    <cellStyle name="Currency [0] 14793" xfId="25677" hidden="1" xr:uid="{00000000-0005-0000-0000-00006E640000}"/>
    <cellStyle name="Currency [0] 14794" xfId="25679" hidden="1" xr:uid="{00000000-0005-0000-0000-000070640000}"/>
    <cellStyle name="Currency [0] 14795" xfId="25613" hidden="1" xr:uid="{00000000-0005-0000-0000-00002E640000}"/>
    <cellStyle name="Currency [0] 14796" xfId="24902" hidden="1" xr:uid="{00000000-0005-0000-0000-000067610000}"/>
    <cellStyle name="Currency [0] 14797" xfId="25651" hidden="1" xr:uid="{00000000-0005-0000-0000-000054640000}"/>
    <cellStyle name="Currency [0] 14798" xfId="24881" hidden="1" xr:uid="{00000000-0005-0000-0000-000052610000}"/>
    <cellStyle name="Currency [0] 14799" xfId="25640" hidden="1" xr:uid="{00000000-0005-0000-0000-000049640000}"/>
    <cellStyle name="Currency [0] 148" xfId="257" hidden="1" xr:uid="{00000000-0005-0000-0000-000022010000}"/>
    <cellStyle name="Currency [0] 1480" xfId="1657" hidden="1" xr:uid="{00000000-0005-0000-0000-00009A060000}"/>
    <cellStyle name="Currency [0] 14800" xfId="25684" hidden="1" xr:uid="{00000000-0005-0000-0000-000075640000}"/>
    <cellStyle name="Currency [0] 14801" xfId="25652" hidden="1" xr:uid="{00000000-0005-0000-0000-000055640000}"/>
    <cellStyle name="Currency [0] 14802" xfId="25660" hidden="1" xr:uid="{00000000-0005-0000-0000-00005D640000}"/>
    <cellStyle name="Currency [0] 14803" xfId="25696" hidden="1" xr:uid="{00000000-0005-0000-0000-000081640000}"/>
    <cellStyle name="Currency [0] 14804" xfId="25698" hidden="1" xr:uid="{00000000-0005-0000-0000-000083640000}"/>
    <cellStyle name="Currency [0] 14805" xfId="25654" hidden="1" xr:uid="{00000000-0005-0000-0000-000057640000}"/>
    <cellStyle name="Currency [0] 14806" xfId="25667" hidden="1" xr:uid="{00000000-0005-0000-0000-000064640000}"/>
    <cellStyle name="Currency [0] 14807" xfId="25672" hidden="1" xr:uid="{00000000-0005-0000-0000-000069640000}"/>
    <cellStyle name="Currency [0] 14808" xfId="25666" hidden="1" xr:uid="{00000000-0005-0000-0000-000063640000}"/>
    <cellStyle name="Currency [0] 14809" xfId="25714" hidden="1" xr:uid="{00000000-0005-0000-0000-000093640000}"/>
    <cellStyle name="Currency [0] 1481" xfId="1632" hidden="1" xr:uid="{00000000-0005-0000-0000-000081060000}"/>
    <cellStyle name="Currency [0] 14810" xfId="25722" hidden="1" xr:uid="{00000000-0005-0000-0000-00009B640000}"/>
    <cellStyle name="Currency [0] 14811" xfId="25650" hidden="1" xr:uid="{00000000-0005-0000-0000-000053640000}"/>
    <cellStyle name="Currency [0] 14812" xfId="25708" hidden="1" xr:uid="{00000000-0005-0000-0000-00008D640000}"/>
    <cellStyle name="Currency [0] 14813" xfId="25731" hidden="1" xr:uid="{00000000-0005-0000-0000-0000A4640000}"/>
    <cellStyle name="Currency [0] 14814" xfId="25733" hidden="1" xr:uid="{00000000-0005-0000-0000-0000A6640000}"/>
    <cellStyle name="Currency [0] 14815" xfId="25633" hidden="1" xr:uid="{00000000-0005-0000-0000-000042640000}"/>
    <cellStyle name="Currency [0] 14816" xfId="25643" hidden="1" xr:uid="{00000000-0005-0000-0000-00004C640000}"/>
    <cellStyle name="Currency [0] 14817" xfId="25705" hidden="1" xr:uid="{00000000-0005-0000-0000-00008A640000}"/>
    <cellStyle name="Currency [0] 14818" xfId="25670" hidden="1" xr:uid="{00000000-0005-0000-0000-000067640000}"/>
    <cellStyle name="Currency [0] 14819" xfId="25620" hidden="1" xr:uid="{00000000-0005-0000-0000-000035640000}"/>
    <cellStyle name="Currency [0] 1482" xfId="1631" hidden="1" xr:uid="{00000000-0005-0000-0000-000080060000}"/>
    <cellStyle name="Currency [0] 14820" xfId="25741" hidden="1" xr:uid="{00000000-0005-0000-0000-0000AE640000}"/>
    <cellStyle name="Currency [0] 14821" xfId="25706" hidden="1" xr:uid="{00000000-0005-0000-0000-00008B640000}"/>
    <cellStyle name="Currency [0] 14822" xfId="25717" hidden="1" xr:uid="{00000000-0005-0000-0000-000096640000}"/>
    <cellStyle name="Currency [0] 14823" xfId="25749" hidden="1" xr:uid="{00000000-0005-0000-0000-0000B6640000}"/>
    <cellStyle name="Currency [0] 14824" xfId="25751" hidden="1" xr:uid="{00000000-0005-0000-0000-0000B8640000}"/>
    <cellStyle name="Currency [0] 14825" xfId="25703" hidden="1" xr:uid="{00000000-0005-0000-0000-000088640000}"/>
    <cellStyle name="Currency [0] 14826" xfId="25702" hidden="1" xr:uid="{00000000-0005-0000-0000-000087640000}"/>
    <cellStyle name="Currency [0] 14827" xfId="25692" hidden="1" xr:uid="{00000000-0005-0000-0000-00007D640000}"/>
    <cellStyle name="Currency [0] 14828" xfId="25688" hidden="1" xr:uid="{00000000-0005-0000-0000-000079640000}"/>
    <cellStyle name="Currency [0] 14829" xfId="25690" hidden="1" xr:uid="{00000000-0005-0000-0000-00007B640000}"/>
    <cellStyle name="Currency [0] 1483" xfId="1626" hidden="1" xr:uid="{00000000-0005-0000-0000-00007B060000}"/>
    <cellStyle name="Currency [0] 14830" xfId="25758" hidden="1" xr:uid="{00000000-0005-0000-0000-0000BF640000}"/>
    <cellStyle name="Currency [0] 14831" xfId="24917" hidden="1" xr:uid="{00000000-0005-0000-0000-000076610000}"/>
    <cellStyle name="Currency [0] 14832" xfId="25736" hidden="1" xr:uid="{00000000-0005-0000-0000-0000A9640000}"/>
    <cellStyle name="Currency [0] 14833" xfId="25764" hidden="1" xr:uid="{00000000-0005-0000-0000-0000C5640000}"/>
    <cellStyle name="Currency [0] 14834" xfId="25766" hidden="1" xr:uid="{00000000-0005-0000-0000-0000C7640000}"/>
    <cellStyle name="Currency [0] 14835" xfId="25641" hidden="1" xr:uid="{00000000-0005-0000-0000-00004A640000}"/>
    <cellStyle name="Currency [0] 14836" xfId="25715" hidden="1" xr:uid="{00000000-0005-0000-0000-000094640000}"/>
    <cellStyle name="Currency [0] 14837" xfId="25671" hidden="1" xr:uid="{00000000-0005-0000-0000-000068640000}"/>
    <cellStyle name="Currency [0] 14838" xfId="25707" hidden="1" xr:uid="{00000000-0005-0000-0000-00008C640000}"/>
    <cellStyle name="Currency [0] 14839" xfId="25711" hidden="1" xr:uid="{00000000-0005-0000-0000-000090640000}"/>
    <cellStyle name="Currency [0] 1484" xfId="1624" hidden="1" xr:uid="{00000000-0005-0000-0000-000079060000}"/>
    <cellStyle name="Currency [0] 14840" xfId="25772" hidden="1" xr:uid="{00000000-0005-0000-0000-0000CD640000}"/>
    <cellStyle name="Currency [0] 14841" xfId="24930" hidden="1" xr:uid="{00000000-0005-0000-0000-000083610000}"/>
    <cellStyle name="Currency [0] 14842" xfId="25754" hidden="1" xr:uid="{00000000-0005-0000-0000-0000BB640000}"/>
    <cellStyle name="Currency [0] 14843" xfId="25777" hidden="1" xr:uid="{00000000-0005-0000-0000-0000D2640000}"/>
    <cellStyle name="Currency [0] 14844" xfId="25779" hidden="1" xr:uid="{00000000-0005-0000-0000-0000D4640000}"/>
    <cellStyle name="Currency [0] 14845" xfId="25635" hidden="1" xr:uid="{00000000-0005-0000-0000-000044640000}"/>
    <cellStyle name="Currency [0] 14846" xfId="25734" hidden="1" xr:uid="{00000000-0005-0000-0000-0000A7640000}"/>
    <cellStyle name="Currency [0] 14847" xfId="25701" hidden="1" xr:uid="{00000000-0005-0000-0000-000086640000}"/>
    <cellStyle name="Currency [0] 14848" xfId="25719" hidden="1" xr:uid="{00000000-0005-0000-0000-000098640000}"/>
    <cellStyle name="Currency [0] 14849" xfId="25716" hidden="1" xr:uid="{00000000-0005-0000-0000-000095640000}"/>
    <cellStyle name="Currency [0] 1485" xfId="1625" hidden="1" xr:uid="{00000000-0005-0000-0000-00007A060000}"/>
    <cellStyle name="Currency [0] 14850" xfId="25783" hidden="1" xr:uid="{00000000-0005-0000-0000-0000D8640000}"/>
    <cellStyle name="Currency [0] 14851" xfId="25668" hidden="1" xr:uid="{00000000-0005-0000-0000-000065640000}"/>
    <cellStyle name="Currency [0] 14852" xfId="25768" hidden="1" xr:uid="{00000000-0005-0000-0000-0000C9640000}"/>
    <cellStyle name="Currency [0] 14853" xfId="25790" hidden="1" xr:uid="{00000000-0005-0000-0000-0000DF640000}"/>
    <cellStyle name="Currency [0] 14854" xfId="25792" hidden="1" xr:uid="{00000000-0005-0000-0000-0000E1640000}"/>
    <cellStyle name="Currency [0] 14855" xfId="25720" hidden="1" xr:uid="{00000000-0005-0000-0000-000099640000}"/>
    <cellStyle name="Currency [0] 14856" xfId="25752" hidden="1" xr:uid="{00000000-0005-0000-0000-0000B9640000}"/>
    <cellStyle name="Currency [0] 14857" xfId="24882" hidden="1" xr:uid="{00000000-0005-0000-0000-000053610000}"/>
    <cellStyle name="Currency [0] 14858" xfId="25738" hidden="1" xr:uid="{00000000-0005-0000-0000-0000AB640000}"/>
    <cellStyle name="Currency [0] 14859" xfId="25735" hidden="1" xr:uid="{00000000-0005-0000-0000-0000A8640000}"/>
    <cellStyle name="Currency [0] 1486" xfId="1662" hidden="1" xr:uid="{00000000-0005-0000-0000-00009F060000}"/>
    <cellStyle name="Currency [0] 14860" xfId="25796" hidden="1" xr:uid="{00000000-0005-0000-0000-0000E5640000}"/>
    <cellStyle name="Currency [0] 14861" xfId="25631" hidden="1" xr:uid="{00000000-0005-0000-0000-000040640000}"/>
    <cellStyle name="Currency [0] 14862" xfId="25780" hidden="1" xr:uid="{00000000-0005-0000-0000-0000D5640000}"/>
    <cellStyle name="Currency [0] 14863" xfId="25800" hidden="1" xr:uid="{00000000-0005-0000-0000-0000E9640000}"/>
    <cellStyle name="Currency [0] 14864" xfId="25802" hidden="1" xr:uid="{00000000-0005-0000-0000-0000EB640000}"/>
    <cellStyle name="Currency [0] 14865" xfId="25739" hidden="1" xr:uid="{00000000-0005-0000-0000-0000AC640000}"/>
    <cellStyle name="Currency [0] 14866" xfId="25767" hidden="1" xr:uid="{00000000-0005-0000-0000-0000C8640000}"/>
    <cellStyle name="Currency [0] 14867" xfId="25727" hidden="1" xr:uid="{00000000-0005-0000-0000-0000A0640000}"/>
    <cellStyle name="Currency [0] 14868" xfId="25756" hidden="1" xr:uid="{00000000-0005-0000-0000-0000BD640000}"/>
    <cellStyle name="Currency [0] 14869" xfId="25753" hidden="1" xr:uid="{00000000-0005-0000-0000-0000BA640000}"/>
    <cellStyle name="Currency [0] 1487" xfId="1447" hidden="1" xr:uid="{00000000-0005-0000-0000-0000C8050000}"/>
    <cellStyle name="Currency [0] 14870" xfId="25806" hidden="1" xr:uid="{00000000-0005-0000-0000-0000EF640000}"/>
    <cellStyle name="Currency [0] 14871" xfId="25634" hidden="1" xr:uid="{00000000-0005-0000-0000-000043640000}"/>
    <cellStyle name="Currency [0] 14872" xfId="25793" hidden="1" xr:uid="{00000000-0005-0000-0000-0000E2640000}"/>
    <cellStyle name="Currency [0] 14873" xfId="25810" hidden="1" xr:uid="{00000000-0005-0000-0000-0000F3640000}"/>
    <cellStyle name="Currency [0] 14874" xfId="25812" hidden="1" xr:uid="{00000000-0005-0000-0000-0000F5640000}"/>
    <cellStyle name="Currency [0] 14875" xfId="25693" hidden="1" xr:uid="{00000000-0005-0000-0000-00007E640000}"/>
    <cellStyle name="Currency [0] 14876" xfId="25729" hidden="1" xr:uid="{00000000-0005-0000-0000-0000A2640000}"/>
    <cellStyle name="Currency [0] 14877" xfId="25798" hidden="1" xr:uid="{00000000-0005-0000-0000-0000E7640000}"/>
    <cellStyle name="Currency [0] 14878" xfId="25786" hidden="1" xr:uid="{00000000-0005-0000-0000-0000DB640000}"/>
    <cellStyle name="Currency [0] 14879" xfId="25803" hidden="1" xr:uid="{00000000-0005-0000-0000-0000EC640000}"/>
    <cellStyle name="Currency [0] 1488" xfId="1652" hidden="1" xr:uid="{00000000-0005-0000-0000-000095060000}"/>
    <cellStyle name="Currency [0] 14880" xfId="25814" hidden="1" xr:uid="{00000000-0005-0000-0000-0000F7640000}"/>
    <cellStyle name="Currency [0] 14881" xfId="25662" hidden="1" xr:uid="{00000000-0005-0000-0000-00005F640000}"/>
    <cellStyle name="Currency [0] 14882" xfId="25726" hidden="1" xr:uid="{00000000-0005-0000-0000-00009F640000}"/>
    <cellStyle name="Currency [0] 14883" xfId="25818" hidden="1" xr:uid="{00000000-0005-0000-0000-0000FB640000}"/>
    <cellStyle name="Currency [0] 14884" xfId="25820" hidden="1" xr:uid="{00000000-0005-0000-0000-0000FD640000}"/>
    <cellStyle name="Currency [0] 14885" xfId="25775" hidden="1" xr:uid="{00000000-0005-0000-0000-0000D0640000}"/>
    <cellStyle name="Currency [0] 14886" xfId="25787" hidden="1" xr:uid="{00000000-0005-0000-0000-0000DC640000}"/>
    <cellStyle name="Currency [0] 14887" xfId="25815" hidden="1" xr:uid="{00000000-0005-0000-0000-0000F8640000}"/>
    <cellStyle name="Currency [0] 14888" xfId="25788" hidden="1" xr:uid="{00000000-0005-0000-0000-0000DD640000}"/>
    <cellStyle name="Currency [0] 14889" xfId="25821" hidden="1" xr:uid="{00000000-0005-0000-0000-0000FE640000}"/>
    <cellStyle name="Currency [0] 1489" xfId="1664" hidden="1" xr:uid="{00000000-0005-0000-0000-0000A1060000}"/>
    <cellStyle name="Currency [0] 14890" xfId="25823" hidden="1" xr:uid="{00000000-0005-0000-0000-000000650000}"/>
    <cellStyle name="Currency [0] 14891" xfId="25816" hidden="1" xr:uid="{00000000-0005-0000-0000-0000F9640000}"/>
    <cellStyle name="Currency [0] 14892" xfId="25762" hidden="1" xr:uid="{00000000-0005-0000-0000-0000C3640000}"/>
    <cellStyle name="Currency [0] 14893" xfId="25825" hidden="1" xr:uid="{00000000-0005-0000-0000-000002650000}"/>
    <cellStyle name="Currency [0] 14894" xfId="25827" hidden="1" xr:uid="{00000000-0005-0000-0000-000004650000}"/>
    <cellStyle name="Currency [0] 14895" xfId="25874" hidden="1" xr:uid="{00000000-0005-0000-0000-000033650000}"/>
    <cellStyle name="Currency [0] 14896" xfId="25894" hidden="1" xr:uid="{00000000-0005-0000-0000-000047650000}"/>
    <cellStyle name="Currency [0] 14897" xfId="25901" hidden="1" xr:uid="{00000000-0005-0000-0000-00004E650000}"/>
    <cellStyle name="Currency [0] 14898" xfId="25909" hidden="1" xr:uid="{00000000-0005-0000-0000-000056650000}"/>
    <cellStyle name="Currency [0] 14899" xfId="25912" hidden="1" xr:uid="{00000000-0005-0000-0000-000059650000}"/>
    <cellStyle name="Currency [0] 149" xfId="258" hidden="1" xr:uid="{00000000-0005-0000-0000-000023010000}"/>
    <cellStyle name="Currency [0] 1490" xfId="1665" hidden="1" xr:uid="{00000000-0005-0000-0000-0000A2060000}"/>
    <cellStyle name="Currency [0] 14900" xfId="25892" hidden="1" xr:uid="{00000000-0005-0000-0000-000045650000}"/>
    <cellStyle name="Currency [0] 14901" xfId="25905" hidden="1" xr:uid="{00000000-0005-0000-0000-000052650000}"/>
    <cellStyle name="Currency [0] 14902" xfId="25914" hidden="1" xr:uid="{00000000-0005-0000-0000-00005B650000}"/>
    <cellStyle name="Currency [0] 14903" xfId="25916" hidden="1" xr:uid="{00000000-0005-0000-0000-00005D650000}"/>
    <cellStyle name="Currency [0] 14904" xfId="25902" hidden="1" xr:uid="{00000000-0005-0000-0000-00004F650000}"/>
    <cellStyle name="Currency [0] 14905" xfId="25875" hidden="1" xr:uid="{00000000-0005-0000-0000-000034650000}"/>
    <cellStyle name="Currency [0] 14906" xfId="25927" hidden="1" xr:uid="{00000000-0005-0000-0000-000068650000}"/>
    <cellStyle name="Currency [0] 14907" xfId="25936" hidden="1" xr:uid="{00000000-0005-0000-0000-000071650000}"/>
    <cellStyle name="Currency [0] 14908" xfId="25947" hidden="1" xr:uid="{00000000-0005-0000-0000-00007C650000}"/>
    <cellStyle name="Currency [0] 14909" xfId="25953" hidden="1" xr:uid="{00000000-0005-0000-0000-000082650000}"/>
    <cellStyle name="Currency [0] 1491" xfId="1603" hidden="1" xr:uid="{00000000-0005-0000-0000-000064060000}"/>
    <cellStyle name="Currency [0] 14910" xfId="25925" hidden="1" xr:uid="{00000000-0005-0000-0000-000066650000}"/>
    <cellStyle name="Currency [0] 14911" xfId="25943" hidden="1" xr:uid="{00000000-0005-0000-0000-000078650000}"/>
    <cellStyle name="Currency [0] 14912" xfId="25965" hidden="1" xr:uid="{00000000-0005-0000-0000-00008E650000}"/>
    <cellStyle name="Currency [0] 14913" xfId="25967" hidden="1" xr:uid="{00000000-0005-0000-0000-000090650000}"/>
    <cellStyle name="Currency [0] 14914" xfId="25898" hidden="1" xr:uid="{00000000-0005-0000-0000-00004B650000}"/>
    <cellStyle name="Currency [0] 14915" xfId="25881" hidden="1" xr:uid="{00000000-0005-0000-0000-00003A650000}"/>
    <cellStyle name="Currency [0] 14916" xfId="25939" hidden="1" xr:uid="{00000000-0005-0000-0000-000074650000}"/>
    <cellStyle name="Currency [0] 14917" xfId="25887" hidden="1" xr:uid="{00000000-0005-0000-0000-000040650000}"/>
    <cellStyle name="Currency [0] 14918" xfId="25928" hidden="1" xr:uid="{00000000-0005-0000-0000-000069650000}"/>
    <cellStyle name="Currency [0] 14919" xfId="25972" hidden="1" xr:uid="{00000000-0005-0000-0000-000095650000}"/>
    <cellStyle name="Currency [0] 1492" xfId="1639" hidden="1" xr:uid="{00000000-0005-0000-0000-000088060000}"/>
    <cellStyle name="Currency [0] 14920" xfId="25940" hidden="1" xr:uid="{00000000-0005-0000-0000-000075650000}"/>
    <cellStyle name="Currency [0] 14921" xfId="25948" hidden="1" xr:uid="{00000000-0005-0000-0000-00007D650000}"/>
    <cellStyle name="Currency [0] 14922" xfId="25984" hidden="1" xr:uid="{00000000-0005-0000-0000-0000A1650000}"/>
    <cellStyle name="Currency [0] 14923" xfId="25986" hidden="1" xr:uid="{00000000-0005-0000-0000-0000A3650000}"/>
    <cellStyle name="Currency [0] 14924" xfId="25942" hidden="1" xr:uid="{00000000-0005-0000-0000-000077650000}"/>
    <cellStyle name="Currency [0] 14925" xfId="25955" hidden="1" xr:uid="{00000000-0005-0000-0000-000084650000}"/>
    <cellStyle name="Currency [0] 14926" xfId="25960" hidden="1" xr:uid="{00000000-0005-0000-0000-000089650000}"/>
    <cellStyle name="Currency [0] 14927" xfId="25954" hidden="1" xr:uid="{00000000-0005-0000-0000-000083650000}"/>
    <cellStyle name="Currency [0] 14928" xfId="26002" hidden="1" xr:uid="{00000000-0005-0000-0000-0000B3650000}"/>
    <cellStyle name="Currency [0] 14929" xfId="26010" hidden="1" xr:uid="{00000000-0005-0000-0000-0000BB650000}"/>
    <cellStyle name="Currency [0] 1493" xfId="1619" hidden="1" xr:uid="{00000000-0005-0000-0000-000074060000}"/>
    <cellStyle name="Currency [0] 14930" xfId="25938" hidden="1" xr:uid="{00000000-0005-0000-0000-000073650000}"/>
    <cellStyle name="Currency [0] 14931" xfId="25996" hidden="1" xr:uid="{00000000-0005-0000-0000-0000AD650000}"/>
    <cellStyle name="Currency [0] 14932" xfId="26019" hidden="1" xr:uid="{00000000-0005-0000-0000-0000C4650000}"/>
    <cellStyle name="Currency [0] 14933" xfId="26021" hidden="1" xr:uid="{00000000-0005-0000-0000-0000C6650000}"/>
    <cellStyle name="Currency [0] 14934" xfId="25921" hidden="1" xr:uid="{00000000-0005-0000-0000-000062650000}"/>
    <cellStyle name="Currency [0] 14935" xfId="25931" hidden="1" xr:uid="{00000000-0005-0000-0000-00006C650000}"/>
    <cellStyle name="Currency [0] 14936" xfId="25993" hidden="1" xr:uid="{00000000-0005-0000-0000-0000AA650000}"/>
    <cellStyle name="Currency [0] 14937" xfId="25958" hidden="1" xr:uid="{00000000-0005-0000-0000-000087650000}"/>
    <cellStyle name="Currency [0] 14938" xfId="25907" hidden="1" xr:uid="{00000000-0005-0000-0000-000054650000}"/>
    <cellStyle name="Currency [0] 14939" xfId="26029" hidden="1" xr:uid="{00000000-0005-0000-0000-0000CE650000}"/>
    <cellStyle name="Currency [0] 1494" xfId="1635" hidden="1" xr:uid="{00000000-0005-0000-0000-000084060000}"/>
    <cellStyle name="Currency [0] 14940" xfId="25994" hidden="1" xr:uid="{00000000-0005-0000-0000-0000AB650000}"/>
    <cellStyle name="Currency [0] 14941" xfId="26005" hidden="1" xr:uid="{00000000-0005-0000-0000-0000B6650000}"/>
    <cellStyle name="Currency [0] 14942" xfId="26037" hidden="1" xr:uid="{00000000-0005-0000-0000-0000D6650000}"/>
    <cellStyle name="Currency [0] 14943" xfId="26039" hidden="1" xr:uid="{00000000-0005-0000-0000-0000D8650000}"/>
    <cellStyle name="Currency [0] 14944" xfId="25991" hidden="1" xr:uid="{00000000-0005-0000-0000-0000A8650000}"/>
    <cellStyle name="Currency [0] 14945" xfId="25990" hidden="1" xr:uid="{00000000-0005-0000-0000-0000A7650000}"/>
    <cellStyle name="Currency [0] 14946" xfId="25980" hidden="1" xr:uid="{00000000-0005-0000-0000-00009D650000}"/>
    <cellStyle name="Currency [0] 14947" xfId="25976" hidden="1" xr:uid="{00000000-0005-0000-0000-000099650000}"/>
    <cellStyle name="Currency [0] 14948" xfId="25978" hidden="1" xr:uid="{00000000-0005-0000-0000-00009B650000}"/>
    <cellStyle name="Currency [0] 14949" xfId="26046" hidden="1" xr:uid="{00000000-0005-0000-0000-0000DF650000}"/>
    <cellStyle name="Currency [0] 1495" xfId="1637" hidden="1" xr:uid="{00000000-0005-0000-0000-000086060000}"/>
    <cellStyle name="Currency [0] 14950" xfId="25883" hidden="1" xr:uid="{00000000-0005-0000-0000-00003C650000}"/>
    <cellStyle name="Currency [0] 14951" xfId="26024" hidden="1" xr:uid="{00000000-0005-0000-0000-0000C9650000}"/>
    <cellStyle name="Currency [0] 14952" xfId="26052" hidden="1" xr:uid="{00000000-0005-0000-0000-0000E5650000}"/>
    <cellStyle name="Currency [0] 14953" xfId="26054" hidden="1" xr:uid="{00000000-0005-0000-0000-0000E7650000}"/>
    <cellStyle name="Currency [0] 14954" xfId="25929" hidden="1" xr:uid="{00000000-0005-0000-0000-00006A650000}"/>
    <cellStyle name="Currency [0] 14955" xfId="26003" hidden="1" xr:uid="{00000000-0005-0000-0000-0000B4650000}"/>
    <cellStyle name="Currency [0] 14956" xfId="25959" hidden="1" xr:uid="{00000000-0005-0000-0000-000088650000}"/>
    <cellStyle name="Currency [0] 14957" xfId="25995" hidden="1" xr:uid="{00000000-0005-0000-0000-0000AC650000}"/>
    <cellStyle name="Currency [0] 14958" xfId="25999" hidden="1" xr:uid="{00000000-0005-0000-0000-0000B0650000}"/>
    <cellStyle name="Currency [0] 14959" xfId="26060" hidden="1" xr:uid="{00000000-0005-0000-0000-0000ED650000}"/>
    <cellStyle name="Currency [0] 1496" xfId="1668" hidden="1" xr:uid="{00000000-0005-0000-0000-0000A5060000}"/>
    <cellStyle name="Currency [0] 14960" xfId="25878" hidden="1" xr:uid="{00000000-0005-0000-0000-000037650000}"/>
    <cellStyle name="Currency [0] 14961" xfId="26042" hidden="1" xr:uid="{00000000-0005-0000-0000-0000DB650000}"/>
    <cellStyle name="Currency [0] 14962" xfId="26065" hidden="1" xr:uid="{00000000-0005-0000-0000-0000F2650000}"/>
    <cellStyle name="Currency [0] 14963" xfId="26067" hidden="1" xr:uid="{00000000-0005-0000-0000-0000F4650000}"/>
    <cellStyle name="Currency [0] 14964" xfId="25923" hidden="1" xr:uid="{00000000-0005-0000-0000-000064650000}"/>
    <cellStyle name="Currency [0] 14965" xfId="26022" hidden="1" xr:uid="{00000000-0005-0000-0000-0000C7650000}"/>
    <cellStyle name="Currency [0] 14966" xfId="25989" hidden="1" xr:uid="{00000000-0005-0000-0000-0000A6650000}"/>
    <cellStyle name="Currency [0] 14967" xfId="26007" hidden="1" xr:uid="{00000000-0005-0000-0000-0000B8650000}"/>
    <cellStyle name="Currency [0] 14968" xfId="26004" hidden="1" xr:uid="{00000000-0005-0000-0000-0000B5650000}"/>
    <cellStyle name="Currency [0] 14969" xfId="26071" hidden="1" xr:uid="{00000000-0005-0000-0000-0000F8650000}"/>
    <cellStyle name="Currency [0] 1497" xfId="1462" hidden="1" xr:uid="{00000000-0005-0000-0000-0000D7050000}"/>
    <cellStyle name="Currency [0] 14970" xfId="25956" hidden="1" xr:uid="{00000000-0005-0000-0000-000085650000}"/>
    <cellStyle name="Currency [0] 14971" xfId="26056" hidden="1" xr:uid="{00000000-0005-0000-0000-0000E9650000}"/>
    <cellStyle name="Currency [0] 14972" xfId="26078" hidden="1" xr:uid="{00000000-0005-0000-0000-0000FF650000}"/>
    <cellStyle name="Currency [0] 14973" xfId="26080" hidden="1" xr:uid="{00000000-0005-0000-0000-000001660000}"/>
    <cellStyle name="Currency [0] 14974" xfId="26008" hidden="1" xr:uid="{00000000-0005-0000-0000-0000B9650000}"/>
    <cellStyle name="Currency [0] 14975" xfId="26040" hidden="1" xr:uid="{00000000-0005-0000-0000-0000D9650000}"/>
    <cellStyle name="Currency [0] 14976" xfId="25895" hidden="1" xr:uid="{00000000-0005-0000-0000-000048650000}"/>
    <cellStyle name="Currency [0] 14977" xfId="26026" hidden="1" xr:uid="{00000000-0005-0000-0000-0000CB650000}"/>
    <cellStyle name="Currency [0] 14978" xfId="26023" hidden="1" xr:uid="{00000000-0005-0000-0000-0000C8650000}"/>
    <cellStyle name="Currency [0] 14979" xfId="26084" hidden="1" xr:uid="{00000000-0005-0000-0000-000005660000}"/>
    <cellStyle name="Currency [0] 1498" xfId="1660" hidden="1" xr:uid="{00000000-0005-0000-0000-00009D060000}"/>
    <cellStyle name="Currency [0] 14980" xfId="25919" hidden="1" xr:uid="{00000000-0005-0000-0000-000060650000}"/>
    <cellStyle name="Currency [0] 14981" xfId="26068" hidden="1" xr:uid="{00000000-0005-0000-0000-0000F5650000}"/>
    <cellStyle name="Currency [0] 14982" xfId="26088" hidden="1" xr:uid="{00000000-0005-0000-0000-000009660000}"/>
    <cellStyle name="Currency [0] 14983" xfId="26090" hidden="1" xr:uid="{00000000-0005-0000-0000-00000B660000}"/>
    <cellStyle name="Currency [0] 14984" xfId="26027" hidden="1" xr:uid="{00000000-0005-0000-0000-0000CC650000}"/>
    <cellStyle name="Currency [0] 14985" xfId="26055" hidden="1" xr:uid="{00000000-0005-0000-0000-0000E8650000}"/>
    <cellStyle name="Currency [0] 14986" xfId="26015" hidden="1" xr:uid="{00000000-0005-0000-0000-0000C0650000}"/>
    <cellStyle name="Currency [0] 14987" xfId="26044" hidden="1" xr:uid="{00000000-0005-0000-0000-0000DD650000}"/>
    <cellStyle name="Currency [0] 14988" xfId="26041" hidden="1" xr:uid="{00000000-0005-0000-0000-0000DA650000}"/>
    <cellStyle name="Currency [0] 14989" xfId="26094" hidden="1" xr:uid="{00000000-0005-0000-0000-00000F660000}"/>
    <cellStyle name="Currency [0] 1499" xfId="1670" hidden="1" xr:uid="{00000000-0005-0000-0000-0000A7060000}"/>
    <cellStyle name="Currency [0] 14990" xfId="25922" hidden="1" xr:uid="{00000000-0005-0000-0000-000063650000}"/>
    <cellStyle name="Currency [0] 14991" xfId="26081" hidden="1" xr:uid="{00000000-0005-0000-0000-000002660000}"/>
    <cellStyle name="Currency [0] 14992" xfId="26098" hidden="1" xr:uid="{00000000-0005-0000-0000-000013660000}"/>
    <cellStyle name="Currency [0] 14993" xfId="26100" hidden="1" xr:uid="{00000000-0005-0000-0000-000015660000}"/>
    <cellStyle name="Currency [0] 14994" xfId="25981" hidden="1" xr:uid="{00000000-0005-0000-0000-00009E650000}"/>
    <cellStyle name="Currency [0] 14995" xfId="26017" hidden="1" xr:uid="{00000000-0005-0000-0000-0000C2650000}"/>
    <cellStyle name="Currency [0] 14996" xfId="26086" hidden="1" xr:uid="{00000000-0005-0000-0000-000007660000}"/>
    <cellStyle name="Currency [0] 14997" xfId="26074" hidden="1" xr:uid="{00000000-0005-0000-0000-0000FB650000}"/>
    <cellStyle name="Currency [0] 14998" xfId="26091" hidden="1" xr:uid="{00000000-0005-0000-0000-00000C660000}"/>
    <cellStyle name="Currency [0] 14999" xfId="26102" hidden="1" xr:uid="{00000000-0005-0000-0000-000017660000}"/>
    <cellStyle name="Currency [0] 15" xfId="47" hidden="1" xr:uid="{00000000-0005-0000-0000-00004F000000}"/>
    <cellStyle name="Currency [0] 150" xfId="238" hidden="1" xr:uid="{00000000-0005-0000-0000-00000F010000}"/>
    <cellStyle name="Currency [0] 1500" xfId="1671" hidden="1" xr:uid="{00000000-0005-0000-0000-0000A8060000}"/>
    <cellStyle name="Currency [0] 15000" xfId="25950" hidden="1" xr:uid="{00000000-0005-0000-0000-00007F650000}"/>
    <cellStyle name="Currency [0] 15001" xfId="26014" hidden="1" xr:uid="{00000000-0005-0000-0000-0000BF650000}"/>
    <cellStyle name="Currency [0] 15002" xfId="26106" hidden="1" xr:uid="{00000000-0005-0000-0000-00001B660000}"/>
    <cellStyle name="Currency [0] 15003" xfId="26108" hidden="1" xr:uid="{00000000-0005-0000-0000-00001D660000}"/>
    <cellStyle name="Currency [0] 15004" xfId="26063" hidden="1" xr:uid="{00000000-0005-0000-0000-0000F0650000}"/>
    <cellStyle name="Currency [0] 15005" xfId="26075" hidden="1" xr:uid="{00000000-0005-0000-0000-0000FC650000}"/>
    <cellStyle name="Currency [0] 15006" xfId="26103" hidden="1" xr:uid="{00000000-0005-0000-0000-000018660000}"/>
    <cellStyle name="Currency [0] 15007" xfId="26076" hidden="1" xr:uid="{00000000-0005-0000-0000-0000FD650000}"/>
    <cellStyle name="Currency [0] 15008" xfId="26109" hidden="1" xr:uid="{00000000-0005-0000-0000-00001E660000}"/>
    <cellStyle name="Currency [0] 15009" xfId="26111" hidden="1" xr:uid="{00000000-0005-0000-0000-000020660000}"/>
    <cellStyle name="Currency [0] 1501" xfId="1599" hidden="1" xr:uid="{00000000-0005-0000-0000-000060060000}"/>
    <cellStyle name="Currency [0] 15010" xfId="26104" hidden="1" xr:uid="{00000000-0005-0000-0000-000019660000}"/>
    <cellStyle name="Currency [0] 15011" xfId="26050" hidden="1" xr:uid="{00000000-0005-0000-0000-0000E3650000}"/>
    <cellStyle name="Currency [0] 15012" xfId="26113" hidden="1" xr:uid="{00000000-0005-0000-0000-000022660000}"/>
    <cellStyle name="Currency [0] 15013" xfId="26115" hidden="1" xr:uid="{00000000-0005-0000-0000-000024660000}"/>
    <cellStyle name="Currency [0] 15014" xfId="26175" hidden="1" xr:uid="{00000000-0005-0000-0000-000060660000}"/>
    <cellStyle name="Currency [0] 15015" xfId="26194" hidden="1" xr:uid="{00000000-0005-0000-0000-000073660000}"/>
    <cellStyle name="Currency [0] 15016" xfId="26201" hidden="1" xr:uid="{00000000-0005-0000-0000-00007A660000}"/>
    <cellStyle name="Currency [0] 15017" xfId="26208" hidden="1" xr:uid="{00000000-0005-0000-0000-000081660000}"/>
    <cellStyle name="Currency [0] 15018" xfId="26213" hidden="1" xr:uid="{00000000-0005-0000-0000-000086660000}"/>
    <cellStyle name="Currency [0] 15019" xfId="26192" hidden="1" xr:uid="{00000000-0005-0000-0000-000071660000}"/>
    <cellStyle name="Currency [0] 1502" xfId="1650" hidden="1" xr:uid="{00000000-0005-0000-0000-000093060000}"/>
    <cellStyle name="Currency [0] 15020" xfId="26203" hidden="1" xr:uid="{00000000-0005-0000-0000-00007C660000}"/>
    <cellStyle name="Currency [0] 15021" xfId="26217" hidden="1" xr:uid="{00000000-0005-0000-0000-00008A660000}"/>
    <cellStyle name="Currency [0] 15022" xfId="26219" hidden="1" xr:uid="{00000000-0005-0000-0000-00008C660000}"/>
    <cellStyle name="Currency [0] 15023" xfId="26202" hidden="1" xr:uid="{00000000-0005-0000-0000-00007B660000}"/>
    <cellStyle name="Currency [0] 15024" xfId="26176" hidden="1" xr:uid="{00000000-0005-0000-0000-000061660000}"/>
    <cellStyle name="Currency [0] 15025" xfId="26230" hidden="1" xr:uid="{00000000-0005-0000-0000-000097660000}"/>
    <cellStyle name="Currency [0] 15026" xfId="26239" hidden="1" xr:uid="{00000000-0005-0000-0000-0000A0660000}"/>
    <cellStyle name="Currency [0] 15027" xfId="26250" hidden="1" xr:uid="{00000000-0005-0000-0000-0000AB660000}"/>
    <cellStyle name="Currency [0] 15028" xfId="26256" hidden="1" xr:uid="{00000000-0005-0000-0000-0000B1660000}"/>
    <cellStyle name="Currency [0] 15029" xfId="26228" hidden="1" xr:uid="{00000000-0005-0000-0000-000095660000}"/>
    <cellStyle name="Currency [0] 1503" xfId="1630" hidden="1" xr:uid="{00000000-0005-0000-0000-00007F060000}"/>
    <cellStyle name="Currency [0] 15030" xfId="26246" hidden="1" xr:uid="{00000000-0005-0000-0000-0000A7660000}"/>
    <cellStyle name="Currency [0] 15031" xfId="26268" hidden="1" xr:uid="{00000000-0005-0000-0000-0000BD660000}"/>
    <cellStyle name="Currency [0] 15032" xfId="26270" hidden="1" xr:uid="{00000000-0005-0000-0000-0000BF660000}"/>
    <cellStyle name="Currency [0] 15033" xfId="26198" hidden="1" xr:uid="{00000000-0005-0000-0000-000077660000}"/>
    <cellStyle name="Currency [0] 15034" xfId="26182" hidden="1" xr:uid="{00000000-0005-0000-0000-000067660000}"/>
    <cellStyle name="Currency [0] 15035" xfId="26242" hidden="1" xr:uid="{00000000-0005-0000-0000-0000A3660000}"/>
    <cellStyle name="Currency [0] 15036" xfId="26187" hidden="1" xr:uid="{00000000-0005-0000-0000-00006C660000}"/>
    <cellStyle name="Currency [0] 15037" xfId="26231" hidden="1" xr:uid="{00000000-0005-0000-0000-000098660000}"/>
    <cellStyle name="Currency [0] 15038" xfId="26275" hidden="1" xr:uid="{00000000-0005-0000-0000-0000C4660000}"/>
    <cellStyle name="Currency [0] 15039" xfId="26243" hidden="1" xr:uid="{00000000-0005-0000-0000-0000A4660000}"/>
    <cellStyle name="Currency [0] 1504" xfId="1642" hidden="1" xr:uid="{00000000-0005-0000-0000-00008B060000}"/>
    <cellStyle name="Currency [0] 15040" xfId="26251" hidden="1" xr:uid="{00000000-0005-0000-0000-0000AC660000}"/>
    <cellStyle name="Currency [0] 15041" xfId="26287" hidden="1" xr:uid="{00000000-0005-0000-0000-0000D0660000}"/>
    <cellStyle name="Currency [0] 15042" xfId="26289" hidden="1" xr:uid="{00000000-0005-0000-0000-0000D2660000}"/>
    <cellStyle name="Currency [0] 15043" xfId="26245" hidden="1" xr:uid="{00000000-0005-0000-0000-0000A6660000}"/>
    <cellStyle name="Currency [0] 15044" xfId="26258" hidden="1" xr:uid="{00000000-0005-0000-0000-0000B3660000}"/>
    <cellStyle name="Currency [0] 15045" xfId="26263" hidden="1" xr:uid="{00000000-0005-0000-0000-0000B8660000}"/>
    <cellStyle name="Currency [0] 15046" xfId="26257" hidden="1" xr:uid="{00000000-0005-0000-0000-0000B2660000}"/>
    <cellStyle name="Currency [0] 15047" xfId="26305" hidden="1" xr:uid="{00000000-0005-0000-0000-0000E2660000}"/>
    <cellStyle name="Currency [0] 15048" xfId="26313" hidden="1" xr:uid="{00000000-0005-0000-0000-0000EA660000}"/>
    <cellStyle name="Currency [0] 15049" xfId="26241" hidden="1" xr:uid="{00000000-0005-0000-0000-0000A2660000}"/>
    <cellStyle name="Currency [0] 1505" xfId="1640" hidden="1" xr:uid="{00000000-0005-0000-0000-000089060000}"/>
    <cellStyle name="Currency [0] 15050" xfId="26299" hidden="1" xr:uid="{00000000-0005-0000-0000-0000DC660000}"/>
    <cellStyle name="Currency [0] 15051" xfId="26322" hidden="1" xr:uid="{00000000-0005-0000-0000-0000F3660000}"/>
    <cellStyle name="Currency [0] 15052" xfId="26324" hidden="1" xr:uid="{00000000-0005-0000-0000-0000F5660000}"/>
    <cellStyle name="Currency [0] 15053" xfId="26224" hidden="1" xr:uid="{00000000-0005-0000-0000-000091660000}"/>
    <cellStyle name="Currency [0] 15054" xfId="26234" hidden="1" xr:uid="{00000000-0005-0000-0000-00009B660000}"/>
    <cellStyle name="Currency [0] 15055" xfId="26296" hidden="1" xr:uid="{00000000-0005-0000-0000-0000D9660000}"/>
    <cellStyle name="Currency [0] 15056" xfId="26261" hidden="1" xr:uid="{00000000-0005-0000-0000-0000B6660000}"/>
    <cellStyle name="Currency [0] 15057" xfId="26206" hidden="1" xr:uid="{00000000-0005-0000-0000-00007F660000}"/>
    <cellStyle name="Currency [0] 15058" xfId="26332" hidden="1" xr:uid="{00000000-0005-0000-0000-0000FD660000}"/>
    <cellStyle name="Currency [0] 15059" xfId="26297" hidden="1" xr:uid="{00000000-0005-0000-0000-0000DA660000}"/>
    <cellStyle name="Currency [0] 1506" xfId="1673" hidden="1" xr:uid="{00000000-0005-0000-0000-0000AA060000}"/>
    <cellStyle name="Currency [0] 15060" xfId="26308" hidden="1" xr:uid="{00000000-0005-0000-0000-0000E5660000}"/>
    <cellStyle name="Currency [0] 15061" xfId="26340" hidden="1" xr:uid="{00000000-0005-0000-0000-000005670000}"/>
    <cellStyle name="Currency [0] 15062" xfId="26342" hidden="1" xr:uid="{00000000-0005-0000-0000-000007670000}"/>
    <cellStyle name="Currency [0] 15063" xfId="26294" hidden="1" xr:uid="{00000000-0005-0000-0000-0000D7660000}"/>
    <cellStyle name="Currency [0] 15064" xfId="26293" hidden="1" xr:uid="{00000000-0005-0000-0000-0000D6660000}"/>
    <cellStyle name="Currency [0] 15065" xfId="26283" hidden="1" xr:uid="{00000000-0005-0000-0000-0000CC660000}"/>
    <cellStyle name="Currency [0] 15066" xfId="26279" hidden="1" xr:uid="{00000000-0005-0000-0000-0000C8660000}"/>
    <cellStyle name="Currency [0] 15067" xfId="26281" hidden="1" xr:uid="{00000000-0005-0000-0000-0000CA660000}"/>
    <cellStyle name="Currency [0] 15068" xfId="26349" hidden="1" xr:uid="{00000000-0005-0000-0000-00000E670000}"/>
    <cellStyle name="Currency [0] 15069" xfId="26184" hidden="1" xr:uid="{00000000-0005-0000-0000-000069660000}"/>
    <cellStyle name="Currency [0] 1507" xfId="1617" hidden="1" xr:uid="{00000000-0005-0000-0000-000072060000}"/>
    <cellStyle name="Currency [0] 15070" xfId="26327" hidden="1" xr:uid="{00000000-0005-0000-0000-0000F8660000}"/>
    <cellStyle name="Currency [0] 15071" xfId="26355" hidden="1" xr:uid="{00000000-0005-0000-0000-000014670000}"/>
    <cellStyle name="Currency [0] 15072" xfId="26357" hidden="1" xr:uid="{00000000-0005-0000-0000-000016670000}"/>
    <cellStyle name="Currency [0] 15073" xfId="26232" hidden="1" xr:uid="{00000000-0005-0000-0000-000099660000}"/>
    <cellStyle name="Currency [0] 15074" xfId="26306" hidden="1" xr:uid="{00000000-0005-0000-0000-0000E3660000}"/>
    <cellStyle name="Currency [0] 15075" xfId="26262" hidden="1" xr:uid="{00000000-0005-0000-0000-0000B7660000}"/>
    <cellStyle name="Currency [0] 15076" xfId="26298" hidden="1" xr:uid="{00000000-0005-0000-0000-0000DB660000}"/>
    <cellStyle name="Currency [0] 15077" xfId="26302" hidden="1" xr:uid="{00000000-0005-0000-0000-0000DF660000}"/>
    <cellStyle name="Currency [0] 15078" xfId="26363" hidden="1" xr:uid="{00000000-0005-0000-0000-00001C670000}"/>
    <cellStyle name="Currency [0] 15079" xfId="26179" hidden="1" xr:uid="{00000000-0005-0000-0000-000064660000}"/>
    <cellStyle name="Currency [0] 1508" xfId="1667" hidden="1" xr:uid="{00000000-0005-0000-0000-0000A4060000}"/>
    <cellStyle name="Currency [0] 15080" xfId="26345" hidden="1" xr:uid="{00000000-0005-0000-0000-00000A670000}"/>
    <cellStyle name="Currency [0] 15081" xfId="26368" hidden="1" xr:uid="{00000000-0005-0000-0000-000021670000}"/>
    <cellStyle name="Currency [0] 15082" xfId="26370" hidden="1" xr:uid="{00000000-0005-0000-0000-000023670000}"/>
    <cellStyle name="Currency [0] 15083" xfId="26226" hidden="1" xr:uid="{00000000-0005-0000-0000-000093660000}"/>
    <cellStyle name="Currency [0] 15084" xfId="26325" hidden="1" xr:uid="{00000000-0005-0000-0000-0000F6660000}"/>
    <cellStyle name="Currency [0] 15085" xfId="26292" hidden="1" xr:uid="{00000000-0005-0000-0000-0000D5660000}"/>
    <cellStyle name="Currency [0] 15086" xfId="26310" hidden="1" xr:uid="{00000000-0005-0000-0000-0000E7660000}"/>
    <cellStyle name="Currency [0] 15087" xfId="26307" hidden="1" xr:uid="{00000000-0005-0000-0000-0000E4660000}"/>
    <cellStyle name="Currency [0] 15088" xfId="26374" hidden="1" xr:uid="{00000000-0005-0000-0000-000027670000}"/>
    <cellStyle name="Currency [0] 15089" xfId="26259" hidden="1" xr:uid="{00000000-0005-0000-0000-0000B4660000}"/>
    <cellStyle name="Currency [0] 1509" xfId="1677" hidden="1" xr:uid="{00000000-0005-0000-0000-0000AE060000}"/>
    <cellStyle name="Currency [0] 15090" xfId="26359" hidden="1" xr:uid="{00000000-0005-0000-0000-000018670000}"/>
    <cellStyle name="Currency [0] 15091" xfId="26381" hidden="1" xr:uid="{00000000-0005-0000-0000-00002E670000}"/>
    <cellStyle name="Currency [0] 15092" xfId="26383" hidden="1" xr:uid="{00000000-0005-0000-0000-000030670000}"/>
    <cellStyle name="Currency [0] 15093" xfId="26311" hidden="1" xr:uid="{00000000-0005-0000-0000-0000E8660000}"/>
    <cellStyle name="Currency [0] 15094" xfId="26343" hidden="1" xr:uid="{00000000-0005-0000-0000-000008670000}"/>
    <cellStyle name="Currency [0] 15095" xfId="26195" hidden="1" xr:uid="{00000000-0005-0000-0000-000074660000}"/>
    <cellStyle name="Currency [0] 15096" xfId="26329" hidden="1" xr:uid="{00000000-0005-0000-0000-0000FA660000}"/>
    <cellStyle name="Currency [0] 15097" xfId="26326" hidden="1" xr:uid="{00000000-0005-0000-0000-0000F7660000}"/>
    <cellStyle name="Currency [0] 15098" xfId="26387" hidden="1" xr:uid="{00000000-0005-0000-0000-000034670000}"/>
    <cellStyle name="Currency [0] 15099" xfId="26222" hidden="1" xr:uid="{00000000-0005-0000-0000-00008F660000}"/>
    <cellStyle name="Currency [0] 151" xfId="245" hidden="1" xr:uid="{00000000-0005-0000-0000-000016010000}"/>
    <cellStyle name="Currency [0] 1510" xfId="1678" hidden="1" xr:uid="{00000000-0005-0000-0000-0000AF060000}"/>
    <cellStyle name="Currency [0] 15100" xfId="26371" hidden="1" xr:uid="{00000000-0005-0000-0000-000024670000}"/>
    <cellStyle name="Currency [0] 15101" xfId="26391" hidden="1" xr:uid="{00000000-0005-0000-0000-000038670000}"/>
    <cellStyle name="Currency [0] 15102" xfId="26393" hidden="1" xr:uid="{00000000-0005-0000-0000-00003A670000}"/>
    <cellStyle name="Currency [0] 15103" xfId="26330" hidden="1" xr:uid="{00000000-0005-0000-0000-0000FB660000}"/>
    <cellStyle name="Currency [0] 15104" xfId="26358" hidden="1" xr:uid="{00000000-0005-0000-0000-000017670000}"/>
    <cellStyle name="Currency [0] 15105" xfId="26318" hidden="1" xr:uid="{00000000-0005-0000-0000-0000EF660000}"/>
    <cellStyle name="Currency [0] 15106" xfId="26347" hidden="1" xr:uid="{00000000-0005-0000-0000-00000C670000}"/>
    <cellStyle name="Currency [0] 15107" xfId="26344" hidden="1" xr:uid="{00000000-0005-0000-0000-000009670000}"/>
    <cellStyle name="Currency [0] 15108" xfId="26397" hidden="1" xr:uid="{00000000-0005-0000-0000-00003E670000}"/>
    <cellStyle name="Currency [0] 15109" xfId="26225" hidden="1" xr:uid="{00000000-0005-0000-0000-000092660000}"/>
    <cellStyle name="Currency [0] 1511" xfId="1643" hidden="1" xr:uid="{00000000-0005-0000-0000-00008C060000}"/>
    <cellStyle name="Currency [0] 15110" xfId="26384" hidden="1" xr:uid="{00000000-0005-0000-0000-000031670000}"/>
    <cellStyle name="Currency [0] 15111" xfId="26401" hidden="1" xr:uid="{00000000-0005-0000-0000-000042670000}"/>
    <cellStyle name="Currency [0] 15112" xfId="26403" hidden="1" xr:uid="{00000000-0005-0000-0000-000044670000}"/>
    <cellStyle name="Currency [0] 15113" xfId="26284" hidden="1" xr:uid="{00000000-0005-0000-0000-0000CD660000}"/>
    <cellStyle name="Currency [0] 15114" xfId="26320" hidden="1" xr:uid="{00000000-0005-0000-0000-0000F1660000}"/>
    <cellStyle name="Currency [0] 15115" xfId="26389" hidden="1" xr:uid="{00000000-0005-0000-0000-000036670000}"/>
    <cellStyle name="Currency [0] 15116" xfId="26377" hidden="1" xr:uid="{00000000-0005-0000-0000-00002A670000}"/>
    <cellStyle name="Currency [0] 15117" xfId="26394" hidden="1" xr:uid="{00000000-0005-0000-0000-00003B670000}"/>
    <cellStyle name="Currency [0] 15118" xfId="26405" hidden="1" xr:uid="{00000000-0005-0000-0000-000046670000}"/>
    <cellStyle name="Currency [0] 15119" xfId="26253" hidden="1" xr:uid="{00000000-0005-0000-0000-0000AE660000}"/>
    <cellStyle name="Currency [0] 1512" xfId="1658" hidden="1" xr:uid="{00000000-0005-0000-0000-00009B060000}"/>
    <cellStyle name="Currency [0] 15120" xfId="26317" hidden="1" xr:uid="{00000000-0005-0000-0000-0000EE660000}"/>
    <cellStyle name="Currency [0] 15121" xfId="26409" hidden="1" xr:uid="{00000000-0005-0000-0000-00004A670000}"/>
    <cellStyle name="Currency [0] 15122" xfId="26411" hidden="1" xr:uid="{00000000-0005-0000-0000-00004C670000}"/>
    <cellStyle name="Currency [0] 15123" xfId="26366" hidden="1" xr:uid="{00000000-0005-0000-0000-00001F670000}"/>
    <cellStyle name="Currency [0] 15124" xfId="26378" hidden="1" xr:uid="{00000000-0005-0000-0000-00002B670000}"/>
    <cellStyle name="Currency [0] 15125" xfId="26406" hidden="1" xr:uid="{00000000-0005-0000-0000-000047670000}"/>
    <cellStyle name="Currency [0] 15126" xfId="26379" hidden="1" xr:uid="{00000000-0005-0000-0000-00002C670000}"/>
    <cellStyle name="Currency [0] 15127" xfId="26412" hidden="1" xr:uid="{00000000-0005-0000-0000-00004D670000}"/>
    <cellStyle name="Currency [0] 15128" xfId="26414" hidden="1" xr:uid="{00000000-0005-0000-0000-00004F670000}"/>
    <cellStyle name="Currency [0] 15129" xfId="26407" hidden="1" xr:uid="{00000000-0005-0000-0000-000048670000}"/>
    <cellStyle name="Currency [0] 1513" xfId="1481" hidden="1" xr:uid="{00000000-0005-0000-0000-0000EA050000}"/>
    <cellStyle name="Currency [0] 15130" xfId="26353" hidden="1" xr:uid="{00000000-0005-0000-0000-000012670000}"/>
    <cellStyle name="Currency [0] 15131" xfId="26417" hidden="1" xr:uid="{00000000-0005-0000-0000-000052670000}"/>
    <cellStyle name="Currency [0] 15132" xfId="26419" hidden="1" xr:uid="{00000000-0005-0000-0000-000054670000}"/>
    <cellStyle name="Currency [0] 15133" xfId="26136" hidden="1" xr:uid="{00000000-0005-0000-0000-000039660000}"/>
    <cellStyle name="Currency [0] 15134" xfId="26158" hidden="1" xr:uid="{00000000-0005-0000-0000-00004F660000}"/>
    <cellStyle name="Currency [0] 15135" xfId="26423" hidden="1" xr:uid="{00000000-0005-0000-0000-000058670000}"/>
    <cellStyle name="Currency [0] 15136" xfId="26430" hidden="1" xr:uid="{00000000-0005-0000-0000-00005F670000}"/>
    <cellStyle name="Currency [0] 15137" xfId="26432" hidden="1" xr:uid="{00000000-0005-0000-0000-000061670000}"/>
    <cellStyle name="Currency [0] 15138" xfId="26123" hidden="1" xr:uid="{00000000-0005-0000-0000-00002C660000}"/>
    <cellStyle name="Currency [0] 15139" xfId="26426" hidden="1" xr:uid="{00000000-0005-0000-0000-00005B670000}"/>
    <cellStyle name="Currency [0] 1514" xfId="1653" hidden="1" xr:uid="{00000000-0005-0000-0000-000096060000}"/>
    <cellStyle name="Currency [0] 15140" xfId="26435" hidden="1" xr:uid="{00000000-0005-0000-0000-000064670000}"/>
    <cellStyle name="Currency [0] 15141" xfId="26437" hidden="1" xr:uid="{00000000-0005-0000-0000-000066670000}"/>
    <cellStyle name="Currency [0] 15142" xfId="26425" hidden="1" xr:uid="{00000000-0005-0000-0000-00005A670000}"/>
    <cellStyle name="Currency [0] 15143" xfId="26135" hidden="1" xr:uid="{00000000-0005-0000-0000-000038660000}"/>
    <cellStyle name="Currency [0] 15144" xfId="26448" hidden="1" xr:uid="{00000000-0005-0000-0000-000071670000}"/>
    <cellStyle name="Currency [0] 15145" xfId="26457" hidden="1" xr:uid="{00000000-0005-0000-0000-00007A670000}"/>
    <cellStyle name="Currency [0] 15146" xfId="26468" hidden="1" xr:uid="{00000000-0005-0000-0000-000085670000}"/>
    <cellStyle name="Currency [0] 15147" xfId="26474" hidden="1" xr:uid="{00000000-0005-0000-0000-00008B670000}"/>
    <cellStyle name="Currency [0] 15148" xfId="26446" hidden="1" xr:uid="{00000000-0005-0000-0000-00006F670000}"/>
    <cellStyle name="Currency [0] 15149" xfId="26464" hidden="1" xr:uid="{00000000-0005-0000-0000-000081670000}"/>
    <cellStyle name="Currency [0] 1515" xfId="1651" hidden="1" xr:uid="{00000000-0005-0000-0000-000094060000}"/>
    <cellStyle name="Currency [0] 15150" xfId="26486" hidden="1" xr:uid="{00000000-0005-0000-0000-000097670000}"/>
    <cellStyle name="Currency [0] 15151" xfId="26488" hidden="1" xr:uid="{00000000-0005-0000-0000-000099670000}"/>
    <cellStyle name="Currency [0] 15152" xfId="26420" hidden="1" xr:uid="{00000000-0005-0000-0000-000055670000}"/>
    <cellStyle name="Currency [0] 15153" xfId="26131" hidden="1" xr:uid="{00000000-0005-0000-0000-000034660000}"/>
    <cellStyle name="Currency [0] 15154" xfId="26460" hidden="1" xr:uid="{00000000-0005-0000-0000-00007D670000}"/>
    <cellStyle name="Currency [0] 15155" xfId="26127" hidden="1" xr:uid="{00000000-0005-0000-0000-000030660000}"/>
    <cellStyle name="Currency [0] 15156" xfId="26449" hidden="1" xr:uid="{00000000-0005-0000-0000-000072670000}"/>
    <cellStyle name="Currency [0] 15157" xfId="26493" hidden="1" xr:uid="{00000000-0005-0000-0000-00009E670000}"/>
    <cellStyle name="Currency [0] 15158" xfId="26461" hidden="1" xr:uid="{00000000-0005-0000-0000-00007E670000}"/>
    <cellStyle name="Currency [0] 15159" xfId="26469" hidden="1" xr:uid="{00000000-0005-0000-0000-000086670000}"/>
    <cellStyle name="Currency [0] 1516" xfId="1680" hidden="1" xr:uid="{00000000-0005-0000-0000-0000B1060000}"/>
    <cellStyle name="Currency [0] 15160" xfId="26505" hidden="1" xr:uid="{00000000-0005-0000-0000-0000AA670000}"/>
    <cellStyle name="Currency [0] 15161" xfId="26507" hidden="1" xr:uid="{00000000-0005-0000-0000-0000AC670000}"/>
    <cellStyle name="Currency [0] 15162" xfId="26463" hidden="1" xr:uid="{00000000-0005-0000-0000-000080670000}"/>
    <cellStyle name="Currency [0] 15163" xfId="26476" hidden="1" xr:uid="{00000000-0005-0000-0000-00008D670000}"/>
    <cellStyle name="Currency [0] 15164" xfId="26481" hidden="1" xr:uid="{00000000-0005-0000-0000-000092670000}"/>
    <cellStyle name="Currency [0] 15165" xfId="26475" hidden="1" xr:uid="{00000000-0005-0000-0000-00008C670000}"/>
    <cellStyle name="Currency [0] 15166" xfId="26523" hidden="1" xr:uid="{00000000-0005-0000-0000-0000BC670000}"/>
    <cellStyle name="Currency [0] 15167" xfId="26531" hidden="1" xr:uid="{00000000-0005-0000-0000-0000C4670000}"/>
    <cellStyle name="Currency [0] 15168" xfId="26459" hidden="1" xr:uid="{00000000-0005-0000-0000-00007C670000}"/>
    <cellStyle name="Currency [0] 15169" xfId="26517" hidden="1" xr:uid="{00000000-0005-0000-0000-0000B6670000}"/>
    <cellStyle name="Currency [0] 1517" xfId="1596" hidden="1" xr:uid="{00000000-0005-0000-0000-00005D060000}"/>
    <cellStyle name="Currency [0] 15170" xfId="26540" hidden="1" xr:uid="{00000000-0005-0000-0000-0000CD670000}"/>
    <cellStyle name="Currency [0] 15171" xfId="26542" hidden="1" xr:uid="{00000000-0005-0000-0000-0000CF670000}"/>
    <cellStyle name="Currency [0] 15172" xfId="26442" hidden="1" xr:uid="{00000000-0005-0000-0000-00006B670000}"/>
    <cellStyle name="Currency [0] 15173" xfId="26452" hidden="1" xr:uid="{00000000-0005-0000-0000-000075670000}"/>
    <cellStyle name="Currency [0] 15174" xfId="26514" hidden="1" xr:uid="{00000000-0005-0000-0000-0000B3670000}"/>
    <cellStyle name="Currency [0] 15175" xfId="26479" hidden="1" xr:uid="{00000000-0005-0000-0000-000090670000}"/>
    <cellStyle name="Currency [0] 15176" xfId="26428" hidden="1" xr:uid="{00000000-0005-0000-0000-00005D670000}"/>
    <cellStyle name="Currency [0] 15177" xfId="26550" hidden="1" xr:uid="{00000000-0005-0000-0000-0000D7670000}"/>
    <cellStyle name="Currency [0] 15178" xfId="26515" hidden="1" xr:uid="{00000000-0005-0000-0000-0000B4670000}"/>
    <cellStyle name="Currency [0] 15179" xfId="26526" hidden="1" xr:uid="{00000000-0005-0000-0000-0000BF670000}"/>
    <cellStyle name="Currency [0] 1518" xfId="1672" hidden="1" xr:uid="{00000000-0005-0000-0000-0000A9060000}"/>
    <cellStyle name="Currency [0] 15180" xfId="26558" hidden="1" xr:uid="{00000000-0005-0000-0000-0000DF670000}"/>
    <cellStyle name="Currency [0] 15181" xfId="26560" hidden="1" xr:uid="{00000000-0005-0000-0000-0000E1670000}"/>
    <cellStyle name="Currency [0] 15182" xfId="26512" hidden="1" xr:uid="{00000000-0005-0000-0000-0000B1670000}"/>
    <cellStyle name="Currency [0] 15183" xfId="26511" hidden="1" xr:uid="{00000000-0005-0000-0000-0000B0670000}"/>
    <cellStyle name="Currency [0] 15184" xfId="26501" hidden="1" xr:uid="{00000000-0005-0000-0000-0000A6670000}"/>
    <cellStyle name="Currency [0] 15185" xfId="26497" hidden="1" xr:uid="{00000000-0005-0000-0000-0000A2670000}"/>
    <cellStyle name="Currency [0] 15186" xfId="26499" hidden="1" xr:uid="{00000000-0005-0000-0000-0000A4670000}"/>
    <cellStyle name="Currency [0] 15187" xfId="26567" hidden="1" xr:uid="{00000000-0005-0000-0000-0000E8670000}"/>
    <cellStyle name="Currency [0] 15188" xfId="26129" hidden="1" xr:uid="{00000000-0005-0000-0000-000032660000}"/>
    <cellStyle name="Currency [0] 15189" xfId="26545" hidden="1" xr:uid="{00000000-0005-0000-0000-0000D2670000}"/>
    <cellStyle name="Currency [0] 1519" xfId="1682" hidden="1" xr:uid="{00000000-0005-0000-0000-0000B3060000}"/>
    <cellStyle name="Currency [0] 15190" xfId="26573" hidden="1" xr:uid="{00000000-0005-0000-0000-0000EE670000}"/>
    <cellStyle name="Currency [0] 15191" xfId="26575" hidden="1" xr:uid="{00000000-0005-0000-0000-0000F0670000}"/>
    <cellStyle name="Currency [0] 15192" xfId="26450" hidden="1" xr:uid="{00000000-0005-0000-0000-000073670000}"/>
    <cellStyle name="Currency [0] 15193" xfId="26524" hidden="1" xr:uid="{00000000-0005-0000-0000-0000BD670000}"/>
    <cellStyle name="Currency [0] 15194" xfId="26480" hidden="1" xr:uid="{00000000-0005-0000-0000-000091670000}"/>
    <cellStyle name="Currency [0] 15195" xfId="26516" hidden="1" xr:uid="{00000000-0005-0000-0000-0000B5670000}"/>
    <cellStyle name="Currency [0] 15196" xfId="26520" hidden="1" xr:uid="{00000000-0005-0000-0000-0000B9670000}"/>
    <cellStyle name="Currency [0] 15197" xfId="26581" hidden="1" xr:uid="{00000000-0005-0000-0000-0000F6670000}"/>
    <cellStyle name="Currency [0] 15198" xfId="26164" hidden="1" xr:uid="{00000000-0005-0000-0000-000055660000}"/>
    <cellStyle name="Currency [0] 15199" xfId="26563" hidden="1" xr:uid="{00000000-0005-0000-0000-0000E4670000}"/>
    <cellStyle name="Currency [0] 152" xfId="249" hidden="1" xr:uid="{00000000-0005-0000-0000-00001A010000}"/>
    <cellStyle name="Currency [0] 1520" xfId="1683" hidden="1" xr:uid="{00000000-0005-0000-0000-0000B4060000}"/>
    <cellStyle name="Currency [0] 15200" xfId="26586" hidden="1" xr:uid="{00000000-0005-0000-0000-0000FB670000}"/>
    <cellStyle name="Currency [0] 15201" xfId="26588" hidden="1" xr:uid="{00000000-0005-0000-0000-0000FD670000}"/>
    <cellStyle name="Currency [0] 15202" xfId="26444" hidden="1" xr:uid="{00000000-0005-0000-0000-00006D670000}"/>
    <cellStyle name="Currency [0] 15203" xfId="26543" hidden="1" xr:uid="{00000000-0005-0000-0000-0000D0670000}"/>
    <cellStyle name="Currency [0] 15204" xfId="26510" hidden="1" xr:uid="{00000000-0005-0000-0000-0000AF670000}"/>
    <cellStyle name="Currency [0] 15205" xfId="26528" hidden="1" xr:uid="{00000000-0005-0000-0000-0000C1670000}"/>
    <cellStyle name="Currency [0] 15206" xfId="26525" hidden="1" xr:uid="{00000000-0005-0000-0000-0000BE670000}"/>
    <cellStyle name="Currency [0] 15207" xfId="26592" hidden="1" xr:uid="{00000000-0005-0000-0000-000001680000}"/>
    <cellStyle name="Currency [0] 15208" xfId="26477" hidden="1" xr:uid="{00000000-0005-0000-0000-00008E670000}"/>
    <cellStyle name="Currency [0] 15209" xfId="26577" hidden="1" xr:uid="{00000000-0005-0000-0000-0000F2670000}"/>
    <cellStyle name="Currency [0] 1521" xfId="1654" hidden="1" xr:uid="{00000000-0005-0000-0000-000097060000}"/>
    <cellStyle name="Currency [0] 15210" xfId="26599" hidden="1" xr:uid="{00000000-0005-0000-0000-000008680000}"/>
    <cellStyle name="Currency [0] 15211" xfId="26601" hidden="1" xr:uid="{00000000-0005-0000-0000-00000A680000}"/>
    <cellStyle name="Currency [0] 15212" xfId="26529" hidden="1" xr:uid="{00000000-0005-0000-0000-0000C2670000}"/>
    <cellStyle name="Currency [0] 15213" xfId="26561" hidden="1" xr:uid="{00000000-0005-0000-0000-0000E2670000}"/>
    <cellStyle name="Currency [0] 15214" xfId="26209" hidden="1" xr:uid="{00000000-0005-0000-0000-000082660000}"/>
    <cellStyle name="Currency [0] 15215" xfId="26547" hidden="1" xr:uid="{00000000-0005-0000-0000-0000D4670000}"/>
    <cellStyle name="Currency [0] 15216" xfId="26544" hidden="1" xr:uid="{00000000-0005-0000-0000-0000D1670000}"/>
    <cellStyle name="Currency [0] 15217" xfId="26605" hidden="1" xr:uid="{00000000-0005-0000-0000-00000E680000}"/>
    <cellStyle name="Currency [0] 15218" xfId="26440" hidden="1" xr:uid="{00000000-0005-0000-0000-000069670000}"/>
    <cellStyle name="Currency [0] 15219" xfId="26589" hidden="1" xr:uid="{00000000-0005-0000-0000-0000FE670000}"/>
    <cellStyle name="Currency [0] 1522" xfId="1666" hidden="1" xr:uid="{00000000-0005-0000-0000-0000A3060000}"/>
    <cellStyle name="Currency [0] 15220" xfId="26609" hidden="1" xr:uid="{00000000-0005-0000-0000-000012680000}"/>
    <cellStyle name="Currency [0] 15221" xfId="26611" hidden="1" xr:uid="{00000000-0005-0000-0000-000014680000}"/>
    <cellStyle name="Currency [0] 15222" xfId="26548" hidden="1" xr:uid="{00000000-0005-0000-0000-0000D5670000}"/>
    <cellStyle name="Currency [0] 15223" xfId="26576" hidden="1" xr:uid="{00000000-0005-0000-0000-0000F1670000}"/>
    <cellStyle name="Currency [0] 15224" xfId="26536" hidden="1" xr:uid="{00000000-0005-0000-0000-0000C9670000}"/>
    <cellStyle name="Currency [0] 15225" xfId="26565" hidden="1" xr:uid="{00000000-0005-0000-0000-0000E6670000}"/>
    <cellStyle name="Currency [0] 15226" xfId="26562" hidden="1" xr:uid="{00000000-0005-0000-0000-0000E3670000}"/>
    <cellStyle name="Currency [0] 15227" xfId="26615" hidden="1" xr:uid="{00000000-0005-0000-0000-000018680000}"/>
    <cellStyle name="Currency [0] 15228" xfId="26443" hidden="1" xr:uid="{00000000-0005-0000-0000-00006C670000}"/>
    <cellStyle name="Currency [0] 15229" xfId="26602" hidden="1" xr:uid="{00000000-0005-0000-0000-00000B680000}"/>
    <cellStyle name="Currency [0] 1523" xfId="1646" hidden="1" xr:uid="{00000000-0005-0000-0000-00008F060000}"/>
    <cellStyle name="Currency [0] 15230" xfId="26619" hidden="1" xr:uid="{00000000-0005-0000-0000-00001C680000}"/>
    <cellStyle name="Currency [0] 15231" xfId="26621" hidden="1" xr:uid="{00000000-0005-0000-0000-00001E680000}"/>
    <cellStyle name="Currency [0] 15232" xfId="26502" hidden="1" xr:uid="{00000000-0005-0000-0000-0000A7670000}"/>
    <cellStyle name="Currency [0] 15233" xfId="26538" hidden="1" xr:uid="{00000000-0005-0000-0000-0000CB670000}"/>
    <cellStyle name="Currency [0] 15234" xfId="26607" hidden="1" xr:uid="{00000000-0005-0000-0000-000010680000}"/>
    <cellStyle name="Currency [0] 15235" xfId="26595" hidden="1" xr:uid="{00000000-0005-0000-0000-000004680000}"/>
    <cellStyle name="Currency [0] 15236" xfId="26612" hidden="1" xr:uid="{00000000-0005-0000-0000-000015680000}"/>
    <cellStyle name="Currency [0] 15237" xfId="26623" hidden="1" xr:uid="{00000000-0005-0000-0000-000020680000}"/>
    <cellStyle name="Currency [0] 15238" xfId="26471" hidden="1" xr:uid="{00000000-0005-0000-0000-000088670000}"/>
    <cellStyle name="Currency [0] 15239" xfId="26535" hidden="1" xr:uid="{00000000-0005-0000-0000-0000C8670000}"/>
    <cellStyle name="Currency [0] 1524" xfId="1661" hidden="1" xr:uid="{00000000-0005-0000-0000-00009E060000}"/>
    <cellStyle name="Currency [0] 15240" xfId="26627" hidden="1" xr:uid="{00000000-0005-0000-0000-000024680000}"/>
    <cellStyle name="Currency [0] 15241" xfId="26629" hidden="1" xr:uid="{00000000-0005-0000-0000-000026680000}"/>
    <cellStyle name="Currency [0] 15242" xfId="26584" hidden="1" xr:uid="{00000000-0005-0000-0000-0000F9670000}"/>
    <cellStyle name="Currency [0] 15243" xfId="26596" hidden="1" xr:uid="{00000000-0005-0000-0000-000005680000}"/>
    <cellStyle name="Currency [0] 15244" xfId="26624" hidden="1" xr:uid="{00000000-0005-0000-0000-000021680000}"/>
    <cellStyle name="Currency [0] 15245" xfId="26597" hidden="1" xr:uid="{00000000-0005-0000-0000-000006680000}"/>
    <cellStyle name="Currency [0] 15246" xfId="26630" hidden="1" xr:uid="{00000000-0005-0000-0000-000027680000}"/>
    <cellStyle name="Currency [0] 15247" xfId="26632" hidden="1" xr:uid="{00000000-0005-0000-0000-000029680000}"/>
    <cellStyle name="Currency [0] 15248" xfId="26625" hidden="1" xr:uid="{00000000-0005-0000-0000-000022680000}"/>
    <cellStyle name="Currency [0] 15249" xfId="26571" hidden="1" xr:uid="{00000000-0005-0000-0000-0000EC670000}"/>
    <cellStyle name="Currency [0] 1525" xfId="1659" hidden="1" xr:uid="{00000000-0005-0000-0000-00009C060000}"/>
    <cellStyle name="Currency [0] 15250" xfId="26634" hidden="1" xr:uid="{00000000-0005-0000-0000-00002B680000}"/>
    <cellStyle name="Currency [0] 15251" xfId="26636" hidden="1" xr:uid="{00000000-0005-0000-0000-00002D680000}"/>
    <cellStyle name="Currency [0] 15252" xfId="26148" hidden="1" xr:uid="{00000000-0005-0000-0000-000045660000}"/>
    <cellStyle name="Currency [0] 15253" xfId="26126" hidden="1" xr:uid="{00000000-0005-0000-0000-00002F660000}"/>
    <cellStyle name="Currency [0] 15254" xfId="26642" hidden="1" xr:uid="{00000000-0005-0000-0000-000033680000}"/>
    <cellStyle name="Currency [0] 15255" xfId="26648" hidden="1" xr:uid="{00000000-0005-0000-0000-000039680000}"/>
    <cellStyle name="Currency [0] 15256" xfId="26650" hidden="1" xr:uid="{00000000-0005-0000-0000-00003B680000}"/>
    <cellStyle name="Currency [0] 15257" xfId="26143" hidden="1" xr:uid="{00000000-0005-0000-0000-000040660000}"/>
    <cellStyle name="Currency [0] 15258" xfId="26644" hidden="1" xr:uid="{00000000-0005-0000-0000-000035680000}"/>
    <cellStyle name="Currency [0] 15259" xfId="26652" hidden="1" xr:uid="{00000000-0005-0000-0000-00003D680000}"/>
    <cellStyle name="Currency [0] 1526" xfId="1685" hidden="1" xr:uid="{00000000-0005-0000-0000-0000B6060000}"/>
    <cellStyle name="Currency [0] 15260" xfId="26654" hidden="1" xr:uid="{00000000-0005-0000-0000-00003F680000}"/>
    <cellStyle name="Currency [0] 15261" xfId="26643" hidden="1" xr:uid="{00000000-0005-0000-0000-000034680000}"/>
    <cellStyle name="Currency [0] 15262" xfId="26149" hidden="1" xr:uid="{00000000-0005-0000-0000-000046660000}"/>
    <cellStyle name="Currency [0] 15263" xfId="26665" hidden="1" xr:uid="{00000000-0005-0000-0000-00004A680000}"/>
    <cellStyle name="Currency [0] 15264" xfId="26674" hidden="1" xr:uid="{00000000-0005-0000-0000-000053680000}"/>
    <cellStyle name="Currency [0] 15265" xfId="26685" hidden="1" xr:uid="{00000000-0005-0000-0000-00005E680000}"/>
    <cellStyle name="Currency [0] 15266" xfId="26691" hidden="1" xr:uid="{00000000-0005-0000-0000-000064680000}"/>
    <cellStyle name="Currency [0] 15267" xfId="26663" hidden="1" xr:uid="{00000000-0005-0000-0000-000048680000}"/>
    <cellStyle name="Currency [0] 15268" xfId="26681" hidden="1" xr:uid="{00000000-0005-0000-0000-00005A680000}"/>
    <cellStyle name="Currency [0] 15269" xfId="26703" hidden="1" xr:uid="{00000000-0005-0000-0000-000070680000}"/>
    <cellStyle name="Currency [0] 1527" xfId="1598" hidden="1" xr:uid="{00000000-0005-0000-0000-00005F060000}"/>
    <cellStyle name="Currency [0] 15270" xfId="26705" hidden="1" xr:uid="{00000000-0005-0000-0000-000072680000}"/>
    <cellStyle name="Currency [0] 15271" xfId="26639" hidden="1" xr:uid="{00000000-0005-0000-0000-000030680000}"/>
    <cellStyle name="Currency [0] 15272" xfId="26153" hidden="1" xr:uid="{00000000-0005-0000-0000-00004A660000}"/>
    <cellStyle name="Currency [0] 15273" xfId="26677" hidden="1" xr:uid="{00000000-0005-0000-0000-000056680000}"/>
    <cellStyle name="Currency [0] 15274" xfId="26169" hidden="1" xr:uid="{00000000-0005-0000-0000-00005A660000}"/>
    <cellStyle name="Currency [0] 15275" xfId="26666" hidden="1" xr:uid="{00000000-0005-0000-0000-00004B680000}"/>
    <cellStyle name="Currency [0] 15276" xfId="26710" hidden="1" xr:uid="{00000000-0005-0000-0000-000077680000}"/>
    <cellStyle name="Currency [0] 15277" xfId="26678" hidden="1" xr:uid="{00000000-0005-0000-0000-000057680000}"/>
    <cellStyle name="Currency [0] 15278" xfId="26686" hidden="1" xr:uid="{00000000-0005-0000-0000-00005F680000}"/>
    <cellStyle name="Currency [0] 15279" xfId="26722" hidden="1" xr:uid="{00000000-0005-0000-0000-000083680000}"/>
    <cellStyle name="Currency [0] 1528" xfId="1679" hidden="1" xr:uid="{00000000-0005-0000-0000-0000B0060000}"/>
    <cellStyle name="Currency [0] 15280" xfId="26724" hidden="1" xr:uid="{00000000-0005-0000-0000-000085680000}"/>
    <cellStyle name="Currency [0] 15281" xfId="26680" hidden="1" xr:uid="{00000000-0005-0000-0000-000059680000}"/>
    <cellStyle name="Currency [0] 15282" xfId="26693" hidden="1" xr:uid="{00000000-0005-0000-0000-000066680000}"/>
    <cellStyle name="Currency [0] 15283" xfId="26698" hidden="1" xr:uid="{00000000-0005-0000-0000-00006B680000}"/>
    <cellStyle name="Currency [0] 15284" xfId="26692" hidden="1" xr:uid="{00000000-0005-0000-0000-000065680000}"/>
    <cellStyle name="Currency [0] 15285" xfId="26740" hidden="1" xr:uid="{00000000-0005-0000-0000-000095680000}"/>
    <cellStyle name="Currency [0] 15286" xfId="26748" hidden="1" xr:uid="{00000000-0005-0000-0000-00009D680000}"/>
    <cellStyle name="Currency [0] 15287" xfId="26676" hidden="1" xr:uid="{00000000-0005-0000-0000-000055680000}"/>
    <cellStyle name="Currency [0] 15288" xfId="26734" hidden="1" xr:uid="{00000000-0005-0000-0000-00008F680000}"/>
    <cellStyle name="Currency [0] 15289" xfId="26757" hidden="1" xr:uid="{00000000-0005-0000-0000-0000A6680000}"/>
    <cellStyle name="Currency [0] 1529" xfId="1686" hidden="1" xr:uid="{00000000-0005-0000-0000-0000B7060000}"/>
    <cellStyle name="Currency [0] 15290" xfId="26759" hidden="1" xr:uid="{00000000-0005-0000-0000-0000A8680000}"/>
    <cellStyle name="Currency [0] 15291" xfId="26659" hidden="1" xr:uid="{00000000-0005-0000-0000-000044680000}"/>
    <cellStyle name="Currency [0] 15292" xfId="26669" hidden="1" xr:uid="{00000000-0005-0000-0000-00004E680000}"/>
    <cellStyle name="Currency [0] 15293" xfId="26731" hidden="1" xr:uid="{00000000-0005-0000-0000-00008C680000}"/>
    <cellStyle name="Currency [0] 15294" xfId="26696" hidden="1" xr:uid="{00000000-0005-0000-0000-000069680000}"/>
    <cellStyle name="Currency [0] 15295" xfId="26646" hidden="1" xr:uid="{00000000-0005-0000-0000-000037680000}"/>
    <cellStyle name="Currency [0] 15296" xfId="26767" hidden="1" xr:uid="{00000000-0005-0000-0000-0000B0680000}"/>
    <cellStyle name="Currency [0] 15297" xfId="26732" hidden="1" xr:uid="{00000000-0005-0000-0000-00008D680000}"/>
    <cellStyle name="Currency [0] 15298" xfId="26743" hidden="1" xr:uid="{00000000-0005-0000-0000-000098680000}"/>
    <cellStyle name="Currency [0] 15299" xfId="26775" hidden="1" xr:uid="{00000000-0005-0000-0000-0000B8680000}"/>
    <cellStyle name="Currency [0] 153" xfId="244" hidden="1" xr:uid="{00000000-0005-0000-0000-000015010000}"/>
    <cellStyle name="Currency [0] 1530" xfId="1687" hidden="1" xr:uid="{00000000-0005-0000-0000-0000B8060000}"/>
    <cellStyle name="Currency [0] 15300" xfId="26777" hidden="1" xr:uid="{00000000-0005-0000-0000-0000BA680000}"/>
    <cellStyle name="Currency [0] 15301" xfId="26729" hidden="1" xr:uid="{00000000-0005-0000-0000-00008A680000}"/>
    <cellStyle name="Currency [0] 15302" xfId="26728" hidden="1" xr:uid="{00000000-0005-0000-0000-000089680000}"/>
    <cellStyle name="Currency [0] 15303" xfId="26718" hidden="1" xr:uid="{00000000-0005-0000-0000-00007F680000}"/>
    <cellStyle name="Currency [0] 15304" xfId="26714" hidden="1" xr:uid="{00000000-0005-0000-0000-00007B680000}"/>
    <cellStyle name="Currency [0] 15305" xfId="26716" hidden="1" xr:uid="{00000000-0005-0000-0000-00007D680000}"/>
    <cellStyle name="Currency [0] 15306" xfId="26784" hidden="1" xr:uid="{00000000-0005-0000-0000-0000C1680000}"/>
    <cellStyle name="Currency [0] 15307" xfId="26155" hidden="1" xr:uid="{00000000-0005-0000-0000-00004C660000}"/>
    <cellStyle name="Currency [0] 15308" xfId="26762" hidden="1" xr:uid="{00000000-0005-0000-0000-0000AB680000}"/>
    <cellStyle name="Currency [0] 15309" xfId="26790" hidden="1" xr:uid="{00000000-0005-0000-0000-0000C7680000}"/>
    <cellStyle name="Currency [0] 1531" xfId="1627" hidden="1" xr:uid="{00000000-0005-0000-0000-00007C060000}"/>
    <cellStyle name="Currency [0] 15310" xfId="26792" hidden="1" xr:uid="{00000000-0005-0000-0000-0000C9680000}"/>
    <cellStyle name="Currency [0] 15311" xfId="26667" hidden="1" xr:uid="{00000000-0005-0000-0000-00004C680000}"/>
    <cellStyle name="Currency [0] 15312" xfId="26741" hidden="1" xr:uid="{00000000-0005-0000-0000-000096680000}"/>
    <cellStyle name="Currency [0] 15313" xfId="26697" hidden="1" xr:uid="{00000000-0005-0000-0000-00006A680000}"/>
    <cellStyle name="Currency [0] 15314" xfId="26733" hidden="1" xr:uid="{00000000-0005-0000-0000-00008E680000}"/>
    <cellStyle name="Currency [0] 15315" xfId="26737" hidden="1" xr:uid="{00000000-0005-0000-0000-000092680000}"/>
    <cellStyle name="Currency [0] 15316" xfId="26798" hidden="1" xr:uid="{00000000-0005-0000-0000-0000CF680000}"/>
    <cellStyle name="Currency [0] 15317" xfId="26142" hidden="1" xr:uid="{00000000-0005-0000-0000-00003F660000}"/>
    <cellStyle name="Currency [0] 15318" xfId="26780" hidden="1" xr:uid="{00000000-0005-0000-0000-0000BD680000}"/>
    <cellStyle name="Currency [0] 15319" xfId="26803" hidden="1" xr:uid="{00000000-0005-0000-0000-0000D4680000}"/>
    <cellStyle name="Currency [0] 1532" xfId="1647" hidden="1" xr:uid="{00000000-0005-0000-0000-000090060000}"/>
    <cellStyle name="Currency [0] 15320" xfId="26805" hidden="1" xr:uid="{00000000-0005-0000-0000-0000D6680000}"/>
    <cellStyle name="Currency [0] 15321" xfId="26661" hidden="1" xr:uid="{00000000-0005-0000-0000-000046680000}"/>
    <cellStyle name="Currency [0] 15322" xfId="26760" hidden="1" xr:uid="{00000000-0005-0000-0000-0000A9680000}"/>
    <cellStyle name="Currency [0] 15323" xfId="26727" hidden="1" xr:uid="{00000000-0005-0000-0000-000088680000}"/>
    <cellStyle name="Currency [0] 15324" xfId="26745" hidden="1" xr:uid="{00000000-0005-0000-0000-00009A680000}"/>
    <cellStyle name="Currency [0] 15325" xfId="26742" hidden="1" xr:uid="{00000000-0005-0000-0000-000097680000}"/>
    <cellStyle name="Currency [0] 15326" xfId="26809" hidden="1" xr:uid="{00000000-0005-0000-0000-0000DA680000}"/>
    <cellStyle name="Currency [0] 15327" xfId="26694" hidden="1" xr:uid="{00000000-0005-0000-0000-000067680000}"/>
    <cellStyle name="Currency [0] 15328" xfId="26794" hidden="1" xr:uid="{00000000-0005-0000-0000-0000CB680000}"/>
    <cellStyle name="Currency [0] 15329" xfId="26816" hidden="1" xr:uid="{00000000-0005-0000-0000-0000E1680000}"/>
    <cellStyle name="Currency [0] 1533" xfId="1681" hidden="1" xr:uid="{00000000-0005-0000-0000-0000B2060000}"/>
    <cellStyle name="Currency [0] 15330" xfId="26818" hidden="1" xr:uid="{00000000-0005-0000-0000-0000E3680000}"/>
    <cellStyle name="Currency [0] 15331" xfId="26746" hidden="1" xr:uid="{00000000-0005-0000-0000-00009B680000}"/>
    <cellStyle name="Currency [0] 15332" xfId="26778" hidden="1" xr:uid="{00000000-0005-0000-0000-0000BB680000}"/>
    <cellStyle name="Currency [0] 15333" xfId="26121" hidden="1" xr:uid="{00000000-0005-0000-0000-00002A660000}"/>
    <cellStyle name="Currency [0] 15334" xfId="26764" hidden="1" xr:uid="{00000000-0005-0000-0000-0000AD680000}"/>
    <cellStyle name="Currency [0] 15335" xfId="26761" hidden="1" xr:uid="{00000000-0005-0000-0000-0000AA680000}"/>
    <cellStyle name="Currency [0] 15336" xfId="26822" hidden="1" xr:uid="{00000000-0005-0000-0000-0000E7680000}"/>
    <cellStyle name="Currency [0] 15337" xfId="26657" hidden="1" xr:uid="{00000000-0005-0000-0000-000042680000}"/>
    <cellStyle name="Currency [0] 15338" xfId="26806" hidden="1" xr:uid="{00000000-0005-0000-0000-0000D7680000}"/>
    <cellStyle name="Currency [0] 15339" xfId="26826" hidden="1" xr:uid="{00000000-0005-0000-0000-0000EB680000}"/>
    <cellStyle name="Currency [0] 1534" xfId="1674" hidden="1" xr:uid="{00000000-0005-0000-0000-0000AB060000}"/>
    <cellStyle name="Currency [0] 15340" xfId="26828" hidden="1" xr:uid="{00000000-0005-0000-0000-0000ED680000}"/>
    <cellStyle name="Currency [0] 15341" xfId="26765" hidden="1" xr:uid="{00000000-0005-0000-0000-0000AE680000}"/>
    <cellStyle name="Currency [0] 15342" xfId="26793" hidden="1" xr:uid="{00000000-0005-0000-0000-0000CA680000}"/>
    <cellStyle name="Currency [0] 15343" xfId="26753" hidden="1" xr:uid="{00000000-0005-0000-0000-0000A2680000}"/>
    <cellStyle name="Currency [0] 15344" xfId="26782" hidden="1" xr:uid="{00000000-0005-0000-0000-0000BF680000}"/>
    <cellStyle name="Currency [0] 15345" xfId="26779" hidden="1" xr:uid="{00000000-0005-0000-0000-0000BC680000}"/>
    <cellStyle name="Currency [0] 15346" xfId="26832" hidden="1" xr:uid="{00000000-0005-0000-0000-0000F1680000}"/>
    <cellStyle name="Currency [0] 15347" xfId="26660" hidden="1" xr:uid="{00000000-0005-0000-0000-000045680000}"/>
    <cellStyle name="Currency [0] 15348" xfId="26819" hidden="1" xr:uid="{00000000-0005-0000-0000-0000E4680000}"/>
    <cellStyle name="Currency [0] 15349" xfId="26836" hidden="1" xr:uid="{00000000-0005-0000-0000-0000F5680000}"/>
    <cellStyle name="Currency [0] 1535" xfId="1684" hidden="1" xr:uid="{00000000-0005-0000-0000-0000B5060000}"/>
    <cellStyle name="Currency [0] 15350" xfId="26838" hidden="1" xr:uid="{00000000-0005-0000-0000-0000F7680000}"/>
    <cellStyle name="Currency [0] 15351" xfId="26719" hidden="1" xr:uid="{00000000-0005-0000-0000-000080680000}"/>
    <cellStyle name="Currency [0] 15352" xfId="26755" hidden="1" xr:uid="{00000000-0005-0000-0000-0000A4680000}"/>
    <cellStyle name="Currency [0] 15353" xfId="26824" hidden="1" xr:uid="{00000000-0005-0000-0000-0000E9680000}"/>
    <cellStyle name="Currency [0] 15354" xfId="26812" hidden="1" xr:uid="{00000000-0005-0000-0000-0000DD680000}"/>
    <cellStyle name="Currency [0] 15355" xfId="26829" hidden="1" xr:uid="{00000000-0005-0000-0000-0000EE680000}"/>
    <cellStyle name="Currency [0] 15356" xfId="26840" hidden="1" xr:uid="{00000000-0005-0000-0000-0000F9680000}"/>
    <cellStyle name="Currency [0] 15357" xfId="26688" hidden="1" xr:uid="{00000000-0005-0000-0000-000061680000}"/>
    <cellStyle name="Currency [0] 15358" xfId="26752" hidden="1" xr:uid="{00000000-0005-0000-0000-0000A1680000}"/>
    <cellStyle name="Currency [0] 15359" xfId="26844" hidden="1" xr:uid="{00000000-0005-0000-0000-0000FD680000}"/>
    <cellStyle name="Currency [0] 1536" xfId="1688" hidden="1" xr:uid="{00000000-0005-0000-0000-0000B9060000}"/>
    <cellStyle name="Currency [0] 15360" xfId="26846" hidden="1" xr:uid="{00000000-0005-0000-0000-0000FF680000}"/>
    <cellStyle name="Currency [0] 15361" xfId="26801" hidden="1" xr:uid="{00000000-0005-0000-0000-0000D2680000}"/>
    <cellStyle name="Currency [0] 15362" xfId="26813" hidden="1" xr:uid="{00000000-0005-0000-0000-0000DE680000}"/>
    <cellStyle name="Currency [0] 15363" xfId="26841" hidden="1" xr:uid="{00000000-0005-0000-0000-0000FA680000}"/>
    <cellStyle name="Currency [0] 15364" xfId="26814" hidden="1" xr:uid="{00000000-0005-0000-0000-0000DF680000}"/>
    <cellStyle name="Currency [0] 15365" xfId="26847" hidden="1" xr:uid="{00000000-0005-0000-0000-000000690000}"/>
    <cellStyle name="Currency [0] 15366" xfId="26849" hidden="1" xr:uid="{00000000-0005-0000-0000-000002690000}"/>
    <cellStyle name="Currency [0] 15367" xfId="26842" hidden="1" xr:uid="{00000000-0005-0000-0000-0000FB680000}"/>
    <cellStyle name="Currency [0] 15368" xfId="26788" hidden="1" xr:uid="{00000000-0005-0000-0000-0000C5680000}"/>
    <cellStyle name="Currency [0] 15369" xfId="26851" hidden="1" xr:uid="{00000000-0005-0000-0000-000004690000}"/>
    <cellStyle name="Currency [0] 1537" xfId="1613" hidden="1" xr:uid="{00000000-0005-0000-0000-00006E060000}"/>
    <cellStyle name="Currency [0] 15370" xfId="26853" hidden="1" xr:uid="{00000000-0005-0000-0000-000006690000}"/>
    <cellStyle name="Currency [0] 15371" xfId="26215" hidden="1" xr:uid="{00000000-0005-0000-0000-000088660000}"/>
    <cellStyle name="Currency [0] 15372" xfId="26156" hidden="1" xr:uid="{00000000-0005-0000-0000-00004D660000}"/>
    <cellStyle name="Currency [0] 15373" xfId="26859" hidden="1" xr:uid="{00000000-0005-0000-0000-00000C690000}"/>
    <cellStyle name="Currency [0] 15374" xfId="26865" hidden="1" xr:uid="{00000000-0005-0000-0000-000012690000}"/>
    <cellStyle name="Currency [0] 15375" xfId="26867" hidden="1" xr:uid="{00000000-0005-0000-0000-000014690000}"/>
    <cellStyle name="Currency [0] 15376" xfId="26146" hidden="1" xr:uid="{00000000-0005-0000-0000-000043660000}"/>
    <cellStyle name="Currency [0] 15377" xfId="26861" hidden="1" xr:uid="{00000000-0005-0000-0000-00000E690000}"/>
    <cellStyle name="Currency [0] 15378" xfId="26869" hidden="1" xr:uid="{00000000-0005-0000-0000-000016690000}"/>
    <cellStyle name="Currency [0] 15379" xfId="26871" hidden="1" xr:uid="{00000000-0005-0000-0000-000018690000}"/>
    <cellStyle name="Currency [0] 1538" xfId="1645" hidden="1" xr:uid="{00000000-0005-0000-0000-00008E060000}"/>
    <cellStyle name="Currency [0] 15380" xfId="26860" hidden="1" xr:uid="{00000000-0005-0000-0000-00000D690000}"/>
    <cellStyle name="Currency [0] 15381" xfId="26191" hidden="1" xr:uid="{00000000-0005-0000-0000-000070660000}"/>
    <cellStyle name="Currency [0] 15382" xfId="26882" hidden="1" xr:uid="{00000000-0005-0000-0000-000023690000}"/>
    <cellStyle name="Currency [0] 15383" xfId="26891" hidden="1" xr:uid="{00000000-0005-0000-0000-00002C690000}"/>
    <cellStyle name="Currency [0] 15384" xfId="26902" hidden="1" xr:uid="{00000000-0005-0000-0000-000037690000}"/>
    <cellStyle name="Currency [0] 15385" xfId="26908" hidden="1" xr:uid="{00000000-0005-0000-0000-00003D690000}"/>
    <cellStyle name="Currency [0] 15386" xfId="26880" hidden="1" xr:uid="{00000000-0005-0000-0000-000021690000}"/>
    <cellStyle name="Currency [0] 15387" xfId="26898" hidden="1" xr:uid="{00000000-0005-0000-0000-000033690000}"/>
    <cellStyle name="Currency [0] 15388" xfId="26920" hidden="1" xr:uid="{00000000-0005-0000-0000-000049690000}"/>
    <cellStyle name="Currency [0] 15389" xfId="26922" hidden="1" xr:uid="{00000000-0005-0000-0000-00004B690000}"/>
    <cellStyle name="Currency [0] 1539" xfId="1691" hidden="1" xr:uid="{00000000-0005-0000-0000-0000BC060000}"/>
    <cellStyle name="Currency [0] 15390" xfId="26856" hidden="1" xr:uid="{00000000-0005-0000-0000-000009690000}"/>
    <cellStyle name="Currency [0] 15391" xfId="26145" hidden="1" xr:uid="{00000000-0005-0000-0000-000042660000}"/>
    <cellStyle name="Currency [0] 15392" xfId="26894" hidden="1" xr:uid="{00000000-0005-0000-0000-00002F690000}"/>
    <cellStyle name="Currency [0] 15393" xfId="26124" hidden="1" xr:uid="{00000000-0005-0000-0000-00002D660000}"/>
    <cellStyle name="Currency [0] 15394" xfId="26883" hidden="1" xr:uid="{00000000-0005-0000-0000-000024690000}"/>
    <cellStyle name="Currency [0] 15395" xfId="26927" hidden="1" xr:uid="{00000000-0005-0000-0000-000050690000}"/>
    <cellStyle name="Currency [0] 15396" xfId="26895" hidden="1" xr:uid="{00000000-0005-0000-0000-000030690000}"/>
    <cellStyle name="Currency [0] 15397" xfId="26903" hidden="1" xr:uid="{00000000-0005-0000-0000-000038690000}"/>
    <cellStyle name="Currency [0] 15398" xfId="26939" hidden="1" xr:uid="{00000000-0005-0000-0000-00005C690000}"/>
    <cellStyle name="Currency [0] 15399" xfId="26941" hidden="1" xr:uid="{00000000-0005-0000-0000-00005E690000}"/>
    <cellStyle name="Currency [0] 154" xfId="267" hidden="1" xr:uid="{00000000-0005-0000-0000-00002C010000}"/>
    <cellStyle name="Currency [0] 1540" xfId="1692" hidden="1" xr:uid="{00000000-0005-0000-0000-0000BD060000}"/>
    <cellStyle name="Currency [0] 15400" xfId="26897" hidden="1" xr:uid="{00000000-0005-0000-0000-000032690000}"/>
    <cellStyle name="Currency [0] 15401" xfId="26910" hidden="1" xr:uid="{00000000-0005-0000-0000-00003F690000}"/>
    <cellStyle name="Currency [0] 15402" xfId="26915" hidden="1" xr:uid="{00000000-0005-0000-0000-000044690000}"/>
    <cellStyle name="Currency [0] 15403" xfId="26909" hidden="1" xr:uid="{00000000-0005-0000-0000-00003E690000}"/>
    <cellStyle name="Currency [0] 15404" xfId="26957" hidden="1" xr:uid="{00000000-0005-0000-0000-00006E690000}"/>
    <cellStyle name="Currency [0] 15405" xfId="26965" hidden="1" xr:uid="{00000000-0005-0000-0000-000076690000}"/>
    <cellStyle name="Currency [0] 15406" xfId="26893" hidden="1" xr:uid="{00000000-0005-0000-0000-00002E690000}"/>
    <cellStyle name="Currency [0] 15407" xfId="26951" hidden="1" xr:uid="{00000000-0005-0000-0000-000068690000}"/>
    <cellStyle name="Currency [0] 15408" xfId="26974" hidden="1" xr:uid="{00000000-0005-0000-0000-00007F690000}"/>
    <cellStyle name="Currency [0] 15409" xfId="26976" hidden="1" xr:uid="{00000000-0005-0000-0000-000081690000}"/>
    <cellStyle name="Currency [0] 1541" xfId="1669" hidden="1" xr:uid="{00000000-0005-0000-0000-0000A6060000}"/>
    <cellStyle name="Currency [0] 15410" xfId="26876" hidden="1" xr:uid="{00000000-0005-0000-0000-00001D690000}"/>
    <cellStyle name="Currency [0] 15411" xfId="26886" hidden="1" xr:uid="{00000000-0005-0000-0000-000027690000}"/>
    <cellStyle name="Currency [0] 15412" xfId="26948" hidden="1" xr:uid="{00000000-0005-0000-0000-000065690000}"/>
    <cellStyle name="Currency [0] 15413" xfId="26913" hidden="1" xr:uid="{00000000-0005-0000-0000-000042690000}"/>
    <cellStyle name="Currency [0] 15414" xfId="26863" hidden="1" xr:uid="{00000000-0005-0000-0000-000010690000}"/>
    <cellStyle name="Currency [0] 15415" xfId="26984" hidden="1" xr:uid="{00000000-0005-0000-0000-000089690000}"/>
    <cellStyle name="Currency [0] 15416" xfId="26949" hidden="1" xr:uid="{00000000-0005-0000-0000-000066690000}"/>
    <cellStyle name="Currency [0] 15417" xfId="26960" hidden="1" xr:uid="{00000000-0005-0000-0000-000071690000}"/>
    <cellStyle name="Currency [0] 15418" xfId="26992" hidden="1" xr:uid="{00000000-0005-0000-0000-000091690000}"/>
    <cellStyle name="Currency [0] 15419" xfId="26994" hidden="1" xr:uid="{00000000-0005-0000-0000-000093690000}"/>
    <cellStyle name="Currency [0] 1542" xfId="1675" hidden="1" xr:uid="{00000000-0005-0000-0000-0000AC060000}"/>
    <cellStyle name="Currency [0] 15420" xfId="26946" hidden="1" xr:uid="{00000000-0005-0000-0000-000063690000}"/>
    <cellStyle name="Currency [0] 15421" xfId="26945" hidden="1" xr:uid="{00000000-0005-0000-0000-000062690000}"/>
    <cellStyle name="Currency [0] 15422" xfId="26935" hidden="1" xr:uid="{00000000-0005-0000-0000-000058690000}"/>
    <cellStyle name="Currency [0] 15423" xfId="26931" hidden="1" xr:uid="{00000000-0005-0000-0000-000054690000}"/>
    <cellStyle name="Currency [0] 15424" xfId="26933" hidden="1" xr:uid="{00000000-0005-0000-0000-000056690000}"/>
    <cellStyle name="Currency [0] 15425" xfId="27001" hidden="1" xr:uid="{00000000-0005-0000-0000-00009A690000}"/>
    <cellStyle name="Currency [0] 15426" xfId="26160" hidden="1" xr:uid="{00000000-0005-0000-0000-000051660000}"/>
    <cellStyle name="Currency [0] 15427" xfId="26979" hidden="1" xr:uid="{00000000-0005-0000-0000-000084690000}"/>
    <cellStyle name="Currency [0] 15428" xfId="27007" hidden="1" xr:uid="{00000000-0005-0000-0000-0000A0690000}"/>
    <cellStyle name="Currency [0] 15429" xfId="27009" hidden="1" xr:uid="{00000000-0005-0000-0000-0000A2690000}"/>
    <cellStyle name="Currency [0] 1543" xfId="1689" hidden="1" xr:uid="{00000000-0005-0000-0000-0000BA060000}"/>
    <cellStyle name="Currency [0] 15430" xfId="26884" hidden="1" xr:uid="{00000000-0005-0000-0000-000025690000}"/>
    <cellStyle name="Currency [0] 15431" xfId="26958" hidden="1" xr:uid="{00000000-0005-0000-0000-00006F690000}"/>
    <cellStyle name="Currency [0] 15432" xfId="26914" hidden="1" xr:uid="{00000000-0005-0000-0000-000043690000}"/>
    <cellStyle name="Currency [0] 15433" xfId="26950" hidden="1" xr:uid="{00000000-0005-0000-0000-000067690000}"/>
    <cellStyle name="Currency [0] 15434" xfId="26954" hidden="1" xr:uid="{00000000-0005-0000-0000-00006B690000}"/>
    <cellStyle name="Currency [0] 15435" xfId="27015" hidden="1" xr:uid="{00000000-0005-0000-0000-0000A8690000}"/>
    <cellStyle name="Currency [0] 15436" xfId="26173" hidden="1" xr:uid="{00000000-0005-0000-0000-00005E660000}"/>
    <cellStyle name="Currency [0] 15437" xfId="26997" hidden="1" xr:uid="{00000000-0005-0000-0000-000096690000}"/>
    <cellStyle name="Currency [0] 15438" xfId="27020" hidden="1" xr:uid="{00000000-0005-0000-0000-0000AD690000}"/>
    <cellStyle name="Currency [0] 15439" xfId="27022" hidden="1" xr:uid="{00000000-0005-0000-0000-0000AF690000}"/>
    <cellStyle name="Currency [0] 1544" xfId="1676" hidden="1" xr:uid="{00000000-0005-0000-0000-0000AD060000}"/>
    <cellStyle name="Currency [0] 15440" xfId="26878" hidden="1" xr:uid="{00000000-0005-0000-0000-00001F690000}"/>
    <cellStyle name="Currency [0] 15441" xfId="26977" hidden="1" xr:uid="{00000000-0005-0000-0000-000082690000}"/>
    <cellStyle name="Currency [0] 15442" xfId="26944" hidden="1" xr:uid="{00000000-0005-0000-0000-000061690000}"/>
    <cellStyle name="Currency [0] 15443" xfId="26962" hidden="1" xr:uid="{00000000-0005-0000-0000-000073690000}"/>
    <cellStyle name="Currency [0] 15444" xfId="26959" hidden="1" xr:uid="{00000000-0005-0000-0000-000070690000}"/>
    <cellStyle name="Currency [0] 15445" xfId="27026" hidden="1" xr:uid="{00000000-0005-0000-0000-0000B3690000}"/>
    <cellStyle name="Currency [0] 15446" xfId="26911" hidden="1" xr:uid="{00000000-0005-0000-0000-000040690000}"/>
    <cellStyle name="Currency [0] 15447" xfId="27011" hidden="1" xr:uid="{00000000-0005-0000-0000-0000A4690000}"/>
    <cellStyle name="Currency [0] 15448" xfId="27033" hidden="1" xr:uid="{00000000-0005-0000-0000-0000BA690000}"/>
    <cellStyle name="Currency [0] 15449" xfId="27035" hidden="1" xr:uid="{00000000-0005-0000-0000-0000BC690000}"/>
    <cellStyle name="Currency [0] 1545" xfId="1693" hidden="1" xr:uid="{00000000-0005-0000-0000-0000BE060000}"/>
    <cellStyle name="Currency [0] 15450" xfId="26963" hidden="1" xr:uid="{00000000-0005-0000-0000-000074690000}"/>
    <cellStyle name="Currency [0] 15451" xfId="26995" hidden="1" xr:uid="{00000000-0005-0000-0000-000094690000}"/>
    <cellStyle name="Currency [0] 15452" xfId="26125" hidden="1" xr:uid="{00000000-0005-0000-0000-00002E660000}"/>
    <cellStyle name="Currency [0] 15453" xfId="26981" hidden="1" xr:uid="{00000000-0005-0000-0000-000086690000}"/>
    <cellStyle name="Currency [0] 15454" xfId="26978" hidden="1" xr:uid="{00000000-0005-0000-0000-000083690000}"/>
    <cellStyle name="Currency [0] 15455" xfId="27039" hidden="1" xr:uid="{00000000-0005-0000-0000-0000C0690000}"/>
    <cellStyle name="Currency [0] 15456" xfId="26874" hidden="1" xr:uid="{00000000-0005-0000-0000-00001B690000}"/>
    <cellStyle name="Currency [0] 15457" xfId="27023" hidden="1" xr:uid="{00000000-0005-0000-0000-0000B0690000}"/>
    <cellStyle name="Currency [0] 15458" xfId="27043" hidden="1" xr:uid="{00000000-0005-0000-0000-0000C4690000}"/>
    <cellStyle name="Currency [0] 15459" xfId="27045" hidden="1" xr:uid="{00000000-0005-0000-0000-0000C6690000}"/>
    <cellStyle name="Currency [0] 1546" xfId="1694" hidden="1" xr:uid="{00000000-0005-0000-0000-0000BF060000}"/>
    <cellStyle name="Currency [0] 15460" xfId="26982" hidden="1" xr:uid="{00000000-0005-0000-0000-000087690000}"/>
    <cellStyle name="Currency [0] 15461" xfId="27010" hidden="1" xr:uid="{00000000-0005-0000-0000-0000A3690000}"/>
    <cellStyle name="Currency [0] 15462" xfId="26970" hidden="1" xr:uid="{00000000-0005-0000-0000-00007B690000}"/>
    <cellStyle name="Currency [0] 15463" xfId="26999" hidden="1" xr:uid="{00000000-0005-0000-0000-000098690000}"/>
    <cellStyle name="Currency [0] 15464" xfId="26996" hidden="1" xr:uid="{00000000-0005-0000-0000-000095690000}"/>
    <cellStyle name="Currency [0] 15465" xfId="27049" hidden="1" xr:uid="{00000000-0005-0000-0000-0000CA690000}"/>
    <cellStyle name="Currency [0] 15466" xfId="26877" hidden="1" xr:uid="{00000000-0005-0000-0000-00001E690000}"/>
    <cellStyle name="Currency [0] 15467" xfId="27036" hidden="1" xr:uid="{00000000-0005-0000-0000-0000BD690000}"/>
    <cellStyle name="Currency [0] 15468" xfId="27053" hidden="1" xr:uid="{00000000-0005-0000-0000-0000CE690000}"/>
    <cellStyle name="Currency [0] 15469" xfId="27055" hidden="1" xr:uid="{00000000-0005-0000-0000-0000D0690000}"/>
    <cellStyle name="Currency [0] 1547" xfId="1690" hidden="1" xr:uid="{00000000-0005-0000-0000-0000BB060000}"/>
    <cellStyle name="Currency [0] 15470" xfId="26936" hidden="1" xr:uid="{00000000-0005-0000-0000-000059690000}"/>
    <cellStyle name="Currency [0] 15471" xfId="26972" hidden="1" xr:uid="{00000000-0005-0000-0000-00007D690000}"/>
    <cellStyle name="Currency [0] 15472" xfId="27041" hidden="1" xr:uid="{00000000-0005-0000-0000-0000C2690000}"/>
    <cellStyle name="Currency [0] 15473" xfId="27029" hidden="1" xr:uid="{00000000-0005-0000-0000-0000B6690000}"/>
    <cellStyle name="Currency [0] 15474" xfId="27046" hidden="1" xr:uid="{00000000-0005-0000-0000-0000C7690000}"/>
    <cellStyle name="Currency [0] 15475" xfId="27057" hidden="1" xr:uid="{00000000-0005-0000-0000-0000D2690000}"/>
    <cellStyle name="Currency [0] 15476" xfId="26905" hidden="1" xr:uid="{00000000-0005-0000-0000-00003A690000}"/>
    <cellStyle name="Currency [0] 15477" xfId="26969" hidden="1" xr:uid="{00000000-0005-0000-0000-00007A690000}"/>
    <cellStyle name="Currency [0] 15478" xfId="27061" hidden="1" xr:uid="{00000000-0005-0000-0000-0000D6690000}"/>
    <cellStyle name="Currency [0] 15479" xfId="27063" hidden="1" xr:uid="{00000000-0005-0000-0000-0000D8690000}"/>
    <cellStyle name="Currency [0] 1548" xfId="1663" hidden="1" xr:uid="{00000000-0005-0000-0000-0000A0060000}"/>
    <cellStyle name="Currency [0] 15480" xfId="27018" hidden="1" xr:uid="{00000000-0005-0000-0000-0000AB690000}"/>
    <cellStyle name="Currency [0] 15481" xfId="27030" hidden="1" xr:uid="{00000000-0005-0000-0000-0000B7690000}"/>
    <cellStyle name="Currency [0] 15482" xfId="27058" hidden="1" xr:uid="{00000000-0005-0000-0000-0000D3690000}"/>
    <cellStyle name="Currency [0] 15483" xfId="27031" hidden="1" xr:uid="{00000000-0005-0000-0000-0000B8690000}"/>
    <cellStyle name="Currency [0] 15484" xfId="27064" hidden="1" xr:uid="{00000000-0005-0000-0000-0000D9690000}"/>
    <cellStyle name="Currency [0] 15485" xfId="27066" hidden="1" xr:uid="{00000000-0005-0000-0000-0000DB690000}"/>
    <cellStyle name="Currency [0] 15486" xfId="27059" hidden="1" xr:uid="{00000000-0005-0000-0000-0000D4690000}"/>
    <cellStyle name="Currency [0] 15487" xfId="27005" hidden="1" xr:uid="{00000000-0005-0000-0000-00009E690000}"/>
    <cellStyle name="Currency [0] 15488" xfId="27068" hidden="1" xr:uid="{00000000-0005-0000-0000-0000DD690000}"/>
    <cellStyle name="Currency [0] 15489" xfId="27070" hidden="1" xr:uid="{00000000-0005-0000-0000-0000DF690000}"/>
    <cellStyle name="Currency [0] 1549" xfId="1695" hidden="1" xr:uid="{00000000-0005-0000-0000-0000C0060000}"/>
    <cellStyle name="Currency [0] 15490" xfId="25830" hidden="1" xr:uid="{00000000-0005-0000-0000-000007650000}"/>
    <cellStyle name="Currency [0] 15491" xfId="25885" hidden="1" xr:uid="{00000000-0005-0000-0000-00003E650000}"/>
    <cellStyle name="Currency [0] 15492" xfId="25910" hidden="1" xr:uid="{00000000-0005-0000-0000-000057650000}"/>
    <cellStyle name="Currency [0] 15493" xfId="27075" hidden="1" xr:uid="{00000000-0005-0000-0000-0000E4690000}"/>
    <cellStyle name="Currency [0] 15494" xfId="27078" hidden="1" xr:uid="{00000000-0005-0000-0000-0000E7690000}"/>
    <cellStyle name="Currency [0] 15495" xfId="25838" hidden="1" xr:uid="{00000000-0005-0000-0000-00000F650000}"/>
    <cellStyle name="Currency [0] 15496" xfId="27071" hidden="1" xr:uid="{00000000-0005-0000-0000-0000E0690000}"/>
    <cellStyle name="Currency [0] 15497" xfId="27080" hidden="1" xr:uid="{00000000-0005-0000-0000-0000E9690000}"/>
    <cellStyle name="Currency [0] 15498" xfId="27082" hidden="1" xr:uid="{00000000-0005-0000-0000-0000EB690000}"/>
    <cellStyle name="Currency [0] 15499" xfId="25863" hidden="1" xr:uid="{00000000-0005-0000-0000-000028650000}"/>
    <cellStyle name="Currency [0] 155" xfId="273" hidden="1" xr:uid="{00000000-0005-0000-0000-000032010000}"/>
    <cellStyle name="Currency [0] 1550" xfId="1696" hidden="1" xr:uid="{00000000-0005-0000-0000-0000C1060000}"/>
    <cellStyle name="Currency [0] 15500" xfId="25829" hidden="1" xr:uid="{00000000-0005-0000-0000-000006650000}"/>
    <cellStyle name="Currency [0] 15501" xfId="27093" hidden="1" xr:uid="{00000000-0005-0000-0000-0000F6690000}"/>
    <cellStyle name="Currency [0] 15502" xfId="27102" hidden="1" xr:uid="{00000000-0005-0000-0000-0000FF690000}"/>
    <cellStyle name="Currency [0] 15503" xfId="27113" hidden="1" xr:uid="{00000000-0005-0000-0000-00000A6A0000}"/>
    <cellStyle name="Currency [0] 15504" xfId="27119" hidden="1" xr:uid="{00000000-0005-0000-0000-0000106A0000}"/>
    <cellStyle name="Currency [0] 15505" xfId="27091" hidden="1" xr:uid="{00000000-0005-0000-0000-0000F4690000}"/>
    <cellStyle name="Currency [0] 15506" xfId="27109" hidden="1" xr:uid="{00000000-0005-0000-0000-0000066A0000}"/>
    <cellStyle name="Currency [0] 15507" xfId="27131" hidden="1" xr:uid="{00000000-0005-0000-0000-00001C6A0000}"/>
    <cellStyle name="Currency [0] 15508" xfId="27133" hidden="1" xr:uid="{00000000-0005-0000-0000-00001E6A0000}"/>
    <cellStyle name="Currency [0] 15509" xfId="25833" hidden="1" xr:uid="{00000000-0005-0000-0000-00000A650000}"/>
    <cellStyle name="Currency [0] 1551" xfId="1455" hidden="1" xr:uid="{00000000-0005-0000-0000-0000D0050000}"/>
    <cellStyle name="Currency [0] 15510" xfId="25847" hidden="1" xr:uid="{00000000-0005-0000-0000-000018650000}"/>
    <cellStyle name="Currency [0] 15511" xfId="27105" hidden="1" xr:uid="{00000000-0005-0000-0000-0000026A0000}"/>
    <cellStyle name="Currency [0] 15512" xfId="25842" hidden="1" xr:uid="{00000000-0005-0000-0000-000013650000}"/>
    <cellStyle name="Currency [0] 15513" xfId="27094" hidden="1" xr:uid="{00000000-0005-0000-0000-0000F7690000}"/>
    <cellStyle name="Currency [0] 15514" xfId="27138" hidden="1" xr:uid="{00000000-0005-0000-0000-0000236A0000}"/>
    <cellStyle name="Currency [0] 15515" xfId="27106" hidden="1" xr:uid="{00000000-0005-0000-0000-0000036A0000}"/>
    <cellStyle name="Currency [0] 15516" xfId="27114" hidden="1" xr:uid="{00000000-0005-0000-0000-00000B6A0000}"/>
    <cellStyle name="Currency [0] 15517" xfId="27150" hidden="1" xr:uid="{00000000-0005-0000-0000-00002F6A0000}"/>
    <cellStyle name="Currency [0] 15518" xfId="27152" hidden="1" xr:uid="{00000000-0005-0000-0000-0000316A0000}"/>
    <cellStyle name="Currency [0] 15519" xfId="27108" hidden="1" xr:uid="{00000000-0005-0000-0000-0000056A0000}"/>
    <cellStyle name="Currency [0] 1552" xfId="1445" hidden="1" xr:uid="{00000000-0005-0000-0000-0000C6050000}"/>
    <cellStyle name="Currency [0] 15520" xfId="27121" hidden="1" xr:uid="{00000000-0005-0000-0000-0000126A0000}"/>
    <cellStyle name="Currency [0] 15521" xfId="27126" hidden="1" xr:uid="{00000000-0005-0000-0000-0000176A0000}"/>
    <cellStyle name="Currency [0] 15522" xfId="27120" hidden="1" xr:uid="{00000000-0005-0000-0000-0000116A0000}"/>
    <cellStyle name="Currency [0] 15523" xfId="27168" hidden="1" xr:uid="{00000000-0005-0000-0000-0000416A0000}"/>
    <cellStyle name="Currency [0] 15524" xfId="27176" hidden="1" xr:uid="{00000000-0005-0000-0000-0000496A0000}"/>
    <cellStyle name="Currency [0] 15525" xfId="27104" hidden="1" xr:uid="{00000000-0005-0000-0000-0000016A0000}"/>
    <cellStyle name="Currency [0] 15526" xfId="27162" hidden="1" xr:uid="{00000000-0005-0000-0000-00003B6A0000}"/>
    <cellStyle name="Currency [0] 15527" xfId="27185" hidden="1" xr:uid="{00000000-0005-0000-0000-0000526A0000}"/>
    <cellStyle name="Currency [0] 15528" xfId="27187" hidden="1" xr:uid="{00000000-0005-0000-0000-0000546A0000}"/>
    <cellStyle name="Currency [0] 15529" xfId="27087" hidden="1" xr:uid="{00000000-0005-0000-0000-0000F0690000}"/>
    <cellStyle name="Currency [0] 1553" xfId="1698" hidden="1" xr:uid="{00000000-0005-0000-0000-0000C3060000}"/>
    <cellStyle name="Currency [0] 15530" xfId="27097" hidden="1" xr:uid="{00000000-0005-0000-0000-0000FA690000}"/>
    <cellStyle name="Currency [0] 15531" xfId="27159" hidden="1" xr:uid="{00000000-0005-0000-0000-0000386A0000}"/>
    <cellStyle name="Currency [0] 15532" xfId="27124" hidden="1" xr:uid="{00000000-0005-0000-0000-0000156A0000}"/>
    <cellStyle name="Currency [0] 15533" xfId="27073" hidden="1" xr:uid="{00000000-0005-0000-0000-0000E2690000}"/>
    <cellStyle name="Currency [0] 15534" xfId="27195" hidden="1" xr:uid="{00000000-0005-0000-0000-00005C6A0000}"/>
    <cellStyle name="Currency [0] 15535" xfId="27160" hidden="1" xr:uid="{00000000-0005-0000-0000-0000396A0000}"/>
    <cellStyle name="Currency [0] 15536" xfId="27171" hidden="1" xr:uid="{00000000-0005-0000-0000-0000446A0000}"/>
    <cellStyle name="Currency [0] 15537" xfId="27203" hidden="1" xr:uid="{00000000-0005-0000-0000-0000646A0000}"/>
    <cellStyle name="Currency [0] 15538" xfId="27205" hidden="1" xr:uid="{00000000-0005-0000-0000-0000666A0000}"/>
    <cellStyle name="Currency [0] 15539" xfId="27157" hidden="1" xr:uid="{00000000-0005-0000-0000-0000366A0000}"/>
    <cellStyle name="Currency [0] 1554" xfId="1702" hidden="1" xr:uid="{00000000-0005-0000-0000-0000C7060000}"/>
    <cellStyle name="Currency [0] 15540" xfId="27156" hidden="1" xr:uid="{00000000-0005-0000-0000-0000356A0000}"/>
    <cellStyle name="Currency [0] 15541" xfId="27146" hidden="1" xr:uid="{00000000-0005-0000-0000-00002B6A0000}"/>
    <cellStyle name="Currency [0] 15542" xfId="27142" hidden="1" xr:uid="{00000000-0005-0000-0000-0000276A0000}"/>
    <cellStyle name="Currency [0] 15543" xfId="27144" hidden="1" xr:uid="{00000000-0005-0000-0000-0000296A0000}"/>
    <cellStyle name="Currency [0] 15544" xfId="27212" hidden="1" xr:uid="{00000000-0005-0000-0000-00006D6A0000}"/>
    <cellStyle name="Currency [0] 15545" xfId="25865" hidden="1" xr:uid="{00000000-0005-0000-0000-00002A650000}"/>
    <cellStyle name="Currency [0] 15546" xfId="27190" hidden="1" xr:uid="{00000000-0005-0000-0000-0000576A0000}"/>
    <cellStyle name="Currency [0] 15547" xfId="27218" hidden="1" xr:uid="{00000000-0005-0000-0000-0000736A0000}"/>
    <cellStyle name="Currency [0] 15548" xfId="27220" hidden="1" xr:uid="{00000000-0005-0000-0000-0000756A0000}"/>
    <cellStyle name="Currency [0] 15549" xfId="27095" hidden="1" xr:uid="{00000000-0005-0000-0000-0000F8690000}"/>
    <cellStyle name="Currency [0] 1555" xfId="1703" hidden="1" xr:uid="{00000000-0005-0000-0000-0000C8060000}"/>
    <cellStyle name="Currency [0] 15550" xfId="27169" hidden="1" xr:uid="{00000000-0005-0000-0000-0000426A0000}"/>
    <cellStyle name="Currency [0] 15551" xfId="27125" hidden="1" xr:uid="{00000000-0005-0000-0000-0000166A0000}"/>
    <cellStyle name="Currency [0] 15552" xfId="27161" hidden="1" xr:uid="{00000000-0005-0000-0000-00003A6A0000}"/>
    <cellStyle name="Currency [0] 15553" xfId="27165" hidden="1" xr:uid="{00000000-0005-0000-0000-00003E6A0000}"/>
    <cellStyle name="Currency [0] 15554" xfId="27226" hidden="1" xr:uid="{00000000-0005-0000-0000-00007B6A0000}"/>
    <cellStyle name="Currency [0] 15555" xfId="25849" hidden="1" xr:uid="{00000000-0005-0000-0000-00001A650000}"/>
    <cellStyle name="Currency [0] 15556" xfId="27208" hidden="1" xr:uid="{00000000-0005-0000-0000-0000696A0000}"/>
    <cellStyle name="Currency [0] 15557" xfId="27231" hidden="1" xr:uid="{00000000-0005-0000-0000-0000806A0000}"/>
    <cellStyle name="Currency [0] 15558" xfId="27233" hidden="1" xr:uid="{00000000-0005-0000-0000-0000826A0000}"/>
    <cellStyle name="Currency [0] 15559" xfId="27089" hidden="1" xr:uid="{00000000-0005-0000-0000-0000F2690000}"/>
    <cellStyle name="Currency [0] 1556" xfId="1452" hidden="1" xr:uid="{00000000-0005-0000-0000-0000CD050000}"/>
    <cellStyle name="Currency [0] 15560" xfId="27188" hidden="1" xr:uid="{00000000-0005-0000-0000-0000556A0000}"/>
    <cellStyle name="Currency [0] 15561" xfId="27155" hidden="1" xr:uid="{00000000-0005-0000-0000-0000346A0000}"/>
    <cellStyle name="Currency [0] 15562" xfId="27173" hidden="1" xr:uid="{00000000-0005-0000-0000-0000466A0000}"/>
    <cellStyle name="Currency [0] 15563" xfId="27170" hidden="1" xr:uid="{00000000-0005-0000-0000-0000436A0000}"/>
    <cellStyle name="Currency [0] 15564" xfId="27237" hidden="1" xr:uid="{00000000-0005-0000-0000-0000866A0000}"/>
    <cellStyle name="Currency [0] 15565" xfId="27122" hidden="1" xr:uid="{00000000-0005-0000-0000-0000136A0000}"/>
    <cellStyle name="Currency [0] 15566" xfId="27222" hidden="1" xr:uid="{00000000-0005-0000-0000-0000776A0000}"/>
    <cellStyle name="Currency [0] 15567" xfId="27244" hidden="1" xr:uid="{00000000-0005-0000-0000-00008D6A0000}"/>
    <cellStyle name="Currency [0] 15568" xfId="27246" hidden="1" xr:uid="{00000000-0005-0000-0000-00008F6A0000}"/>
    <cellStyle name="Currency [0] 15569" xfId="27174" hidden="1" xr:uid="{00000000-0005-0000-0000-0000476A0000}"/>
    <cellStyle name="Currency [0] 1557" xfId="1700" hidden="1" xr:uid="{00000000-0005-0000-0000-0000C5060000}"/>
    <cellStyle name="Currency [0] 15570" xfId="27206" hidden="1" xr:uid="{00000000-0005-0000-0000-0000676A0000}"/>
    <cellStyle name="Currency [0] 15571" xfId="25836" hidden="1" xr:uid="{00000000-0005-0000-0000-00000D650000}"/>
    <cellStyle name="Currency [0] 15572" xfId="27192" hidden="1" xr:uid="{00000000-0005-0000-0000-0000596A0000}"/>
    <cellStyle name="Currency [0] 15573" xfId="27189" hidden="1" xr:uid="{00000000-0005-0000-0000-0000566A0000}"/>
    <cellStyle name="Currency [0] 15574" xfId="27250" hidden="1" xr:uid="{00000000-0005-0000-0000-0000936A0000}"/>
    <cellStyle name="Currency [0] 15575" xfId="27085" hidden="1" xr:uid="{00000000-0005-0000-0000-0000EE690000}"/>
    <cellStyle name="Currency [0] 15576" xfId="27234" hidden="1" xr:uid="{00000000-0005-0000-0000-0000836A0000}"/>
    <cellStyle name="Currency [0] 15577" xfId="27254" hidden="1" xr:uid="{00000000-0005-0000-0000-0000976A0000}"/>
    <cellStyle name="Currency [0] 15578" xfId="27256" hidden="1" xr:uid="{00000000-0005-0000-0000-0000996A0000}"/>
    <cellStyle name="Currency [0] 15579" xfId="27193" hidden="1" xr:uid="{00000000-0005-0000-0000-00005A6A0000}"/>
    <cellStyle name="Currency [0] 1558" xfId="1704" hidden="1" xr:uid="{00000000-0005-0000-0000-0000C9060000}"/>
    <cellStyle name="Currency [0] 15580" xfId="27221" hidden="1" xr:uid="{00000000-0005-0000-0000-0000766A0000}"/>
    <cellStyle name="Currency [0] 15581" xfId="27181" hidden="1" xr:uid="{00000000-0005-0000-0000-00004E6A0000}"/>
    <cellStyle name="Currency [0] 15582" xfId="27210" hidden="1" xr:uid="{00000000-0005-0000-0000-00006B6A0000}"/>
    <cellStyle name="Currency [0] 15583" xfId="27207" hidden="1" xr:uid="{00000000-0005-0000-0000-0000686A0000}"/>
    <cellStyle name="Currency [0] 15584" xfId="27260" hidden="1" xr:uid="{00000000-0005-0000-0000-00009D6A0000}"/>
    <cellStyle name="Currency [0] 15585" xfId="27088" hidden="1" xr:uid="{00000000-0005-0000-0000-0000F1690000}"/>
    <cellStyle name="Currency [0] 15586" xfId="27247" hidden="1" xr:uid="{00000000-0005-0000-0000-0000906A0000}"/>
    <cellStyle name="Currency [0] 15587" xfId="27264" hidden="1" xr:uid="{00000000-0005-0000-0000-0000A16A0000}"/>
    <cellStyle name="Currency [0] 15588" xfId="27266" hidden="1" xr:uid="{00000000-0005-0000-0000-0000A36A0000}"/>
    <cellStyle name="Currency [0] 15589" xfId="27147" hidden="1" xr:uid="{00000000-0005-0000-0000-00002C6A0000}"/>
    <cellStyle name="Currency [0] 1559" xfId="1705" hidden="1" xr:uid="{00000000-0005-0000-0000-0000CA060000}"/>
    <cellStyle name="Currency [0] 15590" xfId="27183" hidden="1" xr:uid="{00000000-0005-0000-0000-0000506A0000}"/>
    <cellStyle name="Currency [0] 15591" xfId="27252" hidden="1" xr:uid="{00000000-0005-0000-0000-0000956A0000}"/>
    <cellStyle name="Currency [0] 15592" xfId="27240" hidden="1" xr:uid="{00000000-0005-0000-0000-0000896A0000}"/>
    <cellStyle name="Currency [0] 15593" xfId="27257" hidden="1" xr:uid="{00000000-0005-0000-0000-00009A6A0000}"/>
    <cellStyle name="Currency [0] 15594" xfId="27268" hidden="1" xr:uid="{00000000-0005-0000-0000-0000A56A0000}"/>
    <cellStyle name="Currency [0] 15595" xfId="27116" hidden="1" xr:uid="{00000000-0005-0000-0000-00000D6A0000}"/>
    <cellStyle name="Currency [0] 15596" xfId="27180" hidden="1" xr:uid="{00000000-0005-0000-0000-00004D6A0000}"/>
    <cellStyle name="Currency [0] 15597" xfId="27272" hidden="1" xr:uid="{00000000-0005-0000-0000-0000A96A0000}"/>
    <cellStyle name="Currency [0] 15598" xfId="27274" hidden="1" xr:uid="{00000000-0005-0000-0000-0000AB6A0000}"/>
    <cellStyle name="Currency [0] 15599" xfId="27229" hidden="1" xr:uid="{00000000-0005-0000-0000-00007E6A0000}"/>
    <cellStyle name="Currency [0] 156" xfId="235" hidden="1" xr:uid="{00000000-0005-0000-0000-00000C010000}"/>
    <cellStyle name="Currency [0] 1560" xfId="1699" hidden="1" xr:uid="{00000000-0005-0000-0000-0000C4060000}"/>
    <cellStyle name="Currency [0] 15600" xfId="27241" hidden="1" xr:uid="{00000000-0005-0000-0000-00008A6A0000}"/>
    <cellStyle name="Currency [0] 15601" xfId="27269" hidden="1" xr:uid="{00000000-0005-0000-0000-0000A66A0000}"/>
    <cellStyle name="Currency [0] 15602" xfId="27242" hidden="1" xr:uid="{00000000-0005-0000-0000-00008B6A0000}"/>
    <cellStyle name="Currency [0] 15603" xfId="27275" hidden="1" xr:uid="{00000000-0005-0000-0000-0000AC6A0000}"/>
    <cellStyle name="Currency [0] 15604" xfId="27277" hidden="1" xr:uid="{00000000-0005-0000-0000-0000AE6A0000}"/>
    <cellStyle name="Currency [0] 15605" xfId="27270" hidden="1" xr:uid="{00000000-0005-0000-0000-0000A76A0000}"/>
    <cellStyle name="Currency [0] 15606" xfId="27216" hidden="1" xr:uid="{00000000-0005-0000-0000-0000716A0000}"/>
    <cellStyle name="Currency [0] 15607" xfId="27279" hidden="1" xr:uid="{00000000-0005-0000-0000-0000B06A0000}"/>
    <cellStyle name="Currency [0] 15608" xfId="27281" hidden="1" xr:uid="{00000000-0005-0000-0000-0000B26A0000}"/>
    <cellStyle name="Currency [0] 15609" xfId="27340" hidden="1" xr:uid="{00000000-0005-0000-0000-0000ED6A0000}"/>
    <cellStyle name="Currency [0] 1561" xfId="1456" hidden="1" xr:uid="{00000000-0005-0000-0000-0000D1050000}"/>
    <cellStyle name="Currency [0] 15610" xfId="27359" hidden="1" xr:uid="{00000000-0005-0000-0000-0000006B0000}"/>
    <cellStyle name="Currency [0] 15611" xfId="27366" hidden="1" xr:uid="{00000000-0005-0000-0000-0000076B0000}"/>
    <cellStyle name="Currency [0] 15612" xfId="27373" hidden="1" xr:uid="{00000000-0005-0000-0000-00000E6B0000}"/>
    <cellStyle name="Currency [0] 15613" xfId="27378" hidden="1" xr:uid="{00000000-0005-0000-0000-0000136B0000}"/>
    <cellStyle name="Currency [0] 15614" xfId="27357" hidden="1" xr:uid="{00000000-0005-0000-0000-0000FE6A0000}"/>
    <cellStyle name="Currency [0] 15615" xfId="27368" hidden="1" xr:uid="{00000000-0005-0000-0000-0000096B0000}"/>
    <cellStyle name="Currency [0] 15616" xfId="27382" hidden="1" xr:uid="{00000000-0005-0000-0000-0000176B0000}"/>
    <cellStyle name="Currency [0] 15617" xfId="27384" hidden="1" xr:uid="{00000000-0005-0000-0000-0000196B0000}"/>
    <cellStyle name="Currency [0] 15618" xfId="27367" hidden="1" xr:uid="{00000000-0005-0000-0000-0000086B0000}"/>
    <cellStyle name="Currency [0] 15619" xfId="27341" hidden="1" xr:uid="{00000000-0005-0000-0000-0000EE6A0000}"/>
    <cellStyle name="Currency [0] 1562" xfId="1711" hidden="1" xr:uid="{00000000-0005-0000-0000-0000D0060000}"/>
    <cellStyle name="Currency [0] 15620" xfId="27395" hidden="1" xr:uid="{00000000-0005-0000-0000-0000246B0000}"/>
    <cellStyle name="Currency [0] 15621" xfId="27404" hidden="1" xr:uid="{00000000-0005-0000-0000-00002D6B0000}"/>
    <cellStyle name="Currency [0] 15622" xfId="27415" hidden="1" xr:uid="{00000000-0005-0000-0000-0000386B0000}"/>
    <cellStyle name="Currency [0] 15623" xfId="27421" hidden="1" xr:uid="{00000000-0005-0000-0000-00003E6B0000}"/>
    <cellStyle name="Currency [0] 15624" xfId="27393" hidden="1" xr:uid="{00000000-0005-0000-0000-0000226B0000}"/>
    <cellStyle name="Currency [0] 15625" xfId="27411" hidden="1" xr:uid="{00000000-0005-0000-0000-0000346B0000}"/>
    <cellStyle name="Currency [0] 15626" xfId="27433" hidden="1" xr:uid="{00000000-0005-0000-0000-00004A6B0000}"/>
    <cellStyle name="Currency [0] 15627" xfId="27435" hidden="1" xr:uid="{00000000-0005-0000-0000-00004C6B0000}"/>
    <cellStyle name="Currency [0] 15628" xfId="27363" hidden="1" xr:uid="{00000000-0005-0000-0000-0000046B0000}"/>
    <cellStyle name="Currency [0] 15629" xfId="27347" hidden="1" xr:uid="{00000000-0005-0000-0000-0000F46A0000}"/>
    <cellStyle name="Currency [0] 1563" xfId="1715" hidden="1" xr:uid="{00000000-0005-0000-0000-0000D4060000}"/>
    <cellStyle name="Currency [0] 15630" xfId="27407" hidden="1" xr:uid="{00000000-0005-0000-0000-0000306B0000}"/>
    <cellStyle name="Currency [0] 15631" xfId="27352" hidden="1" xr:uid="{00000000-0005-0000-0000-0000F96A0000}"/>
    <cellStyle name="Currency [0] 15632" xfId="27396" hidden="1" xr:uid="{00000000-0005-0000-0000-0000256B0000}"/>
    <cellStyle name="Currency [0] 15633" xfId="27440" hidden="1" xr:uid="{00000000-0005-0000-0000-0000516B0000}"/>
    <cellStyle name="Currency [0] 15634" xfId="27408" hidden="1" xr:uid="{00000000-0005-0000-0000-0000316B0000}"/>
    <cellStyle name="Currency [0] 15635" xfId="27416" hidden="1" xr:uid="{00000000-0005-0000-0000-0000396B0000}"/>
    <cellStyle name="Currency [0] 15636" xfId="27452" hidden="1" xr:uid="{00000000-0005-0000-0000-00005D6B0000}"/>
    <cellStyle name="Currency [0] 15637" xfId="27454" hidden="1" xr:uid="{00000000-0005-0000-0000-00005F6B0000}"/>
    <cellStyle name="Currency [0] 15638" xfId="27410" hidden="1" xr:uid="{00000000-0005-0000-0000-0000336B0000}"/>
    <cellStyle name="Currency [0] 15639" xfId="27423" hidden="1" xr:uid="{00000000-0005-0000-0000-0000406B0000}"/>
    <cellStyle name="Currency [0] 1564" xfId="1721" hidden="1" xr:uid="{00000000-0005-0000-0000-0000DA060000}"/>
    <cellStyle name="Currency [0] 15640" xfId="27428" hidden="1" xr:uid="{00000000-0005-0000-0000-0000456B0000}"/>
    <cellStyle name="Currency [0] 15641" xfId="27422" hidden="1" xr:uid="{00000000-0005-0000-0000-00003F6B0000}"/>
    <cellStyle name="Currency [0] 15642" xfId="27470" hidden="1" xr:uid="{00000000-0005-0000-0000-00006F6B0000}"/>
    <cellStyle name="Currency [0] 15643" xfId="27478" hidden="1" xr:uid="{00000000-0005-0000-0000-0000776B0000}"/>
    <cellStyle name="Currency [0] 15644" xfId="27406" hidden="1" xr:uid="{00000000-0005-0000-0000-00002F6B0000}"/>
    <cellStyle name="Currency [0] 15645" xfId="27464" hidden="1" xr:uid="{00000000-0005-0000-0000-0000696B0000}"/>
    <cellStyle name="Currency [0] 15646" xfId="27487" hidden="1" xr:uid="{00000000-0005-0000-0000-0000806B0000}"/>
    <cellStyle name="Currency [0] 15647" xfId="27489" hidden="1" xr:uid="{00000000-0005-0000-0000-0000826B0000}"/>
    <cellStyle name="Currency [0] 15648" xfId="27389" hidden="1" xr:uid="{00000000-0005-0000-0000-00001E6B0000}"/>
    <cellStyle name="Currency [0] 15649" xfId="27399" hidden="1" xr:uid="{00000000-0005-0000-0000-0000286B0000}"/>
    <cellStyle name="Currency [0] 1565" xfId="1724" hidden="1" xr:uid="{00000000-0005-0000-0000-0000DD060000}"/>
    <cellStyle name="Currency [0] 15650" xfId="27461" hidden="1" xr:uid="{00000000-0005-0000-0000-0000666B0000}"/>
    <cellStyle name="Currency [0] 15651" xfId="27426" hidden="1" xr:uid="{00000000-0005-0000-0000-0000436B0000}"/>
    <cellStyle name="Currency [0] 15652" xfId="27371" hidden="1" xr:uid="{00000000-0005-0000-0000-00000C6B0000}"/>
    <cellStyle name="Currency [0] 15653" xfId="27497" hidden="1" xr:uid="{00000000-0005-0000-0000-00008A6B0000}"/>
    <cellStyle name="Currency [0] 15654" xfId="27462" hidden="1" xr:uid="{00000000-0005-0000-0000-0000676B0000}"/>
    <cellStyle name="Currency [0] 15655" xfId="27473" hidden="1" xr:uid="{00000000-0005-0000-0000-0000726B0000}"/>
    <cellStyle name="Currency [0] 15656" xfId="27505" hidden="1" xr:uid="{00000000-0005-0000-0000-0000926B0000}"/>
    <cellStyle name="Currency [0] 15657" xfId="27507" hidden="1" xr:uid="{00000000-0005-0000-0000-0000946B0000}"/>
    <cellStyle name="Currency [0] 15658" xfId="27459" hidden="1" xr:uid="{00000000-0005-0000-0000-0000646B0000}"/>
    <cellStyle name="Currency [0] 15659" xfId="27458" hidden="1" xr:uid="{00000000-0005-0000-0000-0000636B0000}"/>
    <cellStyle name="Currency [0] 1566" xfId="1710" hidden="1" xr:uid="{00000000-0005-0000-0000-0000CF060000}"/>
    <cellStyle name="Currency [0] 15660" xfId="27448" hidden="1" xr:uid="{00000000-0005-0000-0000-0000596B0000}"/>
    <cellStyle name="Currency [0] 15661" xfId="27444" hidden="1" xr:uid="{00000000-0005-0000-0000-0000556B0000}"/>
    <cellStyle name="Currency [0] 15662" xfId="27446" hidden="1" xr:uid="{00000000-0005-0000-0000-0000576B0000}"/>
    <cellStyle name="Currency [0] 15663" xfId="27514" hidden="1" xr:uid="{00000000-0005-0000-0000-00009B6B0000}"/>
    <cellStyle name="Currency [0] 15664" xfId="27349" hidden="1" xr:uid="{00000000-0005-0000-0000-0000F66A0000}"/>
    <cellStyle name="Currency [0] 15665" xfId="27492" hidden="1" xr:uid="{00000000-0005-0000-0000-0000856B0000}"/>
    <cellStyle name="Currency [0] 15666" xfId="27520" hidden="1" xr:uid="{00000000-0005-0000-0000-0000A16B0000}"/>
    <cellStyle name="Currency [0] 15667" xfId="27522" hidden="1" xr:uid="{00000000-0005-0000-0000-0000A36B0000}"/>
    <cellStyle name="Currency [0] 15668" xfId="27397" hidden="1" xr:uid="{00000000-0005-0000-0000-0000266B0000}"/>
    <cellStyle name="Currency [0] 15669" xfId="27471" hidden="1" xr:uid="{00000000-0005-0000-0000-0000706B0000}"/>
    <cellStyle name="Currency [0] 1567" xfId="1720" hidden="1" xr:uid="{00000000-0005-0000-0000-0000D9060000}"/>
    <cellStyle name="Currency [0] 15670" xfId="27427" hidden="1" xr:uid="{00000000-0005-0000-0000-0000446B0000}"/>
    <cellStyle name="Currency [0] 15671" xfId="27463" hidden="1" xr:uid="{00000000-0005-0000-0000-0000686B0000}"/>
    <cellStyle name="Currency [0] 15672" xfId="27467" hidden="1" xr:uid="{00000000-0005-0000-0000-00006C6B0000}"/>
    <cellStyle name="Currency [0] 15673" xfId="27528" hidden="1" xr:uid="{00000000-0005-0000-0000-0000A96B0000}"/>
    <cellStyle name="Currency [0] 15674" xfId="27344" hidden="1" xr:uid="{00000000-0005-0000-0000-0000F16A0000}"/>
    <cellStyle name="Currency [0] 15675" xfId="27510" hidden="1" xr:uid="{00000000-0005-0000-0000-0000976B0000}"/>
    <cellStyle name="Currency [0] 15676" xfId="27533" hidden="1" xr:uid="{00000000-0005-0000-0000-0000AE6B0000}"/>
    <cellStyle name="Currency [0] 15677" xfId="27535" hidden="1" xr:uid="{00000000-0005-0000-0000-0000B06B0000}"/>
    <cellStyle name="Currency [0] 15678" xfId="27391" hidden="1" xr:uid="{00000000-0005-0000-0000-0000206B0000}"/>
    <cellStyle name="Currency [0] 15679" xfId="27490" hidden="1" xr:uid="{00000000-0005-0000-0000-0000836B0000}"/>
    <cellStyle name="Currency [0] 1568" xfId="1731" hidden="1" xr:uid="{00000000-0005-0000-0000-0000E4060000}"/>
    <cellStyle name="Currency [0] 15680" xfId="27457" hidden="1" xr:uid="{00000000-0005-0000-0000-0000626B0000}"/>
    <cellStyle name="Currency [0] 15681" xfId="27475" hidden="1" xr:uid="{00000000-0005-0000-0000-0000746B0000}"/>
    <cellStyle name="Currency [0] 15682" xfId="27472" hidden="1" xr:uid="{00000000-0005-0000-0000-0000716B0000}"/>
    <cellStyle name="Currency [0] 15683" xfId="27539" hidden="1" xr:uid="{00000000-0005-0000-0000-0000B46B0000}"/>
    <cellStyle name="Currency [0] 15684" xfId="27424" hidden="1" xr:uid="{00000000-0005-0000-0000-0000416B0000}"/>
    <cellStyle name="Currency [0] 15685" xfId="27524" hidden="1" xr:uid="{00000000-0005-0000-0000-0000A56B0000}"/>
    <cellStyle name="Currency [0] 15686" xfId="27546" hidden="1" xr:uid="{00000000-0005-0000-0000-0000BB6B0000}"/>
    <cellStyle name="Currency [0] 15687" xfId="27548" hidden="1" xr:uid="{00000000-0005-0000-0000-0000BD6B0000}"/>
    <cellStyle name="Currency [0] 15688" xfId="27476" hidden="1" xr:uid="{00000000-0005-0000-0000-0000756B0000}"/>
    <cellStyle name="Currency [0] 15689" xfId="27508" hidden="1" xr:uid="{00000000-0005-0000-0000-0000956B0000}"/>
    <cellStyle name="Currency [0] 1569" xfId="1732" hidden="1" xr:uid="{00000000-0005-0000-0000-0000E5060000}"/>
    <cellStyle name="Currency [0] 15690" xfId="27360" hidden="1" xr:uid="{00000000-0005-0000-0000-0000016B0000}"/>
    <cellStyle name="Currency [0] 15691" xfId="27494" hidden="1" xr:uid="{00000000-0005-0000-0000-0000876B0000}"/>
    <cellStyle name="Currency [0] 15692" xfId="27491" hidden="1" xr:uid="{00000000-0005-0000-0000-0000846B0000}"/>
    <cellStyle name="Currency [0] 15693" xfId="27552" hidden="1" xr:uid="{00000000-0005-0000-0000-0000C16B0000}"/>
    <cellStyle name="Currency [0] 15694" xfId="27387" hidden="1" xr:uid="{00000000-0005-0000-0000-00001C6B0000}"/>
    <cellStyle name="Currency [0] 15695" xfId="27536" hidden="1" xr:uid="{00000000-0005-0000-0000-0000B16B0000}"/>
    <cellStyle name="Currency [0] 15696" xfId="27556" hidden="1" xr:uid="{00000000-0005-0000-0000-0000C56B0000}"/>
    <cellStyle name="Currency [0] 15697" xfId="27558" hidden="1" xr:uid="{00000000-0005-0000-0000-0000C76B0000}"/>
    <cellStyle name="Currency [0] 15698" xfId="27495" hidden="1" xr:uid="{00000000-0005-0000-0000-0000886B0000}"/>
    <cellStyle name="Currency [0] 15699" xfId="27523" hidden="1" xr:uid="{00000000-0005-0000-0000-0000A46B0000}"/>
    <cellStyle name="Currency [0] 157" xfId="265" hidden="1" xr:uid="{00000000-0005-0000-0000-00002A010000}"/>
    <cellStyle name="Currency [0] 1570" xfId="1697" hidden="1" xr:uid="{00000000-0005-0000-0000-0000C2060000}"/>
    <cellStyle name="Currency [0] 15700" xfId="27483" hidden="1" xr:uid="{00000000-0005-0000-0000-00007C6B0000}"/>
    <cellStyle name="Currency [0] 15701" xfId="27512" hidden="1" xr:uid="{00000000-0005-0000-0000-0000996B0000}"/>
    <cellStyle name="Currency [0] 15702" xfId="27509" hidden="1" xr:uid="{00000000-0005-0000-0000-0000966B0000}"/>
    <cellStyle name="Currency [0] 15703" xfId="27562" hidden="1" xr:uid="{00000000-0005-0000-0000-0000CB6B0000}"/>
    <cellStyle name="Currency [0] 15704" xfId="27390" hidden="1" xr:uid="{00000000-0005-0000-0000-00001F6B0000}"/>
    <cellStyle name="Currency [0] 15705" xfId="27549" hidden="1" xr:uid="{00000000-0005-0000-0000-0000BE6B0000}"/>
    <cellStyle name="Currency [0] 15706" xfId="27566" hidden="1" xr:uid="{00000000-0005-0000-0000-0000CF6B0000}"/>
    <cellStyle name="Currency [0] 15707" xfId="27568" hidden="1" xr:uid="{00000000-0005-0000-0000-0000D16B0000}"/>
    <cellStyle name="Currency [0] 15708" xfId="27449" hidden="1" xr:uid="{00000000-0005-0000-0000-00005A6B0000}"/>
    <cellStyle name="Currency [0] 15709" xfId="27485" hidden="1" xr:uid="{00000000-0005-0000-0000-00007E6B0000}"/>
    <cellStyle name="Currency [0] 1571" xfId="1457" hidden="1" xr:uid="{00000000-0005-0000-0000-0000D2050000}"/>
    <cellStyle name="Currency [0] 15710" xfId="27554" hidden="1" xr:uid="{00000000-0005-0000-0000-0000C36B0000}"/>
    <cellStyle name="Currency [0] 15711" xfId="27542" hidden="1" xr:uid="{00000000-0005-0000-0000-0000B76B0000}"/>
    <cellStyle name="Currency [0] 15712" xfId="27559" hidden="1" xr:uid="{00000000-0005-0000-0000-0000C86B0000}"/>
    <cellStyle name="Currency [0] 15713" xfId="27570" hidden="1" xr:uid="{00000000-0005-0000-0000-0000D36B0000}"/>
    <cellStyle name="Currency [0] 15714" xfId="27418" hidden="1" xr:uid="{00000000-0005-0000-0000-00003B6B0000}"/>
    <cellStyle name="Currency [0] 15715" xfId="27482" hidden="1" xr:uid="{00000000-0005-0000-0000-00007B6B0000}"/>
    <cellStyle name="Currency [0] 15716" xfId="27574" hidden="1" xr:uid="{00000000-0005-0000-0000-0000D76B0000}"/>
    <cellStyle name="Currency [0] 15717" xfId="27576" hidden="1" xr:uid="{00000000-0005-0000-0000-0000D96B0000}"/>
    <cellStyle name="Currency [0] 15718" xfId="27531" hidden="1" xr:uid="{00000000-0005-0000-0000-0000AC6B0000}"/>
    <cellStyle name="Currency [0] 15719" xfId="27543" hidden="1" xr:uid="{00000000-0005-0000-0000-0000B86B0000}"/>
    <cellStyle name="Currency [0] 1572" xfId="1717" hidden="1" xr:uid="{00000000-0005-0000-0000-0000D6060000}"/>
    <cellStyle name="Currency [0] 15720" xfId="27571" hidden="1" xr:uid="{00000000-0005-0000-0000-0000D46B0000}"/>
    <cellStyle name="Currency [0] 15721" xfId="27544" hidden="1" xr:uid="{00000000-0005-0000-0000-0000B96B0000}"/>
    <cellStyle name="Currency [0] 15722" xfId="27577" hidden="1" xr:uid="{00000000-0005-0000-0000-0000DA6B0000}"/>
    <cellStyle name="Currency [0] 15723" xfId="27579" hidden="1" xr:uid="{00000000-0005-0000-0000-0000DC6B0000}"/>
    <cellStyle name="Currency [0] 15724" xfId="27572" hidden="1" xr:uid="{00000000-0005-0000-0000-0000D56B0000}"/>
    <cellStyle name="Currency [0] 15725" xfId="27518" hidden="1" xr:uid="{00000000-0005-0000-0000-00009F6B0000}"/>
    <cellStyle name="Currency [0] 15726" xfId="27582" hidden="1" xr:uid="{00000000-0005-0000-0000-0000DF6B0000}"/>
    <cellStyle name="Currency [0] 15727" xfId="27584" hidden="1" xr:uid="{00000000-0005-0000-0000-0000E16B0000}"/>
    <cellStyle name="Currency [0] 15728" xfId="27301" hidden="1" xr:uid="{00000000-0005-0000-0000-0000C66A0000}"/>
    <cellStyle name="Currency [0] 15729" xfId="27323" hidden="1" xr:uid="{00000000-0005-0000-0000-0000DC6A0000}"/>
    <cellStyle name="Currency [0] 1573" xfId="1463" hidden="1" xr:uid="{00000000-0005-0000-0000-0000D8050000}"/>
    <cellStyle name="Currency [0] 15730" xfId="27588" hidden="1" xr:uid="{00000000-0005-0000-0000-0000E56B0000}"/>
    <cellStyle name="Currency [0] 15731" xfId="27595" hidden="1" xr:uid="{00000000-0005-0000-0000-0000EC6B0000}"/>
    <cellStyle name="Currency [0] 15732" xfId="27597" hidden="1" xr:uid="{00000000-0005-0000-0000-0000EE6B0000}"/>
    <cellStyle name="Currency [0] 15733" xfId="27288" hidden="1" xr:uid="{00000000-0005-0000-0000-0000B96A0000}"/>
    <cellStyle name="Currency [0] 15734" xfId="27591" hidden="1" xr:uid="{00000000-0005-0000-0000-0000E86B0000}"/>
    <cellStyle name="Currency [0] 15735" xfId="27600" hidden="1" xr:uid="{00000000-0005-0000-0000-0000F16B0000}"/>
    <cellStyle name="Currency [0] 15736" xfId="27602" hidden="1" xr:uid="{00000000-0005-0000-0000-0000F36B0000}"/>
    <cellStyle name="Currency [0] 15737" xfId="27590" hidden="1" xr:uid="{00000000-0005-0000-0000-0000E76B0000}"/>
    <cellStyle name="Currency [0] 15738" xfId="27300" hidden="1" xr:uid="{00000000-0005-0000-0000-0000C56A0000}"/>
    <cellStyle name="Currency [0] 15739" xfId="27613" hidden="1" xr:uid="{00000000-0005-0000-0000-0000FE6B0000}"/>
    <cellStyle name="Currency [0] 1574" xfId="1712" hidden="1" xr:uid="{00000000-0005-0000-0000-0000D1060000}"/>
    <cellStyle name="Currency [0] 15740" xfId="27622" hidden="1" xr:uid="{00000000-0005-0000-0000-0000076C0000}"/>
    <cellStyle name="Currency [0] 15741" xfId="27633" hidden="1" xr:uid="{00000000-0005-0000-0000-0000126C0000}"/>
    <cellStyle name="Currency [0] 15742" xfId="27639" hidden="1" xr:uid="{00000000-0005-0000-0000-0000186C0000}"/>
    <cellStyle name="Currency [0] 15743" xfId="27611" hidden="1" xr:uid="{00000000-0005-0000-0000-0000FC6B0000}"/>
    <cellStyle name="Currency [0] 15744" xfId="27629" hidden="1" xr:uid="{00000000-0005-0000-0000-00000E6C0000}"/>
    <cellStyle name="Currency [0] 15745" xfId="27651" hidden="1" xr:uid="{00000000-0005-0000-0000-0000246C0000}"/>
    <cellStyle name="Currency [0] 15746" xfId="27653" hidden="1" xr:uid="{00000000-0005-0000-0000-0000266C0000}"/>
    <cellStyle name="Currency [0] 15747" xfId="27585" hidden="1" xr:uid="{00000000-0005-0000-0000-0000E26B0000}"/>
    <cellStyle name="Currency [0] 15748" xfId="27296" hidden="1" xr:uid="{00000000-0005-0000-0000-0000C16A0000}"/>
    <cellStyle name="Currency [0] 15749" xfId="27625" hidden="1" xr:uid="{00000000-0005-0000-0000-00000A6C0000}"/>
    <cellStyle name="Currency [0] 1575" xfId="1733" hidden="1" xr:uid="{00000000-0005-0000-0000-0000E6060000}"/>
    <cellStyle name="Currency [0] 15750" xfId="27292" hidden="1" xr:uid="{00000000-0005-0000-0000-0000BD6A0000}"/>
    <cellStyle name="Currency [0] 15751" xfId="27614" hidden="1" xr:uid="{00000000-0005-0000-0000-0000FF6B0000}"/>
    <cellStyle name="Currency [0] 15752" xfId="27658" hidden="1" xr:uid="{00000000-0005-0000-0000-00002B6C0000}"/>
    <cellStyle name="Currency [0] 15753" xfId="27626" hidden="1" xr:uid="{00000000-0005-0000-0000-00000B6C0000}"/>
    <cellStyle name="Currency [0] 15754" xfId="27634" hidden="1" xr:uid="{00000000-0005-0000-0000-0000136C0000}"/>
    <cellStyle name="Currency [0] 15755" xfId="27670" hidden="1" xr:uid="{00000000-0005-0000-0000-0000376C0000}"/>
    <cellStyle name="Currency [0] 15756" xfId="27672" hidden="1" xr:uid="{00000000-0005-0000-0000-0000396C0000}"/>
    <cellStyle name="Currency [0] 15757" xfId="27628" hidden="1" xr:uid="{00000000-0005-0000-0000-00000D6C0000}"/>
    <cellStyle name="Currency [0] 15758" xfId="27641" hidden="1" xr:uid="{00000000-0005-0000-0000-00001A6C0000}"/>
    <cellStyle name="Currency [0] 15759" xfId="27646" hidden="1" xr:uid="{00000000-0005-0000-0000-00001F6C0000}"/>
    <cellStyle name="Currency [0] 1576" xfId="1718" hidden="1" xr:uid="{00000000-0005-0000-0000-0000D7060000}"/>
    <cellStyle name="Currency [0] 15760" xfId="27640" hidden="1" xr:uid="{00000000-0005-0000-0000-0000196C0000}"/>
    <cellStyle name="Currency [0] 15761" xfId="27688" hidden="1" xr:uid="{00000000-0005-0000-0000-0000496C0000}"/>
    <cellStyle name="Currency [0] 15762" xfId="27696" hidden="1" xr:uid="{00000000-0005-0000-0000-0000516C0000}"/>
    <cellStyle name="Currency [0] 15763" xfId="27624" hidden="1" xr:uid="{00000000-0005-0000-0000-0000096C0000}"/>
    <cellStyle name="Currency [0] 15764" xfId="27682" hidden="1" xr:uid="{00000000-0005-0000-0000-0000436C0000}"/>
    <cellStyle name="Currency [0] 15765" xfId="27705" hidden="1" xr:uid="{00000000-0005-0000-0000-00005A6C0000}"/>
    <cellStyle name="Currency [0] 15766" xfId="27707" hidden="1" xr:uid="{00000000-0005-0000-0000-00005C6C0000}"/>
    <cellStyle name="Currency [0] 15767" xfId="27607" hidden="1" xr:uid="{00000000-0005-0000-0000-0000F86B0000}"/>
    <cellStyle name="Currency [0] 15768" xfId="27617" hidden="1" xr:uid="{00000000-0005-0000-0000-0000026C0000}"/>
    <cellStyle name="Currency [0] 15769" xfId="27679" hidden="1" xr:uid="{00000000-0005-0000-0000-0000406C0000}"/>
    <cellStyle name="Currency [0] 1577" xfId="1722" hidden="1" xr:uid="{00000000-0005-0000-0000-0000DB060000}"/>
    <cellStyle name="Currency [0] 15770" xfId="27644" hidden="1" xr:uid="{00000000-0005-0000-0000-00001D6C0000}"/>
    <cellStyle name="Currency [0] 15771" xfId="27593" hidden="1" xr:uid="{00000000-0005-0000-0000-0000EA6B0000}"/>
    <cellStyle name="Currency [0] 15772" xfId="27715" hidden="1" xr:uid="{00000000-0005-0000-0000-0000646C0000}"/>
    <cellStyle name="Currency [0] 15773" xfId="27680" hidden="1" xr:uid="{00000000-0005-0000-0000-0000416C0000}"/>
    <cellStyle name="Currency [0] 15774" xfId="27691" hidden="1" xr:uid="{00000000-0005-0000-0000-00004C6C0000}"/>
    <cellStyle name="Currency [0] 15775" xfId="27723" hidden="1" xr:uid="{00000000-0005-0000-0000-00006C6C0000}"/>
    <cellStyle name="Currency [0] 15776" xfId="27725" hidden="1" xr:uid="{00000000-0005-0000-0000-00006E6C0000}"/>
    <cellStyle name="Currency [0] 15777" xfId="27677" hidden="1" xr:uid="{00000000-0005-0000-0000-00003E6C0000}"/>
    <cellStyle name="Currency [0] 15778" xfId="27676" hidden="1" xr:uid="{00000000-0005-0000-0000-00003D6C0000}"/>
    <cellStyle name="Currency [0] 15779" xfId="27666" hidden="1" xr:uid="{00000000-0005-0000-0000-0000336C0000}"/>
    <cellStyle name="Currency [0] 1578" xfId="1738" hidden="1" xr:uid="{00000000-0005-0000-0000-0000EB060000}"/>
    <cellStyle name="Currency [0] 15780" xfId="27662" hidden="1" xr:uid="{00000000-0005-0000-0000-00002F6C0000}"/>
    <cellStyle name="Currency [0] 15781" xfId="27664" hidden="1" xr:uid="{00000000-0005-0000-0000-0000316C0000}"/>
    <cellStyle name="Currency [0] 15782" xfId="27732" hidden="1" xr:uid="{00000000-0005-0000-0000-0000756C0000}"/>
    <cellStyle name="Currency [0] 15783" xfId="27294" hidden="1" xr:uid="{00000000-0005-0000-0000-0000BF6A0000}"/>
    <cellStyle name="Currency [0] 15784" xfId="27710" hidden="1" xr:uid="{00000000-0005-0000-0000-00005F6C0000}"/>
    <cellStyle name="Currency [0] 15785" xfId="27738" hidden="1" xr:uid="{00000000-0005-0000-0000-00007B6C0000}"/>
    <cellStyle name="Currency [0] 15786" xfId="27740" hidden="1" xr:uid="{00000000-0005-0000-0000-00007D6C0000}"/>
    <cellStyle name="Currency [0] 15787" xfId="27615" hidden="1" xr:uid="{00000000-0005-0000-0000-0000006C0000}"/>
    <cellStyle name="Currency [0] 15788" xfId="27689" hidden="1" xr:uid="{00000000-0005-0000-0000-00004A6C0000}"/>
    <cellStyle name="Currency [0] 15789" xfId="27645" hidden="1" xr:uid="{00000000-0005-0000-0000-00001E6C0000}"/>
    <cellStyle name="Currency [0] 1579" xfId="1739" hidden="1" xr:uid="{00000000-0005-0000-0000-0000EC060000}"/>
    <cellStyle name="Currency [0] 15790" xfId="27681" hidden="1" xr:uid="{00000000-0005-0000-0000-0000426C0000}"/>
    <cellStyle name="Currency [0] 15791" xfId="27685" hidden="1" xr:uid="{00000000-0005-0000-0000-0000466C0000}"/>
    <cellStyle name="Currency [0] 15792" xfId="27746" hidden="1" xr:uid="{00000000-0005-0000-0000-0000836C0000}"/>
    <cellStyle name="Currency [0] 15793" xfId="27329" hidden="1" xr:uid="{00000000-0005-0000-0000-0000E26A0000}"/>
    <cellStyle name="Currency [0] 15794" xfId="27728" hidden="1" xr:uid="{00000000-0005-0000-0000-0000716C0000}"/>
    <cellStyle name="Currency [0] 15795" xfId="27751" hidden="1" xr:uid="{00000000-0005-0000-0000-0000886C0000}"/>
    <cellStyle name="Currency [0] 15796" xfId="27753" hidden="1" xr:uid="{00000000-0005-0000-0000-00008A6C0000}"/>
    <cellStyle name="Currency [0] 15797" xfId="27609" hidden="1" xr:uid="{00000000-0005-0000-0000-0000FA6B0000}"/>
    <cellStyle name="Currency [0] 15798" xfId="27708" hidden="1" xr:uid="{00000000-0005-0000-0000-00005D6C0000}"/>
    <cellStyle name="Currency [0] 15799" xfId="27675" hidden="1" xr:uid="{00000000-0005-0000-0000-00003C6C0000}"/>
    <cellStyle name="Currency [0] 158" xfId="277" hidden="1" xr:uid="{00000000-0005-0000-0000-000036010000}"/>
    <cellStyle name="Currency [0] 1580" xfId="1719" hidden="1" xr:uid="{00000000-0005-0000-0000-0000D8060000}"/>
    <cellStyle name="Currency [0] 15800" xfId="27693" hidden="1" xr:uid="{00000000-0005-0000-0000-00004E6C0000}"/>
    <cellStyle name="Currency [0] 15801" xfId="27690" hidden="1" xr:uid="{00000000-0005-0000-0000-00004B6C0000}"/>
    <cellStyle name="Currency [0] 15802" xfId="27757" hidden="1" xr:uid="{00000000-0005-0000-0000-00008E6C0000}"/>
    <cellStyle name="Currency [0] 15803" xfId="27642" hidden="1" xr:uid="{00000000-0005-0000-0000-00001B6C0000}"/>
    <cellStyle name="Currency [0] 15804" xfId="27742" hidden="1" xr:uid="{00000000-0005-0000-0000-00007F6C0000}"/>
    <cellStyle name="Currency [0] 15805" xfId="27764" hidden="1" xr:uid="{00000000-0005-0000-0000-0000956C0000}"/>
    <cellStyle name="Currency [0] 15806" xfId="27766" hidden="1" xr:uid="{00000000-0005-0000-0000-0000976C0000}"/>
    <cellStyle name="Currency [0] 15807" xfId="27694" hidden="1" xr:uid="{00000000-0005-0000-0000-00004F6C0000}"/>
    <cellStyle name="Currency [0] 15808" xfId="27726" hidden="1" xr:uid="{00000000-0005-0000-0000-00006F6C0000}"/>
    <cellStyle name="Currency [0] 15809" xfId="27374" hidden="1" xr:uid="{00000000-0005-0000-0000-00000F6B0000}"/>
    <cellStyle name="Currency [0] 1581" xfId="1726" hidden="1" xr:uid="{00000000-0005-0000-0000-0000DF060000}"/>
    <cellStyle name="Currency [0] 15810" xfId="27712" hidden="1" xr:uid="{00000000-0005-0000-0000-0000616C0000}"/>
    <cellStyle name="Currency [0] 15811" xfId="27709" hidden="1" xr:uid="{00000000-0005-0000-0000-00005E6C0000}"/>
    <cellStyle name="Currency [0] 15812" xfId="27770" hidden="1" xr:uid="{00000000-0005-0000-0000-00009B6C0000}"/>
    <cellStyle name="Currency [0] 15813" xfId="27605" hidden="1" xr:uid="{00000000-0005-0000-0000-0000F66B0000}"/>
    <cellStyle name="Currency [0] 15814" xfId="27754" hidden="1" xr:uid="{00000000-0005-0000-0000-00008B6C0000}"/>
    <cellStyle name="Currency [0] 15815" xfId="27774" hidden="1" xr:uid="{00000000-0005-0000-0000-00009F6C0000}"/>
    <cellStyle name="Currency [0] 15816" xfId="27776" hidden="1" xr:uid="{00000000-0005-0000-0000-0000A16C0000}"/>
    <cellStyle name="Currency [0] 15817" xfId="27713" hidden="1" xr:uid="{00000000-0005-0000-0000-0000626C0000}"/>
    <cellStyle name="Currency [0] 15818" xfId="27741" hidden="1" xr:uid="{00000000-0005-0000-0000-00007E6C0000}"/>
    <cellStyle name="Currency [0] 15819" xfId="27701" hidden="1" xr:uid="{00000000-0005-0000-0000-0000566C0000}"/>
    <cellStyle name="Currency [0] 1582" xfId="1730" hidden="1" xr:uid="{00000000-0005-0000-0000-0000E3060000}"/>
    <cellStyle name="Currency [0] 15820" xfId="27730" hidden="1" xr:uid="{00000000-0005-0000-0000-0000736C0000}"/>
    <cellStyle name="Currency [0] 15821" xfId="27727" hidden="1" xr:uid="{00000000-0005-0000-0000-0000706C0000}"/>
    <cellStyle name="Currency [0] 15822" xfId="27780" hidden="1" xr:uid="{00000000-0005-0000-0000-0000A56C0000}"/>
    <cellStyle name="Currency [0] 15823" xfId="27608" hidden="1" xr:uid="{00000000-0005-0000-0000-0000F96B0000}"/>
    <cellStyle name="Currency [0] 15824" xfId="27767" hidden="1" xr:uid="{00000000-0005-0000-0000-0000986C0000}"/>
    <cellStyle name="Currency [0] 15825" xfId="27784" hidden="1" xr:uid="{00000000-0005-0000-0000-0000A96C0000}"/>
    <cellStyle name="Currency [0] 15826" xfId="27786" hidden="1" xr:uid="{00000000-0005-0000-0000-0000AB6C0000}"/>
    <cellStyle name="Currency [0] 15827" xfId="27667" hidden="1" xr:uid="{00000000-0005-0000-0000-0000346C0000}"/>
    <cellStyle name="Currency [0] 15828" xfId="27703" hidden="1" xr:uid="{00000000-0005-0000-0000-0000586C0000}"/>
    <cellStyle name="Currency [0] 15829" xfId="27772" hidden="1" xr:uid="{00000000-0005-0000-0000-00009D6C0000}"/>
    <cellStyle name="Currency [0] 1583" xfId="1725" hidden="1" xr:uid="{00000000-0005-0000-0000-0000DE060000}"/>
    <cellStyle name="Currency [0] 15830" xfId="27760" hidden="1" xr:uid="{00000000-0005-0000-0000-0000916C0000}"/>
    <cellStyle name="Currency [0] 15831" xfId="27777" hidden="1" xr:uid="{00000000-0005-0000-0000-0000A26C0000}"/>
    <cellStyle name="Currency [0] 15832" xfId="27788" hidden="1" xr:uid="{00000000-0005-0000-0000-0000AD6C0000}"/>
    <cellStyle name="Currency [0] 15833" xfId="27636" hidden="1" xr:uid="{00000000-0005-0000-0000-0000156C0000}"/>
    <cellStyle name="Currency [0] 15834" xfId="27700" hidden="1" xr:uid="{00000000-0005-0000-0000-0000556C0000}"/>
    <cellStyle name="Currency [0] 15835" xfId="27792" hidden="1" xr:uid="{00000000-0005-0000-0000-0000B16C0000}"/>
    <cellStyle name="Currency [0] 15836" xfId="27794" hidden="1" xr:uid="{00000000-0005-0000-0000-0000B36C0000}"/>
    <cellStyle name="Currency [0] 15837" xfId="27749" hidden="1" xr:uid="{00000000-0005-0000-0000-0000866C0000}"/>
    <cellStyle name="Currency [0] 15838" xfId="27761" hidden="1" xr:uid="{00000000-0005-0000-0000-0000926C0000}"/>
    <cellStyle name="Currency [0] 15839" xfId="27789" hidden="1" xr:uid="{00000000-0005-0000-0000-0000AE6C0000}"/>
    <cellStyle name="Currency [0] 1584" xfId="1748" hidden="1" xr:uid="{00000000-0005-0000-0000-0000F5060000}"/>
    <cellStyle name="Currency [0] 15840" xfId="27762" hidden="1" xr:uid="{00000000-0005-0000-0000-0000936C0000}"/>
    <cellStyle name="Currency [0] 15841" xfId="27795" hidden="1" xr:uid="{00000000-0005-0000-0000-0000B46C0000}"/>
    <cellStyle name="Currency [0] 15842" xfId="27797" hidden="1" xr:uid="{00000000-0005-0000-0000-0000B66C0000}"/>
    <cellStyle name="Currency [0] 15843" xfId="27790" hidden="1" xr:uid="{00000000-0005-0000-0000-0000AF6C0000}"/>
    <cellStyle name="Currency [0] 15844" xfId="27736" hidden="1" xr:uid="{00000000-0005-0000-0000-0000796C0000}"/>
    <cellStyle name="Currency [0] 15845" xfId="27799" hidden="1" xr:uid="{00000000-0005-0000-0000-0000B86C0000}"/>
    <cellStyle name="Currency [0] 15846" xfId="27801" hidden="1" xr:uid="{00000000-0005-0000-0000-0000BA6C0000}"/>
    <cellStyle name="Currency [0] 15847" xfId="27313" hidden="1" xr:uid="{00000000-0005-0000-0000-0000D26A0000}"/>
    <cellStyle name="Currency [0] 15848" xfId="27291" hidden="1" xr:uid="{00000000-0005-0000-0000-0000BC6A0000}"/>
    <cellStyle name="Currency [0] 15849" xfId="27807" hidden="1" xr:uid="{00000000-0005-0000-0000-0000C06C0000}"/>
    <cellStyle name="Currency [0] 1585" xfId="1754" hidden="1" xr:uid="{00000000-0005-0000-0000-0000FB060000}"/>
    <cellStyle name="Currency [0] 15850" xfId="27813" hidden="1" xr:uid="{00000000-0005-0000-0000-0000C66C0000}"/>
    <cellStyle name="Currency [0] 15851" xfId="27815" hidden="1" xr:uid="{00000000-0005-0000-0000-0000C86C0000}"/>
    <cellStyle name="Currency [0] 15852" xfId="27308" hidden="1" xr:uid="{00000000-0005-0000-0000-0000CD6A0000}"/>
    <cellStyle name="Currency [0] 15853" xfId="27809" hidden="1" xr:uid="{00000000-0005-0000-0000-0000C26C0000}"/>
    <cellStyle name="Currency [0] 15854" xfId="27817" hidden="1" xr:uid="{00000000-0005-0000-0000-0000CA6C0000}"/>
    <cellStyle name="Currency [0] 15855" xfId="27819" hidden="1" xr:uid="{00000000-0005-0000-0000-0000CC6C0000}"/>
    <cellStyle name="Currency [0] 15856" xfId="27808" hidden="1" xr:uid="{00000000-0005-0000-0000-0000C16C0000}"/>
    <cellStyle name="Currency [0] 15857" xfId="27314" hidden="1" xr:uid="{00000000-0005-0000-0000-0000D36A0000}"/>
    <cellStyle name="Currency [0] 15858" xfId="27830" hidden="1" xr:uid="{00000000-0005-0000-0000-0000D76C0000}"/>
    <cellStyle name="Currency [0] 15859" xfId="27839" hidden="1" xr:uid="{00000000-0005-0000-0000-0000E06C0000}"/>
    <cellStyle name="Currency [0] 1586" xfId="1716" hidden="1" xr:uid="{00000000-0005-0000-0000-0000D5060000}"/>
    <cellStyle name="Currency [0] 15860" xfId="27850" hidden="1" xr:uid="{00000000-0005-0000-0000-0000EB6C0000}"/>
    <cellStyle name="Currency [0] 15861" xfId="27856" hidden="1" xr:uid="{00000000-0005-0000-0000-0000F16C0000}"/>
    <cellStyle name="Currency [0] 15862" xfId="27828" hidden="1" xr:uid="{00000000-0005-0000-0000-0000D56C0000}"/>
    <cellStyle name="Currency [0] 15863" xfId="27846" hidden="1" xr:uid="{00000000-0005-0000-0000-0000E76C0000}"/>
    <cellStyle name="Currency [0] 15864" xfId="27868" hidden="1" xr:uid="{00000000-0005-0000-0000-0000FD6C0000}"/>
    <cellStyle name="Currency [0] 15865" xfId="27870" hidden="1" xr:uid="{00000000-0005-0000-0000-0000FF6C0000}"/>
    <cellStyle name="Currency [0] 15866" xfId="27804" hidden="1" xr:uid="{00000000-0005-0000-0000-0000BD6C0000}"/>
    <cellStyle name="Currency [0] 15867" xfId="27318" hidden="1" xr:uid="{00000000-0005-0000-0000-0000D76A0000}"/>
    <cellStyle name="Currency [0] 15868" xfId="27842" hidden="1" xr:uid="{00000000-0005-0000-0000-0000E36C0000}"/>
    <cellStyle name="Currency [0] 15869" xfId="27334" hidden="1" xr:uid="{00000000-0005-0000-0000-0000E76A0000}"/>
    <cellStyle name="Currency [0] 1587" xfId="1746" hidden="1" xr:uid="{00000000-0005-0000-0000-0000F3060000}"/>
    <cellStyle name="Currency [0] 15870" xfId="27831" hidden="1" xr:uid="{00000000-0005-0000-0000-0000D86C0000}"/>
    <cellStyle name="Currency [0] 15871" xfId="27875" hidden="1" xr:uid="{00000000-0005-0000-0000-0000046D0000}"/>
    <cellStyle name="Currency [0] 15872" xfId="27843" hidden="1" xr:uid="{00000000-0005-0000-0000-0000E46C0000}"/>
    <cellStyle name="Currency [0] 15873" xfId="27851" hidden="1" xr:uid="{00000000-0005-0000-0000-0000EC6C0000}"/>
    <cellStyle name="Currency [0] 15874" xfId="27887" hidden="1" xr:uid="{00000000-0005-0000-0000-0000106D0000}"/>
    <cellStyle name="Currency [0] 15875" xfId="27889" hidden="1" xr:uid="{00000000-0005-0000-0000-0000126D0000}"/>
    <cellStyle name="Currency [0] 15876" xfId="27845" hidden="1" xr:uid="{00000000-0005-0000-0000-0000E66C0000}"/>
    <cellStyle name="Currency [0] 15877" xfId="27858" hidden="1" xr:uid="{00000000-0005-0000-0000-0000F36C0000}"/>
    <cellStyle name="Currency [0] 15878" xfId="27863" hidden="1" xr:uid="{00000000-0005-0000-0000-0000F86C0000}"/>
    <cellStyle name="Currency [0] 15879" xfId="27857" hidden="1" xr:uid="{00000000-0005-0000-0000-0000F26C0000}"/>
    <cellStyle name="Currency [0] 1588" xfId="1758" hidden="1" xr:uid="{00000000-0005-0000-0000-0000FF060000}"/>
    <cellStyle name="Currency [0] 15880" xfId="27905" hidden="1" xr:uid="{00000000-0005-0000-0000-0000226D0000}"/>
    <cellStyle name="Currency [0] 15881" xfId="27913" hidden="1" xr:uid="{00000000-0005-0000-0000-00002A6D0000}"/>
    <cellStyle name="Currency [0] 15882" xfId="27841" hidden="1" xr:uid="{00000000-0005-0000-0000-0000E26C0000}"/>
    <cellStyle name="Currency [0] 15883" xfId="27899" hidden="1" xr:uid="{00000000-0005-0000-0000-00001C6D0000}"/>
    <cellStyle name="Currency [0] 15884" xfId="27922" hidden="1" xr:uid="{00000000-0005-0000-0000-0000336D0000}"/>
    <cellStyle name="Currency [0] 15885" xfId="27924" hidden="1" xr:uid="{00000000-0005-0000-0000-0000356D0000}"/>
    <cellStyle name="Currency [0] 15886" xfId="27824" hidden="1" xr:uid="{00000000-0005-0000-0000-0000D16C0000}"/>
    <cellStyle name="Currency [0] 15887" xfId="27834" hidden="1" xr:uid="{00000000-0005-0000-0000-0000DB6C0000}"/>
    <cellStyle name="Currency [0] 15888" xfId="27896" hidden="1" xr:uid="{00000000-0005-0000-0000-0000196D0000}"/>
    <cellStyle name="Currency [0] 15889" xfId="27861" hidden="1" xr:uid="{00000000-0005-0000-0000-0000F66C0000}"/>
    <cellStyle name="Currency [0] 1589" xfId="1759" hidden="1" xr:uid="{00000000-0005-0000-0000-000000070000}"/>
    <cellStyle name="Currency [0] 15890" xfId="27811" hidden="1" xr:uid="{00000000-0005-0000-0000-0000C46C0000}"/>
    <cellStyle name="Currency [0] 15891" xfId="27932" hidden="1" xr:uid="{00000000-0005-0000-0000-00003D6D0000}"/>
    <cellStyle name="Currency [0] 15892" xfId="27897" hidden="1" xr:uid="{00000000-0005-0000-0000-00001A6D0000}"/>
    <cellStyle name="Currency [0] 15893" xfId="27908" hidden="1" xr:uid="{00000000-0005-0000-0000-0000256D0000}"/>
    <cellStyle name="Currency [0] 15894" xfId="27940" hidden="1" xr:uid="{00000000-0005-0000-0000-0000456D0000}"/>
    <cellStyle name="Currency [0] 15895" xfId="27942" hidden="1" xr:uid="{00000000-0005-0000-0000-0000476D0000}"/>
    <cellStyle name="Currency [0] 15896" xfId="27894" hidden="1" xr:uid="{00000000-0005-0000-0000-0000176D0000}"/>
    <cellStyle name="Currency [0] 15897" xfId="27893" hidden="1" xr:uid="{00000000-0005-0000-0000-0000166D0000}"/>
    <cellStyle name="Currency [0] 15898" xfId="27883" hidden="1" xr:uid="{00000000-0005-0000-0000-00000C6D0000}"/>
    <cellStyle name="Currency [0] 15899" xfId="27879" hidden="1" xr:uid="{00000000-0005-0000-0000-0000086D0000}"/>
    <cellStyle name="Currency [0] 159" xfId="278" hidden="1" xr:uid="{00000000-0005-0000-0000-000037010000}"/>
    <cellStyle name="Currency [0] 1590" xfId="1707" hidden="1" xr:uid="{00000000-0005-0000-0000-0000CC060000}"/>
    <cellStyle name="Currency [0] 15900" xfId="27881" hidden="1" xr:uid="{00000000-0005-0000-0000-00000A6D0000}"/>
    <cellStyle name="Currency [0] 15901" xfId="27949" hidden="1" xr:uid="{00000000-0005-0000-0000-00004E6D0000}"/>
    <cellStyle name="Currency [0] 15902" xfId="27320" hidden="1" xr:uid="{00000000-0005-0000-0000-0000D96A0000}"/>
    <cellStyle name="Currency [0] 15903" xfId="27927" hidden="1" xr:uid="{00000000-0005-0000-0000-0000386D0000}"/>
    <cellStyle name="Currency [0] 15904" xfId="27955" hidden="1" xr:uid="{00000000-0005-0000-0000-0000546D0000}"/>
    <cellStyle name="Currency [0] 15905" xfId="27957" hidden="1" xr:uid="{00000000-0005-0000-0000-0000566D0000}"/>
    <cellStyle name="Currency [0] 15906" xfId="27832" hidden="1" xr:uid="{00000000-0005-0000-0000-0000D96C0000}"/>
    <cellStyle name="Currency [0] 15907" xfId="27906" hidden="1" xr:uid="{00000000-0005-0000-0000-0000236D0000}"/>
    <cellStyle name="Currency [0] 15908" xfId="27862" hidden="1" xr:uid="{00000000-0005-0000-0000-0000F76C0000}"/>
    <cellStyle name="Currency [0] 15909" xfId="27898" hidden="1" xr:uid="{00000000-0005-0000-0000-00001B6D0000}"/>
    <cellStyle name="Currency [0] 1591" xfId="1714" hidden="1" xr:uid="{00000000-0005-0000-0000-0000D3060000}"/>
    <cellStyle name="Currency [0] 15910" xfId="27902" hidden="1" xr:uid="{00000000-0005-0000-0000-00001F6D0000}"/>
    <cellStyle name="Currency [0] 15911" xfId="27963" hidden="1" xr:uid="{00000000-0005-0000-0000-00005C6D0000}"/>
    <cellStyle name="Currency [0] 15912" xfId="27307" hidden="1" xr:uid="{00000000-0005-0000-0000-0000CC6A0000}"/>
    <cellStyle name="Currency [0] 15913" xfId="27945" hidden="1" xr:uid="{00000000-0005-0000-0000-00004A6D0000}"/>
    <cellStyle name="Currency [0] 15914" xfId="27968" hidden="1" xr:uid="{00000000-0005-0000-0000-0000616D0000}"/>
    <cellStyle name="Currency [0] 15915" xfId="27970" hidden="1" xr:uid="{00000000-0005-0000-0000-0000636D0000}"/>
    <cellStyle name="Currency [0] 15916" xfId="27826" hidden="1" xr:uid="{00000000-0005-0000-0000-0000D36C0000}"/>
    <cellStyle name="Currency [0] 15917" xfId="27925" hidden="1" xr:uid="{00000000-0005-0000-0000-0000366D0000}"/>
    <cellStyle name="Currency [0] 15918" xfId="27892" hidden="1" xr:uid="{00000000-0005-0000-0000-0000156D0000}"/>
    <cellStyle name="Currency [0] 15919" xfId="27910" hidden="1" xr:uid="{00000000-0005-0000-0000-0000276D0000}"/>
    <cellStyle name="Currency [0] 1592" xfId="1743" hidden="1" xr:uid="{00000000-0005-0000-0000-0000F0060000}"/>
    <cellStyle name="Currency [0] 15920" xfId="27907" hidden="1" xr:uid="{00000000-0005-0000-0000-0000246D0000}"/>
    <cellStyle name="Currency [0] 15921" xfId="27974" hidden="1" xr:uid="{00000000-0005-0000-0000-0000676D0000}"/>
    <cellStyle name="Currency [0] 15922" xfId="27859" hidden="1" xr:uid="{00000000-0005-0000-0000-0000F46C0000}"/>
    <cellStyle name="Currency [0] 15923" xfId="27959" hidden="1" xr:uid="{00000000-0005-0000-0000-0000586D0000}"/>
    <cellStyle name="Currency [0] 15924" xfId="27981" hidden="1" xr:uid="{00000000-0005-0000-0000-00006E6D0000}"/>
    <cellStyle name="Currency [0] 15925" xfId="27983" hidden="1" xr:uid="{00000000-0005-0000-0000-0000706D0000}"/>
    <cellStyle name="Currency [0] 15926" xfId="27911" hidden="1" xr:uid="{00000000-0005-0000-0000-0000286D0000}"/>
    <cellStyle name="Currency [0] 15927" xfId="27943" hidden="1" xr:uid="{00000000-0005-0000-0000-0000486D0000}"/>
    <cellStyle name="Currency [0] 15928" xfId="27286" hidden="1" xr:uid="{00000000-0005-0000-0000-0000B76A0000}"/>
    <cellStyle name="Currency [0] 15929" xfId="27929" hidden="1" xr:uid="{00000000-0005-0000-0000-00003A6D0000}"/>
    <cellStyle name="Currency [0] 1593" xfId="1728" hidden="1" xr:uid="{00000000-0005-0000-0000-0000E1060000}"/>
    <cellStyle name="Currency [0] 15930" xfId="27926" hidden="1" xr:uid="{00000000-0005-0000-0000-0000376D0000}"/>
    <cellStyle name="Currency [0] 15931" xfId="27987" hidden="1" xr:uid="{00000000-0005-0000-0000-0000746D0000}"/>
    <cellStyle name="Currency [0] 15932" xfId="27822" hidden="1" xr:uid="{00000000-0005-0000-0000-0000CF6C0000}"/>
    <cellStyle name="Currency [0] 15933" xfId="27971" hidden="1" xr:uid="{00000000-0005-0000-0000-0000646D0000}"/>
    <cellStyle name="Currency [0] 15934" xfId="27991" hidden="1" xr:uid="{00000000-0005-0000-0000-0000786D0000}"/>
    <cellStyle name="Currency [0] 15935" xfId="27993" hidden="1" xr:uid="{00000000-0005-0000-0000-00007A6D0000}"/>
    <cellStyle name="Currency [0] 15936" xfId="27930" hidden="1" xr:uid="{00000000-0005-0000-0000-00003B6D0000}"/>
    <cellStyle name="Currency [0] 15937" xfId="27958" hidden="1" xr:uid="{00000000-0005-0000-0000-0000576D0000}"/>
    <cellStyle name="Currency [0] 15938" xfId="27918" hidden="1" xr:uid="{00000000-0005-0000-0000-00002F6D0000}"/>
    <cellStyle name="Currency [0] 15939" xfId="27947" hidden="1" xr:uid="{00000000-0005-0000-0000-00004C6D0000}"/>
    <cellStyle name="Currency [0] 1594" xfId="1701" hidden="1" xr:uid="{00000000-0005-0000-0000-0000C6060000}"/>
    <cellStyle name="Currency [0] 15940" xfId="27944" hidden="1" xr:uid="{00000000-0005-0000-0000-0000496D0000}"/>
    <cellStyle name="Currency [0] 15941" xfId="27997" hidden="1" xr:uid="{00000000-0005-0000-0000-00007E6D0000}"/>
    <cellStyle name="Currency [0] 15942" xfId="27825" hidden="1" xr:uid="{00000000-0005-0000-0000-0000D26C0000}"/>
    <cellStyle name="Currency [0] 15943" xfId="27984" hidden="1" xr:uid="{00000000-0005-0000-0000-0000716D0000}"/>
    <cellStyle name="Currency [0] 15944" xfId="28001" hidden="1" xr:uid="{00000000-0005-0000-0000-0000826D0000}"/>
    <cellStyle name="Currency [0] 15945" xfId="28003" hidden="1" xr:uid="{00000000-0005-0000-0000-0000846D0000}"/>
    <cellStyle name="Currency [0] 15946" xfId="27884" hidden="1" xr:uid="{00000000-0005-0000-0000-00000D6D0000}"/>
    <cellStyle name="Currency [0] 15947" xfId="27920" hidden="1" xr:uid="{00000000-0005-0000-0000-0000316D0000}"/>
    <cellStyle name="Currency [0] 15948" xfId="27989" hidden="1" xr:uid="{00000000-0005-0000-0000-0000766D0000}"/>
    <cellStyle name="Currency [0] 15949" xfId="27977" hidden="1" xr:uid="{00000000-0005-0000-0000-00006A6D0000}"/>
    <cellStyle name="Currency [0] 1595" xfId="1765" hidden="1" xr:uid="{00000000-0005-0000-0000-000006070000}"/>
    <cellStyle name="Currency [0] 15950" xfId="27994" hidden="1" xr:uid="{00000000-0005-0000-0000-00007B6D0000}"/>
    <cellStyle name="Currency [0] 15951" xfId="28005" hidden="1" xr:uid="{00000000-0005-0000-0000-0000866D0000}"/>
    <cellStyle name="Currency [0] 15952" xfId="27853" hidden="1" xr:uid="{00000000-0005-0000-0000-0000EE6C0000}"/>
    <cellStyle name="Currency [0] 15953" xfId="27917" hidden="1" xr:uid="{00000000-0005-0000-0000-00002E6D0000}"/>
    <cellStyle name="Currency [0] 15954" xfId="28009" hidden="1" xr:uid="{00000000-0005-0000-0000-00008A6D0000}"/>
    <cellStyle name="Currency [0] 15955" xfId="28011" hidden="1" xr:uid="{00000000-0005-0000-0000-00008C6D0000}"/>
    <cellStyle name="Currency [0] 15956" xfId="27966" hidden="1" xr:uid="{00000000-0005-0000-0000-00005F6D0000}"/>
    <cellStyle name="Currency [0] 15957" xfId="27978" hidden="1" xr:uid="{00000000-0005-0000-0000-00006B6D0000}"/>
    <cellStyle name="Currency [0] 15958" xfId="28006" hidden="1" xr:uid="{00000000-0005-0000-0000-0000876D0000}"/>
    <cellStyle name="Currency [0] 15959" xfId="27979" hidden="1" xr:uid="{00000000-0005-0000-0000-00006C6D0000}"/>
    <cellStyle name="Currency [0] 1596" xfId="1744" hidden="1" xr:uid="{00000000-0005-0000-0000-0000F1060000}"/>
    <cellStyle name="Currency [0] 15960" xfId="28012" hidden="1" xr:uid="{00000000-0005-0000-0000-00008D6D0000}"/>
    <cellStyle name="Currency [0] 15961" xfId="28014" hidden="1" xr:uid="{00000000-0005-0000-0000-00008F6D0000}"/>
    <cellStyle name="Currency [0] 15962" xfId="28007" hidden="1" xr:uid="{00000000-0005-0000-0000-0000886D0000}"/>
    <cellStyle name="Currency [0] 15963" xfId="27953" hidden="1" xr:uid="{00000000-0005-0000-0000-0000526D0000}"/>
    <cellStyle name="Currency [0] 15964" xfId="28016" hidden="1" xr:uid="{00000000-0005-0000-0000-0000916D0000}"/>
    <cellStyle name="Currency [0] 15965" xfId="28018" hidden="1" xr:uid="{00000000-0005-0000-0000-0000936D0000}"/>
    <cellStyle name="Currency [0] 15966" xfId="27380" hidden="1" xr:uid="{00000000-0005-0000-0000-0000156B0000}"/>
    <cellStyle name="Currency [0] 15967" xfId="27321" hidden="1" xr:uid="{00000000-0005-0000-0000-0000DA6A0000}"/>
    <cellStyle name="Currency [0] 15968" xfId="28024" hidden="1" xr:uid="{00000000-0005-0000-0000-0000996D0000}"/>
    <cellStyle name="Currency [0] 15969" xfId="28030" hidden="1" xr:uid="{00000000-0005-0000-0000-00009F6D0000}"/>
    <cellStyle name="Currency [0] 1597" xfId="1751" hidden="1" xr:uid="{00000000-0005-0000-0000-0000F8060000}"/>
    <cellStyle name="Currency [0] 15970" xfId="28032" hidden="1" xr:uid="{00000000-0005-0000-0000-0000A16D0000}"/>
    <cellStyle name="Currency [0] 15971" xfId="27311" hidden="1" xr:uid="{00000000-0005-0000-0000-0000D06A0000}"/>
    <cellStyle name="Currency [0] 15972" xfId="28026" hidden="1" xr:uid="{00000000-0005-0000-0000-00009B6D0000}"/>
    <cellStyle name="Currency [0] 15973" xfId="28034" hidden="1" xr:uid="{00000000-0005-0000-0000-0000A36D0000}"/>
    <cellStyle name="Currency [0] 15974" xfId="28036" hidden="1" xr:uid="{00000000-0005-0000-0000-0000A56D0000}"/>
    <cellStyle name="Currency [0] 15975" xfId="28025" hidden="1" xr:uid="{00000000-0005-0000-0000-00009A6D0000}"/>
    <cellStyle name="Currency [0] 15976" xfId="27356" hidden="1" xr:uid="{00000000-0005-0000-0000-0000FD6A0000}"/>
    <cellStyle name="Currency [0] 15977" xfId="28047" hidden="1" xr:uid="{00000000-0005-0000-0000-0000B06D0000}"/>
    <cellStyle name="Currency [0] 15978" xfId="28056" hidden="1" xr:uid="{00000000-0005-0000-0000-0000B96D0000}"/>
    <cellStyle name="Currency [0] 15979" xfId="28067" hidden="1" xr:uid="{00000000-0005-0000-0000-0000C46D0000}"/>
    <cellStyle name="Currency [0] 1598" xfId="1766" hidden="1" xr:uid="{00000000-0005-0000-0000-000007070000}"/>
    <cellStyle name="Currency [0] 15980" xfId="28073" hidden="1" xr:uid="{00000000-0005-0000-0000-0000CA6D0000}"/>
    <cellStyle name="Currency [0] 15981" xfId="28045" hidden="1" xr:uid="{00000000-0005-0000-0000-0000AE6D0000}"/>
    <cellStyle name="Currency [0] 15982" xfId="28063" hidden="1" xr:uid="{00000000-0005-0000-0000-0000C06D0000}"/>
    <cellStyle name="Currency [0] 15983" xfId="28085" hidden="1" xr:uid="{00000000-0005-0000-0000-0000D66D0000}"/>
    <cellStyle name="Currency [0] 15984" xfId="28087" hidden="1" xr:uid="{00000000-0005-0000-0000-0000D86D0000}"/>
    <cellStyle name="Currency [0] 15985" xfId="28021" hidden="1" xr:uid="{00000000-0005-0000-0000-0000966D0000}"/>
    <cellStyle name="Currency [0] 15986" xfId="27310" hidden="1" xr:uid="{00000000-0005-0000-0000-0000CF6A0000}"/>
    <cellStyle name="Currency [0] 15987" xfId="28059" hidden="1" xr:uid="{00000000-0005-0000-0000-0000BC6D0000}"/>
    <cellStyle name="Currency [0] 15988" xfId="27289" hidden="1" xr:uid="{00000000-0005-0000-0000-0000BA6A0000}"/>
    <cellStyle name="Currency [0] 15989" xfId="28048" hidden="1" xr:uid="{00000000-0005-0000-0000-0000B16D0000}"/>
    <cellStyle name="Currency [0] 1599" xfId="1767" hidden="1" xr:uid="{00000000-0005-0000-0000-000008070000}"/>
    <cellStyle name="Currency [0] 15990" xfId="28092" hidden="1" xr:uid="{00000000-0005-0000-0000-0000DD6D0000}"/>
    <cellStyle name="Currency [0] 15991" xfId="28060" hidden="1" xr:uid="{00000000-0005-0000-0000-0000BD6D0000}"/>
    <cellStyle name="Currency [0] 15992" xfId="28068" hidden="1" xr:uid="{00000000-0005-0000-0000-0000C56D0000}"/>
    <cellStyle name="Currency [0] 15993" xfId="28104" hidden="1" xr:uid="{00000000-0005-0000-0000-0000E96D0000}"/>
    <cellStyle name="Currency [0] 15994" xfId="28106" hidden="1" xr:uid="{00000000-0005-0000-0000-0000EB6D0000}"/>
    <cellStyle name="Currency [0] 15995" xfId="28062" hidden="1" xr:uid="{00000000-0005-0000-0000-0000BF6D0000}"/>
    <cellStyle name="Currency [0] 15996" xfId="28075" hidden="1" xr:uid="{00000000-0005-0000-0000-0000CC6D0000}"/>
    <cellStyle name="Currency [0] 15997" xfId="28080" hidden="1" xr:uid="{00000000-0005-0000-0000-0000D16D0000}"/>
    <cellStyle name="Currency [0] 15998" xfId="28074" hidden="1" xr:uid="{00000000-0005-0000-0000-0000CB6D0000}"/>
    <cellStyle name="Currency [0] 15999" xfId="28122" hidden="1" xr:uid="{00000000-0005-0000-0000-0000FB6D0000}"/>
    <cellStyle name="Currency [0] 16" xfId="45" hidden="1" xr:uid="{00000000-0005-0000-0000-00004D000000}"/>
    <cellStyle name="Currency [0] 160" xfId="226" hidden="1" xr:uid="{00000000-0005-0000-0000-000003010000}"/>
    <cellStyle name="Currency [0] 1600" xfId="1742" hidden="1" xr:uid="{00000000-0005-0000-0000-0000EF060000}"/>
    <cellStyle name="Currency [0] 16000" xfId="28130" hidden="1" xr:uid="{00000000-0005-0000-0000-0000036E0000}"/>
    <cellStyle name="Currency [0] 16001" xfId="28058" hidden="1" xr:uid="{00000000-0005-0000-0000-0000BB6D0000}"/>
    <cellStyle name="Currency [0] 16002" xfId="28116" hidden="1" xr:uid="{00000000-0005-0000-0000-0000F56D0000}"/>
    <cellStyle name="Currency [0] 16003" xfId="28139" hidden="1" xr:uid="{00000000-0005-0000-0000-00000C6E0000}"/>
    <cellStyle name="Currency [0] 16004" xfId="28141" hidden="1" xr:uid="{00000000-0005-0000-0000-00000E6E0000}"/>
    <cellStyle name="Currency [0] 16005" xfId="28041" hidden="1" xr:uid="{00000000-0005-0000-0000-0000AA6D0000}"/>
    <cellStyle name="Currency [0] 16006" xfId="28051" hidden="1" xr:uid="{00000000-0005-0000-0000-0000B46D0000}"/>
    <cellStyle name="Currency [0] 16007" xfId="28113" hidden="1" xr:uid="{00000000-0005-0000-0000-0000F26D0000}"/>
    <cellStyle name="Currency [0] 16008" xfId="28078" hidden="1" xr:uid="{00000000-0005-0000-0000-0000CF6D0000}"/>
    <cellStyle name="Currency [0] 16009" xfId="28028" hidden="1" xr:uid="{00000000-0005-0000-0000-00009D6D0000}"/>
    <cellStyle name="Currency [0] 1601" xfId="1741" hidden="1" xr:uid="{00000000-0005-0000-0000-0000EE060000}"/>
    <cellStyle name="Currency [0] 16010" xfId="28149" hidden="1" xr:uid="{00000000-0005-0000-0000-0000166E0000}"/>
    <cellStyle name="Currency [0] 16011" xfId="28114" hidden="1" xr:uid="{00000000-0005-0000-0000-0000F36D0000}"/>
    <cellStyle name="Currency [0] 16012" xfId="28125" hidden="1" xr:uid="{00000000-0005-0000-0000-0000FE6D0000}"/>
    <cellStyle name="Currency [0] 16013" xfId="28157" hidden="1" xr:uid="{00000000-0005-0000-0000-00001E6E0000}"/>
    <cellStyle name="Currency [0] 16014" xfId="28159" hidden="1" xr:uid="{00000000-0005-0000-0000-0000206E0000}"/>
    <cellStyle name="Currency [0] 16015" xfId="28111" hidden="1" xr:uid="{00000000-0005-0000-0000-0000F06D0000}"/>
    <cellStyle name="Currency [0] 16016" xfId="28110" hidden="1" xr:uid="{00000000-0005-0000-0000-0000EF6D0000}"/>
    <cellStyle name="Currency [0] 16017" xfId="28100" hidden="1" xr:uid="{00000000-0005-0000-0000-0000E56D0000}"/>
    <cellStyle name="Currency [0] 16018" xfId="28096" hidden="1" xr:uid="{00000000-0005-0000-0000-0000E16D0000}"/>
    <cellStyle name="Currency [0] 16019" xfId="28098" hidden="1" xr:uid="{00000000-0005-0000-0000-0000E36D0000}"/>
    <cellStyle name="Currency [0] 1602" xfId="1736" hidden="1" xr:uid="{00000000-0005-0000-0000-0000E9060000}"/>
    <cellStyle name="Currency [0] 16020" xfId="28166" hidden="1" xr:uid="{00000000-0005-0000-0000-0000276E0000}"/>
    <cellStyle name="Currency [0] 16021" xfId="27325" hidden="1" xr:uid="{00000000-0005-0000-0000-0000DE6A0000}"/>
    <cellStyle name="Currency [0] 16022" xfId="28144" hidden="1" xr:uid="{00000000-0005-0000-0000-0000116E0000}"/>
    <cellStyle name="Currency [0] 16023" xfId="28172" hidden="1" xr:uid="{00000000-0005-0000-0000-00002D6E0000}"/>
    <cellStyle name="Currency [0] 16024" xfId="28174" hidden="1" xr:uid="{00000000-0005-0000-0000-00002F6E0000}"/>
    <cellStyle name="Currency [0] 16025" xfId="28049" hidden="1" xr:uid="{00000000-0005-0000-0000-0000B26D0000}"/>
    <cellStyle name="Currency [0] 16026" xfId="28123" hidden="1" xr:uid="{00000000-0005-0000-0000-0000FC6D0000}"/>
    <cellStyle name="Currency [0] 16027" xfId="28079" hidden="1" xr:uid="{00000000-0005-0000-0000-0000D06D0000}"/>
    <cellStyle name="Currency [0] 16028" xfId="28115" hidden="1" xr:uid="{00000000-0005-0000-0000-0000F46D0000}"/>
    <cellStyle name="Currency [0] 16029" xfId="28119" hidden="1" xr:uid="{00000000-0005-0000-0000-0000F86D0000}"/>
    <cellStyle name="Currency [0] 1603" xfId="1734" hidden="1" xr:uid="{00000000-0005-0000-0000-0000E7060000}"/>
    <cellStyle name="Currency [0] 16030" xfId="28180" hidden="1" xr:uid="{00000000-0005-0000-0000-0000356E0000}"/>
    <cellStyle name="Currency [0] 16031" xfId="27338" hidden="1" xr:uid="{00000000-0005-0000-0000-0000EB6A0000}"/>
    <cellStyle name="Currency [0] 16032" xfId="28162" hidden="1" xr:uid="{00000000-0005-0000-0000-0000236E0000}"/>
    <cellStyle name="Currency [0] 16033" xfId="28185" hidden="1" xr:uid="{00000000-0005-0000-0000-00003A6E0000}"/>
    <cellStyle name="Currency [0] 16034" xfId="28187" hidden="1" xr:uid="{00000000-0005-0000-0000-00003C6E0000}"/>
    <cellStyle name="Currency [0] 16035" xfId="28043" hidden="1" xr:uid="{00000000-0005-0000-0000-0000AC6D0000}"/>
    <cellStyle name="Currency [0] 16036" xfId="28142" hidden="1" xr:uid="{00000000-0005-0000-0000-00000F6E0000}"/>
    <cellStyle name="Currency [0] 16037" xfId="28109" hidden="1" xr:uid="{00000000-0005-0000-0000-0000EE6D0000}"/>
    <cellStyle name="Currency [0] 16038" xfId="28127" hidden="1" xr:uid="{00000000-0005-0000-0000-0000006E0000}"/>
    <cellStyle name="Currency [0] 16039" xfId="28124" hidden="1" xr:uid="{00000000-0005-0000-0000-0000FD6D0000}"/>
    <cellStyle name="Currency [0] 1604" xfId="1735" hidden="1" xr:uid="{00000000-0005-0000-0000-0000E8060000}"/>
    <cellStyle name="Currency [0] 16040" xfId="28191" hidden="1" xr:uid="{00000000-0005-0000-0000-0000406E0000}"/>
    <cellStyle name="Currency [0] 16041" xfId="28076" hidden="1" xr:uid="{00000000-0005-0000-0000-0000CD6D0000}"/>
    <cellStyle name="Currency [0] 16042" xfId="28176" hidden="1" xr:uid="{00000000-0005-0000-0000-0000316E0000}"/>
    <cellStyle name="Currency [0] 16043" xfId="28198" hidden="1" xr:uid="{00000000-0005-0000-0000-0000476E0000}"/>
    <cellStyle name="Currency [0] 16044" xfId="28200" hidden="1" xr:uid="{00000000-0005-0000-0000-0000496E0000}"/>
    <cellStyle name="Currency [0] 16045" xfId="28128" hidden="1" xr:uid="{00000000-0005-0000-0000-0000016E0000}"/>
    <cellStyle name="Currency [0] 16046" xfId="28160" hidden="1" xr:uid="{00000000-0005-0000-0000-0000216E0000}"/>
    <cellStyle name="Currency [0] 16047" xfId="27290" hidden="1" xr:uid="{00000000-0005-0000-0000-0000BB6A0000}"/>
    <cellStyle name="Currency [0] 16048" xfId="28146" hidden="1" xr:uid="{00000000-0005-0000-0000-0000136E0000}"/>
    <cellStyle name="Currency [0] 16049" xfId="28143" hidden="1" xr:uid="{00000000-0005-0000-0000-0000106E0000}"/>
    <cellStyle name="Currency [0] 1605" xfId="1772" hidden="1" xr:uid="{00000000-0005-0000-0000-00000D070000}"/>
    <cellStyle name="Currency [0] 16050" xfId="28204" hidden="1" xr:uid="{00000000-0005-0000-0000-00004D6E0000}"/>
    <cellStyle name="Currency [0] 16051" xfId="28039" hidden="1" xr:uid="{00000000-0005-0000-0000-0000A86D0000}"/>
    <cellStyle name="Currency [0] 16052" xfId="28188" hidden="1" xr:uid="{00000000-0005-0000-0000-00003D6E0000}"/>
    <cellStyle name="Currency [0] 16053" xfId="28208" hidden="1" xr:uid="{00000000-0005-0000-0000-0000516E0000}"/>
    <cellStyle name="Currency [0] 16054" xfId="28210" hidden="1" xr:uid="{00000000-0005-0000-0000-0000536E0000}"/>
    <cellStyle name="Currency [0] 16055" xfId="28147" hidden="1" xr:uid="{00000000-0005-0000-0000-0000146E0000}"/>
    <cellStyle name="Currency [0] 16056" xfId="28175" hidden="1" xr:uid="{00000000-0005-0000-0000-0000306E0000}"/>
    <cellStyle name="Currency [0] 16057" xfId="28135" hidden="1" xr:uid="{00000000-0005-0000-0000-0000086E0000}"/>
    <cellStyle name="Currency [0] 16058" xfId="28164" hidden="1" xr:uid="{00000000-0005-0000-0000-0000256E0000}"/>
    <cellStyle name="Currency [0] 16059" xfId="28161" hidden="1" xr:uid="{00000000-0005-0000-0000-0000226E0000}"/>
    <cellStyle name="Currency [0] 1606" xfId="1458" hidden="1" xr:uid="{00000000-0005-0000-0000-0000D3050000}"/>
    <cellStyle name="Currency [0] 16060" xfId="28214" hidden="1" xr:uid="{00000000-0005-0000-0000-0000576E0000}"/>
    <cellStyle name="Currency [0] 16061" xfId="28042" hidden="1" xr:uid="{00000000-0005-0000-0000-0000AB6D0000}"/>
    <cellStyle name="Currency [0] 16062" xfId="28201" hidden="1" xr:uid="{00000000-0005-0000-0000-00004A6E0000}"/>
    <cellStyle name="Currency [0] 16063" xfId="28218" hidden="1" xr:uid="{00000000-0005-0000-0000-00005B6E0000}"/>
    <cellStyle name="Currency [0] 16064" xfId="28220" hidden="1" xr:uid="{00000000-0005-0000-0000-00005D6E0000}"/>
    <cellStyle name="Currency [0] 16065" xfId="28101" hidden="1" xr:uid="{00000000-0005-0000-0000-0000E66D0000}"/>
    <cellStyle name="Currency [0] 16066" xfId="28137" hidden="1" xr:uid="{00000000-0005-0000-0000-00000A6E0000}"/>
    <cellStyle name="Currency [0] 16067" xfId="28206" hidden="1" xr:uid="{00000000-0005-0000-0000-00004F6E0000}"/>
    <cellStyle name="Currency [0] 16068" xfId="28194" hidden="1" xr:uid="{00000000-0005-0000-0000-0000436E0000}"/>
    <cellStyle name="Currency [0] 16069" xfId="28211" hidden="1" xr:uid="{00000000-0005-0000-0000-0000546E0000}"/>
    <cellStyle name="Currency [0] 1607" xfId="1762" hidden="1" xr:uid="{00000000-0005-0000-0000-000003070000}"/>
    <cellStyle name="Currency [0] 16070" xfId="28222" hidden="1" xr:uid="{00000000-0005-0000-0000-00005F6E0000}"/>
    <cellStyle name="Currency [0] 16071" xfId="28070" hidden="1" xr:uid="{00000000-0005-0000-0000-0000C76D0000}"/>
    <cellStyle name="Currency [0] 16072" xfId="28134" hidden="1" xr:uid="{00000000-0005-0000-0000-0000076E0000}"/>
    <cellStyle name="Currency [0] 16073" xfId="28226" hidden="1" xr:uid="{00000000-0005-0000-0000-0000636E0000}"/>
    <cellStyle name="Currency [0] 16074" xfId="28228" hidden="1" xr:uid="{00000000-0005-0000-0000-0000656E0000}"/>
    <cellStyle name="Currency [0] 16075" xfId="28183" hidden="1" xr:uid="{00000000-0005-0000-0000-0000386E0000}"/>
    <cellStyle name="Currency [0] 16076" xfId="28195" hidden="1" xr:uid="{00000000-0005-0000-0000-0000446E0000}"/>
    <cellStyle name="Currency [0] 16077" xfId="28223" hidden="1" xr:uid="{00000000-0005-0000-0000-0000606E0000}"/>
    <cellStyle name="Currency [0] 16078" xfId="28196" hidden="1" xr:uid="{00000000-0005-0000-0000-0000456E0000}"/>
    <cellStyle name="Currency [0] 16079" xfId="28229" hidden="1" xr:uid="{00000000-0005-0000-0000-0000666E0000}"/>
    <cellStyle name="Currency [0] 1608" xfId="1774" hidden="1" xr:uid="{00000000-0005-0000-0000-00000F070000}"/>
    <cellStyle name="Currency [0] 16080" xfId="28231" hidden="1" xr:uid="{00000000-0005-0000-0000-0000686E0000}"/>
    <cellStyle name="Currency [0] 16081" xfId="28224" hidden="1" xr:uid="{00000000-0005-0000-0000-0000616E0000}"/>
    <cellStyle name="Currency [0] 16082" xfId="28170" hidden="1" xr:uid="{00000000-0005-0000-0000-00002B6E0000}"/>
    <cellStyle name="Currency [0] 16083" xfId="28233" hidden="1" xr:uid="{00000000-0005-0000-0000-00006A6E0000}"/>
    <cellStyle name="Currency [0] 16084" xfId="28235" hidden="1" xr:uid="{00000000-0005-0000-0000-00006C6E0000}"/>
    <cellStyle name="Currency [0] 16085" xfId="25891" hidden="1" xr:uid="{00000000-0005-0000-0000-000044650000}"/>
    <cellStyle name="Currency [0] 16086" xfId="25844" hidden="1" xr:uid="{00000000-0005-0000-0000-000015650000}"/>
    <cellStyle name="Currency [0] 16087" xfId="27076" hidden="1" xr:uid="{00000000-0005-0000-0000-0000E5690000}"/>
    <cellStyle name="Currency [0] 16088" xfId="28240" hidden="1" xr:uid="{00000000-0005-0000-0000-0000716E0000}"/>
    <cellStyle name="Currency [0] 16089" xfId="28242" hidden="1" xr:uid="{00000000-0005-0000-0000-0000736E0000}"/>
    <cellStyle name="Currency [0] 1609" xfId="1775" hidden="1" xr:uid="{00000000-0005-0000-0000-000010070000}"/>
    <cellStyle name="Currency [0] 16090" xfId="25871" hidden="1" xr:uid="{00000000-0005-0000-0000-000030650000}"/>
    <cellStyle name="Currency [0] 16091" xfId="28236" hidden="1" xr:uid="{00000000-0005-0000-0000-00006D6E0000}"/>
    <cellStyle name="Currency [0] 16092" xfId="28244" hidden="1" xr:uid="{00000000-0005-0000-0000-0000756E0000}"/>
    <cellStyle name="Currency [0] 16093" xfId="28246" hidden="1" xr:uid="{00000000-0005-0000-0000-0000776E0000}"/>
    <cellStyle name="Currency [0] 16094" xfId="25851" hidden="1" xr:uid="{00000000-0005-0000-0000-00001C650000}"/>
    <cellStyle name="Currency [0] 16095" xfId="25869" hidden="1" xr:uid="{00000000-0005-0000-0000-00002E650000}"/>
    <cellStyle name="Currency [0] 16096" xfId="28257" hidden="1" xr:uid="{00000000-0005-0000-0000-0000826E0000}"/>
    <cellStyle name="Currency [0] 16097" xfId="28266" hidden="1" xr:uid="{00000000-0005-0000-0000-00008B6E0000}"/>
    <cellStyle name="Currency [0] 16098" xfId="28277" hidden="1" xr:uid="{00000000-0005-0000-0000-0000966E0000}"/>
    <cellStyle name="Currency [0] 16099" xfId="28283" hidden="1" xr:uid="{00000000-0005-0000-0000-00009C6E0000}"/>
    <cellStyle name="Currency [0] 161" xfId="233" hidden="1" xr:uid="{00000000-0005-0000-0000-00000A010000}"/>
    <cellStyle name="Currency [0] 1610" xfId="1713" hidden="1" xr:uid="{00000000-0005-0000-0000-0000D2060000}"/>
    <cellStyle name="Currency [0] 16100" xfId="28255" hidden="1" xr:uid="{00000000-0005-0000-0000-0000806E0000}"/>
    <cellStyle name="Currency [0] 16101" xfId="28273" hidden="1" xr:uid="{00000000-0005-0000-0000-0000926E0000}"/>
    <cellStyle name="Currency [0] 16102" xfId="28295" hidden="1" xr:uid="{00000000-0005-0000-0000-0000A86E0000}"/>
    <cellStyle name="Currency [0] 16103" xfId="28297" hidden="1" xr:uid="{00000000-0005-0000-0000-0000AA6E0000}"/>
    <cellStyle name="Currency [0] 16104" xfId="25828" hidden="1" xr:uid="{00000000-0005-0000-0000-000005650000}"/>
    <cellStyle name="Currency [0] 16105" xfId="25855" hidden="1" xr:uid="{00000000-0005-0000-0000-000020650000}"/>
    <cellStyle name="Currency [0] 16106" xfId="28269" hidden="1" xr:uid="{00000000-0005-0000-0000-00008E6E0000}"/>
    <cellStyle name="Currency [0] 16107" xfId="25858" hidden="1" xr:uid="{00000000-0005-0000-0000-000023650000}"/>
    <cellStyle name="Currency [0] 16108" xfId="28258" hidden="1" xr:uid="{00000000-0005-0000-0000-0000836E0000}"/>
    <cellStyle name="Currency [0] 16109" xfId="28302" hidden="1" xr:uid="{00000000-0005-0000-0000-0000AF6E0000}"/>
    <cellStyle name="Currency [0] 1611" xfId="1749" hidden="1" xr:uid="{00000000-0005-0000-0000-0000F6060000}"/>
    <cellStyle name="Currency [0] 16110" xfId="28270" hidden="1" xr:uid="{00000000-0005-0000-0000-00008F6E0000}"/>
    <cellStyle name="Currency [0] 16111" xfId="28278" hidden="1" xr:uid="{00000000-0005-0000-0000-0000976E0000}"/>
    <cellStyle name="Currency [0] 16112" xfId="28314" hidden="1" xr:uid="{00000000-0005-0000-0000-0000BB6E0000}"/>
    <cellStyle name="Currency [0] 16113" xfId="28316" hidden="1" xr:uid="{00000000-0005-0000-0000-0000BD6E0000}"/>
    <cellStyle name="Currency [0] 16114" xfId="28272" hidden="1" xr:uid="{00000000-0005-0000-0000-0000916E0000}"/>
    <cellStyle name="Currency [0] 16115" xfId="28285" hidden="1" xr:uid="{00000000-0005-0000-0000-00009E6E0000}"/>
    <cellStyle name="Currency [0] 16116" xfId="28290" hidden="1" xr:uid="{00000000-0005-0000-0000-0000A36E0000}"/>
    <cellStyle name="Currency [0] 16117" xfId="28284" hidden="1" xr:uid="{00000000-0005-0000-0000-00009D6E0000}"/>
    <cellStyle name="Currency [0] 16118" xfId="28332" hidden="1" xr:uid="{00000000-0005-0000-0000-0000CD6E0000}"/>
    <cellStyle name="Currency [0] 16119" xfId="28340" hidden="1" xr:uid="{00000000-0005-0000-0000-0000D56E0000}"/>
    <cellStyle name="Currency [0] 1612" xfId="1729" hidden="1" xr:uid="{00000000-0005-0000-0000-0000E2060000}"/>
    <cellStyle name="Currency [0] 16120" xfId="28268" hidden="1" xr:uid="{00000000-0005-0000-0000-00008D6E0000}"/>
    <cellStyle name="Currency [0] 16121" xfId="28326" hidden="1" xr:uid="{00000000-0005-0000-0000-0000C76E0000}"/>
    <cellStyle name="Currency [0] 16122" xfId="28349" hidden="1" xr:uid="{00000000-0005-0000-0000-0000DE6E0000}"/>
    <cellStyle name="Currency [0] 16123" xfId="28351" hidden="1" xr:uid="{00000000-0005-0000-0000-0000E06E0000}"/>
    <cellStyle name="Currency [0] 16124" xfId="28251" hidden="1" xr:uid="{00000000-0005-0000-0000-00007C6E0000}"/>
    <cellStyle name="Currency [0] 16125" xfId="28261" hidden="1" xr:uid="{00000000-0005-0000-0000-0000866E0000}"/>
    <cellStyle name="Currency [0] 16126" xfId="28323" hidden="1" xr:uid="{00000000-0005-0000-0000-0000C46E0000}"/>
    <cellStyle name="Currency [0] 16127" xfId="28288" hidden="1" xr:uid="{00000000-0005-0000-0000-0000A16E0000}"/>
    <cellStyle name="Currency [0] 16128" xfId="28238" hidden="1" xr:uid="{00000000-0005-0000-0000-00006F6E0000}"/>
    <cellStyle name="Currency [0] 16129" xfId="28359" hidden="1" xr:uid="{00000000-0005-0000-0000-0000E86E0000}"/>
    <cellStyle name="Currency [0] 1613" xfId="1745" hidden="1" xr:uid="{00000000-0005-0000-0000-0000F2060000}"/>
    <cellStyle name="Currency [0] 16130" xfId="28324" hidden="1" xr:uid="{00000000-0005-0000-0000-0000C56E0000}"/>
    <cellStyle name="Currency [0] 16131" xfId="28335" hidden="1" xr:uid="{00000000-0005-0000-0000-0000D06E0000}"/>
    <cellStyle name="Currency [0] 16132" xfId="28367" hidden="1" xr:uid="{00000000-0005-0000-0000-0000F06E0000}"/>
    <cellStyle name="Currency [0] 16133" xfId="28369" hidden="1" xr:uid="{00000000-0005-0000-0000-0000F26E0000}"/>
    <cellStyle name="Currency [0] 16134" xfId="28321" hidden="1" xr:uid="{00000000-0005-0000-0000-0000C26E0000}"/>
    <cellStyle name="Currency [0] 16135" xfId="28320" hidden="1" xr:uid="{00000000-0005-0000-0000-0000C16E0000}"/>
    <cellStyle name="Currency [0] 16136" xfId="28310" hidden="1" xr:uid="{00000000-0005-0000-0000-0000B76E0000}"/>
    <cellStyle name="Currency [0] 16137" xfId="28306" hidden="1" xr:uid="{00000000-0005-0000-0000-0000B36E0000}"/>
    <cellStyle name="Currency [0] 16138" xfId="28308" hidden="1" xr:uid="{00000000-0005-0000-0000-0000B56E0000}"/>
    <cellStyle name="Currency [0] 16139" xfId="28376" hidden="1" xr:uid="{00000000-0005-0000-0000-0000F96E0000}"/>
    <cellStyle name="Currency [0] 1614" xfId="1747" hidden="1" xr:uid="{00000000-0005-0000-0000-0000F4060000}"/>
    <cellStyle name="Currency [0] 16140" xfId="25904" hidden="1" xr:uid="{00000000-0005-0000-0000-000051650000}"/>
    <cellStyle name="Currency [0] 16141" xfId="28354" hidden="1" xr:uid="{00000000-0005-0000-0000-0000E36E0000}"/>
    <cellStyle name="Currency [0] 16142" xfId="28382" hidden="1" xr:uid="{00000000-0005-0000-0000-0000FF6E0000}"/>
    <cellStyle name="Currency [0] 16143" xfId="28384" hidden="1" xr:uid="{00000000-0005-0000-0000-0000016F0000}"/>
    <cellStyle name="Currency [0] 16144" xfId="28259" hidden="1" xr:uid="{00000000-0005-0000-0000-0000846E0000}"/>
    <cellStyle name="Currency [0] 16145" xfId="28333" hidden="1" xr:uid="{00000000-0005-0000-0000-0000CE6E0000}"/>
    <cellStyle name="Currency [0] 16146" xfId="28289" hidden="1" xr:uid="{00000000-0005-0000-0000-0000A26E0000}"/>
    <cellStyle name="Currency [0] 16147" xfId="28325" hidden="1" xr:uid="{00000000-0005-0000-0000-0000C66E0000}"/>
    <cellStyle name="Currency [0] 16148" xfId="28329" hidden="1" xr:uid="{00000000-0005-0000-0000-0000CA6E0000}"/>
    <cellStyle name="Currency [0] 16149" xfId="28390" hidden="1" xr:uid="{00000000-0005-0000-0000-0000076F0000}"/>
    <cellStyle name="Currency [0] 1615" xfId="1778" hidden="1" xr:uid="{00000000-0005-0000-0000-000013070000}"/>
    <cellStyle name="Currency [0] 16150" xfId="25853" hidden="1" xr:uid="{00000000-0005-0000-0000-00001E650000}"/>
    <cellStyle name="Currency [0] 16151" xfId="28372" hidden="1" xr:uid="{00000000-0005-0000-0000-0000F56E0000}"/>
    <cellStyle name="Currency [0] 16152" xfId="28395" hidden="1" xr:uid="{00000000-0005-0000-0000-00000C6F0000}"/>
    <cellStyle name="Currency [0] 16153" xfId="28397" hidden="1" xr:uid="{00000000-0005-0000-0000-00000E6F0000}"/>
    <cellStyle name="Currency [0] 16154" xfId="28253" hidden="1" xr:uid="{00000000-0005-0000-0000-00007E6E0000}"/>
    <cellStyle name="Currency [0] 16155" xfId="28352" hidden="1" xr:uid="{00000000-0005-0000-0000-0000E16E0000}"/>
    <cellStyle name="Currency [0] 16156" xfId="28319" hidden="1" xr:uid="{00000000-0005-0000-0000-0000C06E0000}"/>
    <cellStyle name="Currency [0] 16157" xfId="28337" hidden="1" xr:uid="{00000000-0005-0000-0000-0000D26E0000}"/>
    <cellStyle name="Currency [0] 16158" xfId="28334" hidden="1" xr:uid="{00000000-0005-0000-0000-0000CF6E0000}"/>
    <cellStyle name="Currency [0] 16159" xfId="28401" hidden="1" xr:uid="{00000000-0005-0000-0000-0000126F0000}"/>
    <cellStyle name="Currency [0] 1616" xfId="1451" hidden="1" xr:uid="{00000000-0005-0000-0000-0000CC050000}"/>
    <cellStyle name="Currency [0] 16160" xfId="28286" hidden="1" xr:uid="{00000000-0005-0000-0000-00009F6E0000}"/>
    <cellStyle name="Currency [0] 16161" xfId="28386" hidden="1" xr:uid="{00000000-0005-0000-0000-0000036F0000}"/>
    <cellStyle name="Currency [0] 16162" xfId="28408" hidden="1" xr:uid="{00000000-0005-0000-0000-0000196F0000}"/>
    <cellStyle name="Currency [0] 16163" xfId="28410" hidden="1" xr:uid="{00000000-0005-0000-0000-00001B6F0000}"/>
    <cellStyle name="Currency [0] 16164" xfId="28338" hidden="1" xr:uid="{00000000-0005-0000-0000-0000D36E0000}"/>
    <cellStyle name="Currency [0] 16165" xfId="28370" hidden="1" xr:uid="{00000000-0005-0000-0000-0000F36E0000}"/>
    <cellStyle name="Currency [0] 16166" xfId="25861" hidden="1" xr:uid="{00000000-0005-0000-0000-000026650000}"/>
    <cellStyle name="Currency [0] 16167" xfId="28356" hidden="1" xr:uid="{00000000-0005-0000-0000-0000E56E0000}"/>
    <cellStyle name="Currency [0] 16168" xfId="28353" hidden="1" xr:uid="{00000000-0005-0000-0000-0000E26E0000}"/>
    <cellStyle name="Currency [0] 16169" xfId="28414" hidden="1" xr:uid="{00000000-0005-0000-0000-00001F6F0000}"/>
    <cellStyle name="Currency [0] 1617" xfId="1770" hidden="1" xr:uid="{00000000-0005-0000-0000-00000B070000}"/>
    <cellStyle name="Currency [0] 16170" xfId="28249" hidden="1" xr:uid="{00000000-0005-0000-0000-00007A6E0000}"/>
    <cellStyle name="Currency [0] 16171" xfId="28398" hidden="1" xr:uid="{00000000-0005-0000-0000-00000F6F0000}"/>
    <cellStyle name="Currency [0] 16172" xfId="28418" hidden="1" xr:uid="{00000000-0005-0000-0000-0000236F0000}"/>
    <cellStyle name="Currency [0] 16173" xfId="28420" hidden="1" xr:uid="{00000000-0005-0000-0000-0000256F0000}"/>
    <cellStyle name="Currency [0] 16174" xfId="28357" hidden="1" xr:uid="{00000000-0005-0000-0000-0000E66E0000}"/>
    <cellStyle name="Currency [0] 16175" xfId="28385" hidden="1" xr:uid="{00000000-0005-0000-0000-0000026F0000}"/>
    <cellStyle name="Currency [0] 16176" xfId="28345" hidden="1" xr:uid="{00000000-0005-0000-0000-0000DA6E0000}"/>
    <cellStyle name="Currency [0] 16177" xfId="28374" hidden="1" xr:uid="{00000000-0005-0000-0000-0000F76E0000}"/>
    <cellStyle name="Currency [0] 16178" xfId="28371" hidden="1" xr:uid="{00000000-0005-0000-0000-0000F46E0000}"/>
    <cellStyle name="Currency [0] 16179" xfId="28424" hidden="1" xr:uid="{00000000-0005-0000-0000-0000296F0000}"/>
    <cellStyle name="Currency [0] 1618" xfId="1780" hidden="1" xr:uid="{00000000-0005-0000-0000-000015070000}"/>
    <cellStyle name="Currency [0] 16180" xfId="28252" hidden="1" xr:uid="{00000000-0005-0000-0000-00007D6E0000}"/>
    <cellStyle name="Currency [0] 16181" xfId="28411" hidden="1" xr:uid="{00000000-0005-0000-0000-00001C6F0000}"/>
    <cellStyle name="Currency [0] 16182" xfId="28428" hidden="1" xr:uid="{00000000-0005-0000-0000-00002D6F0000}"/>
    <cellStyle name="Currency [0] 16183" xfId="28430" hidden="1" xr:uid="{00000000-0005-0000-0000-00002F6F0000}"/>
    <cellStyle name="Currency [0] 16184" xfId="28311" hidden="1" xr:uid="{00000000-0005-0000-0000-0000B86E0000}"/>
    <cellStyle name="Currency [0] 16185" xfId="28347" hidden="1" xr:uid="{00000000-0005-0000-0000-0000DC6E0000}"/>
    <cellStyle name="Currency [0] 16186" xfId="28416" hidden="1" xr:uid="{00000000-0005-0000-0000-0000216F0000}"/>
    <cellStyle name="Currency [0] 16187" xfId="28404" hidden="1" xr:uid="{00000000-0005-0000-0000-0000156F0000}"/>
    <cellStyle name="Currency [0] 16188" xfId="28421" hidden="1" xr:uid="{00000000-0005-0000-0000-0000266F0000}"/>
    <cellStyle name="Currency [0] 16189" xfId="28432" hidden="1" xr:uid="{00000000-0005-0000-0000-0000316F0000}"/>
    <cellStyle name="Currency [0] 1619" xfId="1781" hidden="1" xr:uid="{00000000-0005-0000-0000-000016070000}"/>
    <cellStyle name="Currency [0] 16190" xfId="28280" hidden="1" xr:uid="{00000000-0005-0000-0000-0000996E0000}"/>
    <cellStyle name="Currency [0] 16191" xfId="28344" hidden="1" xr:uid="{00000000-0005-0000-0000-0000D96E0000}"/>
    <cellStyle name="Currency [0] 16192" xfId="28436" hidden="1" xr:uid="{00000000-0005-0000-0000-0000356F0000}"/>
    <cellStyle name="Currency [0] 16193" xfId="28438" hidden="1" xr:uid="{00000000-0005-0000-0000-0000376F0000}"/>
    <cellStyle name="Currency [0] 16194" xfId="28393" hidden="1" xr:uid="{00000000-0005-0000-0000-00000A6F0000}"/>
    <cellStyle name="Currency [0] 16195" xfId="28405" hidden="1" xr:uid="{00000000-0005-0000-0000-0000166F0000}"/>
    <cellStyle name="Currency [0] 16196" xfId="28433" hidden="1" xr:uid="{00000000-0005-0000-0000-0000326F0000}"/>
    <cellStyle name="Currency [0] 16197" xfId="28406" hidden="1" xr:uid="{00000000-0005-0000-0000-0000176F0000}"/>
    <cellStyle name="Currency [0] 16198" xfId="28439" hidden="1" xr:uid="{00000000-0005-0000-0000-0000386F0000}"/>
    <cellStyle name="Currency [0] 16199" xfId="28441" hidden="1" xr:uid="{00000000-0005-0000-0000-00003A6F0000}"/>
    <cellStyle name="Currency [0] 162" xfId="262" hidden="1" xr:uid="{00000000-0005-0000-0000-000027010000}"/>
    <cellStyle name="Currency [0] 1620" xfId="1709" hidden="1" xr:uid="{00000000-0005-0000-0000-0000CE060000}"/>
    <cellStyle name="Currency [0] 16200" xfId="28434" hidden="1" xr:uid="{00000000-0005-0000-0000-0000336F0000}"/>
    <cellStyle name="Currency [0] 16201" xfId="28380" hidden="1" xr:uid="{00000000-0005-0000-0000-0000FD6E0000}"/>
    <cellStyle name="Currency [0] 16202" xfId="28443" hidden="1" xr:uid="{00000000-0005-0000-0000-00003C6F0000}"/>
    <cellStyle name="Currency [0] 16203" xfId="28445" hidden="1" xr:uid="{00000000-0005-0000-0000-00003E6F0000}"/>
    <cellStyle name="Currency [0] 16204" xfId="28502" hidden="1" xr:uid="{00000000-0005-0000-0000-0000776F0000}"/>
    <cellStyle name="Currency [0] 16205" xfId="28521" hidden="1" xr:uid="{00000000-0005-0000-0000-00008A6F0000}"/>
    <cellStyle name="Currency [0] 16206" xfId="28528" hidden="1" xr:uid="{00000000-0005-0000-0000-0000916F0000}"/>
    <cellStyle name="Currency [0] 16207" xfId="28535" hidden="1" xr:uid="{00000000-0005-0000-0000-0000986F0000}"/>
    <cellStyle name="Currency [0] 16208" xfId="28540" hidden="1" xr:uid="{00000000-0005-0000-0000-00009D6F0000}"/>
    <cellStyle name="Currency [0] 16209" xfId="28519" hidden="1" xr:uid="{00000000-0005-0000-0000-0000886F0000}"/>
    <cellStyle name="Currency [0] 1621" xfId="1760" hidden="1" xr:uid="{00000000-0005-0000-0000-000001070000}"/>
    <cellStyle name="Currency [0] 16210" xfId="28530" hidden="1" xr:uid="{00000000-0005-0000-0000-0000936F0000}"/>
    <cellStyle name="Currency [0] 16211" xfId="28544" hidden="1" xr:uid="{00000000-0005-0000-0000-0000A16F0000}"/>
    <cellStyle name="Currency [0] 16212" xfId="28546" hidden="1" xr:uid="{00000000-0005-0000-0000-0000A36F0000}"/>
    <cellStyle name="Currency [0] 16213" xfId="28529" hidden="1" xr:uid="{00000000-0005-0000-0000-0000926F0000}"/>
    <cellStyle name="Currency [0] 16214" xfId="28503" hidden="1" xr:uid="{00000000-0005-0000-0000-0000786F0000}"/>
    <cellStyle name="Currency [0] 16215" xfId="28557" hidden="1" xr:uid="{00000000-0005-0000-0000-0000AE6F0000}"/>
    <cellStyle name="Currency [0] 16216" xfId="28566" hidden="1" xr:uid="{00000000-0005-0000-0000-0000B76F0000}"/>
    <cellStyle name="Currency [0] 16217" xfId="28577" hidden="1" xr:uid="{00000000-0005-0000-0000-0000C26F0000}"/>
    <cellStyle name="Currency [0] 16218" xfId="28583" hidden="1" xr:uid="{00000000-0005-0000-0000-0000C86F0000}"/>
    <cellStyle name="Currency [0] 16219" xfId="28555" hidden="1" xr:uid="{00000000-0005-0000-0000-0000AC6F0000}"/>
    <cellStyle name="Currency [0] 1622" xfId="1740" hidden="1" xr:uid="{00000000-0005-0000-0000-0000ED060000}"/>
    <cellStyle name="Currency [0] 16220" xfId="28573" hidden="1" xr:uid="{00000000-0005-0000-0000-0000BE6F0000}"/>
    <cellStyle name="Currency [0] 16221" xfId="28595" hidden="1" xr:uid="{00000000-0005-0000-0000-0000D46F0000}"/>
    <cellStyle name="Currency [0] 16222" xfId="28597" hidden="1" xr:uid="{00000000-0005-0000-0000-0000D66F0000}"/>
    <cellStyle name="Currency [0] 16223" xfId="28525" hidden="1" xr:uid="{00000000-0005-0000-0000-00008E6F0000}"/>
    <cellStyle name="Currency [0] 16224" xfId="28509" hidden="1" xr:uid="{00000000-0005-0000-0000-00007E6F0000}"/>
    <cellStyle name="Currency [0] 16225" xfId="28569" hidden="1" xr:uid="{00000000-0005-0000-0000-0000BA6F0000}"/>
    <cellStyle name="Currency [0] 16226" xfId="28514" hidden="1" xr:uid="{00000000-0005-0000-0000-0000836F0000}"/>
    <cellStyle name="Currency [0] 16227" xfId="28558" hidden="1" xr:uid="{00000000-0005-0000-0000-0000AF6F0000}"/>
    <cellStyle name="Currency [0] 16228" xfId="28602" hidden="1" xr:uid="{00000000-0005-0000-0000-0000DB6F0000}"/>
    <cellStyle name="Currency [0] 16229" xfId="28570" hidden="1" xr:uid="{00000000-0005-0000-0000-0000BB6F0000}"/>
    <cellStyle name="Currency [0] 1623" xfId="1752" hidden="1" xr:uid="{00000000-0005-0000-0000-0000F9060000}"/>
    <cellStyle name="Currency [0] 16230" xfId="28578" hidden="1" xr:uid="{00000000-0005-0000-0000-0000C36F0000}"/>
    <cellStyle name="Currency [0] 16231" xfId="28614" hidden="1" xr:uid="{00000000-0005-0000-0000-0000E76F0000}"/>
    <cellStyle name="Currency [0] 16232" xfId="28616" hidden="1" xr:uid="{00000000-0005-0000-0000-0000E96F0000}"/>
    <cellStyle name="Currency [0] 16233" xfId="28572" hidden="1" xr:uid="{00000000-0005-0000-0000-0000BD6F0000}"/>
    <cellStyle name="Currency [0] 16234" xfId="28585" hidden="1" xr:uid="{00000000-0005-0000-0000-0000CA6F0000}"/>
    <cellStyle name="Currency [0] 16235" xfId="28590" hidden="1" xr:uid="{00000000-0005-0000-0000-0000CF6F0000}"/>
    <cellStyle name="Currency [0] 16236" xfId="28584" hidden="1" xr:uid="{00000000-0005-0000-0000-0000C96F0000}"/>
    <cellStyle name="Currency [0] 16237" xfId="28632" hidden="1" xr:uid="{00000000-0005-0000-0000-0000F96F0000}"/>
    <cellStyle name="Currency [0] 16238" xfId="28640" hidden="1" xr:uid="{00000000-0005-0000-0000-000001700000}"/>
    <cellStyle name="Currency [0] 16239" xfId="28568" hidden="1" xr:uid="{00000000-0005-0000-0000-0000B96F0000}"/>
    <cellStyle name="Currency [0] 1624" xfId="1750" hidden="1" xr:uid="{00000000-0005-0000-0000-0000F7060000}"/>
    <cellStyle name="Currency [0] 16240" xfId="28626" hidden="1" xr:uid="{00000000-0005-0000-0000-0000F36F0000}"/>
    <cellStyle name="Currency [0] 16241" xfId="28649" hidden="1" xr:uid="{00000000-0005-0000-0000-00000A700000}"/>
    <cellStyle name="Currency [0] 16242" xfId="28651" hidden="1" xr:uid="{00000000-0005-0000-0000-00000C700000}"/>
    <cellStyle name="Currency [0] 16243" xfId="28551" hidden="1" xr:uid="{00000000-0005-0000-0000-0000A86F0000}"/>
    <cellStyle name="Currency [0] 16244" xfId="28561" hidden="1" xr:uid="{00000000-0005-0000-0000-0000B26F0000}"/>
    <cellStyle name="Currency [0] 16245" xfId="28623" hidden="1" xr:uid="{00000000-0005-0000-0000-0000F06F0000}"/>
    <cellStyle name="Currency [0] 16246" xfId="28588" hidden="1" xr:uid="{00000000-0005-0000-0000-0000CD6F0000}"/>
    <cellStyle name="Currency [0] 16247" xfId="28533" hidden="1" xr:uid="{00000000-0005-0000-0000-0000966F0000}"/>
    <cellStyle name="Currency [0] 16248" xfId="28659" hidden="1" xr:uid="{00000000-0005-0000-0000-000014700000}"/>
    <cellStyle name="Currency [0] 16249" xfId="28624" hidden="1" xr:uid="{00000000-0005-0000-0000-0000F16F0000}"/>
    <cellStyle name="Currency [0] 1625" xfId="1783" hidden="1" xr:uid="{00000000-0005-0000-0000-000018070000}"/>
    <cellStyle name="Currency [0] 16250" xfId="28635" hidden="1" xr:uid="{00000000-0005-0000-0000-0000FC6F0000}"/>
    <cellStyle name="Currency [0] 16251" xfId="28667" hidden="1" xr:uid="{00000000-0005-0000-0000-00001C700000}"/>
    <cellStyle name="Currency [0] 16252" xfId="28669" hidden="1" xr:uid="{00000000-0005-0000-0000-00001E700000}"/>
    <cellStyle name="Currency [0] 16253" xfId="28621" hidden="1" xr:uid="{00000000-0005-0000-0000-0000EE6F0000}"/>
    <cellStyle name="Currency [0] 16254" xfId="28620" hidden="1" xr:uid="{00000000-0005-0000-0000-0000ED6F0000}"/>
    <cellStyle name="Currency [0] 16255" xfId="28610" hidden="1" xr:uid="{00000000-0005-0000-0000-0000E36F0000}"/>
    <cellStyle name="Currency [0] 16256" xfId="28606" hidden="1" xr:uid="{00000000-0005-0000-0000-0000DF6F0000}"/>
    <cellStyle name="Currency [0] 16257" xfId="28608" hidden="1" xr:uid="{00000000-0005-0000-0000-0000E16F0000}"/>
    <cellStyle name="Currency [0] 16258" xfId="28676" hidden="1" xr:uid="{00000000-0005-0000-0000-000025700000}"/>
    <cellStyle name="Currency [0] 16259" xfId="28511" hidden="1" xr:uid="{00000000-0005-0000-0000-0000806F0000}"/>
    <cellStyle name="Currency [0] 1626" xfId="1727" hidden="1" xr:uid="{00000000-0005-0000-0000-0000E0060000}"/>
    <cellStyle name="Currency [0] 16260" xfId="28654" hidden="1" xr:uid="{00000000-0005-0000-0000-00000F700000}"/>
    <cellStyle name="Currency [0] 16261" xfId="28682" hidden="1" xr:uid="{00000000-0005-0000-0000-00002B700000}"/>
    <cellStyle name="Currency [0] 16262" xfId="28684" hidden="1" xr:uid="{00000000-0005-0000-0000-00002D700000}"/>
    <cellStyle name="Currency [0] 16263" xfId="28559" hidden="1" xr:uid="{00000000-0005-0000-0000-0000B06F0000}"/>
    <cellStyle name="Currency [0] 16264" xfId="28633" hidden="1" xr:uid="{00000000-0005-0000-0000-0000FA6F0000}"/>
    <cellStyle name="Currency [0] 16265" xfId="28589" hidden="1" xr:uid="{00000000-0005-0000-0000-0000CE6F0000}"/>
    <cellStyle name="Currency [0] 16266" xfId="28625" hidden="1" xr:uid="{00000000-0005-0000-0000-0000F26F0000}"/>
    <cellStyle name="Currency [0] 16267" xfId="28629" hidden="1" xr:uid="{00000000-0005-0000-0000-0000F66F0000}"/>
    <cellStyle name="Currency [0] 16268" xfId="28690" hidden="1" xr:uid="{00000000-0005-0000-0000-000033700000}"/>
    <cellStyle name="Currency [0] 16269" xfId="28506" hidden="1" xr:uid="{00000000-0005-0000-0000-00007B6F0000}"/>
    <cellStyle name="Currency [0] 1627" xfId="1777" hidden="1" xr:uid="{00000000-0005-0000-0000-000012070000}"/>
    <cellStyle name="Currency [0] 16270" xfId="28672" hidden="1" xr:uid="{00000000-0005-0000-0000-000021700000}"/>
    <cellStyle name="Currency [0] 16271" xfId="28695" hidden="1" xr:uid="{00000000-0005-0000-0000-000038700000}"/>
    <cellStyle name="Currency [0] 16272" xfId="28697" hidden="1" xr:uid="{00000000-0005-0000-0000-00003A700000}"/>
    <cellStyle name="Currency [0] 16273" xfId="28553" hidden="1" xr:uid="{00000000-0005-0000-0000-0000AA6F0000}"/>
    <cellStyle name="Currency [0] 16274" xfId="28652" hidden="1" xr:uid="{00000000-0005-0000-0000-00000D700000}"/>
    <cellStyle name="Currency [0] 16275" xfId="28619" hidden="1" xr:uid="{00000000-0005-0000-0000-0000EC6F0000}"/>
    <cellStyle name="Currency [0] 16276" xfId="28637" hidden="1" xr:uid="{00000000-0005-0000-0000-0000FE6F0000}"/>
    <cellStyle name="Currency [0] 16277" xfId="28634" hidden="1" xr:uid="{00000000-0005-0000-0000-0000FB6F0000}"/>
    <cellStyle name="Currency [0] 16278" xfId="28701" hidden="1" xr:uid="{00000000-0005-0000-0000-00003E700000}"/>
    <cellStyle name="Currency [0] 16279" xfId="28586" hidden="1" xr:uid="{00000000-0005-0000-0000-0000CB6F0000}"/>
    <cellStyle name="Currency [0] 1628" xfId="1787" hidden="1" xr:uid="{00000000-0005-0000-0000-00001C070000}"/>
    <cellStyle name="Currency [0] 16280" xfId="28686" hidden="1" xr:uid="{00000000-0005-0000-0000-00002F700000}"/>
    <cellStyle name="Currency [0] 16281" xfId="28708" hidden="1" xr:uid="{00000000-0005-0000-0000-000045700000}"/>
    <cellStyle name="Currency [0] 16282" xfId="28710" hidden="1" xr:uid="{00000000-0005-0000-0000-000047700000}"/>
    <cellStyle name="Currency [0] 16283" xfId="28638" hidden="1" xr:uid="{00000000-0005-0000-0000-0000FF6F0000}"/>
    <cellStyle name="Currency [0] 16284" xfId="28670" hidden="1" xr:uid="{00000000-0005-0000-0000-00001F700000}"/>
    <cellStyle name="Currency [0] 16285" xfId="28522" hidden="1" xr:uid="{00000000-0005-0000-0000-00008B6F0000}"/>
    <cellStyle name="Currency [0] 16286" xfId="28656" hidden="1" xr:uid="{00000000-0005-0000-0000-000011700000}"/>
    <cellStyle name="Currency [0] 16287" xfId="28653" hidden="1" xr:uid="{00000000-0005-0000-0000-00000E700000}"/>
    <cellStyle name="Currency [0] 16288" xfId="28714" hidden="1" xr:uid="{00000000-0005-0000-0000-00004B700000}"/>
    <cellStyle name="Currency [0] 16289" xfId="28549" hidden="1" xr:uid="{00000000-0005-0000-0000-0000A66F0000}"/>
    <cellStyle name="Currency [0] 1629" xfId="1788" hidden="1" xr:uid="{00000000-0005-0000-0000-00001D070000}"/>
    <cellStyle name="Currency [0] 16290" xfId="28698" hidden="1" xr:uid="{00000000-0005-0000-0000-00003B700000}"/>
    <cellStyle name="Currency [0] 16291" xfId="28718" hidden="1" xr:uid="{00000000-0005-0000-0000-00004F700000}"/>
    <cellStyle name="Currency [0] 16292" xfId="28720" hidden="1" xr:uid="{00000000-0005-0000-0000-000051700000}"/>
    <cellStyle name="Currency [0] 16293" xfId="28657" hidden="1" xr:uid="{00000000-0005-0000-0000-000012700000}"/>
    <cellStyle name="Currency [0] 16294" xfId="28685" hidden="1" xr:uid="{00000000-0005-0000-0000-00002E700000}"/>
    <cellStyle name="Currency [0] 16295" xfId="28645" hidden="1" xr:uid="{00000000-0005-0000-0000-000006700000}"/>
    <cellStyle name="Currency [0] 16296" xfId="28674" hidden="1" xr:uid="{00000000-0005-0000-0000-000023700000}"/>
    <cellStyle name="Currency [0] 16297" xfId="28671" hidden="1" xr:uid="{00000000-0005-0000-0000-000020700000}"/>
    <cellStyle name="Currency [0] 16298" xfId="28724" hidden="1" xr:uid="{00000000-0005-0000-0000-000055700000}"/>
    <cellStyle name="Currency [0] 16299" xfId="28552" hidden="1" xr:uid="{00000000-0005-0000-0000-0000A96F0000}"/>
    <cellStyle name="Currency [0] 163" xfId="247" hidden="1" xr:uid="{00000000-0005-0000-0000-000018010000}"/>
    <cellStyle name="Currency [0] 1630" xfId="1753" hidden="1" xr:uid="{00000000-0005-0000-0000-0000FA060000}"/>
    <cellStyle name="Currency [0] 16300" xfId="28711" hidden="1" xr:uid="{00000000-0005-0000-0000-000048700000}"/>
    <cellStyle name="Currency [0] 16301" xfId="28728" hidden="1" xr:uid="{00000000-0005-0000-0000-000059700000}"/>
    <cellStyle name="Currency [0] 16302" xfId="28730" hidden="1" xr:uid="{00000000-0005-0000-0000-00005B700000}"/>
    <cellStyle name="Currency [0] 16303" xfId="28611" hidden="1" xr:uid="{00000000-0005-0000-0000-0000E46F0000}"/>
    <cellStyle name="Currency [0] 16304" xfId="28647" hidden="1" xr:uid="{00000000-0005-0000-0000-000008700000}"/>
    <cellStyle name="Currency [0] 16305" xfId="28716" hidden="1" xr:uid="{00000000-0005-0000-0000-00004D700000}"/>
    <cellStyle name="Currency [0] 16306" xfId="28704" hidden="1" xr:uid="{00000000-0005-0000-0000-000041700000}"/>
    <cellStyle name="Currency [0] 16307" xfId="28721" hidden="1" xr:uid="{00000000-0005-0000-0000-000052700000}"/>
    <cellStyle name="Currency [0] 16308" xfId="28732" hidden="1" xr:uid="{00000000-0005-0000-0000-00005D700000}"/>
    <cellStyle name="Currency [0] 16309" xfId="28580" hidden="1" xr:uid="{00000000-0005-0000-0000-0000C56F0000}"/>
    <cellStyle name="Currency [0] 1631" xfId="1768" hidden="1" xr:uid="{00000000-0005-0000-0000-000009070000}"/>
    <cellStyle name="Currency [0] 16310" xfId="28644" hidden="1" xr:uid="{00000000-0005-0000-0000-000005700000}"/>
    <cellStyle name="Currency [0] 16311" xfId="28736" hidden="1" xr:uid="{00000000-0005-0000-0000-000061700000}"/>
    <cellStyle name="Currency [0] 16312" xfId="28738" hidden="1" xr:uid="{00000000-0005-0000-0000-000063700000}"/>
    <cellStyle name="Currency [0] 16313" xfId="28693" hidden="1" xr:uid="{00000000-0005-0000-0000-000036700000}"/>
    <cellStyle name="Currency [0] 16314" xfId="28705" hidden="1" xr:uid="{00000000-0005-0000-0000-000042700000}"/>
    <cellStyle name="Currency [0] 16315" xfId="28733" hidden="1" xr:uid="{00000000-0005-0000-0000-00005E700000}"/>
    <cellStyle name="Currency [0] 16316" xfId="28706" hidden="1" xr:uid="{00000000-0005-0000-0000-000043700000}"/>
    <cellStyle name="Currency [0] 16317" xfId="28739" hidden="1" xr:uid="{00000000-0005-0000-0000-000064700000}"/>
    <cellStyle name="Currency [0] 16318" xfId="28741" hidden="1" xr:uid="{00000000-0005-0000-0000-000066700000}"/>
    <cellStyle name="Currency [0] 16319" xfId="28734" hidden="1" xr:uid="{00000000-0005-0000-0000-00005F700000}"/>
    <cellStyle name="Currency [0] 1632" xfId="1441" hidden="1" xr:uid="{00000000-0005-0000-0000-0000C2050000}"/>
    <cellStyle name="Currency [0] 16320" xfId="28680" hidden="1" xr:uid="{00000000-0005-0000-0000-000029700000}"/>
    <cellStyle name="Currency [0] 16321" xfId="28744" hidden="1" xr:uid="{00000000-0005-0000-0000-000069700000}"/>
    <cellStyle name="Currency [0] 16322" xfId="28746" hidden="1" xr:uid="{00000000-0005-0000-0000-00006B700000}"/>
    <cellStyle name="Currency [0] 16323" xfId="28463" hidden="1" xr:uid="{00000000-0005-0000-0000-0000506F0000}"/>
    <cellStyle name="Currency [0] 16324" xfId="28485" hidden="1" xr:uid="{00000000-0005-0000-0000-0000666F0000}"/>
    <cellStyle name="Currency [0] 16325" xfId="28750" hidden="1" xr:uid="{00000000-0005-0000-0000-00006F700000}"/>
    <cellStyle name="Currency [0] 16326" xfId="28757" hidden="1" xr:uid="{00000000-0005-0000-0000-000076700000}"/>
    <cellStyle name="Currency [0] 16327" xfId="28759" hidden="1" xr:uid="{00000000-0005-0000-0000-000078700000}"/>
    <cellStyle name="Currency [0] 16328" xfId="28450" hidden="1" xr:uid="{00000000-0005-0000-0000-0000436F0000}"/>
    <cellStyle name="Currency [0] 16329" xfId="28753" hidden="1" xr:uid="{00000000-0005-0000-0000-000072700000}"/>
    <cellStyle name="Currency [0] 1633" xfId="1763" hidden="1" xr:uid="{00000000-0005-0000-0000-000004070000}"/>
    <cellStyle name="Currency [0] 16330" xfId="28762" hidden="1" xr:uid="{00000000-0005-0000-0000-00007B700000}"/>
    <cellStyle name="Currency [0] 16331" xfId="28764" hidden="1" xr:uid="{00000000-0005-0000-0000-00007D700000}"/>
    <cellStyle name="Currency [0] 16332" xfId="28752" hidden="1" xr:uid="{00000000-0005-0000-0000-000071700000}"/>
    <cellStyle name="Currency [0] 16333" xfId="28462" hidden="1" xr:uid="{00000000-0005-0000-0000-00004F6F0000}"/>
    <cellStyle name="Currency [0] 16334" xfId="28775" hidden="1" xr:uid="{00000000-0005-0000-0000-000088700000}"/>
    <cellStyle name="Currency [0] 16335" xfId="28784" hidden="1" xr:uid="{00000000-0005-0000-0000-000091700000}"/>
    <cellStyle name="Currency [0] 16336" xfId="28795" hidden="1" xr:uid="{00000000-0005-0000-0000-00009C700000}"/>
    <cellStyle name="Currency [0] 16337" xfId="28801" hidden="1" xr:uid="{00000000-0005-0000-0000-0000A2700000}"/>
    <cellStyle name="Currency [0] 16338" xfId="28773" hidden="1" xr:uid="{00000000-0005-0000-0000-000086700000}"/>
    <cellStyle name="Currency [0] 16339" xfId="28791" hidden="1" xr:uid="{00000000-0005-0000-0000-000098700000}"/>
    <cellStyle name="Currency [0] 1634" xfId="1761" hidden="1" xr:uid="{00000000-0005-0000-0000-000002070000}"/>
    <cellStyle name="Currency [0] 16340" xfId="28813" hidden="1" xr:uid="{00000000-0005-0000-0000-0000AE700000}"/>
    <cellStyle name="Currency [0] 16341" xfId="28815" hidden="1" xr:uid="{00000000-0005-0000-0000-0000B0700000}"/>
    <cellStyle name="Currency [0] 16342" xfId="28747" hidden="1" xr:uid="{00000000-0005-0000-0000-00006C700000}"/>
    <cellStyle name="Currency [0] 16343" xfId="28458" hidden="1" xr:uid="{00000000-0005-0000-0000-00004B6F0000}"/>
    <cellStyle name="Currency [0] 16344" xfId="28787" hidden="1" xr:uid="{00000000-0005-0000-0000-000094700000}"/>
    <cellStyle name="Currency [0] 16345" xfId="28454" hidden="1" xr:uid="{00000000-0005-0000-0000-0000476F0000}"/>
    <cellStyle name="Currency [0] 16346" xfId="28776" hidden="1" xr:uid="{00000000-0005-0000-0000-000089700000}"/>
    <cellStyle name="Currency [0] 16347" xfId="28820" hidden="1" xr:uid="{00000000-0005-0000-0000-0000B5700000}"/>
    <cellStyle name="Currency [0] 16348" xfId="28788" hidden="1" xr:uid="{00000000-0005-0000-0000-000095700000}"/>
    <cellStyle name="Currency [0] 16349" xfId="28796" hidden="1" xr:uid="{00000000-0005-0000-0000-00009D700000}"/>
    <cellStyle name="Currency [0] 1635" xfId="1790" hidden="1" xr:uid="{00000000-0005-0000-0000-00001F070000}"/>
    <cellStyle name="Currency [0] 16350" xfId="28832" hidden="1" xr:uid="{00000000-0005-0000-0000-0000C1700000}"/>
    <cellStyle name="Currency [0] 16351" xfId="28834" hidden="1" xr:uid="{00000000-0005-0000-0000-0000C3700000}"/>
    <cellStyle name="Currency [0] 16352" xfId="28790" hidden="1" xr:uid="{00000000-0005-0000-0000-000097700000}"/>
    <cellStyle name="Currency [0] 16353" xfId="28803" hidden="1" xr:uid="{00000000-0005-0000-0000-0000A4700000}"/>
    <cellStyle name="Currency [0] 16354" xfId="28808" hidden="1" xr:uid="{00000000-0005-0000-0000-0000A9700000}"/>
    <cellStyle name="Currency [0] 16355" xfId="28802" hidden="1" xr:uid="{00000000-0005-0000-0000-0000A3700000}"/>
    <cellStyle name="Currency [0] 16356" xfId="28850" hidden="1" xr:uid="{00000000-0005-0000-0000-0000D3700000}"/>
    <cellStyle name="Currency [0] 16357" xfId="28858" hidden="1" xr:uid="{00000000-0005-0000-0000-0000DB700000}"/>
    <cellStyle name="Currency [0] 16358" xfId="28786" hidden="1" xr:uid="{00000000-0005-0000-0000-000093700000}"/>
    <cellStyle name="Currency [0] 16359" xfId="28844" hidden="1" xr:uid="{00000000-0005-0000-0000-0000CD700000}"/>
    <cellStyle name="Currency [0] 1636" xfId="1706" hidden="1" xr:uid="{00000000-0005-0000-0000-0000CB060000}"/>
    <cellStyle name="Currency [0] 16360" xfId="28867" hidden="1" xr:uid="{00000000-0005-0000-0000-0000E4700000}"/>
    <cellStyle name="Currency [0] 16361" xfId="28869" hidden="1" xr:uid="{00000000-0005-0000-0000-0000E6700000}"/>
    <cellStyle name="Currency [0] 16362" xfId="28769" hidden="1" xr:uid="{00000000-0005-0000-0000-000082700000}"/>
    <cellStyle name="Currency [0] 16363" xfId="28779" hidden="1" xr:uid="{00000000-0005-0000-0000-00008C700000}"/>
    <cellStyle name="Currency [0] 16364" xfId="28841" hidden="1" xr:uid="{00000000-0005-0000-0000-0000CA700000}"/>
    <cellStyle name="Currency [0] 16365" xfId="28806" hidden="1" xr:uid="{00000000-0005-0000-0000-0000A7700000}"/>
    <cellStyle name="Currency [0] 16366" xfId="28755" hidden="1" xr:uid="{00000000-0005-0000-0000-000074700000}"/>
    <cellStyle name="Currency [0] 16367" xfId="28877" hidden="1" xr:uid="{00000000-0005-0000-0000-0000EE700000}"/>
    <cellStyle name="Currency [0] 16368" xfId="28842" hidden="1" xr:uid="{00000000-0005-0000-0000-0000CB700000}"/>
    <cellStyle name="Currency [0] 16369" xfId="28853" hidden="1" xr:uid="{00000000-0005-0000-0000-0000D6700000}"/>
    <cellStyle name="Currency [0] 1637" xfId="1782" hidden="1" xr:uid="{00000000-0005-0000-0000-000017070000}"/>
    <cellStyle name="Currency [0] 16370" xfId="28885" hidden="1" xr:uid="{00000000-0005-0000-0000-0000F6700000}"/>
    <cellStyle name="Currency [0] 16371" xfId="28887" hidden="1" xr:uid="{00000000-0005-0000-0000-0000F8700000}"/>
    <cellStyle name="Currency [0] 16372" xfId="28839" hidden="1" xr:uid="{00000000-0005-0000-0000-0000C8700000}"/>
    <cellStyle name="Currency [0] 16373" xfId="28838" hidden="1" xr:uid="{00000000-0005-0000-0000-0000C7700000}"/>
    <cellStyle name="Currency [0] 16374" xfId="28828" hidden="1" xr:uid="{00000000-0005-0000-0000-0000BD700000}"/>
    <cellStyle name="Currency [0] 16375" xfId="28824" hidden="1" xr:uid="{00000000-0005-0000-0000-0000B9700000}"/>
    <cellStyle name="Currency [0] 16376" xfId="28826" hidden="1" xr:uid="{00000000-0005-0000-0000-0000BB700000}"/>
    <cellStyle name="Currency [0] 16377" xfId="28894" hidden="1" xr:uid="{00000000-0005-0000-0000-0000FF700000}"/>
    <cellStyle name="Currency [0] 16378" xfId="28456" hidden="1" xr:uid="{00000000-0005-0000-0000-0000496F0000}"/>
    <cellStyle name="Currency [0] 16379" xfId="28872" hidden="1" xr:uid="{00000000-0005-0000-0000-0000E9700000}"/>
    <cellStyle name="Currency [0] 1638" xfId="1792" hidden="1" xr:uid="{00000000-0005-0000-0000-000021070000}"/>
    <cellStyle name="Currency [0] 16380" xfId="28900" hidden="1" xr:uid="{00000000-0005-0000-0000-000005710000}"/>
    <cellStyle name="Currency [0] 16381" xfId="28902" hidden="1" xr:uid="{00000000-0005-0000-0000-000007710000}"/>
    <cellStyle name="Currency [0] 16382" xfId="28777" hidden="1" xr:uid="{00000000-0005-0000-0000-00008A700000}"/>
    <cellStyle name="Currency [0] 16383" xfId="28851" hidden="1" xr:uid="{00000000-0005-0000-0000-0000D4700000}"/>
    <cellStyle name="Currency [0] 16384" xfId="28807" hidden="1" xr:uid="{00000000-0005-0000-0000-0000A8700000}"/>
    <cellStyle name="Currency [0] 16385" xfId="28843" hidden="1" xr:uid="{00000000-0005-0000-0000-0000CC700000}"/>
    <cellStyle name="Currency [0] 16386" xfId="28847" hidden="1" xr:uid="{00000000-0005-0000-0000-0000D0700000}"/>
    <cellStyle name="Currency [0] 16387" xfId="28908" hidden="1" xr:uid="{00000000-0005-0000-0000-00000D710000}"/>
    <cellStyle name="Currency [0] 16388" xfId="28491" hidden="1" xr:uid="{00000000-0005-0000-0000-00006C6F0000}"/>
    <cellStyle name="Currency [0] 16389" xfId="28890" hidden="1" xr:uid="{00000000-0005-0000-0000-0000FB700000}"/>
    <cellStyle name="Currency [0] 1639" xfId="1793" hidden="1" xr:uid="{00000000-0005-0000-0000-000022070000}"/>
    <cellStyle name="Currency [0] 16390" xfId="28913" hidden="1" xr:uid="{00000000-0005-0000-0000-000012710000}"/>
    <cellStyle name="Currency [0] 16391" xfId="28915" hidden="1" xr:uid="{00000000-0005-0000-0000-000014710000}"/>
    <cellStyle name="Currency [0] 16392" xfId="28771" hidden="1" xr:uid="{00000000-0005-0000-0000-000084700000}"/>
    <cellStyle name="Currency [0] 16393" xfId="28870" hidden="1" xr:uid="{00000000-0005-0000-0000-0000E7700000}"/>
    <cellStyle name="Currency [0] 16394" xfId="28837" hidden="1" xr:uid="{00000000-0005-0000-0000-0000C6700000}"/>
    <cellStyle name="Currency [0] 16395" xfId="28855" hidden="1" xr:uid="{00000000-0005-0000-0000-0000D8700000}"/>
    <cellStyle name="Currency [0] 16396" xfId="28852" hidden="1" xr:uid="{00000000-0005-0000-0000-0000D5700000}"/>
    <cellStyle name="Currency [0] 16397" xfId="28919" hidden="1" xr:uid="{00000000-0005-0000-0000-000018710000}"/>
    <cellStyle name="Currency [0] 16398" xfId="28804" hidden="1" xr:uid="{00000000-0005-0000-0000-0000A5700000}"/>
    <cellStyle name="Currency [0] 16399" xfId="28904" hidden="1" xr:uid="{00000000-0005-0000-0000-000009710000}"/>
    <cellStyle name="Currency [0] 164" xfId="218" hidden="1" xr:uid="{00000000-0005-0000-0000-0000FB000000}"/>
    <cellStyle name="Currency [0] 1640" xfId="1764" hidden="1" xr:uid="{00000000-0005-0000-0000-000005070000}"/>
    <cellStyle name="Currency [0] 16400" xfId="28926" hidden="1" xr:uid="{00000000-0005-0000-0000-00001F710000}"/>
    <cellStyle name="Currency [0] 16401" xfId="28928" hidden="1" xr:uid="{00000000-0005-0000-0000-000021710000}"/>
    <cellStyle name="Currency [0] 16402" xfId="28856" hidden="1" xr:uid="{00000000-0005-0000-0000-0000D9700000}"/>
    <cellStyle name="Currency [0] 16403" xfId="28888" hidden="1" xr:uid="{00000000-0005-0000-0000-0000F9700000}"/>
    <cellStyle name="Currency [0] 16404" xfId="28536" hidden="1" xr:uid="{00000000-0005-0000-0000-0000996F0000}"/>
    <cellStyle name="Currency [0] 16405" xfId="28874" hidden="1" xr:uid="{00000000-0005-0000-0000-0000EB700000}"/>
    <cellStyle name="Currency [0] 16406" xfId="28871" hidden="1" xr:uid="{00000000-0005-0000-0000-0000E8700000}"/>
    <cellStyle name="Currency [0] 16407" xfId="28932" hidden="1" xr:uid="{00000000-0005-0000-0000-000025710000}"/>
    <cellStyle name="Currency [0] 16408" xfId="28767" hidden="1" xr:uid="{00000000-0005-0000-0000-000080700000}"/>
    <cellStyle name="Currency [0] 16409" xfId="28916" hidden="1" xr:uid="{00000000-0005-0000-0000-000015710000}"/>
    <cellStyle name="Currency [0] 1641" xfId="1776" hidden="1" xr:uid="{00000000-0005-0000-0000-000011070000}"/>
    <cellStyle name="Currency [0] 16410" xfId="28936" hidden="1" xr:uid="{00000000-0005-0000-0000-000029710000}"/>
    <cellStyle name="Currency [0] 16411" xfId="28938" hidden="1" xr:uid="{00000000-0005-0000-0000-00002B710000}"/>
    <cellStyle name="Currency [0] 16412" xfId="28875" hidden="1" xr:uid="{00000000-0005-0000-0000-0000EC700000}"/>
    <cellStyle name="Currency [0] 16413" xfId="28903" hidden="1" xr:uid="{00000000-0005-0000-0000-000008710000}"/>
    <cellStyle name="Currency [0] 16414" xfId="28863" hidden="1" xr:uid="{00000000-0005-0000-0000-0000E0700000}"/>
    <cellStyle name="Currency [0] 16415" xfId="28892" hidden="1" xr:uid="{00000000-0005-0000-0000-0000FD700000}"/>
    <cellStyle name="Currency [0] 16416" xfId="28889" hidden="1" xr:uid="{00000000-0005-0000-0000-0000FA700000}"/>
    <cellStyle name="Currency [0] 16417" xfId="28942" hidden="1" xr:uid="{00000000-0005-0000-0000-00002F710000}"/>
    <cellStyle name="Currency [0] 16418" xfId="28770" hidden="1" xr:uid="{00000000-0005-0000-0000-000083700000}"/>
    <cellStyle name="Currency [0] 16419" xfId="28929" hidden="1" xr:uid="{00000000-0005-0000-0000-000022710000}"/>
    <cellStyle name="Currency [0] 1642" xfId="1756" hidden="1" xr:uid="{00000000-0005-0000-0000-0000FD060000}"/>
    <cellStyle name="Currency [0] 16420" xfId="28946" hidden="1" xr:uid="{00000000-0005-0000-0000-000033710000}"/>
    <cellStyle name="Currency [0] 16421" xfId="28948" hidden="1" xr:uid="{00000000-0005-0000-0000-000035710000}"/>
    <cellStyle name="Currency [0] 16422" xfId="28829" hidden="1" xr:uid="{00000000-0005-0000-0000-0000BE700000}"/>
    <cellStyle name="Currency [0] 16423" xfId="28865" hidden="1" xr:uid="{00000000-0005-0000-0000-0000E2700000}"/>
    <cellStyle name="Currency [0] 16424" xfId="28934" hidden="1" xr:uid="{00000000-0005-0000-0000-000027710000}"/>
    <cellStyle name="Currency [0] 16425" xfId="28922" hidden="1" xr:uid="{00000000-0005-0000-0000-00001B710000}"/>
    <cellStyle name="Currency [0] 16426" xfId="28939" hidden="1" xr:uid="{00000000-0005-0000-0000-00002C710000}"/>
    <cellStyle name="Currency [0] 16427" xfId="28950" hidden="1" xr:uid="{00000000-0005-0000-0000-000037710000}"/>
    <cellStyle name="Currency [0] 16428" xfId="28798" hidden="1" xr:uid="{00000000-0005-0000-0000-00009F700000}"/>
    <cellStyle name="Currency [0] 16429" xfId="28862" hidden="1" xr:uid="{00000000-0005-0000-0000-0000DF700000}"/>
    <cellStyle name="Currency [0] 1643" xfId="1771" hidden="1" xr:uid="{00000000-0005-0000-0000-00000C070000}"/>
    <cellStyle name="Currency [0] 16430" xfId="28954" hidden="1" xr:uid="{00000000-0005-0000-0000-00003B710000}"/>
    <cellStyle name="Currency [0] 16431" xfId="28956" hidden="1" xr:uid="{00000000-0005-0000-0000-00003D710000}"/>
    <cellStyle name="Currency [0] 16432" xfId="28911" hidden="1" xr:uid="{00000000-0005-0000-0000-000010710000}"/>
    <cellStyle name="Currency [0] 16433" xfId="28923" hidden="1" xr:uid="{00000000-0005-0000-0000-00001C710000}"/>
    <cellStyle name="Currency [0] 16434" xfId="28951" hidden="1" xr:uid="{00000000-0005-0000-0000-000038710000}"/>
    <cellStyle name="Currency [0] 16435" xfId="28924" hidden="1" xr:uid="{00000000-0005-0000-0000-00001D710000}"/>
    <cellStyle name="Currency [0] 16436" xfId="28957" hidden="1" xr:uid="{00000000-0005-0000-0000-00003E710000}"/>
    <cellStyle name="Currency [0] 16437" xfId="28959" hidden="1" xr:uid="{00000000-0005-0000-0000-000040710000}"/>
    <cellStyle name="Currency [0] 16438" xfId="28952" hidden="1" xr:uid="{00000000-0005-0000-0000-000039710000}"/>
    <cellStyle name="Currency [0] 16439" xfId="28898" hidden="1" xr:uid="{00000000-0005-0000-0000-000003710000}"/>
    <cellStyle name="Currency [0] 1644" xfId="1769" hidden="1" xr:uid="{00000000-0005-0000-0000-00000A070000}"/>
    <cellStyle name="Currency [0] 16440" xfId="28961" hidden="1" xr:uid="{00000000-0005-0000-0000-000042710000}"/>
    <cellStyle name="Currency [0] 16441" xfId="28963" hidden="1" xr:uid="{00000000-0005-0000-0000-000044710000}"/>
    <cellStyle name="Currency [0] 16442" xfId="28475" hidden="1" xr:uid="{00000000-0005-0000-0000-00005C6F0000}"/>
    <cellStyle name="Currency [0] 16443" xfId="28453" hidden="1" xr:uid="{00000000-0005-0000-0000-0000466F0000}"/>
    <cellStyle name="Currency [0] 16444" xfId="28969" hidden="1" xr:uid="{00000000-0005-0000-0000-00004A710000}"/>
    <cellStyle name="Currency [0] 16445" xfId="28975" hidden="1" xr:uid="{00000000-0005-0000-0000-000050710000}"/>
    <cellStyle name="Currency [0] 16446" xfId="28977" hidden="1" xr:uid="{00000000-0005-0000-0000-000052710000}"/>
    <cellStyle name="Currency [0] 16447" xfId="28470" hidden="1" xr:uid="{00000000-0005-0000-0000-0000576F0000}"/>
    <cellStyle name="Currency [0] 16448" xfId="28971" hidden="1" xr:uid="{00000000-0005-0000-0000-00004C710000}"/>
    <cellStyle name="Currency [0] 16449" xfId="28979" hidden="1" xr:uid="{00000000-0005-0000-0000-000054710000}"/>
    <cellStyle name="Currency [0] 1645" xfId="1795" hidden="1" xr:uid="{00000000-0005-0000-0000-000024070000}"/>
    <cellStyle name="Currency [0] 16450" xfId="28981" hidden="1" xr:uid="{00000000-0005-0000-0000-000056710000}"/>
    <cellStyle name="Currency [0] 16451" xfId="28970" hidden="1" xr:uid="{00000000-0005-0000-0000-00004B710000}"/>
    <cellStyle name="Currency [0] 16452" xfId="28476" hidden="1" xr:uid="{00000000-0005-0000-0000-00005D6F0000}"/>
    <cellStyle name="Currency [0] 16453" xfId="28992" hidden="1" xr:uid="{00000000-0005-0000-0000-000061710000}"/>
    <cellStyle name="Currency [0] 16454" xfId="29001" hidden="1" xr:uid="{00000000-0005-0000-0000-00006A710000}"/>
    <cellStyle name="Currency [0] 16455" xfId="29012" hidden="1" xr:uid="{00000000-0005-0000-0000-000075710000}"/>
    <cellStyle name="Currency [0] 16456" xfId="29018" hidden="1" xr:uid="{00000000-0005-0000-0000-00007B710000}"/>
    <cellStyle name="Currency [0] 16457" xfId="28990" hidden="1" xr:uid="{00000000-0005-0000-0000-00005F710000}"/>
    <cellStyle name="Currency [0] 16458" xfId="29008" hidden="1" xr:uid="{00000000-0005-0000-0000-000071710000}"/>
    <cellStyle name="Currency [0] 16459" xfId="29030" hidden="1" xr:uid="{00000000-0005-0000-0000-000087710000}"/>
    <cellStyle name="Currency [0] 1646" xfId="1708" hidden="1" xr:uid="{00000000-0005-0000-0000-0000CD060000}"/>
    <cellStyle name="Currency [0] 16460" xfId="29032" hidden="1" xr:uid="{00000000-0005-0000-0000-000089710000}"/>
    <cellStyle name="Currency [0] 16461" xfId="28966" hidden="1" xr:uid="{00000000-0005-0000-0000-000047710000}"/>
    <cellStyle name="Currency [0] 16462" xfId="28480" hidden="1" xr:uid="{00000000-0005-0000-0000-0000616F0000}"/>
    <cellStyle name="Currency [0] 16463" xfId="29004" hidden="1" xr:uid="{00000000-0005-0000-0000-00006D710000}"/>
    <cellStyle name="Currency [0] 16464" xfId="28496" hidden="1" xr:uid="{00000000-0005-0000-0000-0000716F0000}"/>
    <cellStyle name="Currency [0] 16465" xfId="28993" hidden="1" xr:uid="{00000000-0005-0000-0000-000062710000}"/>
    <cellStyle name="Currency [0] 16466" xfId="29037" hidden="1" xr:uid="{00000000-0005-0000-0000-00008E710000}"/>
    <cellStyle name="Currency [0] 16467" xfId="29005" hidden="1" xr:uid="{00000000-0005-0000-0000-00006E710000}"/>
    <cellStyle name="Currency [0] 16468" xfId="29013" hidden="1" xr:uid="{00000000-0005-0000-0000-000076710000}"/>
    <cellStyle name="Currency [0] 16469" xfId="29049" hidden="1" xr:uid="{00000000-0005-0000-0000-00009A710000}"/>
    <cellStyle name="Currency [0] 1647" xfId="1789" hidden="1" xr:uid="{00000000-0005-0000-0000-00001E070000}"/>
    <cellStyle name="Currency [0] 16470" xfId="29051" hidden="1" xr:uid="{00000000-0005-0000-0000-00009C710000}"/>
    <cellStyle name="Currency [0] 16471" xfId="29007" hidden="1" xr:uid="{00000000-0005-0000-0000-000070710000}"/>
    <cellStyle name="Currency [0] 16472" xfId="29020" hidden="1" xr:uid="{00000000-0005-0000-0000-00007D710000}"/>
    <cellStyle name="Currency [0] 16473" xfId="29025" hidden="1" xr:uid="{00000000-0005-0000-0000-000082710000}"/>
    <cellStyle name="Currency [0] 16474" xfId="29019" hidden="1" xr:uid="{00000000-0005-0000-0000-00007C710000}"/>
    <cellStyle name="Currency [0] 16475" xfId="29067" hidden="1" xr:uid="{00000000-0005-0000-0000-0000AC710000}"/>
    <cellStyle name="Currency [0] 16476" xfId="29075" hidden="1" xr:uid="{00000000-0005-0000-0000-0000B4710000}"/>
    <cellStyle name="Currency [0] 16477" xfId="29003" hidden="1" xr:uid="{00000000-0005-0000-0000-00006C710000}"/>
    <cellStyle name="Currency [0] 16478" xfId="29061" hidden="1" xr:uid="{00000000-0005-0000-0000-0000A6710000}"/>
    <cellStyle name="Currency [0] 16479" xfId="29084" hidden="1" xr:uid="{00000000-0005-0000-0000-0000BD710000}"/>
    <cellStyle name="Currency [0] 1648" xfId="1796" hidden="1" xr:uid="{00000000-0005-0000-0000-000025070000}"/>
    <cellStyle name="Currency [0] 16480" xfId="29086" hidden="1" xr:uid="{00000000-0005-0000-0000-0000BF710000}"/>
    <cellStyle name="Currency [0] 16481" xfId="28986" hidden="1" xr:uid="{00000000-0005-0000-0000-00005B710000}"/>
    <cellStyle name="Currency [0] 16482" xfId="28996" hidden="1" xr:uid="{00000000-0005-0000-0000-000065710000}"/>
    <cellStyle name="Currency [0] 16483" xfId="29058" hidden="1" xr:uid="{00000000-0005-0000-0000-0000A3710000}"/>
    <cellStyle name="Currency [0] 16484" xfId="29023" hidden="1" xr:uid="{00000000-0005-0000-0000-000080710000}"/>
    <cellStyle name="Currency [0] 16485" xfId="28973" hidden="1" xr:uid="{00000000-0005-0000-0000-00004E710000}"/>
    <cellStyle name="Currency [0] 16486" xfId="29094" hidden="1" xr:uid="{00000000-0005-0000-0000-0000C7710000}"/>
    <cellStyle name="Currency [0] 16487" xfId="29059" hidden="1" xr:uid="{00000000-0005-0000-0000-0000A4710000}"/>
    <cellStyle name="Currency [0] 16488" xfId="29070" hidden="1" xr:uid="{00000000-0005-0000-0000-0000AF710000}"/>
    <cellStyle name="Currency [0] 16489" xfId="29102" hidden="1" xr:uid="{00000000-0005-0000-0000-0000CF710000}"/>
    <cellStyle name="Currency [0] 1649" xfId="1797" hidden="1" xr:uid="{00000000-0005-0000-0000-000026070000}"/>
    <cellStyle name="Currency [0] 16490" xfId="29104" hidden="1" xr:uid="{00000000-0005-0000-0000-0000D1710000}"/>
    <cellStyle name="Currency [0] 16491" xfId="29056" hidden="1" xr:uid="{00000000-0005-0000-0000-0000A1710000}"/>
    <cellStyle name="Currency [0] 16492" xfId="29055" hidden="1" xr:uid="{00000000-0005-0000-0000-0000A0710000}"/>
    <cellStyle name="Currency [0] 16493" xfId="29045" hidden="1" xr:uid="{00000000-0005-0000-0000-000096710000}"/>
    <cellStyle name="Currency [0] 16494" xfId="29041" hidden="1" xr:uid="{00000000-0005-0000-0000-000092710000}"/>
    <cellStyle name="Currency [0] 16495" xfId="29043" hidden="1" xr:uid="{00000000-0005-0000-0000-000094710000}"/>
    <cellStyle name="Currency [0] 16496" xfId="29111" hidden="1" xr:uid="{00000000-0005-0000-0000-0000D8710000}"/>
    <cellStyle name="Currency [0] 16497" xfId="28482" hidden="1" xr:uid="{00000000-0005-0000-0000-0000636F0000}"/>
    <cellStyle name="Currency [0] 16498" xfId="29089" hidden="1" xr:uid="{00000000-0005-0000-0000-0000C2710000}"/>
    <cellStyle name="Currency [0] 16499" xfId="29117" hidden="1" xr:uid="{00000000-0005-0000-0000-0000DE710000}"/>
    <cellStyle name="Currency [0] 165" xfId="284" hidden="1" xr:uid="{00000000-0005-0000-0000-00003D010000}"/>
    <cellStyle name="Currency [0] 1650" xfId="1737" hidden="1" xr:uid="{00000000-0005-0000-0000-0000EA060000}"/>
    <cellStyle name="Currency [0] 16500" xfId="29119" hidden="1" xr:uid="{00000000-0005-0000-0000-0000E0710000}"/>
    <cellStyle name="Currency [0] 16501" xfId="28994" hidden="1" xr:uid="{00000000-0005-0000-0000-000063710000}"/>
    <cellStyle name="Currency [0] 16502" xfId="29068" hidden="1" xr:uid="{00000000-0005-0000-0000-0000AD710000}"/>
    <cellStyle name="Currency [0] 16503" xfId="29024" hidden="1" xr:uid="{00000000-0005-0000-0000-000081710000}"/>
    <cellStyle name="Currency [0] 16504" xfId="29060" hidden="1" xr:uid="{00000000-0005-0000-0000-0000A5710000}"/>
    <cellStyle name="Currency [0] 16505" xfId="29064" hidden="1" xr:uid="{00000000-0005-0000-0000-0000A9710000}"/>
    <cellStyle name="Currency [0] 16506" xfId="29125" hidden="1" xr:uid="{00000000-0005-0000-0000-0000E6710000}"/>
    <cellStyle name="Currency [0] 16507" xfId="28469" hidden="1" xr:uid="{00000000-0005-0000-0000-0000566F0000}"/>
    <cellStyle name="Currency [0] 16508" xfId="29107" hidden="1" xr:uid="{00000000-0005-0000-0000-0000D4710000}"/>
    <cellStyle name="Currency [0] 16509" xfId="29130" hidden="1" xr:uid="{00000000-0005-0000-0000-0000EB710000}"/>
    <cellStyle name="Currency [0] 1651" xfId="1757" hidden="1" xr:uid="{00000000-0005-0000-0000-0000FE060000}"/>
    <cellStyle name="Currency [0] 16510" xfId="29132" hidden="1" xr:uid="{00000000-0005-0000-0000-0000ED710000}"/>
    <cellStyle name="Currency [0] 16511" xfId="28988" hidden="1" xr:uid="{00000000-0005-0000-0000-00005D710000}"/>
    <cellStyle name="Currency [0] 16512" xfId="29087" hidden="1" xr:uid="{00000000-0005-0000-0000-0000C0710000}"/>
    <cellStyle name="Currency [0] 16513" xfId="29054" hidden="1" xr:uid="{00000000-0005-0000-0000-00009F710000}"/>
    <cellStyle name="Currency [0] 16514" xfId="29072" hidden="1" xr:uid="{00000000-0005-0000-0000-0000B1710000}"/>
    <cellStyle name="Currency [0] 16515" xfId="29069" hidden="1" xr:uid="{00000000-0005-0000-0000-0000AE710000}"/>
    <cellStyle name="Currency [0] 16516" xfId="29136" hidden="1" xr:uid="{00000000-0005-0000-0000-0000F1710000}"/>
    <cellStyle name="Currency [0] 16517" xfId="29021" hidden="1" xr:uid="{00000000-0005-0000-0000-00007E710000}"/>
    <cellStyle name="Currency [0] 16518" xfId="29121" hidden="1" xr:uid="{00000000-0005-0000-0000-0000E2710000}"/>
    <cellStyle name="Currency [0] 16519" xfId="29143" hidden="1" xr:uid="{00000000-0005-0000-0000-0000F8710000}"/>
    <cellStyle name="Currency [0] 1652" xfId="1791" hidden="1" xr:uid="{00000000-0005-0000-0000-000020070000}"/>
    <cellStyle name="Currency [0] 16520" xfId="29145" hidden="1" xr:uid="{00000000-0005-0000-0000-0000FA710000}"/>
    <cellStyle name="Currency [0] 16521" xfId="29073" hidden="1" xr:uid="{00000000-0005-0000-0000-0000B2710000}"/>
    <cellStyle name="Currency [0] 16522" xfId="29105" hidden="1" xr:uid="{00000000-0005-0000-0000-0000D2710000}"/>
    <cellStyle name="Currency [0] 16523" xfId="28448" hidden="1" xr:uid="{00000000-0005-0000-0000-0000416F0000}"/>
    <cellStyle name="Currency [0] 16524" xfId="29091" hidden="1" xr:uid="{00000000-0005-0000-0000-0000C4710000}"/>
    <cellStyle name="Currency [0] 16525" xfId="29088" hidden="1" xr:uid="{00000000-0005-0000-0000-0000C1710000}"/>
    <cellStyle name="Currency [0] 16526" xfId="29149" hidden="1" xr:uid="{00000000-0005-0000-0000-0000FE710000}"/>
    <cellStyle name="Currency [0] 16527" xfId="28984" hidden="1" xr:uid="{00000000-0005-0000-0000-000059710000}"/>
    <cellStyle name="Currency [0] 16528" xfId="29133" hidden="1" xr:uid="{00000000-0005-0000-0000-0000EE710000}"/>
    <cellStyle name="Currency [0] 16529" xfId="29153" hidden="1" xr:uid="{00000000-0005-0000-0000-000002720000}"/>
    <cellStyle name="Currency [0] 1653" xfId="1784" hidden="1" xr:uid="{00000000-0005-0000-0000-000019070000}"/>
    <cellStyle name="Currency [0] 16530" xfId="29155" hidden="1" xr:uid="{00000000-0005-0000-0000-000004720000}"/>
    <cellStyle name="Currency [0] 16531" xfId="29092" hidden="1" xr:uid="{00000000-0005-0000-0000-0000C5710000}"/>
    <cellStyle name="Currency [0] 16532" xfId="29120" hidden="1" xr:uid="{00000000-0005-0000-0000-0000E1710000}"/>
    <cellStyle name="Currency [0] 16533" xfId="29080" hidden="1" xr:uid="{00000000-0005-0000-0000-0000B9710000}"/>
    <cellStyle name="Currency [0] 16534" xfId="29109" hidden="1" xr:uid="{00000000-0005-0000-0000-0000D6710000}"/>
    <cellStyle name="Currency [0] 16535" xfId="29106" hidden="1" xr:uid="{00000000-0005-0000-0000-0000D3710000}"/>
    <cellStyle name="Currency [0] 16536" xfId="29159" hidden="1" xr:uid="{00000000-0005-0000-0000-000008720000}"/>
    <cellStyle name="Currency [0] 16537" xfId="28987" hidden="1" xr:uid="{00000000-0005-0000-0000-00005C710000}"/>
    <cellStyle name="Currency [0] 16538" xfId="29146" hidden="1" xr:uid="{00000000-0005-0000-0000-0000FB710000}"/>
    <cellStyle name="Currency [0] 16539" xfId="29163" hidden="1" xr:uid="{00000000-0005-0000-0000-00000C720000}"/>
    <cellStyle name="Currency [0] 1654" xfId="1794" hidden="1" xr:uid="{00000000-0005-0000-0000-000023070000}"/>
    <cellStyle name="Currency [0] 16540" xfId="29165" hidden="1" xr:uid="{00000000-0005-0000-0000-00000E720000}"/>
    <cellStyle name="Currency [0] 16541" xfId="29046" hidden="1" xr:uid="{00000000-0005-0000-0000-000097710000}"/>
    <cellStyle name="Currency [0] 16542" xfId="29082" hidden="1" xr:uid="{00000000-0005-0000-0000-0000BB710000}"/>
    <cellStyle name="Currency [0] 16543" xfId="29151" hidden="1" xr:uid="{00000000-0005-0000-0000-000000720000}"/>
    <cellStyle name="Currency [0] 16544" xfId="29139" hidden="1" xr:uid="{00000000-0005-0000-0000-0000F4710000}"/>
    <cellStyle name="Currency [0] 16545" xfId="29156" hidden="1" xr:uid="{00000000-0005-0000-0000-000005720000}"/>
    <cellStyle name="Currency [0] 16546" xfId="29167" hidden="1" xr:uid="{00000000-0005-0000-0000-000010720000}"/>
    <cellStyle name="Currency [0] 16547" xfId="29015" hidden="1" xr:uid="{00000000-0005-0000-0000-000078710000}"/>
    <cellStyle name="Currency [0] 16548" xfId="29079" hidden="1" xr:uid="{00000000-0005-0000-0000-0000B8710000}"/>
    <cellStyle name="Currency [0] 16549" xfId="29171" hidden="1" xr:uid="{00000000-0005-0000-0000-000014720000}"/>
    <cellStyle name="Currency [0] 1655" xfId="1798" hidden="1" xr:uid="{00000000-0005-0000-0000-000027070000}"/>
    <cellStyle name="Currency [0] 16550" xfId="29173" hidden="1" xr:uid="{00000000-0005-0000-0000-000016720000}"/>
    <cellStyle name="Currency [0] 16551" xfId="29128" hidden="1" xr:uid="{00000000-0005-0000-0000-0000E9710000}"/>
    <cellStyle name="Currency [0] 16552" xfId="29140" hidden="1" xr:uid="{00000000-0005-0000-0000-0000F5710000}"/>
    <cellStyle name="Currency [0] 16553" xfId="29168" hidden="1" xr:uid="{00000000-0005-0000-0000-000011720000}"/>
    <cellStyle name="Currency [0] 16554" xfId="29141" hidden="1" xr:uid="{00000000-0005-0000-0000-0000F6710000}"/>
    <cellStyle name="Currency [0] 16555" xfId="29174" hidden="1" xr:uid="{00000000-0005-0000-0000-000017720000}"/>
    <cellStyle name="Currency [0] 16556" xfId="29176" hidden="1" xr:uid="{00000000-0005-0000-0000-000019720000}"/>
    <cellStyle name="Currency [0] 16557" xfId="29169" hidden="1" xr:uid="{00000000-0005-0000-0000-000012720000}"/>
    <cellStyle name="Currency [0] 16558" xfId="29115" hidden="1" xr:uid="{00000000-0005-0000-0000-0000DC710000}"/>
    <cellStyle name="Currency [0] 16559" xfId="29178" hidden="1" xr:uid="{00000000-0005-0000-0000-00001B720000}"/>
    <cellStyle name="Currency [0] 1656" xfId="1723" hidden="1" xr:uid="{00000000-0005-0000-0000-0000DC060000}"/>
    <cellStyle name="Currency [0] 16560" xfId="29180" hidden="1" xr:uid="{00000000-0005-0000-0000-00001D720000}"/>
    <cellStyle name="Currency [0] 16561" xfId="28542" hidden="1" xr:uid="{00000000-0005-0000-0000-00009F6F0000}"/>
    <cellStyle name="Currency [0] 16562" xfId="28483" hidden="1" xr:uid="{00000000-0005-0000-0000-0000646F0000}"/>
    <cellStyle name="Currency [0] 16563" xfId="29186" hidden="1" xr:uid="{00000000-0005-0000-0000-000023720000}"/>
    <cellStyle name="Currency [0] 16564" xfId="29192" hidden="1" xr:uid="{00000000-0005-0000-0000-000029720000}"/>
    <cellStyle name="Currency [0] 16565" xfId="29194" hidden="1" xr:uid="{00000000-0005-0000-0000-00002B720000}"/>
    <cellStyle name="Currency [0] 16566" xfId="28473" hidden="1" xr:uid="{00000000-0005-0000-0000-00005A6F0000}"/>
    <cellStyle name="Currency [0] 16567" xfId="29188" hidden="1" xr:uid="{00000000-0005-0000-0000-000025720000}"/>
    <cellStyle name="Currency [0] 16568" xfId="29196" hidden="1" xr:uid="{00000000-0005-0000-0000-00002D720000}"/>
    <cellStyle name="Currency [0] 16569" xfId="29198" hidden="1" xr:uid="{00000000-0005-0000-0000-00002F720000}"/>
    <cellStyle name="Currency [0] 1657" xfId="1755" hidden="1" xr:uid="{00000000-0005-0000-0000-0000FC060000}"/>
    <cellStyle name="Currency [0] 16570" xfId="29187" hidden="1" xr:uid="{00000000-0005-0000-0000-000024720000}"/>
    <cellStyle name="Currency [0] 16571" xfId="28518" hidden="1" xr:uid="{00000000-0005-0000-0000-0000876F0000}"/>
    <cellStyle name="Currency [0] 16572" xfId="29209" hidden="1" xr:uid="{00000000-0005-0000-0000-00003A720000}"/>
    <cellStyle name="Currency [0] 16573" xfId="29218" hidden="1" xr:uid="{00000000-0005-0000-0000-000043720000}"/>
    <cellStyle name="Currency [0] 16574" xfId="29229" hidden="1" xr:uid="{00000000-0005-0000-0000-00004E720000}"/>
    <cellStyle name="Currency [0] 16575" xfId="29235" hidden="1" xr:uid="{00000000-0005-0000-0000-000054720000}"/>
    <cellStyle name="Currency [0] 16576" xfId="29207" hidden="1" xr:uid="{00000000-0005-0000-0000-000038720000}"/>
    <cellStyle name="Currency [0] 16577" xfId="29225" hidden="1" xr:uid="{00000000-0005-0000-0000-00004A720000}"/>
    <cellStyle name="Currency [0] 16578" xfId="29247" hidden="1" xr:uid="{00000000-0005-0000-0000-000060720000}"/>
    <cellStyle name="Currency [0] 16579" xfId="29249" hidden="1" xr:uid="{00000000-0005-0000-0000-000062720000}"/>
    <cellStyle name="Currency [0] 1658" xfId="1801" hidden="1" xr:uid="{00000000-0005-0000-0000-00002A070000}"/>
    <cellStyle name="Currency [0] 16580" xfId="29183" hidden="1" xr:uid="{00000000-0005-0000-0000-000020720000}"/>
    <cellStyle name="Currency [0] 16581" xfId="28472" hidden="1" xr:uid="{00000000-0005-0000-0000-0000596F0000}"/>
    <cellStyle name="Currency [0] 16582" xfId="29221" hidden="1" xr:uid="{00000000-0005-0000-0000-000046720000}"/>
    <cellStyle name="Currency [0] 16583" xfId="28451" hidden="1" xr:uid="{00000000-0005-0000-0000-0000446F0000}"/>
    <cellStyle name="Currency [0] 16584" xfId="29210" hidden="1" xr:uid="{00000000-0005-0000-0000-00003B720000}"/>
    <cellStyle name="Currency [0] 16585" xfId="29254" hidden="1" xr:uid="{00000000-0005-0000-0000-000067720000}"/>
    <cellStyle name="Currency [0] 16586" xfId="29222" hidden="1" xr:uid="{00000000-0005-0000-0000-000047720000}"/>
    <cellStyle name="Currency [0] 16587" xfId="29230" hidden="1" xr:uid="{00000000-0005-0000-0000-00004F720000}"/>
    <cellStyle name="Currency [0] 16588" xfId="29266" hidden="1" xr:uid="{00000000-0005-0000-0000-000073720000}"/>
    <cellStyle name="Currency [0] 16589" xfId="29268" hidden="1" xr:uid="{00000000-0005-0000-0000-000075720000}"/>
    <cellStyle name="Currency [0] 1659" xfId="1802" hidden="1" xr:uid="{00000000-0005-0000-0000-00002B070000}"/>
    <cellStyle name="Currency [0] 16590" xfId="29224" hidden="1" xr:uid="{00000000-0005-0000-0000-000049720000}"/>
    <cellStyle name="Currency [0] 16591" xfId="29237" hidden="1" xr:uid="{00000000-0005-0000-0000-000056720000}"/>
    <cellStyle name="Currency [0] 16592" xfId="29242" hidden="1" xr:uid="{00000000-0005-0000-0000-00005B720000}"/>
    <cellStyle name="Currency [0] 16593" xfId="29236" hidden="1" xr:uid="{00000000-0005-0000-0000-000055720000}"/>
    <cellStyle name="Currency [0] 16594" xfId="29284" hidden="1" xr:uid="{00000000-0005-0000-0000-000085720000}"/>
    <cellStyle name="Currency [0] 16595" xfId="29292" hidden="1" xr:uid="{00000000-0005-0000-0000-00008D720000}"/>
    <cellStyle name="Currency [0] 16596" xfId="29220" hidden="1" xr:uid="{00000000-0005-0000-0000-000045720000}"/>
    <cellStyle name="Currency [0] 16597" xfId="29278" hidden="1" xr:uid="{00000000-0005-0000-0000-00007F720000}"/>
    <cellStyle name="Currency [0] 16598" xfId="29301" hidden="1" xr:uid="{00000000-0005-0000-0000-000096720000}"/>
    <cellStyle name="Currency [0] 16599" xfId="29303" hidden="1" xr:uid="{00000000-0005-0000-0000-000098720000}"/>
    <cellStyle name="Currency [0] 166" xfId="263" hidden="1" xr:uid="{00000000-0005-0000-0000-000028010000}"/>
    <cellStyle name="Currency [0] 1660" xfId="1779" hidden="1" xr:uid="{00000000-0005-0000-0000-000014070000}"/>
    <cellStyle name="Currency [0] 16600" xfId="29203" hidden="1" xr:uid="{00000000-0005-0000-0000-000034720000}"/>
    <cellStyle name="Currency [0] 16601" xfId="29213" hidden="1" xr:uid="{00000000-0005-0000-0000-00003E720000}"/>
    <cellStyle name="Currency [0] 16602" xfId="29275" hidden="1" xr:uid="{00000000-0005-0000-0000-00007C720000}"/>
    <cellStyle name="Currency [0] 16603" xfId="29240" hidden="1" xr:uid="{00000000-0005-0000-0000-000059720000}"/>
    <cellStyle name="Currency [0] 16604" xfId="29190" hidden="1" xr:uid="{00000000-0005-0000-0000-000027720000}"/>
    <cellStyle name="Currency [0] 16605" xfId="29311" hidden="1" xr:uid="{00000000-0005-0000-0000-0000A0720000}"/>
    <cellStyle name="Currency [0] 16606" xfId="29276" hidden="1" xr:uid="{00000000-0005-0000-0000-00007D720000}"/>
    <cellStyle name="Currency [0] 16607" xfId="29287" hidden="1" xr:uid="{00000000-0005-0000-0000-000088720000}"/>
    <cellStyle name="Currency [0] 16608" xfId="29319" hidden="1" xr:uid="{00000000-0005-0000-0000-0000A8720000}"/>
    <cellStyle name="Currency [0] 16609" xfId="29321" hidden="1" xr:uid="{00000000-0005-0000-0000-0000AA720000}"/>
    <cellStyle name="Currency [0] 1661" xfId="1785" hidden="1" xr:uid="{00000000-0005-0000-0000-00001A070000}"/>
    <cellStyle name="Currency [0] 16610" xfId="29273" hidden="1" xr:uid="{00000000-0005-0000-0000-00007A720000}"/>
    <cellStyle name="Currency [0] 16611" xfId="29272" hidden="1" xr:uid="{00000000-0005-0000-0000-000079720000}"/>
    <cellStyle name="Currency [0] 16612" xfId="29262" hidden="1" xr:uid="{00000000-0005-0000-0000-00006F720000}"/>
    <cellStyle name="Currency [0] 16613" xfId="29258" hidden="1" xr:uid="{00000000-0005-0000-0000-00006B720000}"/>
    <cellStyle name="Currency [0] 16614" xfId="29260" hidden="1" xr:uid="{00000000-0005-0000-0000-00006D720000}"/>
    <cellStyle name="Currency [0] 16615" xfId="29328" hidden="1" xr:uid="{00000000-0005-0000-0000-0000B1720000}"/>
    <cellStyle name="Currency [0] 16616" xfId="28487" hidden="1" xr:uid="{00000000-0005-0000-0000-0000686F0000}"/>
    <cellStyle name="Currency [0] 16617" xfId="29306" hidden="1" xr:uid="{00000000-0005-0000-0000-00009B720000}"/>
    <cellStyle name="Currency [0] 16618" xfId="29334" hidden="1" xr:uid="{00000000-0005-0000-0000-0000B7720000}"/>
    <cellStyle name="Currency [0] 16619" xfId="29336" hidden="1" xr:uid="{00000000-0005-0000-0000-0000B9720000}"/>
    <cellStyle name="Currency [0] 1662" xfId="1799" hidden="1" xr:uid="{00000000-0005-0000-0000-000028070000}"/>
    <cellStyle name="Currency [0] 16620" xfId="29211" hidden="1" xr:uid="{00000000-0005-0000-0000-00003C720000}"/>
    <cellStyle name="Currency [0] 16621" xfId="29285" hidden="1" xr:uid="{00000000-0005-0000-0000-000086720000}"/>
    <cellStyle name="Currency [0] 16622" xfId="29241" hidden="1" xr:uid="{00000000-0005-0000-0000-00005A720000}"/>
    <cellStyle name="Currency [0] 16623" xfId="29277" hidden="1" xr:uid="{00000000-0005-0000-0000-00007E720000}"/>
    <cellStyle name="Currency [0] 16624" xfId="29281" hidden="1" xr:uid="{00000000-0005-0000-0000-000082720000}"/>
    <cellStyle name="Currency [0] 16625" xfId="29342" hidden="1" xr:uid="{00000000-0005-0000-0000-0000BF720000}"/>
    <cellStyle name="Currency [0] 16626" xfId="28500" hidden="1" xr:uid="{00000000-0005-0000-0000-0000756F0000}"/>
    <cellStyle name="Currency [0] 16627" xfId="29324" hidden="1" xr:uid="{00000000-0005-0000-0000-0000AD720000}"/>
    <cellStyle name="Currency [0] 16628" xfId="29347" hidden="1" xr:uid="{00000000-0005-0000-0000-0000C4720000}"/>
    <cellStyle name="Currency [0] 16629" xfId="29349" hidden="1" xr:uid="{00000000-0005-0000-0000-0000C6720000}"/>
    <cellStyle name="Currency [0] 1663" xfId="1786" hidden="1" xr:uid="{00000000-0005-0000-0000-00001B070000}"/>
    <cellStyle name="Currency [0] 16630" xfId="29205" hidden="1" xr:uid="{00000000-0005-0000-0000-000036720000}"/>
    <cellStyle name="Currency [0] 16631" xfId="29304" hidden="1" xr:uid="{00000000-0005-0000-0000-000099720000}"/>
    <cellStyle name="Currency [0] 16632" xfId="29271" hidden="1" xr:uid="{00000000-0005-0000-0000-000078720000}"/>
    <cellStyle name="Currency [0] 16633" xfId="29289" hidden="1" xr:uid="{00000000-0005-0000-0000-00008A720000}"/>
    <cellStyle name="Currency [0] 16634" xfId="29286" hidden="1" xr:uid="{00000000-0005-0000-0000-000087720000}"/>
    <cellStyle name="Currency [0] 16635" xfId="29353" hidden="1" xr:uid="{00000000-0005-0000-0000-0000CA720000}"/>
    <cellStyle name="Currency [0] 16636" xfId="29238" hidden="1" xr:uid="{00000000-0005-0000-0000-000057720000}"/>
    <cellStyle name="Currency [0] 16637" xfId="29338" hidden="1" xr:uid="{00000000-0005-0000-0000-0000BB720000}"/>
    <cellStyle name="Currency [0] 16638" xfId="29360" hidden="1" xr:uid="{00000000-0005-0000-0000-0000D1720000}"/>
    <cellStyle name="Currency [0] 16639" xfId="29362" hidden="1" xr:uid="{00000000-0005-0000-0000-0000D3720000}"/>
    <cellStyle name="Currency [0] 1664" xfId="1803" hidden="1" xr:uid="{00000000-0005-0000-0000-00002C070000}"/>
    <cellStyle name="Currency [0] 16640" xfId="29290" hidden="1" xr:uid="{00000000-0005-0000-0000-00008B720000}"/>
    <cellStyle name="Currency [0] 16641" xfId="29322" hidden="1" xr:uid="{00000000-0005-0000-0000-0000AB720000}"/>
    <cellStyle name="Currency [0] 16642" xfId="28452" hidden="1" xr:uid="{00000000-0005-0000-0000-0000456F0000}"/>
    <cellStyle name="Currency [0] 16643" xfId="29308" hidden="1" xr:uid="{00000000-0005-0000-0000-00009D720000}"/>
    <cellStyle name="Currency [0] 16644" xfId="29305" hidden="1" xr:uid="{00000000-0005-0000-0000-00009A720000}"/>
    <cellStyle name="Currency [0] 16645" xfId="29366" hidden="1" xr:uid="{00000000-0005-0000-0000-0000D7720000}"/>
    <cellStyle name="Currency [0] 16646" xfId="29201" hidden="1" xr:uid="{00000000-0005-0000-0000-000032720000}"/>
    <cellStyle name="Currency [0] 16647" xfId="29350" hidden="1" xr:uid="{00000000-0005-0000-0000-0000C7720000}"/>
    <cellStyle name="Currency [0] 16648" xfId="29370" hidden="1" xr:uid="{00000000-0005-0000-0000-0000DB720000}"/>
    <cellStyle name="Currency [0] 16649" xfId="29372" hidden="1" xr:uid="{00000000-0005-0000-0000-0000DD720000}"/>
    <cellStyle name="Currency [0] 1665" xfId="1804" hidden="1" xr:uid="{00000000-0005-0000-0000-00002D070000}"/>
    <cellStyle name="Currency [0] 16650" xfId="29309" hidden="1" xr:uid="{00000000-0005-0000-0000-00009E720000}"/>
    <cellStyle name="Currency [0] 16651" xfId="29337" hidden="1" xr:uid="{00000000-0005-0000-0000-0000BA720000}"/>
    <cellStyle name="Currency [0] 16652" xfId="29297" hidden="1" xr:uid="{00000000-0005-0000-0000-000092720000}"/>
    <cellStyle name="Currency [0] 16653" xfId="29326" hidden="1" xr:uid="{00000000-0005-0000-0000-0000AF720000}"/>
    <cellStyle name="Currency [0] 16654" xfId="29323" hidden="1" xr:uid="{00000000-0005-0000-0000-0000AC720000}"/>
    <cellStyle name="Currency [0] 16655" xfId="29376" hidden="1" xr:uid="{00000000-0005-0000-0000-0000E1720000}"/>
    <cellStyle name="Currency [0] 16656" xfId="29204" hidden="1" xr:uid="{00000000-0005-0000-0000-000035720000}"/>
    <cellStyle name="Currency [0] 16657" xfId="29363" hidden="1" xr:uid="{00000000-0005-0000-0000-0000D4720000}"/>
    <cellStyle name="Currency [0] 16658" xfId="29380" hidden="1" xr:uid="{00000000-0005-0000-0000-0000E5720000}"/>
    <cellStyle name="Currency [0] 16659" xfId="29382" hidden="1" xr:uid="{00000000-0005-0000-0000-0000E7720000}"/>
    <cellStyle name="Currency [0] 1666" xfId="1800" hidden="1" xr:uid="{00000000-0005-0000-0000-000029070000}"/>
    <cellStyle name="Currency [0] 16660" xfId="29263" hidden="1" xr:uid="{00000000-0005-0000-0000-000070720000}"/>
    <cellStyle name="Currency [0] 16661" xfId="29299" hidden="1" xr:uid="{00000000-0005-0000-0000-000094720000}"/>
    <cellStyle name="Currency [0] 16662" xfId="29368" hidden="1" xr:uid="{00000000-0005-0000-0000-0000D9720000}"/>
    <cellStyle name="Currency [0] 16663" xfId="29356" hidden="1" xr:uid="{00000000-0005-0000-0000-0000CD720000}"/>
    <cellStyle name="Currency [0] 16664" xfId="29373" hidden="1" xr:uid="{00000000-0005-0000-0000-0000DE720000}"/>
    <cellStyle name="Currency [0] 16665" xfId="29384" hidden="1" xr:uid="{00000000-0005-0000-0000-0000E9720000}"/>
    <cellStyle name="Currency [0] 16666" xfId="29232" hidden="1" xr:uid="{00000000-0005-0000-0000-000051720000}"/>
    <cellStyle name="Currency [0] 16667" xfId="29296" hidden="1" xr:uid="{00000000-0005-0000-0000-000091720000}"/>
    <cellStyle name="Currency [0] 16668" xfId="29388" hidden="1" xr:uid="{00000000-0005-0000-0000-0000ED720000}"/>
    <cellStyle name="Currency [0] 16669" xfId="29390" hidden="1" xr:uid="{00000000-0005-0000-0000-0000EF720000}"/>
    <cellStyle name="Currency [0] 1667" xfId="1773" hidden="1" xr:uid="{00000000-0005-0000-0000-00000E070000}"/>
    <cellStyle name="Currency [0] 16670" xfId="29345" hidden="1" xr:uid="{00000000-0005-0000-0000-0000C2720000}"/>
    <cellStyle name="Currency [0] 16671" xfId="29357" hidden="1" xr:uid="{00000000-0005-0000-0000-0000CE720000}"/>
    <cellStyle name="Currency [0] 16672" xfId="29385" hidden="1" xr:uid="{00000000-0005-0000-0000-0000EA720000}"/>
    <cellStyle name="Currency [0] 16673" xfId="29358" hidden="1" xr:uid="{00000000-0005-0000-0000-0000CF720000}"/>
    <cellStyle name="Currency [0] 16674" xfId="29391" hidden="1" xr:uid="{00000000-0005-0000-0000-0000F0720000}"/>
    <cellStyle name="Currency [0] 16675" xfId="29393" hidden="1" xr:uid="{00000000-0005-0000-0000-0000F2720000}"/>
    <cellStyle name="Currency [0] 16676" xfId="29386" hidden="1" xr:uid="{00000000-0005-0000-0000-0000EB720000}"/>
    <cellStyle name="Currency [0] 16677" xfId="29332" hidden="1" xr:uid="{00000000-0005-0000-0000-0000B5720000}"/>
    <cellStyle name="Currency [0] 16678" xfId="29395" hidden="1" xr:uid="{00000000-0005-0000-0000-0000F4720000}"/>
    <cellStyle name="Currency [0] 16679" xfId="29397" hidden="1" xr:uid="{00000000-0005-0000-0000-0000F6720000}"/>
    <cellStyle name="Currency [0] 1668" xfId="1805" hidden="1" xr:uid="{00000000-0005-0000-0000-00002E070000}"/>
    <cellStyle name="Currency [0] 16680" xfId="14715" hidden="1" xr:uid="{00000000-0005-0000-0000-00009C390000}"/>
    <cellStyle name="Currency [0] 16681" xfId="29399" hidden="1" xr:uid="{00000000-0005-0000-0000-0000F8720000}"/>
    <cellStyle name="Currency [0] 16682" xfId="29401" hidden="1" xr:uid="{00000000-0005-0000-0000-0000FA720000}"/>
    <cellStyle name="Currency [0] 16683" xfId="29403" hidden="1" xr:uid="{00000000-0005-0000-0000-0000FC720000}"/>
    <cellStyle name="Currency [0] 16684" xfId="29405" hidden="1" xr:uid="{00000000-0005-0000-0000-0000FE720000}"/>
    <cellStyle name="Currency [0] 16685" xfId="29407" hidden="1" xr:uid="{00000000-0005-0000-0000-000000730000}"/>
    <cellStyle name="Currency [0] 1669" xfId="1806" hidden="1" xr:uid="{00000000-0005-0000-0000-00002F070000}"/>
    <cellStyle name="Currency [0] 167" xfId="270" hidden="1" xr:uid="{00000000-0005-0000-0000-00002F010000}"/>
    <cellStyle name="Currency [0] 1670" xfId="1483" hidden="1" xr:uid="{00000000-0005-0000-0000-0000EC050000}"/>
    <cellStyle name="Currency [0] 1671" xfId="1459" hidden="1" xr:uid="{00000000-0005-0000-0000-0000D4050000}"/>
    <cellStyle name="Currency [0] 1672" xfId="1808" hidden="1" xr:uid="{00000000-0005-0000-0000-000031070000}"/>
    <cellStyle name="Currency [0] 1673" xfId="1812" hidden="1" xr:uid="{00000000-0005-0000-0000-000035070000}"/>
    <cellStyle name="Currency [0] 1674" xfId="1813" hidden="1" xr:uid="{00000000-0005-0000-0000-000036070000}"/>
    <cellStyle name="Currency [0] 1675" xfId="1454" hidden="1" xr:uid="{00000000-0005-0000-0000-0000CF050000}"/>
    <cellStyle name="Currency [0] 1676" xfId="1810" hidden="1" xr:uid="{00000000-0005-0000-0000-000033070000}"/>
    <cellStyle name="Currency [0] 1677" xfId="1814" hidden="1" xr:uid="{00000000-0005-0000-0000-000037070000}"/>
    <cellStyle name="Currency [0] 1678" xfId="1815" hidden="1" xr:uid="{00000000-0005-0000-0000-000038070000}"/>
    <cellStyle name="Currency [0] 1679" xfId="1809" hidden="1" xr:uid="{00000000-0005-0000-0000-000032070000}"/>
    <cellStyle name="Currency [0] 168" xfId="285" hidden="1" xr:uid="{00000000-0005-0000-0000-00003E010000}"/>
    <cellStyle name="Currency [0] 1680" xfId="1471" hidden="1" xr:uid="{00000000-0005-0000-0000-0000E0050000}"/>
    <cellStyle name="Currency [0] 1681" xfId="1821" hidden="1" xr:uid="{00000000-0005-0000-0000-00003E070000}"/>
    <cellStyle name="Currency [0] 1682" xfId="1825" hidden="1" xr:uid="{00000000-0005-0000-0000-000042070000}"/>
    <cellStyle name="Currency [0] 1683" xfId="1831" hidden="1" xr:uid="{00000000-0005-0000-0000-000048070000}"/>
    <cellStyle name="Currency [0] 1684" xfId="1834" hidden="1" xr:uid="{00000000-0005-0000-0000-00004B070000}"/>
    <cellStyle name="Currency [0] 1685" xfId="1820" hidden="1" xr:uid="{00000000-0005-0000-0000-00003D070000}"/>
    <cellStyle name="Currency [0] 1686" xfId="1830" hidden="1" xr:uid="{00000000-0005-0000-0000-000047070000}"/>
    <cellStyle name="Currency [0] 1687" xfId="1841" hidden="1" xr:uid="{00000000-0005-0000-0000-000052070000}"/>
    <cellStyle name="Currency [0] 1688" xfId="1842" hidden="1" xr:uid="{00000000-0005-0000-0000-000053070000}"/>
    <cellStyle name="Currency [0] 1689" xfId="1807" hidden="1" xr:uid="{00000000-0005-0000-0000-000030070000}"/>
    <cellStyle name="Currency [0] 169" xfId="286" hidden="1" xr:uid="{00000000-0005-0000-0000-00003F010000}"/>
    <cellStyle name="Currency [0] 1690" xfId="1453" hidden="1" xr:uid="{00000000-0005-0000-0000-0000CE050000}"/>
    <cellStyle name="Currency [0] 1691" xfId="1827" hidden="1" xr:uid="{00000000-0005-0000-0000-000044070000}"/>
    <cellStyle name="Currency [0] 1692" xfId="1443" hidden="1" xr:uid="{00000000-0005-0000-0000-0000C4050000}"/>
    <cellStyle name="Currency [0] 1693" xfId="1822" hidden="1" xr:uid="{00000000-0005-0000-0000-00003F070000}"/>
    <cellStyle name="Currency [0] 1694" xfId="1843" hidden="1" xr:uid="{00000000-0005-0000-0000-000054070000}"/>
    <cellStyle name="Currency [0] 1695" xfId="1828" hidden="1" xr:uid="{00000000-0005-0000-0000-000045070000}"/>
    <cellStyle name="Currency [0] 1696" xfId="1832" hidden="1" xr:uid="{00000000-0005-0000-0000-000049070000}"/>
    <cellStyle name="Currency [0] 1697" xfId="1848" hidden="1" xr:uid="{00000000-0005-0000-0000-000059070000}"/>
    <cellStyle name="Currency [0] 1698" xfId="1849" hidden="1" xr:uid="{00000000-0005-0000-0000-00005A070000}"/>
    <cellStyle name="Currency [0] 1699" xfId="1829" hidden="1" xr:uid="{00000000-0005-0000-0000-000046070000}"/>
    <cellStyle name="Currency [0] 17" xfId="43" hidden="1" xr:uid="{00000000-0005-0000-0000-00004B000000}"/>
    <cellStyle name="Currency [0] 170" xfId="261" hidden="1" xr:uid="{00000000-0005-0000-0000-000026010000}"/>
    <cellStyle name="Currency [0] 1700" xfId="1836" hidden="1" xr:uid="{00000000-0005-0000-0000-00004D070000}"/>
    <cellStyle name="Currency [0] 1701" xfId="1840" hidden="1" xr:uid="{00000000-0005-0000-0000-000051070000}"/>
    <cellStyle name="Currency [0] 1702" xfId="1835" hidden="1" xr:uid="{00000000-0005-0000-0000-00004C070000}"/>
    <cellStyle name="Currency [0] 1703" xfId="1858" hidden="1" xr:uid="{00000000-0005-0000-0000-000063070000}"/>
    <cellStyle name="Currency [0] 1704" xfId="1864" hidden="1" xr:uid="{00000000-0005-0000-0000-000069070000}"/>
    <cellStyle name="Currency [0] 1705" xfId="1826" hidden="1" xr:uid="{00000000-0005-0000-0000-000043070000}"/>
    <cellStyle name="Currency [0] 1706" xfId="1856" hidden="1" xr:uid="{00000000-0005-0000-0000-000061070000}"/>
    <cellStyle name="Currency [0] 1707" xfId="1868" hidden="1" xr:uid="{00000000-0005-0000-0000-00006D070000}"/>
    <cellStyle name="Currency [0] 1708" xfId="1869" hidden="1" xr:uid="{00000000-0005-0000-0000-00006E070000}"/>
    <cellStyle name="Currency [0] 1709" xfId="1817" hidden="1" xr:uid="{00000000-0005-0000-0000-00003A070000}"/>
    <cellStyle name="Currency [0] 171" xfId="260" hidden="1" xr:uid="{00000000-0005-0000-0000-000025010000}"/>
    <cellStyle name="Currency [0] 1710" xfId="1824" hidden="1" xr:uid="{00000000-0005-0000-0000-000041070000}"/>
    <cellStyle name="Currency [0] 1711" xfId="1853" hidden="1" xr:uid="{00000000-0005-0000-0000-00005E070000}"/>
    <cellStyle name="Currency [0] 1712" xfId="1838" hidden="1" xr:uid="{00000000-0005-0000-0000-00004F070000}"/>
    <cellStyle name="Currency [0] 1713" xfId="1811" hidden="1" xr:uid="{00000000-0005-0000-0000-000034070000}"/>
    <cellStyle name="Currency [0] 1714" xfId="1875" hidden="1" xr:uid="{00000000-0005-0000-0000-000074070000}"/>
    <cellStyle name="Currency [0] 1715" xfId="1854" hidden="1" xr:uid="{00000000-0005-0000-0000-00005F070000}"/>
    <cellStyle name="Currency [0] 1716" xfId="1861" hidden="1" xr:uid="{00000000-0005-0000-0000-000066070000}"/>
    <cellStyle name="Currency [0] 1717" xfId="1876" hidden="1" xr:uid="{00000000-0005-0000-0000-000075070000}"/>
    <cellStyle name="Currency [0] 1718" xfId="1877" hidden="1" xr:uid="{00000000-0005-0000-0000-000076070000}"/>
    <cellStyle name="Currency [0] 1719" xfId="1852" hidden="1" xr:uid="{00000000-0005-0000-0000-00005D070000}"/>
    <cellStyle name="Currency [0] 172" xfId="255" hidden="1" xr:uid="{00000000-0005-0000-0000-000020010000}"/>
    <cellStyle name="Currency [0] 1720" xfId="1851" hidden="1" xr:uid="{00000000-0005-0000-0000-00005C070000}"/>
    <cellStyle name="Currency [0] 1721" xfId="1846" hidden="1" xr:uid="{00000000-0005-0000-0000-000057070000}"/>
    <cellStyle name="Currency [0] 1722" xfId="1844" hidden="1" xr:uid="{00000000-0005-0000-0000-000055070000}"/>
    <cellStyle name="Currency [0] 1723" xfId="1845" hidden="1" xr:uid="{00000000-0005-0000-0000-000056070000}"/>
    <cellStyle name="Currency [0] 1724" xfId="1882" hidden="1" xr:uid="{00000000-0005-0000-0000-00007B070000}"/>
    <cellStyle name="Currency [0] 1725" xfId="1461" hidden="1" xr:uid="{00000000-0005-0000-0000-0000D6050000}"/>
    <cellStyle name="Currency [0] 1726" xfId="1872" hidden="1" xr:uid="{00000000-0005-0000-0000-000071070000}"/>
    <cellStyle name="Currency [0] 1727" xfId="1884" hidden="1" xr:uid="{00000000-0005-0000-0000-00007D070000}"/>
    <cellStyle name="Currency [0] 1728" xfId="1885" hidden="1" xr:uid="{00000000-0005-0000-0000-00007E070000}"/>
    <cellStyle name="Currency [0] 1729" xfId="1823" hidden="1" xr:uid="{00000000-0005-0000-0000-000040070000}"/>
    <cellStyle name="Currency [0] 173" xfId="253" hidden="1" xr:uid="{00000000-0005-0000-0000-00001E010000}"/>
    <cellStyle name="Currency [0] 1730" xfId="1859" hidden="1" xr:uid="{00000000-0005-0000-0000-000064070000}"/>
    <cellStyle name="Currency [0] 1731" xfId="1839" hidden="1" xr:uid="{00000000-0005-0000-0000-000050070000}"/>
    <cellStyle name="Currency [0] 1732" xfId="1855" hidden="1" xr:uid="{00000000-0005-0000-0000-000060070000}"/>
    <cellStyle name="Currency [0] 1733" xfId="1857" hidden="1" xr:uid="{00000000-0005-0000-0000-000062070000}"/>
    <cellStyle name="Currency [0] 1734" xfId="1888" hidden="1" xr:uid="{00000000-0005-0000-0000-000081070000}"/>
    <cellStyle name="Currency [0] 1735" xfId="1464" hidden="1" xr:uid="{00000000-0005-0000-0000-0000D9050000}"/>
    <cellStyle name="Currency [0] 1736" xfId="1880" hidden="1" xr:uid="{00000000-0005-0000-0000-000079070000}"/>
    <cellStyle name="Currency [0] 1737" xfId="1890" hidden="1" xr:uid="{00000000-0005-0000-0000-000083070000}"/>
    <cellStyle name="Currency [0] 1738" xfId="1891" hidden="1" xr:uid="{00000000-0005-0000-0000-000084070000}"/>
    <cellStyle name="Currency [0] 1739" xfId="1819" hidden="1" xr:uid="{00000000-0005-0000-0000-00003C070000}"/>
    <cellStyle name="Currency [0] 174" xfId="254" hidden="1" xr:uid="{00000000-0005-0000-0000-00001F010000}"/>
    <cellStyle name="Currency [0] 1740" xfId="1870" hidden="1" xr:uid="{00000000-0005-0000-0000-00006F070000}"/>
    <cellStyle name="Currency [0] 1741" xfId="1850" hidden="1" xr:uid="{00000000-0005-0000-0000-00005B070000}"/>
    <cellStyle name="Currency [0] 1742" xfId="1862" hidden="1" xr:uid="{00000000-0005-0000-0000-000067070000}"/>
    <cellStyle name="Currency [0] 1743" xfId="1860" hidden="1" xr:uid="{00000000-0005-0000-0000-000065070000}"/>
    <cellStyle name="Currency [0] 1744" xfId="1893" hidden="1" xr:uid="{00000000-0005-0000-0000-000086070000}"/>
    <cellStyle name="Currency [0] 1745" xfId="1837" hidden="1" xr:uid="{00000000-0005-0000-0000-00004E070000}"/>
    <cellStyle name="Currency [0] 1746" xfId="1887" hidden="1" xr:uid="{00000000-0005-0000-0000-000080070000}"/>
    <cellStyle name="Currency [0] 1747" xfId="1897" hidden="1" xr:uid="{00000000-0005-0000-0000-00008A070000}"/>
    <cellStyle name="Currency [0] 1748" xfId="1898" hidden="1" xr:uid="{00000000-0005-0000-0000-00008B070000}"/>
    <cellStyle name="Currency [0] 1749" xfId="1863" hidden="1" xr:uid="{00000000-0005-0000-0000-000068070000}"/>
    <cellStyle name="Currency [0] 175" xfId="291" hidden="1" xr:uid="{00000000-0005-0000-0000-000044010000}"/>
    <cellStyle name="Currency [0] 1750" xfId="1878" hidden="1" xr:uid="{00000000-0005-0000-0000-000077070000}"/>
    <cellStyle name="Currency [0] 1751" xfId="1444" hidden="1" xr:uid="{00000000-0005-0000-0000-0000C5050000}"/>
    <cellStyle name="Currency [0] 1752" xfId="1873" hidden="1" xr:uid="{00000000-0005-0000-0000-000072070000}"/>
    <cellStyle name="Currency [0] 1753" xfId="1871" hidden="1" xr:uid="{00000000-0005-0000-0000-000070070000}"/>
    <cellStyle name="Currency [0] 1754" xfId="1900" hidden="1" xr:uid="{00000000-0005-0000-0000-00008D070000}"/>
    <cellStyle name="Currency [0] 1755" xfId="1816" hidden="1" xr:uid="{00000000-0005-0000-0000-000039070000}"/>
    <cellStyle name="Currency [0] 1756" xfId="1892" hidden="1" xr:uid="{00000000-0005-0000-0000-000085070000}"/>
    <cellStyle name="Currency [0] 1757" xfId="1902" hidden="1" xr:uid="{00000000-0005-0000-0000-00008F070000}"/>
    <cellStyle name="Currency [0] 1758" xfId="1903" hidden="1" xr:uid="{00000000-0005-0000-0000-000090070000}"/>
    <cellStyle name="Currency [0] 1759" xfId="1874" hidden="1" xr:uid="{00000000-0005-0000-0000-000073070000}"/>
    <cellStyle name="Currency [0] 176" xfId="208" hidden="1" xr:uid="{00000000-0005-0000-0000-0000F1000000}"/>
    <cellStyle name="Currency [0] 1760" xfId="1886" hidden="1" xr:uid="{00000000-0005-0000-0000-00007F070000}"/>
    <cellStyle name="Currency [0] 1761" xfId="1866" hidden="1" xr:uid="{00000000-0005-0000-0000-00006B070000}"/>
    <cellStyle name="Currency [0] 1762" xfId="1881" hidden="1" xr:uid="{00000000-0005-0000-0000-00007A070000}"/>
    <cellStyle name="Currency [0] 1763" xfId="1879" hidden="1" xr:uid="{00000000-0005-0000-0000-000078070000}"/>
    <cellStyle name="Currency [0] 1764" xfId="1905" hidden="1" xr:uid="{00000000-0005-0000-0000-000092070000}"/>
    <cellStyle name="Currency [0] 1765" xfId="1818" hidden="1" xr:uid="{00000000-0005-0000-0000-00003B070000}"/>
    <cellStyle name="Currency [0] 1766" xfId="1899" hidden="1" xr:uid="{00000000-0005-0000-0000-00008C070000}"/>
    <cellStyle name="Currency [0] 1767" xfId="1906" hidden="1" xr:uid="{00000000-0005-0000-0000-000093070000}"/>
    <cellStyle name="Currency [0] 1768" xfId="1907" hidden="1" xr:uid="{00000000-0005-0000-0000-000094070000}"/>
    <cellStyle name="Currency [0] 1769" xfId="1847" hidden="1" xr:uid="{00000000-0005-0000-0000-000058070000}"/>
    <cellStyle name="Currency [0] 177" xfId="281" hidden="1" xr:uid="{00000000-0005-0000-0000-00003A010000}"/>
    <cellStyle name="Currency [0] 1770" xfId="1867" hidden="1" xr:uid="{00000000-0005-0000-0000-00006C070000}"/>
    <cellStyle name="Currency [0] 1771" xfId="1901" hidden="1" xr:uid="{00000000-0005-0000-0000-00008E070000}"/>
    <cellStyle name="Currency [0] 1772" xfId="1894" hidden="1" xr:uid="{00000000-0005-0000-0000-000087070000}"/>
    <cellStyle name="Currency [0] 1773" xfId="1904" hidden="1" xr:uid="{00000000-0005-0000-0000-000091070000}"/>
    <cellStyle name="Currency [0] 1774" xfId="1908" hidden="1" xr:uid="{00000000-0005-0000-0000-000095070000}"/>
    <cellStyle name="Currency [0] 1775" xfId="1833" hidden="1" xr:uid="{00000000-0005-0000-0000-00004A070000}"/>
    <cellStyle name="Currency [0] 1776" xfId="1865" hidden="1" xr:uid="{00000000-0005-0000-0000-00006A070000}"/>
    <cellStyle name="Currency [0] 1777" xfId="1911" hidden="1" xr:uid="{00000000-0005-0000-0000-000098070000}"/>
    <cellStyle name="Currency [0] 1778" xfId="1912" hidden="1" xr:uid="{00000000-0005-0000-0000-000099070000}"/>
    <cellStyle name="Currency [0] 1779" xfId="1889" hidden="1" xr:uid="{00000000-0005-0000-0000-000082070000}"/>
    <cellStyle name="Currency [0] 178" xfId="293" hidden="1" xr:uid="{00000000-0005-0000-0000-000046010000}"/>
    <cellStyle name="Currency [0] 1780" xfId="1895" hidden="1" xr:uid="{00000000-0005-0000-0000-000088070000}"/>
    <cellStyle name="Currency [0] 1781" xfId="1909" hidden="1" xr:uid="{00000000-0005-0000-0000-000096070000}"/>
    <cellStyle name="Currency [0] 1782" xfId="1896" hidden="1" xr:uid="{00000000-0005-0000-0000-000089070000}"/>
    <cellStyle name="Currency [0] 1783" xfId="1913" hidden="1" xr:uid="{00000000-0005-0000-0000-00009A070000}"/>
    <cellStyle name="Currency [0] 1784" xfId="1914" hidden="1" xr:uid="{00000000-0005-0000-0000-00009B070000}"/>
    <cellStyle name="Currency [0] 1785" xfId="1910" hidden="1" xr:uid="{00000000-0005-0000-0000-000097070000}"/>
    <cellStyle name="Currency [0] 1786" xfId="1883" hidden="1" xr:uid="{00000000-0005-0000-0000-00007C070000}"/>
    <cellStyle name="Currency [0] 1787" xfId="1915" hidden="1" xr:uid="{00000000-0005-0000-0000-00009C070000}"/>
    <cellStyle name="Currency [0] 1788" xfId="1916" hidden="1" xr:uid="{00000000-0005-0000-0000-00009D070000}"/>
    <cellStyle name="Currency [0] 1789" xfId="1287" hidden="1" xr:uid="{00000000-0005-0000-0000-000028050000}"/>
    <cellStyle name="Currency [0] 179" xfId="294" hidden="1" xr:uid="{00000000-0005-0000-0000-000047010000}"/>
    <cellStyle name="Currency [0] 1790" xfId="1321" hidden="1" xr:uid="{00000000-0005-0000-0000-00004A050000}"/>
    <cellStyle name="Currency [0] 1791" xfId="1335" hidden="1" xr:uid="{00000000-0005-0000-0000-000058050000}"/>
    <cellStyle name="Currency [0] 1792" xfId="1919" hidden="1" xr:uid="{00000000-0005-0000-0000-0000A0070000}"/>
    <cellStyle name="Currency [0] 1793" xfId="1921" hidden="1" xr:uid="{00000000-0005-0000-0000-0000A2070000}"/>
    <cellStyle name="Currency [0] 1794" xfId="1290" hidden="1" xr:uid="{00000000-0005-0000-0000-00002B050000}"/>
    <cellStyle name="Currency [0] 1795" xfId="1917" hidden="1" xr:uid="{00000000-0005-0000-0000-00009E070000}"/>
    <cellStyle name="Currency [0] 1796" xfId="1922" hidden="1" xr:uid="{00000000-0005-0000-0000-0000A3070000}"/>
    <cellStyle name="Currency [0] 1797" xfId="1923" hidden="1" xr:uid="{00000000-0005-0000-0000-0000A4070000}"/>
    <cellStyle name="Currency [0] 1798" xfId="1307" hidden="1" xr:uid="{00000000-0005-0000-0000-00003C050000}"/>
    <cellStyle name="Currency [0] 1799" xfId="1286" hidden="1" xr:uid="{00000000-0005-0000-0000-000027050000}"/>
    <cellStyle name="Currency [0] 18" xfId="41" hidden="1" xr:uid="{00000000-0005-0000-0000-000049000000}"/>
    <cellStyle name="Currency [0] 180" xfId="232" hidden="1" xr:uid="{00000000-0005-0000-0000-000009010000}"/>
    <cellStyle name="Currency [0] 1800" xfId="1929" hidden="1" xr:uid="{00000000-0005-0000-0000-0000AA070000}"/>
    <cellStyle name="Currency [0] 1801" xfId="1933" hidden="1" xr:uid="{00000000-0005-0000-0000-0000AE070000}"/>
    <cellStyle name="Currency [0] 1802" xfId="1939" hidden="1" xr:uid="{00000000-0005-0000-0000-0000B4070000}"/>
    <cellStyle name="Currency [0] 1803" xfId="1942" hidden="1" xr:uid="{00000000-0005-0000-0000-0000B7070000}"/>
    <cellStyle name="Currency [0] 1804" xfId="1928" hidden="1" xr:uid="{00000000-0005-0000-0000-0000A9070000}"/>
    <cellStyle name="Currency [0] 1805" xfId="1938" hidden="1" xr:uid="{00000000-0005-0000-0000-0000B3070000}"/>
    <cellStyle name="Currency [0] 1806" xfId="1949" hidden="1" xr:uid="{00000000-0005-0000-0000-0000BE070000}"/>
    <cellStyle name="Currency [0] 1807" xfId="1950" hidden="1" xr:uid="{00000000-0005-0000-0000-0000BF070000}"/>
    <cellStyle name="Currency [0] 1808" xfId="1288" hidden="1" xr:uid="{00000000-0005-0000-0000-000029050000}"/>
    <cellStyle name="Currency [0] 1809" xfId="1293" hidden="1" xr:uid="{00000000-0005-0000-0000-00002E050000}"/>
    <cellStyle name="Currency [0] 181" xfId="268" hidden="1" xr:uid="{00000000-0005-0000-0000-00002D010000}"/>
    <cellStyle name="Currency [0] 1810" xfId="1935" hidden="1" xr:uid="{00000000-0005-0000-0000-0000B0070000}"/>
    <cellStyle name="Currency [0] 1811" xfId="1291" hidden="1" xr:uid="{00000000-0005-0000-0000-00002C050000}"/>
    <cellStyle name="Currency [0] 1812" xfId="1930" hidden="1" xr:uid="{00000000-0005-0000-0000-0000AB070000}"/>
    <cellStyle name="Currency [0] 1813" xfId="1951" hidden="1" xr:uid="{00000000-0005-0000-0000-0000C0070000}"/>
    <cellStyle name="Currency [0] 1814" xfId="1936" hidden="1" xr:uid="{00000000-0005-0000-0000-0000B1070000}"/>
    <cellStyle name="Currency [0] 1815" xfId="1940" hidden="1" xr:uid="{00000000-0005-0000-0000-0000B5070000}"/>
    <cellStyle name="Currency [0] 1816" xfId="1956" hidden="1" xr:uid="{00000000-0005-0000-0000-0000C5070000}"/>
    <cellStyle name="Currency [0] 1817" xfId="1957" hidden="1" xr:uid="{00000000-0005-0000-0000-0000C6070000}"/>
    <cellStyle name="Currency [0] 1818" xfId="1937" hidden="1" xr:uid="{00000000-0005-0000-0000-0000B2070000}"/>
    <cellStyle name="Currency [0] 1819" xfId="1944" hidden="1" xr:uid="{00000000-0005-0000-0000-0000B9070000}"/>
    <cellStyle name="Currency [0] 182" xfId="248" hidden="1" xr:uid="{00000000-0005-0000-0000-000019010000}"/>
    <cellStyle name="Currency [0] 1820" xfId="1948" hidden="1" xr:uid="{00000000-0005-0000-0000-0000BD070000}"/>
    <cellStyle name="Currency [0] 1821" xfId="1943" hidden="1" xr:uid="{00000000-0005-0000-0000-0000B8070000}"/>
    <cellStyle name="Currency [0] 1822" xfId="1966" hidden="1" xr:uid="{00000000-0005-0000-0000-0000CF070000}"/>
    <cellStyle name="Currency [0] 1823" xfId="1972" hidden="1" xr:uid="{00000000-0005-0000-0000-0000D5070000}"/>
    <cellStyle name="Currency [0] 1824" xfId="1934" hidden="1" xr:uid="{00000000-0005-0000-0000-0000AF070000}"/>
    <cellStyle name="Currency [0] 1825" xfId="1964" hidden="1" xr:uid="{00000000-0005-0000-0000-0000CD070000}"/>
    <cellStyle name="Currency [0] 1826" xfId="1976" hidden="1" xr:uid="{00000000-0005-0000-0000-0000D9070000}"/>
    <cellStyle name="Currency [0] 1827" xfId="1977" hidden="1" xr:uid="{00000000-0005-0000-0000-0000DA070000}"/>
    <cellStyle name="Currency [0] 1828" xfId="1925" hidden="1" xr:uid="{00000000-0005-0000-0000-0000A6070000}"/>
    <cellStyle name="Currency [0] 1829" xfId="1932" hidden="1" xr:uid="{00000000-0005-0000-0000-0000AD070000}"/>
    <cellStyle name="Currency [0] 183" xfId="264" hidden="1" xr:uid="{00000000-0005-0000-0000-000029010000}"/>
    <cellStyle name="Currency [0] 1830" xfId="1961" hidden="1" xr:uid="{00000000-0005-0000-0000-0000CA070000}"/>
    <cellStyle name="Currency [0] 1831" xfId="1946" hidden="1" xr:uid="{00000000-0005-0000-0000-0000BB070000}"/>
    <cellStyle name="Currency [0] 1832" xfId="1918" hidden="1" xr:uid="{00000000-0005-0000-0000-00009F070000}"/>
    <cellStyle name="Currency [0] 1833" xfId="1983" hidden="1" xr:uid="{00000000-0005-0000-0000-0000E0070000}"/>
    <cellStyle name="Currency [0] 1834" xfId="1962" hidden="1" xr:uid="{00000000-0005-0000-0000-0000CB070000}"/>
    <cellStyle name="Currency [0] 1835" xfId="1969" hidden="1" xr:uid="{00000000-0005-0000-0000-0000D2070000}"/>
    <cellStyle name="Currency [0] 1836" xfId="1984" hidden="1" xr:uid="{00000000-0005-0000-0000-0000E1070000}"/>
    <cellStyle name="Currency [0] 1837" xfId="1985" hidden="1" xr:uid="{00000000-0005-0000-0000-0000E2070000}"/>
    <cellStyle name="Currency [0] 1838" xfId="1960" hidden="1" xr:uid="{00000000-0005-0000-0000-0000C9070000}"/>
    <cellStyle name="Currency [0] 1839" xfId="1959" hidden="1" xr:uid="{00000000-0005-0000-0000-0000C8070000}"/>
    <cellStyle name="Currency [0] 184" xfId="266" hidden="1" xr:uid="{00000000-0005-0000-0000-00002B010000}"/>
    <cellStyle name="Currency [0] 1840" xfId="1954" hidden="1" xr:uid="{00000000-0005-0000-0000-0000C3070000}"/>
    <cellStyle name="Currency [0] 1841" xfId="1952" hidden="1" xr:uid="{00000000-0005-0000-0000-0000C1070000}"/>
    <cellStyle name="Currency [0] 1842" xfId="1953" hidden="1" xr:uid="{00000000-0005-0000-0000-0000C2070000}"/>
    <cellStyle name="Currency [0] 1843" xfId="1990" hidden="1" xr:uid="{00000000-0005-0000-0000-0000E7070000}"/>
    <cellStyle name="Currency [0] 1844" xfId="1309" hidden="1" xr:uid="{00000000-0005-0000-0000-00003E050000}"/>
    <cellStyle name="Currency [0] 1845" xfId="1980" hidden="1" xr:uid="{00000000-0005-0000-0000-0000DD070000}"/>
    <cellStyle name="Currency [0] 1846" xfId="1992" hidden="1" xr:uid="{00000000-0005-0000-0000-0000E9070000}"/>
    <cellStyle name="Currency [0] 1847" xfId="1993" hidden="1" xr:uid="{00000000-0005-0000-0000-0000EA070000}"/>
    <cellStyle name="Currency [0] 1848" xfId="1931" hidden="1" xr:uid="{00000000-0005-0000-0000-0000AC070000}"/>
    <cellStyle name="Currency [0] 1849" xfId="1967" hidden="1" xr:uid="{00000000-0005-0000-0000-0000D0070000}"/>
    <cellStyle name="Currency [0] 185" xfId="297" hidden="1" xr:uid="{00000000-0005-0000-0000-00004A010000}"/>
    <cellStyle name="Currency [0] 1850" xfId="1947" hidden="1" xr:uid="{00000000-0005-0000-0000-0000BC070000}"/>
    <cellStyle name="Currency [0] 1851" xfId="1963" hidden="1" xr:uid="{00000000-0005-0000-0000-0000CC070000}"/>
    <cellStyle name="Currency [0] 1852" xfId="1965" hidden="1" xr:uid="{00000000-0005-0000-0000-0000CE070000}"/>
    <cellStyle name="Currency [0] 1853" xfId="1996" hidden="1" xr:uid="{00000000-0005-0000-0000-0000ED070000}"/>
    <cellStyle name="Currency [0] 1854" xfId="1294" hidden="1" xr:uid="{00000000-0005-0000-0000-00002F050000}"/>
    <cellStyle name="Currency [0] 1855" xfId="1988" hidden="1" xr:uid="{00000000-0005-0000-0000-0000E5070000}"/>
    <cellStyle name="Currency [0] 1856" xfId="1998" hidden="1" xr:uid="{00000000-0005-0000-0000-0000EF070000}"/>
    <cellStyle name="Currency [0] 1857" xfId="1999" hidden="1" xr:uid="{00000000-0005-0000-0000-0000F0070000}"/>
    <cellStyle name="Currency [0] 1858" xfId="1927" hidden="1" xr:uid="{00000000-0005-0000-0000-0000A8070000}"/>
    <cellStyle name="Currency [0] 1859" xfId="1978" hidden="1" xr:uid="{00000000-0005-0000-0000-0000DB070000}"/>
    <cellStyle name="Currency [0] 186" xfId="206" hidden="1" xr:uid="{00000000-0005-0000-0000-0000EF000000}"/>
    <cellStyle name="Currency [0] 1860" xfId="1958" hidden="1" xr:uid="{00000000-0005-0000-0000-0000C7070000}"/>
    <cellStyle name="Currency [0] 1861" xfId="1970" hidden="1" xr:uid="{00000000-0005-0000-0000-0000D3070000}"/>
    <cellStyle name="Currency [0] 1862" xfId="1968" hidden="1" xr:uid="{00000000-0005-0000-0000-0000D1070000}"/>
    <cellStyle name="Currency [0] 1863" xfId="2001" hidden="1" xr:uid="{00000000-0005-0000-0000-0000F2070000}"/>
    <cellStyle name="Currency [0] 1864" xfId="1945" hidden="1" xr:uid="{00000000-0005-0000-0000-0000BA070000}"/>
    <cellStyle name="Currency [0] 1865" xfId="1995" hidden="1" xr:uid="{00000000-0005-0000-0000-0000EC070000}"/>
    <cellStyle name="Currency [0] 1866" xfId="2005" hidden="1" xr:uid="{00000000-0005-0000-0000-0000F6070000}"/>
    <cellStyle name="Currency [0] 1867" xfId="2006" hidden="1" xr:uid="{00000000-0005-0000-0000-0000F7070000}"/>
    <cellStyle name="Currency [0] 1868" xfId="1971" hidden="1" xr:uid="{00000000-0005-0000-0000-0000D4070000}"/>
    <cellStyle name="Currency [0] 1869" xfId="1986" hidden="1" xr:uid="{00000000-0005-0000-0000-0000E3070000}"/>
    <cellStyle name="Currency [0] 187" xfId="289" hidden="1" xr:uid="{00000000-0005-0000-0000-000042010000}"/>
    <cellStyle name="Currency [0] 1870" xfId="1289" hidden="1" xr:uid="{00000000-0005-0000-0000-00002A050000}"/>
    <cellStyle name="Currency [0] 1871" xfId="1981" hidden="1" xr:uid="{00000000-0005-0000-0000-0000DE070000}"/>
    <cellStyle name="Currency [0] 1872" xfId="1979" hidden="1" xr:uid="{00000000-0005-0000-0000-0000DC070000}"/>
    <cellStyle name="Currency [0] 1873" xfId="2008" hidden="1" xr:uid="{00000000-0005-0000-0000-0000F9070000}"/>
    <cellStyle name="Currency [0] 1874" xfId="1924" hidden="1" xr:uid="{00000000-0005-0000-0000-0000A5070000}"/>
    <cellStyle name="Currency [0] 1875" xfId="2000" hidden="1" xr:uid="{00000000-0005-0000-0000-0000F1070000}"/>
    <cellStyle name="Currency [0] 1876" xfId="2010" hidden="1" xr:uid="{00000000-0005-0000-0000-0000FB070000}"/>
    <cellStyle name="Currency [0] 1877" xfId="2011" hidden="1" xr:uid="{00000000-0005-0000-0000-0000FC070000}"/>
    <cellStyle name="Currency [0] 1878" xfId="1982" hidden="1" xr:uid="{00000000-0005-0000-0000-0000DF070000}"/>
    <cellStyle name="Currency [0] 1879" xfId="1994" hidden="1" xr:uid="{00000000-0005-0000-0000-0000EB070000}"/>
    <cellStyle name="Currency [0] 188" xfId="299" hidden="1" xr:uid="{00000000-0005-0000-0000-00004C010000}"/>
    <cellStyle name="Currency [0] 1880" xfId="1974" hidden="1" xr:uid="{00000000-0005-0000-0000-0000D7070000}"/>
    <cellStyle name="Currency [0] 1881" xfId="1989" hidden="1" xr:uid="{00000000-0005-0000-0000-0000E6070000}"/>
    <cellStyle name="Currency [0] 1882" xfId="1987" hidden="1" xr:uid="{00000000-0005-0000-0000-0000E4070000}"/>
    <cellStyle name="Currency [0] 1883" xfId="2013" hidden="1" xr:uid="{00000000-0005-0000-0000-0000FE070000}"/>
    <cellStyle name="Currency [0] 1884" xfId="1926" hidden="1" xr:uid="{00000000-0005-0000-0000-0000A7070000}"/>
    <cellStyle name="Currency [0] 1885" xfId="2007" hidden="1" xr:uid="{00000000-0005-0000-0000-0000F8070000}"/>
    <cellStyle name="Currency [0] 1886" xfId="2014" hidden="1" xr:uid="{00000000-0005-0000-0000-0000FF070000}"/>
    <cellStyle name="Currency [0] 1887" xfId="2015" hidden="1" xr:uid="{00000000-0005-0000-0000-000000080000}"/>
    <cellStyle name="Currency [0] 1888" xfId="1955" hidden="1" xr:uid="{00000000-0005-0000-0000-0000C4070000}"/>
    <cellStyle name="Currency [0] 1889" xfId="1975" hidden="1" xr:uid="{00000000-0005-0000-0000-0000D8070000}"/>
    <cellStyle name="Currency [0] 189" xfId="300" hidden="1" xr:uid="{00000000-0005-0000-0000-00004D010000}"/>
    <cellStyle name="Currency [0] 1890" xfId="2009" hidden="1" xr:uid="{00000000-0005-0000-0000-0000FA070000}"/>
    <cellStyle name="Currency [0] 1891" xfId="2002" hidden="1" xr:uid="{00000000-0005-0000-0000-0000F3070000}"/>
    <cellStyle name="Currency [0] 1892" xfId="2012" hidden="1" xr:uid="{00000000-0005-0000-0000-0000FD070000}"/>
    <cellStyle name="Currency [0] 1893" xfId="2016" hidden="1" xr:uid="{00000000-0005-0000-0000-000001080000}"/>
    <cellStyle name="Currency [0] 1894" xfId="1941" hidden="1" xr:uid="{00000000-0005-0000-0000-0000B6070000}"/>
    <cellStyle name="Currency [0] 1895" xfId="1973" hidden="1" xr:uid="{00000000-0005-0000-0000-0000D6070000}"/>
    <cellStyle name="Currency [0] 1896" xfId="2019" hidden="1" xr:uid="{00000000-0005-0000-0000-000004080000}"/>
    <cellStyle name="Currency [0] 1897" xfId="2020" hidden="1" xr:uid="{00000000-0005-0000-0000-000005080000}"/>
    <cellStyle name="Currency [0] 1898" xfId="1997" hidden="1" xr:uid="{00000000-0005-0000-0000-0000EE070000}"/>
    <cellStyle name="Currency [0] 1899" xfId="2003" hidden="1" xr:uid="{00000000-0005-0000-0000-0000F4070000}"/>
    <cellStyle name="Currency [0] 19" xfId="39" hidden="1" xr:uid="{00000000-0005-0000-0000-000047000000}"/>
    <cellStyle name="Currency [0] 190" xfId="228" hidden="1" xr:uid="{00000000-0005-0000-0000-000005010000}"/>
    <cellStyle name="Currency [0] 1900" xfId="2017" hidden="1" xr:uid="{00000000-0005-0000-0000-000002080000}"/>
    <cellStyle name="Currency [0] 1901" xfId="2004" hidden="1" xr:uid="{00000000-0005-0000-0000-0000F5070000}"/>
    <cellStyle name="Currency [0] 1902" xfId="2021" hidden="1" xr:uid="{00000000-0005-0000-0000-000006080000}"/>
    <cellStyle name="Currency [0] 1903" xfId="2022" hidden="1" xr:uid="{00000000-0005-0000-0000-000007080000}"/>
    <cellStyle name="Currency [0] 1904" xfId="2018" hidden="1" xr:uid="{00000000-0005-0000-0000-000003080000}"/>
    <cellStyle name="Currency [0] 1905" xfId="1991" hidden="1" xr:uid="{00000000-0005-0000-0000-0000E8070000}"/>
    <cellStyle name="Currency [0] 1906" xfId="2023" hidden="1" xr:uid="{00000000-0005-0000-0000-000008080000}"/>
    <cellStyle name="Currency [0] 1907" xfId="2024" hidden="1" xr:uid="{00000000-0005-0000-0000-000009080000}"/>
    <cellStyle name="Currency [0] 1908" xfId="2080" hidden="1" xr:uid="{00000000-0005-0000-0000-000041080000}"/>
    <cellStyle name="Currency [0] 1909" xfId="2088" hidden="1" xr:uid="{00000000-0005-0000-0000-000049080000}"/>
    <cellStyle name="Currency [0] 191" xfId="279" hidden="1" xr:uid="{00000000-0005-0000-0000-000038010000}"/>
    <cellStyle name="Currency [0] 1910" xfId="2091" hidden="1" xr:uid="{00000000-0005-0000-0000-00004C080000}"/>
    <cellStyle name="Currency [0] 1911" xfId="2096" hidden="1" xr:uid="{00000000-0005-0000-0000-000051080000}"/>
    <cellStyle name="Currency [0] 1912" xfId="2099" hidden="1" xr:uid="{00000000-0005-0000-0000-000054080000}"/>
    <cellStyle name="Currency [0] 1913" xfId="2087" hidden="1" xr:uid="{00000000-0005-0000-0000-000048080000}"/>
    <cellStyle name="Currency [0] 1914" xfId="2093" hidden="1" xr:uid="{00000000-0005-0000-0000-00004E080000}"/>
    <cellStyle name="Currency [0] 1915" xfId="2102" hidden="1" xr:uid="{00000000-0005-0000-0000-000057080000}"/>
    <cellStyle name="Currency [0] 1916" xfId="2103" hidden="1" xr:uid="{00000000-0005-0000-0000-000058080000}"/>
    <cellStyle name="Currency [0] 1917" xfId="2092" hidden="1" xr:uid="{00000000-0005-0000-0000-00004D080000}"/>
    <cellStyle name="Currency [0] 1918" xfId="2081" hidden="1" xr:uid="{00000000-0005-0000-0000-000042080000}"/>
    <cellStyle name="Currency [0] 1919" xfId="2109" hidden="1" xr:uid="{00000000-0005-0000-0000-00005E080000}"/>
    <cellStyle name="Currency [0] 192" xfId="259" hidden="1" xr:uid="{00000000-0005-0000-0000-000024010000}"/>
    <cellStyle name="Currency [0] 1920" xfId="2113" hidden="1" xr:uid="{00000000-0005-0000-0000-000062080000}"/>
    <cellStyle name="Currency [0] 1921" xfId="2119" hidden="1" xr:uid="{00000000-0005-0000-0000-000068080000}"/>
    <cellStyle name="Currency [0] 1922" xfId="2122" hidden="1" xr:uid="{00000000-0005-0000-0000-00006B080000}"/>
    <cellStyle name="Currency [0] 1923" xfId="2108" hidden="1" xr:uid="{00000000-0005-0000-0000-00005D080000}"/>
    <cellStyle name="Currency [0] 1924" xfId="2118" hidden="1" xr:uid="{00000000-0005-0000-0000-000067080000}"/>
    <cellStyle name="Currency [0] 1925" xfId="2129" hidden="1" xr:uid="{00000000-0005-0000-0000-000072080000}"/>
    <cellStyle name="Currency [0] 1926" xfId="2130" hidden="1" xr:uid="{00000000-0005-0000-0000-000073080000}"/>
    <cellStyle name="Currency [0] 1927" xfId="2090" hidden="1" xr:uid="{00000000-0005-0000-0000-00004B080000}"/>
    <cellStyle name="Currency [0] 1928" xfId="2083" hidden="1" xr:uid="{00000000-0005-0000-0000-000044080000}"/>
    <cellStyle name="Currency [0] 1929" xfId="2115" hidden="1" xr:uid="{00000000-0005-0000-0000-000064080000}"/>
    <cellStyle name="Currency [0] 193" xfId="271" hidden="1" xr:uid="{00000000-0005-0000-0000-000030010000}"/>
    <cellStyle name="Currency [0] 1930" xfId="2085" hidden="1" xr:uid="{00000000-0005-0000-0000-000046080000}"/>
    <cellStyle name="Currency [0] 1931" xfId="2110" hidden="1" xr:uid="{00000000-0005-0000-0000-00005F080000}"/>
    <cellStyle name="Currency [0] 1932" xfId="2131" hidden="1" xr:uid="{00000000-0005-0000-0000-000074080000}"/>
    <cellStyle name="Currency [0] 1933" xfId="2116" hidden="1" xr:uid="{00000000-0005-0000-0000-000065080000}"/>
    <cellStyle name="Currency [0] 1934" xfId="2120" hidden="1" xr:uid="{00000000-0005-0000-0000-000069080000}"/>
    <cellStyle name="Currency [0] 1935" xfId="2136" hidden="1" xr:uid="{00000000-0005-0000-0000-000079080000}"/>
    <cellStyle name="Currency [0] 1936" xfId="2137" hidden="1" xr:uid="{00000000-0005-0000-0000-00007A080000}"/>
    <cellStyle name="Currency [0] 1937" xfId="2117" hidden="1" xr:uid="{00000000-0005-0000-0000-000066080000}"/>
    <cellStyle name="Currency [0] 1938" xfId="2124" hidden="1" xr:uid="{00000000-0005-0000-0000-00006D080000}"/>
    <cellStyle name="Currency [0] 1939" xfId="2128" hidden="1" xr:uid="{00000000-0005-0000-0000-000071080000}"/>
    <cellStyle name="Currency [0] 194" xfId="269" hidden="1" xr:uid="{00000000-0005-0000-0000-00002E010000}"/>
    <cellStyle name="Currency [0] 1940" xfId="2123" hidden="1" xr:uid="{00000000-0005-0000-0000-00006C080000}"/>
    <cellStyle name="Currency [0] 1941" xfId="2146" hidden="1" xr:uid="{00000000-0005-0000-0000-000083080000}"/>
    <cellStyle name="Currency [0] 1942" xfId="2152" hidden="1" xr:uid="{00000000-0005-0000-0000-000089080000}"/>
    <cellStyle name="Currency [0] 1943" xfId="2114" hidden="1" xr:uid="{00000000-0005-0000-0000-000063080000}"/>
    <cellStyle name="Currency [0] 1944" xfId="2144" hidden="1" xr:uid="{00000000-0005-0000-0000-000081080000}"/>
    <cellStyle name="Currency [0] 1945" xfId="2156" hidden="1" xr:uid="{00000000-0005-0000-0000-00008D080000}"/>
    <cellStyle name="Currency [0] 1946" xfId="2157" hidden="1" xr:uid="{00000000-0005-0000-0000-00008E080000}"/>
    <cellStyle name="Currency [0] 1947" xfId="2105" hidden="1" xr:uid="{00000000-0005-0000-0000-00005A080000}"/>
    <cellStyle name="Currency [0] 1948" xfId="2112" hidden="1" xr:uid="{00000000-0005-0000-0000-000061080000}"/>
    <cellStyle name="Currency [0] 1949" xfId="2141" hidden="1" xr:uid="{00000000-0005-0000-0000-00007E080000}"/>
    <cellStyle name="Currency [0] 195" xfId="302" hidden="1" xr:uid="{00000000-0005-0000-0000-00004F010000}"/>
    <cellStyle name="Currency [0] 1950" xfId="2126" hidden="1" xr:uid="{00000000-0005-0000-0000-00006F080000}"/>
    <cellStyle name="Currency [0] 1951" xfId="2095" hidden="1" xr:uid="{00000000-0005-0000-0000-000050080000}"/>
    <cellStyle name="Currency [0] 1952" xfId="2163" hidden="1" xr:uid="{00000000-0005-0000-0000-000094080000}"/>
    <cellStyle name="Currency [0] 1953" xfId="2142" hidden="1" xr:uid="{00000000-0005-0000-0000-00007F080000}"/>
    <cellStyle name="Currency [0] 1954" xfId="2149" hidden="1" xr:uid="{00000000-0005-0000-0000-000086080000}"/>
    <cellStyle name="Currency [0] 1955" xfId="2164" hidden="1" xr:uid="{00000000-0005-0000-0000-000095080000}"/>
    <cellStyle name="Currency [0] 1956" xfId="2165" hidden="1" xr:uid="{00000000-0005-0000-0000-000096080000}"/>
    <cellStyle name="Currency [0] 1957" xfId="2140" hidden="1" xr:uid="{00000000-0005-0000-0000-00007D080000}"/>
    <cellStyle name="Currency [0] 1958" xfId="2139" hidden="1" xr:uid="{00000000-0005-0000-0000-00007C080000}"/>
    <cellStyle name="Currency [0] 1959" xfId="2134" hidden="1" xr:uid="{00000000-0005-0000-0000-000077080000}"/>
    <cellStyle name="Currency [0] 196" xfId="246" hidden="1" xr:uid="{00000000-0005-0000-0000-000017010000}"/>
    <cellStyle name="Currency [0] 1960" xfId="2132" hidden="1" xr:uid="{00000000-0005-0000-0000-000075080000}"/>
    <cellStyle name="Currency [0] 1961" xfId="2133" hidden="1" xr:uid="{00000000-0005-0000-0000-000076080000}"/>
    <cellStyle name="Currency [0] 1962" xfId="2170" hidden="1" xr:uid="{00000000-0005-0000-0000-00009B080000}"/>
    <cellStyle name="Currency [0] 1963" xfId="2084" hidden="1" xr:uid="{00000000-0005-0000-0000-000045080000}"/>
    <cellStyle name="Currency [0] 1964" xfId="2160" hidden="1" xr:uid="{00000000-0005-0000-0000-000091080000}"/>
    <cellStyle name="Currency [0] 1965" xfId="2172" hidden="1" xr:uid="{00000000-0005-0000-0000-00009D080000}"/>
    <cellStyle name="Currency [0] 1966" xfId="2173" hidden="1" xr:uid="{00000000-0005-0000-0000-00009E080000}"/>
    <cellStyle name="Currency [0] 1967" xfId="2111" hidden="1" xr:uid="{00000000-0005-0000-0000-000060080000}"/>
    <cellStyle name="Currency [0] 1968" xfId="2147" hidden="1" xr:uid="{00000000-0005-0000-0000-000084080000}"/>
    <cellStyle name="Currency [0] 1969" xfId="2127" hidden="1" xr:uid="{00000000-0005-0000-0000-000070080000}"/>
    <cellStyle name="Currency [0] 197" xfId="296" hidden="1" xr:uid="{00000000-0005-0000-0000-000049010000}"/>
    <cellStyle name="Currency [0] 1970" xfId="2143" hidden="1" xr:uid="{00000000-0005-0000-0000-000080080000}"/>
    <cellStyle name="Currency [0] 1971" xfId="2145" hidden="1" xr:uid="{00000000-0005-0000-0000-000082080000}"/>
    <cellStyle name="Currency [0] 1972" xfId="2176" hidden="1" xr:uid="{00000000-0005-0000-0000-0000A1080000}"/>
    <cellStyle name="Currency [0] 1973" xfId="2082" hidden="1" xr:uid="{00000000-0005-0000-0000-000043080000}"/>
    <cellStyle name="Currency [0] 1974" xfId="2168" hidden="1" xr:uid="{00000000-0005-0000-0000-000099080000}"/>
    <cellStyle name="Currency [0] 1975" xfId="2178" hidden="1" xr:uid="{00000000-0005-0000-0000-0000A3080000}"/>
    <cellStyle name="Currency [0] 1976" xfId="2179" hidden="1" xr:uid="{00000000-0005-0000-0000-0000A4080000}"/>
    <cellStyle name="Currency [0] 1977" xfId="2107" hidden="1" xr:uid="{00000000-0005-0000-0000-00005C080000}"/>
    <cellStyle name="Currency [0] 1978" xfId="2158" hidden="1" xr:uid="{00000000-0005-0000-0000-00008F080000}"/>
    <cellStyle name="Currency [0] 1979" xfId="2138" hidden="1" xr:uid="{00000000-0005-0000-0000-00007B080000}"/>
    <cellStyle name="Currency [0] 198" xfId="306" hidden="1" xr:uid="{00000000-0005-0000-0000-000053010000}"/>
    <cellStyle name="Currency [0] 1980" xfId="2150" hidden="1" xr:uid="{00000000-0005-0000-0000-000087080000}"/>
    <cellStyle name="Currency [0] 1981" xfId="2148" hidden="1" xr:uid="{00000000-0005-0000-0000-000085080000}"/>
    <cellStyle name="Currency [0] 1982" xfId="2181" hidden="1" xr:uid="{00000000-0005-0000-0000-0000A6080000}"/>
    <cellStyle name="Currency [0] 1983" xfId="2125" hidden="1" xr:uid="{00000000-0005-0000-0000-00006E080000}"/>
    <cellStyle name="Currency [0] 1984" xfId="2175" hidden="1" xr:uid="{00000000-0005-0000-0000-0000A0080000}"/>
    <cellStyle name="Currency [0] 1985" xfId="2185" hidden="1" xr:uid="{00000000-0005-0000-0000-0000AA080000}"/>
    <cellStyle name="Currency [0] 1986" xfId="2186" hidden="1" xr:uid="{00000000-0005-0000-0000-0000AB080000}"/>
    <cellStyle name="Currency [0] 1987" xfId="2151" hidden="1" xr:uid="{00000000-0005-0000-0000-000088080000}"/>
    <cellStyle name="Currency [0] 1988" xfId="2166" hidden="1" xr:uid="{00000000-0005-0000-0000-000097080000}"/>
    <cellStyle name="Currency [0] 1989" xfId="2089" hidden="1" xr:uid="{00000000-0005-0000-0000-00004A080000}"/>
    <cellStyle name="Currency [0] 199" xfId="307" hidden="1" xr:uid="{00000000-0005-0000-0000-000054010000}"/>
    <cellStyle name="Currency [0] 1990" xfId="2161" hidden="1" xr:uid="{00000000-0005-0000-0000-000092080000}"/>
    <cellStyle name="Currency [0] 1991" xfId="2159" hidden="1" xr:uid="{00000000-0005-0000-0000-000090080000}"/>
    <cellStyle name="Currency [0] 1992" xfId="2188" hidden="1" xr:uid="{00000000-0005-0000-0000-0000AD080000}"/>
    <cellStyle name="Currency [0] 1993" xfId="2104" hidden="1" xr:uid="{00000000-0005-0000-0000-000059080000}"/>
    <cellStyle name="Currency [0] 1994" xfId="2180" hidden="1" xr:uid="{00000000-0005-0000-0000-0000A5080000}"/>
    <cellStyle name="Currency [0] 1995" xfId="2190" hidden="1" xr:uid="{00000000-0005-0000-0000-0000AF080000}"/>
    <cellStyle name="Currency [0] 1996" xfId="2191" hidden="1" xr:uid="{00000000-0005-0000-0000-0000B0080000}"/>
    <cellStyle name="Currency [0] 1997" xfId="2162" hidden="1" xr:uid="{00000000-0005-0000-0000-000093080000}"/>
    <cellStyle name="Currency [0] 1998" xfId="2174" hidden="1" xr:uid="{00000000-0005-0000-0000-00009F080000}"/>
    <cellStyle name="Currency [0] 1999" xfId="2154" hidden="1" xr:uid="{00000000-0005-0000-0000-00008B080000}"/>
    <cellStyle name="Currency [0] 2" xfId="73" hidden="1" xr:uid="{00000000-0005-0000-0000-000069000000}"/>
    <cellStyle name="Currency [0] 20" xfId="37" hidden="1" xr:uid="{00000000-0005-0000-0000-000045000000}"/>
    <cellStyle name="Currency [0] 200" xfId="272" hidden="1" xr:uid="{00000000-0005-0000-0000-000031010000}"/>
    <cellStyle name="Currency [0] 2000" xfId="2169" hidden="1" xr:uid="{00000000-0005-0000-0000-00009A080000}"/>
    <cellStyle name="Currency [0] 2001" xfId="2167" hidden="1" xr:uid="{00000000-0005-0000-0000-000098080000}"/>
    <cellStyle name="Currency [0] 2002" xfId="2193" hidden="1" xr:uid="{00000000-0005-0000-0000-0000B2080000}"/>
    <cellStyle name="Currency [0] 2003" xfId="2106" hidden="1" xr:uid="{00000000-0005-0000-0000-00005B080000}"/>
    <cellStyle name="Currency [0] 2004" xfId="2187" hidden="1" xr:uid="{00000000-0005-0000-0000-0000AC080000}"/>
    <cellStyle name="Currency [0] 2005" xfId="2194" hidden="1" xr:uid="{00000000-0005-0000-0000-0000B3080000}"/>
    <cellStyle name="Currency [0] 2006" xfId="2195" hidden="1" xr:uid="{00000000-0005-0000-0000-0000B4080000}"/>
    <cellStyle name="Currency [0] 2007" xfId="2135" hidden="1" xr:uid="{00000000-0005-0000-0000-000078080000}"/>
    <cellStyle name="Currency [0] 2008" xfId="2155" hidden="1" xr:uid="{00000000-0005-0000-0000-00008C080000}"/>
    <cellStyle name="Currency [0] 2009" xfId="2189" hidden="1" xr:uid="{00000000-0005-0000-0000-0000AE080000}"/>
    <cellStyle name="Currency [0] 201" xfId="287" hidden="1" xr:uid="{00000000-0005-0000-0000-000040010000}"/>
    <cellStyle name="Currency [0] 2010" xfId="2182" hidden="1" xr:uid="{00000000-0005-0000-0000-0000A7080000}"/>
    <cellStyle name="Currency [0] 2011" xfId="2192" hidden="1" xr:uid="{00000000-0005-0000-0000-0000B1080000}"/>
    <cellStyle name="Currency [0] 2012" xfId="2196" hidden="1" xr:uid="{00000000-0005-0000-0000-0000B5080000}"/>
    <cellStyle name="Currency [0] 2013" xfId="2121" hidden="1" xr:uid="{00000000-0005-0000-0000-00006A080000}"/>
    <cellStyle name="Currency [0] 2014" xfId="2153" hidden="1" xr:uid="{00000000-0005-0000-0000-00008A080000}"/>
    <cellStyle name="Currency [0] 2015" xfId="2199" hidden="1" xr:uid="{00000000-0005-0000-0000-0000B8080000}"/>
    <cellStyle name="Currency [0] 2016" xfId="2200" hidden="1" xr:uid="{00000000-0005-0000-0000-0000B9080000}"/>
    <cellStyle name="Currency [0] 2017" xfId="2177" hidden="1" xr:uid="{00000000-0005-0000-0000-0000A2080000}"/>
    <cellStyle name="Currency [0] 2018" xfId="2183" hidden="1" xr:uid="{00000000-0005-0000-0000-0000A8080000}"/>
    <cellStyle name="Currency [0] 2019" xfId="2197" hidden="1" xr:uid="{00000000-0005-0000-0000-0000B6080000}"/>
    <cellStyle name="Currency [0] 202" xfId="213" hidden="1" xr:uid="{00000000-0005-0000-0000-0000F6000000}"/>
    <cellStyle name="Currency [0] 2020" xfId="2184" hidden="1" xr:uid="{00000000-0005-0000-0000-0000A9080000}"/>
    <cellStyle name="Currency [0] 2021" xfId="2201" hidden="1" xr:uid="{00000000-0005-0000-0000-0000BA080000}"/>
    <cellStyle name="Currency [0] 2022" xfId="2202" hidden="1" xr:uid="{00000000-0005-0000-0000-0000BB080000}"/>
    <cellStyle name="Currency [0] 2023" xfId="2198" hidden="1" xr:uid="{00000000-0005-0000-0000-0000B7080000}"/>
    <cellStyle name="Currency [0] 2024" xfId="2171" hidden="1" xr:uid="{00000000-0005-0000-0000-00009C080000}"/>
    <cellStyle name="Currency [0] 2025" xfId="2204" hidden="1" xr:uid="{00000000-0005-0000-0000-0000BD080000}"/>
    <cellStyle name="Currency [0] 2026" xfId="2205" hidden="1" xr:uid="{00000000-0005-0000-0000-0000BE080000}"/>
    <cellStyle name="Currency [0] 2027" xfId="2043" hidden="1" xr:uid="{00000000-0005-0000-0000-00001C080000}"/>
    <cellStyle name="Currency [0] 2028" xfId="2064" hidden="1" xr:uid="{00000000-0005-0000-0000-000031080000}"/>
    <cellStyle name="Currency [0] 2029" xfId="2207" hidden="1" xr:uid="{00000000-0005-0000-0000-0000C0080000}"/>
    <cellStyle name="Currency [0] 203" xfId="282" hidden="1" xr:uid="{00000000-0005-0000-0000-00003B010000}"/>
    <cellStyle name="Currency [0] 2030" xfId="2212" hidden="1" xr:uid="{00000000-0005-0000-0000-0000C5080000}"/>
    <cellStyle name="Currency [0] 2031" xfId="2213" hidden="1" xr:uid="{00000000-0005-0000-0000-0000C6080000}"/>
    <cellStyle name="Currency [0] 2032" xfId="2030" hidden="1" xr:uid="{00000000-0005-0000-0000-00000F080000}"/>
    <cellStyle name="Currency [0] 2033" xfId="2210" hidden="1" xr:uid="{00000000-0005-0000-0000-0000C3080000}"/>
    <cellStyle name="Currency [0] 2034" xfId="2215" hidden="1" xr:uid="{00000000-0005-0000-0000-0000C8080000}"/>
    <cellStyle name="Currency [0] 2035" xfId="2216" hidden="1" xr:uid="{00000000-0005-0000-0000-0000C9080000}"/>
    <cellStyle name="Currency [0] 2036" xfId="2209" hidden="1" xr:uid="{00000000-0005-0000-0000-0000C2080000}"/>
    <cellStyle name="Currency [0] 2037" xfId="2042" hidden="1" xr:uid="{00000000-0005-0000-0000-00001B080000}"/>
    <cellStyle name="Currency [0] 2038" xfId="2227" hidden="1" xr:uid="{00000000-0005-0000-0000-0000D4080000}"/>
    <cellStyle name="Currency [0] 2039" xfId="2236" hidden="1" xr:uid="{00000000-0005-0000-0000-0000DD080000}"/>
    <cellStyle name="Currency [0] 204" xfId="280" hidden="1" xr:uid="{00000000-0005-0000-0000-000039010000}"/>
    <cellStyle name="Currency [0] 2040" xfId="2247" hidden="1" xr:uid="{00000000-0005-0000-0000-0000E8080000}"/>
    <cellStyle name="Currency [0] 2041" xfId="2253" hidden="1" xr:uid="{00000000-0005-0000-0000-0000EE080000}"/>
    <cellStyle name="Currency [0] 2042" xfId="2225" hidden="1" xr:uid="{00000000-0005-0000-0000-0000D2080000}"/>
    <cellStyle name="Currency [0] 2043" xfId="2243" hidden="1" xr:uid="{00000000-0005-0000-0000-0000E4080000}"/>
    <cellStyle name="Currency [0] 2044" xfId="2265" hidden="1" xr:uid="{00000000-0005-0000-0000-0000FA080000}"/>
    <cellStyle name="Currency [0] 2045" xfId="2267" hidden="1" xr:uid="{00000000-0005-0000-0000-0000FC080000}"/>
    <cellStyle name="Currency [0] 2046" xfId="2206" hidden="1" xr:uid="{00000000-0005-0000-0000-0000BF080000}"/>
    <cellStyle name="Currency [0] 2047" xfId="2038" hidden="1" xr:uid="{00000000-0005-0000-0000-000017080000}"/>
    <cellStyle name="Currency [0] 2048" xfId="2239" hidden="1" xr:uid="{00000000-0005-0000-0000-0000E0080000}"/>
    <cellStyle name="Currency [0] 2049" xfId="2034" hidden="1" xr:uid="{00000000-0005-0000-0000-000013080000}"/>
    <cellStyle name="Currency [0] 205" xfId="309" hidden="1" xr:uid="{00000000-0005-0000-0000-000056010000}"/>
    <cellStyle name="Currency [0] 2050" xfId="2228" hidden="1" xr:uid="{00000000-0005-0000-0000-0000D5080000}"/>
    <cellStyle name="Currency [0] 2051" xfId="2272" hidden="1" xr:uid="{00000000-0005-0000-0000-000001090000}"/>
    <cellStyle name="Currency [0] 2052" xfId="2240" hidden="1" xr:uid="{00000000-0005-0000-0000-0000E1080000}"/>
    <cellStyle name="Currency [0] 2053" xfId="2248" hidden="1" xr:uid="{00000000-0005-0000-0000-0000E9080000}"/>
    <cellStyle name="Currency [0] 2054" xfId="2284" hidden="1" xr:uid="{00000000-0005-0000-0000-00000D090000}"/>
    <cellStyle name="Currency [0] 2055" xfId="2286" hidden="1" xr:uid="{00000000-0005-0000-0000-00000F090000}"/>
    <cellStyle name="Currency [0] 2056" xfId="2242" hidden="1" xr:uid="{00000000-0005-0000-0000-0000E3080000}"/>
    <cellStyle name="Currency [0] 2057" xfId="2255" hidden="1" xr:uid="{00000000-0005-0000-0000-0000F0080000}"/>
    <cellStyle name="Currency [0] 2058" xfId="2260" hidden="1" xr:uid="{00000000-0005-0000-0000-0000F5080000}"/>
    <cellStyle name="Currency [0] 2059" xfId="2254" hidden="1" xr:uid="{00000000-0005-0000-0000-0000EF080000}"/>
    <cellStyle name="Currency [0] 206" xfId="225" hidden="1" xr:uid="{00000000-0005-0000-0000-000002010000}"/>
    <cellStyle name="Currency [0] 2060" xfId="2302" hidden="1" xr:uid="{00000000-0005-0000-0000-00001F090000}"/>
    <cellStyle name="Currency [0] 2061" xfId="2310" hidden="1" xr:uid="{00000000-0005-0000-0000-000027090000}"/>
    <cellStyle name="Currency [0] 2062" xfId="2238" hidden="1" xr:uid="{00000000-0005-0000-0000-0000DF080000}"/>
    <cellStyle name="Currency [0] 2063" xfId="2296" hidden="1" xr:uid="{00000000-0005-0000-0000-000019090000}"/>
    <cellStyle name="Currency [0] 2064" xfId="2319" hidden="1" xr:uid="{00000000-0005-0000-0000-000030090000}"/>
    <cellStyle name="Currency [0] 2065" xfId="2321" hidden="1" xr:uid="{00000000-0005-0000-0000-000032090000}"/>
    <cellStyle name="Currency [0] 2066" xfId="2221" hidden="1" xr:uid="{00000000-0005-0000-0000-0000CE080000}"/>
    <cellStyle name="Currency [0] 2067" xfId="2231" hidden="1" xr:uid="{00000000-0005-0000-0000-0000D8080000}"/>
    <cellStyle name="Currency [0] 2068" xfId="2293" hidden="1" xr:uid="{00000000-0005-0000-0000-000016090000}"/>
    <cellStyle name="Currency [0] 2069" xfId="2258" hidden="1" xr:uid="{00000000-0005-0000-0000-0000F3080000}"/>
    <cellStyle name="Currency [0] 207" xfId="301" hidden="1" xr:uid="{00000000-0005-0000-0000-00004E010000}"/>
    <cellStyle name="Currency [0] 2070" xfId="2211" hidden="1" xr:uid="{00000000-0005-0000-0000-0000C4080000}"/>
    <cellStyle name="Currency [0] 2071" xfId="2329" hidden="1" xr:uid="{00000000-0005-0000-0000-00003A090000}"/>
    <cellStyle name="Currency [0] 2072" xfId="2294" hidden="1" xr:uid="{00000000-0005-0000-0000-000017090000}"/>
    <cellStyle name="Currency [0] 2073" xfId="2305" hidden="1" xr:uid="{00000000-0005-0000-0000-000022090000}"/>
    <cellStyle name="Currency [0] 2074" xfId="2337" hidden="1" xr:uid="{00000000-0005-0000-0000-000042090000}"/>
    <cellStyle name="Currency [0] 2075" xfId="2339" hidden="1" xr:uid="{00000000-0005-0000-0000-000044090000}"/>
    <cellStyle name="Currency [0] 2076" xfId="2291" hidden="1" xr:uid="{00000000-0005-0000-0000-000014090000}"/>
    <cellStyle name="Currency [0] 2077" xfId="2290" hidden="1" xr:uid="{00000000-0005-0000-0000-000013090000}"/>
    <cellStyle name="Currency [0] 2078" xfId="2280" hidden="1" xr:uid="{00000000-0005-0000-0000-000009090000}"/>
    <cellStyle name="Currency [0] 2079" xfId="2276" hidden="1" xr:uid="{00000000-0005-0000-0000-000005090000}"/>
    <cellStyle name="Currency [0] 208" xfId="311" hidden="1" xr:uid="{00000000-0005-0000-0000-000058010000}"/>
    <cellStyle name="Currency [0] 2080" xfId="2278" hidden="1" xr:uid="{00000000-0005-0000-0000-000007090000}"/>
    <cellStyle name="Currency [0] 2081" xfId="2346" hidden="1" xr:uid="{00000000-0005-0000-0000-00004B090000}"/>
    <cellStyle name="Currency [0] 2082" xfId="2036" hidden="1" xr:uid="{00000000-0005-0000-0000-000015080000}"/>
    <cellStyle name="Currency [0] 2083" xfId="2324" hidden="1" xr:uid="{00000000-0005-0000-0000-000035090000}"/>
    <cellStyle name="Currency [0] 2084" xfId="2352" hidden="1" xr:uid="{00000000-0005-0000-0000-000051090000}"/>
    <cellStyle name="Currency [0] 2085" xfId="2354" hidden="1" xr:uid="{00000000-0005-0000-0000-000053090000}"/>
    <cellStyle name="Currency [0] 2086" xfId="2229" hidden="1" xr:uid="{00000000-0005-0000-0000-0000D6080000}"/>
    <cellStyle name="Currency [0] 2087" xfId="2303" hidden="1" xr:uid="{00000000-0005-0000-0000-000020090000}"/>
    <cellStyle name="Currency [0] 2088" xfId="2259" hidden="1" xr:uid="{00000000-0005-0000-0000-0000F4080000}"/>
    <cellStyle name="Currency [0] 2089" xfId="2295" hidden="1" xr:uid="{00000000-0005-0000-0000-000018090000}"/>
    <cellStyle name="Currency [0] 209" xfId="312" hidden="1" xr:uid="{00000000-0005-0000-0000-000059010000}"/>
    <cellStyle name="Currency [0] 2090" xfId="2299" hidden="1" xr:uid="{00000000-0005-0000-0000-00001C090000}"/>
    <cellStyle name="Currency [0] 2091" xfId="2360" hidden="1" xr:uid="{00000000-0005-0000-0000-000059090000}"/>
    <cellStyle name="Currency [0] 2092" xfId="2070" hidden="1" xr:uid="{00000000-0005-0000-0000-000037080000}"/>
    <cellStyle name="Currency [0] 2093" xfId="2342" hidden="1" xr:uid="{00000000-0005-0000-0000-000047090000}"/>
    <cellStyle name="Currency [0] 2094" xfId="2365" hidden="1" xr:uid="{00000000-0005-0000-0000-00005E090000}"/>
    <cellStyle name="Currency [0] 2095" xfId="2367" hidden="1" xr:uid="{00000000-0005-0000-0000-000060090000}"/>
    <cellStyle name="Currency [0] 2096" xfId="2223" hidden="1" xr:uid="{00000000-0005-0000-0000-0000D0080000}"/>
    <cellStyle name="Currency [0] 2097" xfId="2322" hidden="1" xr:uid="{00000000-0005-0000-0000-000033090000}"/>
    <cellStyle name="Currency [0] 2098" xfId="2289" hidden="1" xr:uid="{00000000-0005-0000-0000-000012090000}"/>
    <cellStyle name="Currency [0] 2099" xfId="2307" hidden="1" xr:uid="{00000000-0005-0000-0000-000024090000}"/>
    <cellStyle name="Currency [0] 21" xfId="35" hidden="1" xr:uid="{00000000-0005-0000-0000-000043000000}"/>
    <cellStyle name="Currency [0] 210" xfId="283" hidden="1" xr:uid="{00000000-0005-0000-0000-00003C010000}"/>
    <cellStyle name="Currency [0] 2100" xfId="2304" hidden="1" xr:uid="{00000000-0005-0000-0000-000021090000}"/>
    <cellStyle name="Currency [0] 2101" xfId="2371" hidden="1" xr:uid="{00000000-0005-0000-0000-000064090000}"/>
    <cellStyle name="Currency [0] 2102" xfId="2256" hidden="1" xr:uid="{00000000-0005-0000-0000-0000F1080000}"/>
    <cellStyle name="Currency [0] 2103" xfId="2356" hidden="1" xr:uid="{00000000-0005-0000-0000-000055090000}"/>
    <cellStyle name="Currency [0] 2104" xfId="2378" hidden="1" xr:uid="{00000000-0005-0000-0000-00006B090000}"/>
    <cellStyle name="Currency [0] 2105" xfId="2380" hidden="1" xr:uid="{00000000-0005-0000-0000-00006D090000}"/>
    <cellStyle name="Currency [0] 2106" xfId="2308" hidden="1" xr:uid="{00000000-0005-0000-0000-000025090000}"/>
    <cellStyle name="Currency [0] 2107" xfId="2340" hidden="1" xr:uid="{00000000-0005-0000-0000-000045090000}"/>
    <cellStyle name="Currency [0] 2108" xfId="2097" hidden="1" xr:uid="{00000000-0005-0000-0000-000052080000}"/>
    <cellStyle name="Currency [0] 2109" xfId="2326" hidden="1" xr:uid="{00000000-0005-0000-0000-000037090000}"/>
    <cellStyle name="Currency [0] 211" xfId="295" hidden="1" xr:uid="{00000000-0005-0000-0000-000048010000}"/>
    <cellStyle name="Currency [0] 2110" xfId="2323" hidden="1" xr:uid="{00000000-0005-0000-0000-000034090000}"/>
    <cellStyle name="Currency [0] 2111" xfId="2384" hidden="1" xr:uid="{00000000-0005-0000-0000-000071090000}"/>
    <cellStyle name="Currency [0] 2112" xfId="2219" hidden="1" xr:uid="{00000000-0005-0000-0000-0000CC080000}"/>
    <cellStyle name="Currency [0] 2113" xfId="2368" hidden="1" xr:uid="{00000000-0005-0000-0000-000061090000}"/>
    <cellStyle name="Currency [0] 2114" xfId="2388" hidden="1" xr:uid="{00000000-0005-0000-0000-000075090000}"/>
    <cellStyle name="Currency [0] 2115" xfId="2390" hidden="1" xr:uid="{00000000-0005-0000-0000-000077090000}"/>
    <cellStyle name="Currency [0] 2116" xfId="2327" hidden="1" xr:uid="{00000000-0005-0000-0000-000038090000}"/>
    <cellStyle name="Currency [0] 2117" xfId="2355" hidden="1" xr:uid="{00000000-0005-0000-0000-000054090000}"/>
    <cellStyle name="Currency [0] 2118" xfId="2315" hidden="1" xr:uid="{00000000-0005-0000-0000-00002C090000}"/>
    <cellStyle name="Currency [0] 2119" xfId="2344" hidden="1" xr:uid="{00000000-0005-0000-0000-000049090000}"/>
    <cellStyle name="Currency [0] 212" xfId="275" hidden="1" xr:uid="{00000000-0005-0000-0000-000034010000}"/>
    <cellStyle name="Currency [0] 2120" xfId="2341" hidden="1" xr:uid="{00000000-0005-0000-0000-000046090000}"/>
    <cellStyle name="Currency [0] 2121" xfId="2394" hidden="1" xr:uid="{00000000-0005-0000-0000-00007B090000}"/>
    <cellStyle name="Currency [0] 2122" xfId="2222" hidden="1" xr:uid="{00000000-0005-0000-0000-0000CF080000}"/>
    <cellStyle name="Currency [0] 2123" xfId="2381" hidden="1" xr:uid="{00000000-0005-0000-0000-00006E090000}"/>
    <cellStyle name="Currency [0] 2124" xfId="2398" hidden="1" xr:uid="{00000000-0005-0000-0000-00007F090000}"/>
    <cellStyle name="Currency [0] 2125" xfId="2400" hidden="1" xr:uid="{00000000-0005-0000-0000-000081090000}"/>
    <cellStyle name="Currency [0] 2126" xfId="2281" hidden="1" xr:uid="{00000000-0005-0000-0000-00000A090000}"/>
    <cellStyle name="Currency [0] 2127" xfId="2317" hidden="1" xr:uid="{00000000-0005-0000-0000-00002E090000}"/>
    <cellStyle name="Currency [0] 2128" xfId="2386" hidden="1" xr:uid="{00000000-0005-0000-0000-000073090000}"/>
    <cellStyle name="Currency [0] 2129" xfId="2374" hidden="1" xr:uid="{00000000-0005-0000-0000-000067090000}"/>
    <cellStyle name="Currency [0] 213" xfId="290" hidden="1" xr:uid="{00000000-0005-0000-0000-000043010000}"/>
    <cellStyle name="Currency [0] 2130" xfId="2391" hidden="1" xr:uid="{00000000-0005-0000-0000-000078090000}"/>
    <cellStyle name="Currency [0] 2131" xfId="2402" hidden="1" xr:uid="{00000000-0005-0000-0000-000083090000}"/>
    <cellStyle name="Currency [0] 2132" xfId="2250" hidden="1" xr:uid="{00000000-0005-0000-0000-0000EB080000}"/>
    <cellStyle name="Currency [0] 2133" xfId="2314" hidden="1" xr:uid="{00000000-0005-0000-0000-00002B090000}"/>
    <cellStyle name="Currency [0] 2134" xfId="2406" hidden="1" xr:uid="{00000000-0005-0000-0000-000087090000}"/>
    <cellStyle name="Currency [0] 2135" xfId="2408" hidden="1" xr:uid="{00000000-0005-0000-0000-000089090000}"/>
    <cellStyle name="Currency [0] 2136" xfId="2363" hidden="1" xr:uid="{00000000-0005-0000-0000-00005C090000}"/>
    <cellStyle name="Currency [0] 2137" xfId="2375" hidden="1" xr:uid="{00000000-0005-0000-0000-000068090000}"/>
    <cellStyle name="Currency [0] 2138" xfId="2403" hidden="1" xr:uid="{00000000-0005-0000-0000-000084090000}"/>
    <cellStyle name="Currency [0] 2139" xfId="2376" hidden="1" xr:uid="{00000000-0005-0000-0000-000069090000}"/>
    <cellStyle name="Currency [0] 214" xfId="288" hidden="1" xr:uid="{00000000-0005-0000-0000-000041010000}"/>
    <cellStyle name="Currency [0] 2140" xfId="2409" hidden="1" xr:uid="{00000000-0005-0000-0000-00008A090000}"/>
    <cellStyle name="Currency [0] 2141" xfId="2411" hidden="1" xr:uid="{00000000-0005-0000-0000-00008C090000}"/>
    <cellStyle name="Currency [0] 2142" xfId="2404" hidden="1" xr:uid="{00000000-0005-0000-0000-000085090000}"/>
    <cellStyle name="Currency [0] 2143" xfId="2350" hidden="1" xr:uid="{00000000-0005-0000-0000-00004F090000}"/>
    <cellStyle name="Currency [0] 2144" xfId="2413" hidden="1" xr:uid="{00000000-0005-0000-0000-00008E090000}"/>
    <cellStyle name="Currency [0] 2145" xfId="2415" hidden="1" xr:uid="{00000000-0005-0000-0000-000090090000}"/>
    <cellStyle name="Currency [0] 2146" xfId="2054" hidden="1" xr:uid="{00000000-0005-0000-0000-000027080000}"/>
    <cellStyle name="Currency [0] 2147" xfId="2033" hidden="1" xr:uid="{00000000-0005-0000-0000-000012080000}"/>
    <cellStyle name="Currency [0] 2148" xfId="2421" hidden="1" xr:uid="{00000000-0005-0000-0000-000096090000}"/>
    <cellStyle name="Currency [0] 2149" xfId="2427" hidden="1" xr:uid="{00000000-0005-0000-0000-00009C090000}"/>
    <cellStyle name="Currency [0] 215" xfId="314" hidden="1" xr:uid="{00000000-0005-0000-0000-00005B010000}"/>
    <cellStyle name="Currency [0] 2150" xfId="2429" hidden="1" xr:uid="{00000000-0005-0000-0000-00009E090000}"/>
    <cellStyle name="Currency [0] 2151" xfId="2049" hidden="1" xr:uid="{00000000-0005-0000-0000-000022080000}"/>
    <cellStyle name="Currency [0] 2152" xfId="2423" hidden="1" xr:uid="{00000000-0005-0000-0000-000098090000}"/>
    <cellStyle name="Currency [0] 2153" xfId="2431" hidden="1" xr:uid="{00000000-0005-0000-0000-0000A0090000}"/>
    <cellStyle name="Currency [0] 2154" xfId="2433" hidden="1" xr:uid="{00000000-0005-0000-0000-0000A2090000}"/>
    <cellStyle name="Currency [0] 2155" xfId="2422" hidden="1" xr:uid="{00000000-0005-0000-0000-000097090000}"/>
    <cellStyle name="Currency [0] 2156" xfId="2055" hidden="1" xr:uid="{00000000-0005-0000-0000-000028080000}"/>
    <cellStyle name="Currency [0] 2157" xfId="2444" hidden="1" xr:uid="{00000000-0005-0000-0000-0000AD090000}"/>
    <cellStyle name="Currency [0] 2158" xfId="2453" hidden="1" xr:uid="{00000000-0005-0000-0000-0000B6090000}"/>
    <cellStyle name="Currency [0] 2159" xfId="2464" hidden="1" xr:uid="{00000000-0005-0000-0000-0000C1090000}"/>
    <cellStyle name="Currency [0] 216" xfId="227" hidden="1" xr:uid="{00000000-0005-0000-0000-000004010000}"/>
    <cellStyle name="Currency [0] 2160" xfId="2470" hidden="1" xr:uid="{00000000-0005-0000-0000-0000C7090000}"/>
    <cellStyle name="Currency [0] 2161" xfId="2442" hidden="1" xr:uid="{00000000-0005-0000-0000-0000AB090000}"/>
    <cellStyle name="Currency [0] 2162" xfId="2460" hidden="1" xr:uid="{00000000-0005-0000-0000-0000BD090000}"/>
    <cellStyle name="Currency [0] 2163" xfId="2482" hidden="1" xr:uid="{00000000-0005-0000-0000-0000D3090000}"/>
    <cellStyle name="Currency [0] 2164" xfId="2484" hidden="1" xr:uid="{00000000-0005-0000-0000-0000D5090000}"/>
    <cellStyle name="Currency [0] 2165" xfId="2418" hidden="1" xr:uid="{00000000-0005-0000-0000-000093090000}"/>
    <cellStyle name="Currency [0] 2166" xfId="2059" hidden="1" xr:uid="{00000000-0005-0000-0000-00002C080000}"/>
    <cellStyle name="Currency [0] 2167" xfId="2456" hidden="1" xr:uid="{00000000-0005-0000-0000-0000B9090000}"/>
    <cellStyle name="Currency [0] 2168" xfId="2075" hidden="1" xr:uid="{00000000-0005-0000-0000-00003C080000}"/>
    <cellStyle name="Currency [0] 2169" xfId="2445" hidden="1" xr:uid="{00000000-0005-0000-0000-0000AE090000}"/>
    <cellStyle name="Currency [0] 217" xfId="308" hidden="1" xr:uid="{00000000-0005-0000-0000-000055010000}"/>
    <cellStyle name="Currency [0] 2170" xfId="2489" hidden="1" xr:uid="{00000000-0005-0000-0000-0000DA090000}"/>
    <cellStyle name="Currency [0] 2171" xfId="2457" hidden="1" xr:uid="{00000000-0005-0000-0000-0000BA090000}"/>
    <cellStyle name="Currency [0] 2172" xfId="2465" hidden="1" xr:uid="{00000000-0005-0000-0000-0000C2090000}"/>
    <cellStyle name="Currency [0] 2173" xfId="2501" hidden="1" xr:uid="{00000000-0005-0000-0000-0000E6090000}"/>
    <cellStyle name="Currency [0] 2174" xfId="2503" hidden="1" xr:uid="{00000000-0005-0000-0000-0000E8090000}"/>
    <cellStyle name="Currency [0] 2175" xfId="2459" hidden="1" xr:uid="{00000000-0005-0000-0000-0000BC090000}"/>
    <cellStyle name="Currency [0] 2176" xfId="2472" hidden="1" xr:uid="{00000000-0005-0000-0000-0000C9090000}"/>
    <cellStyle name="Currency [0] 2177" xfId="2477" hidden="1" xr:uid="{00000000-0005-0000-0000-0000CE090000}"/>
    <cellStyle name="Currency [0] 2178" xfId="2471" hidden="1" xr:uid="{00000000-0005-0000-0000-0000C8090000}"/>
    <cellStyle name="Currency [0] 2179" xfId="2519" hidden="1" xr:uid="{00000000-0005-0000-0000-0000F8090000}"/>
    <cellStyle name="Currency [0] 218" xfId="315" hidden="1" xr:uid="{00000000-0005-0000-0000-00005C010000}"/>
    <cellStyle name="Currency [0] 2180" xfId="2527" hidden="1" xr:uid="{00000000-0005-0000-0000-0000000A0000}"/>
    <cellStyle name="Currency [0] 2181" xfId="2455" hidden="1" xr:uid="{00000000-0005-0000-0000-0000B8090000}"/>
    <cellStyle name="Currency [0] 2182" xfId="2513" hidden="1" xr:uid="{00000000-0005-0000-0000-0000F2090000}"/>
    <cellStyle name="Currency [0] 2183" xfId="2536" hidden="1" xr:uid="{00000000-0005-0000-0000-0000090A0000}"/>
    <cellStyle name="Currency [0] 2184" xfId="2538" hidden="1" xr:uid="{00000000-0005-0000-0000-00000B0A0000}"/>
    <cellStyle name="Currency [0] 2185" xfId="2438" hidden="1" xr:uid="{00000000-0005-0000-0000-0000A7090000}"/>
    <cellStyle name="Currency [0] 2186" xfId="2448" hidden="1" xr:uid="{00000000-0005-0000-0000-0000B1090000}"/>
    <cellStyle name="Currency [0] 2187" xfId="2510" hidden="1" xr:uid="{00000000-0005-0000-0000-0000EF090000}"/>
    <cellStyle name="Currency [0] 2188" xfId="2475" hidden="1" xr:uid="{00000000-0005-0000-0000-0000CC090000}"/>
    <cellStyle name="Currency [0] 2189" xfId="2425" hidden="1" xr:uid="{00000000-0005-0000-0000-00009A090000}"/>
    <cellStyle name="Currency [0] 219" xfId="316" hidden="1" xr:uid="{00000000-0005-0000-0000-00005D010000}"/>
    <cellStyle name="Currency [0] 2190" xfId="2546" hidden="1" xr:uid="{00000000-0005-0000-0000-0000130A0000}"/>
    <cellStyle name="Currency [0] 2191" xfId="2511" hidden="1" xr:uid="{00000000-0005-0000-0000-0000F0090000}"/>
    <cellStyle name="Currency [0] 2192" xfId="2522" hidden="1" xr:uid="{00000000-0005-0000-0000-0000FB090000}"/>
    <cellStyle name="Currency [0] 2193" xfId="2554" hidden="1" xr:uid="{00000000-0005-0000-0000-00001B0A0000}"/>
    <cellStyle name="Currency [0] 2194" xfId="2556" hidden="1" xr:uid="{00000000-0005-0000-0000-00001D0A0000}"/>
    <cellStyle name="Currency [0] 2195" xfId="2508" hidden="1" xr:uid="{00000000-0005-0000-0000-0000ED090000}"/>
    <cellStyle name="Currency [0] 2196" xfId="2507" hidden="1" xr:uid="{00000000-0005-0000-0000-0000EC090000}"/>
    <cellStyle name="Currency [0] 2197" xfId="2497" hidden="1" xr:uid="{00000000-0005-0000-0000-0000E2090000}"/>
    <cellStyle name="Currency [0] 2198" xfId="2493" hidden="1" xr:uid="{00000000-0005-0000-0000-0000DE090000}"/>
    <cellStyle name="Currency [0] 2199" xfId="2495" hidden="1" xr:uid="{00000000-0005-0000-0000-0000E0090000}"/>
    <cellStyle name="Currency [0] 22" xfId="17" hidden="1" xr:uid="{00000000-0005-0000-0000-000031000000}"/>
    <cellStyle name="Currency [0] 220" xfId="256" hidden="1" xr:uid="{00000000-0005-0000-0000-000021010000}"/>
    <cellStyle name="Currency [0] 2200" xfId="2563" hidden="1" xr:uid="{00000000-0005-0000-0000-0000240A0000}"/>
    <cellStyle name="Currency [0] 2201" xfId="2061" hidden="1" xr:uid="{00000000-0005-0000-0000-00002E080000}"/>
    <cellStyle name="Currency [0] 2202" xfId="2541" hidden="1" xr:uid="{00000000-0005-0000-0000-00000E0A0000}"/>
    <cellStyle name="Currency [0] 2203" xfId="2569" hidden="1" xr:uid="{00000000-0005-0000-0000-00002A0A0000}"/>
    <cellStyle name="Currency [0] 2204" xfId="2571" hidden="1" xr:uid="{00000000-0005-0000-0000-00002C0A0000}"/>
    <cellStyle name="Currency [0] 2205" xfId="2446" hidden="1" xr:uid="{00000000-0005-0000-0000-0000AF090000}"/>
    <cellStyle name="Currency [0] 2206" xfId="2520" hidden="1" xr:uid="{00000000-0005-0000-0000-0000F9090000}"/>
    <cellStyle name="Currency [0] 2207" xfId="2476" hidden="1" xr:uid="{00000000-0005-0000-0000-0000CD090000}"/>
    <cellStyle name="Currency [0] 2208" xfId="2512" hidden="1" xr:uid="{00000000-0005-0000-0000-0000F1090000}"/>
    <cellStyle name="Currency [0] 2209" xfId="2516" hidden="1" xr:uid="{00000000-0005-0000-0000-0000F5090000}"/>
    <cellStyle name="Currency [0] 221" xfId="276" hidden="1" xr:uid="{00000000-0005-0000-0000-000035010000}"/>
    <cellStyle name="Currency [0] 2210" xfId="2577" hidden="1" xr:uid="{00000000-0005-0000-0000-0000320A0000}"/>
    <cellStyle name="Currency [0] 2211" xfId="2048" hidden="1" xr:uid="{00000000-0005-0000-0000-000021080000}"/>
    <cellStyle name="Currency [0] 2212" xfId="2559" hidden="1" xr:uid="{00000000-0005-0000-0000-0000200A0000}"/>
    <cellStyle name="Currency [0] 2213" xfId="2582" hidden="1" xr:uid="{00000000-0005-0000-0000-0000370A0000}"/>
    <cellStyle name="Currency [0] 2214" xfId="2584" hidden="1" xr:uid="{00000000-0005-0000-0000-0000390A0000}"/>
    <cellStyle name="Currency [0] 2215" xfId="2440" hidden="1" xr:uid="{00000000-0005-0000-0000-0000A9090000}"/>
    <cellStyle name="Currency [0] 2216" xfId="2539" hidden="1" xr:uid="{00000000-0005-0000-0000-00000C0A0000}"/>
    <cellStyle name="Currency [0] 2217" xfId="2506" hidden="1" xr:uid="{00000000-0005-0000-0000-0000EB090000}"/>
    <cellStyle name="Currency [0] 2218" xfId="2524" hidden="1" xr:uid="{00000000-0005-0000-0000-0000FD090000}"/>
    <cellStyle name="Currency [0] 2219" xfId="2521" hidden="1" xr:uid="{00000000-0005-0000-0000-0000FA090000}"/>
    <cellStyle name="Currency [0] 222" xfId="310" hidden="1" xr:uid="{00000000-0005-0000-0000-000057010000}"/>
    <cellStyle name="Currency [0] 2220" xfId="2588" hidden="1" xr:uid="{00000000-0005-0000-0000-00003D0A0000}"/>
    <cellStyle name="Currency [0] 2221" xfId="2473" hidden="1" xr:uid="{00000000-0005-0000-0000-0000CA090000}"/>
    <cellStyle name="Currency [0] 2222" xfId="2573" hidden="1" xr:uid="{00000000-0005-0000-0000-00002E0A0000}"/>
    <cellStyle name="Currency [0] 2223" xfId="2595" hidden="1" xr:uid="{00000000-0005-0000-0000-0000440A0000}"/>
    <cellStyle name="Currency [0] 2224" xfId="2597" hidden="1" xr:uid="{00000000-0005-0000-0000-0000460A0000}"/>
    <cellStyle name="Currency [0] 2225" xfId="2525" hidden="1" xr:uid="{00000000-0005-0000-0000-0000FE090000}"/>
    <cellStyle name="Currency [0] 2226" xfId="2557" hidden="1" xr:uid="{00000000-0005-0000-0000-00001E0A0000}"/>
    <cellStyle name="Currency [0] 2227" xfId="2028" hidden="1" xr:uid="{00000000-0005-0000-0000-00000D080000}"/>
    <cellStyle name="Currency [0] 2228" xfId="2543" hidden="1" xr:uid="{00000000-0005-0000-0000-0000100A0000}"/>
    <cellStyle name="Currency [0] 2229" xfId="2540" hidden="1" xr:uid="{00000000-0005-0000-0000-00000D0A0000}"/>
    <cellStyle name="Currency [0] 223" xfId="303" hidden="1" xr:uid="{00000000-0005-0000-0000-000050010000}"/>
    <cellStyle name="Currency [0] 2230" xfId="2601" hidden="1" xr:uid="{00000000-0005-0000-0000-00004A0A0000}"/>
    <cellStyle name="Currency [0] 2231" xfId="2436" hidden="1" xr:uid="{00000000-0005-0000-0000-0000A5090000}"/>
    <cellStyle name="Currency [0] 2232" xfId="2585" hidden="1" xr:uid="{00000000-0005-0000-0000-00003A0A0000}"/>
    <cellStyle name="Currency [0] 2233" xfId="2605" hidden="1" xr:uid="{00000000-0005-0000-0000-00004E0A0000}"/>
    <cellStyle name="Currency [0] 2234" xfId="2607" hidden="1" xr:uid="{00000000-0005-0000-0000-0000500A0000}"/>
    <cellStyle name="Currency [0] 2235" xfId="2544" hidden="1" xr:uid="{00000000-0005-0000-0000-0000110A0000}"/>
    <cellStyle name="Currency [0] 2236" xfId="2572" hidden="1" xr:uid="{00000000-0005-0000-0000-00002D0A0000}"/>
    <cellStyle name="Currency [0] 2237" xfId="2532" hidden="1" xr:uid="{00000000-0005-0000-0000-0000050A0000}"/>
    <cellStyle name="Currency [0] 2238" xfId="2561" hidden="1" xr:uid="{00000000-0005-0000-0000-0000220A0000}"/>
    <cellStyle name="Currency [0] 2239" xfId="2558" hidden="1" xr:uid="{00000000-0005-0000-0000-00001F0A0000}"/>
    <cellStyle name="Currency [0] 224" xfId="313" hidden="1" xr:uid="{00000000-0005-0000-0000-00005A010000}"/>
    <cellStyle name="Currency [0] 2240" xfId="2611" hidden="1" xr:uid="{00000000-0005-0000-0000-0000540A0000}"/>
    <cellStyle name="Currency [0] 2241" xfId="2439" hidden="1" xr:uid="{00000000-0005-0000-0000-0000A8090000}"/>
    <cellStyle name="Currency [0] 2242" xfId="2598" hidden="1" xr:uid="{00000000-0005-0000-0000-0000470A0000}"/>
    <cellStyle name="Currency [0] 2243" xfId="2615" hidden="1" xr:uid="{00000000-0005-0000-0000-0000580A0000}"/>
    <cellStyle name="Currency [0] 2244" xfId="2617" hidden="1" xr:uid="{00000000-0005-0000-0000-00005A0A0000}"/>
    <cellStyle name="Currency [0] 2245" xfId="2498" hidden="1" xr:uid="{00000000-0005-0000-0000-0000E3090000}"/>
    <cellStyle name="Currency [0] 2246" xfId="2534" hidden="1" xr:uid="{00000000-0005-0000-0000-0000070A0000}"/>
    <cellStyle name="Currency [0] 2247" xfId="2603" hidden="1" xr:uid="{00000000-0005-0000-0000-00004C0A0000}"/>
    <cellStyle name="Currency [0] 2248" xfId="2591" hidden="1" xr:uid="{00000000-0005-0000-0000-0000400A0000}"/>
    <cellStyle name="Currency [0] 2249" xfId="2608" hidden="1" xr:uid="{00000000-0005-0000-0000-0000510A0000}"/>
    <cellStyle name="Currency [0] 225" xfId="317" hidden="1" xr:uid="{00000000-0005-0000-0000-00005E010000}"/>
    <cellStyle name="Currency [0] 2250" xfId="2619" hidden="1" xr:uid="{00000000-0005-0000-0000-00005C0A0000}"/>
    <cellStyle name="Currency [0] 2251" xfId="2467" hidden="1" xr:uid="{00000000-0005-0000-0000-0000C4090000}"/>
    <cellStyle name="Currency [0] 2252" xfId="2531" hidden="1" xr:uid="{00000000-0005-0000-0000-0000040A0000}"/>
    <cellStyle name="Currency [0] 2253" xfId="2623" hidden="1" xr:uid="{00000000-0005-0000-0000-0000600A0000}"/>
    <cellStyle name="Currency [0] 2254" xfId="2625" hidden="1" xr:uid="{00000000-0005-0000-0000-0000620A0000}"/>
    <cellStyle name="Currency [0] 2255" xfId="2580" hidden="1" xr:uid="{00000000-0005-0000-0000-0000350A0000}"/>
    <cellStyle name="Currency [0] 2256" xfId="2592" hidden="1" xr:uid="{00000000-0005-0000-0000-0000410A0000}"/>
    <cellStyle name="Currency [0] 2257" xfId="2620" hidden="1" xr:uid="{00000000-0005-0000-0000-00005D0A0000}"/>
    <cellStyle name="Currency [0] 2258" xfId="2593" hidden="1" xr:uid="{00000000-0005-0000-0000-0000420A0000}"/>
    <cellStyle name="Currency [0] 2259" xfId="2626" hidden="1" xr:uid="{00000000-0005-0000-0000-0000630A0000}"/>
    <cellStyle name="Currency [0] 226" xfId="242" hidden="1" xr:uid="{00000000-0005-0000-0000-000013010000}"/>
    <cellStyle name="Currency [0] 2260" xfId="2628" hidden="1" xr:uid="{00000000-0005-0000-0000-0000650A0000}"/>
    <cellStyle name="Currency [0] 2261" xfId="2621" hidden="1" xr:uid="{00000000-0005-0000-0000-00005E0A0000}"/>
    <cellStyle name="Currency [0] 2262" xfId="2567" hidden="1" xr:uid="{00000000-0005-0000-0000-0000280A0000}"/>
    <cellStyle name="Currency [0] 2263" xfId="2630" hidden="1" xr:uid="{00000000-0005-0000-0000-0000670A0000}"/>
    <cellStyle name="Currency [0] 2264" xfId="2632" hidden="1" xr:uid="{00000000-0005-0000-0000-0000690A0000}"/>
    <cellStyle name="Currency [0] 2265" xfId="2101" hidden="1" xr:uid="{00000000-0005-0000-0000-000056080000}"/>
    <cellStyle name="Currency [0] 2266" xfId="2062" hidden="1" xr:uid="{00000000-0005-0000-0000-00002F080000}"/>
    <cellStyle name="Currency [0] 2267" xfId="2638" hidden="1" xr:uid="{00000000-0005-0000-0000-00006F0A0000}"/>
    <cellStyle name="Currency [0] 2268" xfId="2644" hidden="1" xr:uid="{00000000-0005-0000-0000-0000750A0000}"/>
    <cellStyle name="Currency [0] 2269" xfId="2646" hidden="1" xr:uid="{00000000-0005-0000-0000-0000770A0000}"/>
    <cellStyle name="Currency [0] 227" xfId="274" hidden="1" xr:uid="{00000000-0005-0000-0000-000033010000}"/>
    <cellStyle name="Currency [0] 2270" xfId="2052" hidden="1" xr:uid="{00000000-0005-0000-0000-000025080000}"/>
    <cellStyle name="Currency [0] 2271" xfId="2640" hidden="1" xr:uid="{00000000-0005-0000-0000-0000710A0000}"/>
    <cellStyle name="Currency [0] 2272" xfId="2648" hidden="1" xr:uid="{00000000-0005-0000-0000-0000790A0000}"/>
    <cellStyle name="Currency [0] 2273" xfId="2650" hidden="1" xr:uid="{00000000-0005-0000-0000-00007B0A0000}"/>
    <cellStyle name="Currency [0] 2274" xfId="2639" hidden="1" xr:uid="{00000000-0005-0000-0000-0000700A0000}"/>
    <cellStyle name="Currency [0] 2275" xfId="2086" hidden="1" xr:uid="{00000000-0005-0000-0000-000047080000}"/>
    <cellStyle name="Currency [0] 2276" xfId="2661" hidden="1" xr:uid="{00000000-0005-0000-0000-0000860A0000}"/>
    <cellStyle name="Currency [0] 2277" xfId="2670" hidden="1" xr:uid="{00000000-0005-0000-0000-00008F0A0000}"/>
    <cellStyle name="Currency [0] 2278" xfId="2681" hidden="1" xr:uid="{00000000-0005-0000-0000-00009A0A0000}"/>
    <cellStyle name="Currency [0] 2279" xfId="2687" hidden="1" xr:uid="{00000000-0005-0000-0000-0000A00A0000}"/>
    <cellStyle name="Currency [0] 228" xfId="320" hidden="1" xr:uid="{00000000-0005-0000-0000-000061010000}"/>
    <cellStyle name="Currency [0] 2280" xfId="2659" hidden="1" xr:uid="{00000000-0005-0000-0000-0000840A0000}"/>
    <cellStyle name="Currency [0] 2281" xfId="2677" hidden="1" xr:uid="{00000000-0005-0000-0000-0000960A0000}"/>
    <cellStyle name="Currency [0] 2282" xfId="2699" hidden="1" xr:uid="{00000000-0005-0000-0000-0000AC0A0000}"/>
    <cellStyle name="Currency [0] 2283" xfId="2701" hidden="1" xr:uid="{00000000-0005-0000-0000-0000AE0A0000}"/>
    <cellStyle name="Currency [0] 2284" xfId="2635" hidden="1" xr:uid="{00000000-0005-0000-0000-00006C0A0000}"/>
    <cellStyle name="Currency [0] 2285" xfId="2051" hidden="1" xr:uid="{00000000-0005-0000-0000-000024080000}"/>
    <cellStyle name="Currency [0] 2286" xfId="2673" hidden="1" xr:uid="{00000000-0005-0000-0000-0000920A0000}"/>
    <cellStyle name="Currency [0] 2287" xfId="2031" hidden="1" xr:uid="{00000000-0005-0000-0000-000010080000}"/>
    <cellStyle name="Currency [0] 2288" xfId="2662" hidden="1" xr:uid="{00000000-0005-0000-0000-0000870A0000}"/>
    <cellStyle name="Currency [0] 2289" xfId="2706" hidden="1" xr:uid="{00000000-0005-0000-0000-0000B30A0000}"/>
    <cellStyle name="Currency [0] 229" xfId="321" hidden="1" xr:uid="{00000000-0005-0000-0000-000062010000}"/>
    <cellStyle name="Currency [0] 2290" xfId="2674" hidden="1" xr:uid="{00000000-0005-0000-0000-0000930A0000}"/>
    <cellStyle name="Currency [0] 2291" xfId="2682" hidden="1" xr:uid="{00000000-0005-0000-0000-00009B0A0000}"/>
    <cellStyle name="Currency [0] 2292" xfId="2718" hidden="1" xr:uid="{00000000-0005-0000-0000-0000BF0A0000}"/>
    <cellStyle name="Currency [0] 2293" xfId="2720" hidden="1" xr:uid="{00000000-0005-0000-0000-0000C10A0000}"/>
    <cellStyle name="Currency [0] 2294" xfId="2676" hidden="1" xr:uid="{00000000-0005-0000-0000-0000950A0000}"/>
    <cellStyle name="Currency [0] 2295" xfId="2689" hidden="1" xr:uid="{00000000-0005-0000-0000-0000A20A0000}"/>
    <cellStyle name="Currency [0] 2296" xfId="2694" hidden="1" xr:uid="{00000000-0005-0000-0000-0000A70A0000}"/>
    <cellStyle name="Currency [0] 2297" xfId="2688" hidden="1" xr:uid="{00000000-0005-0000-0000-0000A10A0000}"/>
    <cellStyle name="Currency [0] 2298" xfId="2736" hidden="1" xr:uid="{00000000-0005-0000-0000-0000D10A0000}"/>
    <cellStyle name="Currency [0] 2299" xfId="2744" hidden="1" xr:uid="{00000000-0005-0000-0000-0000D90A0000}"/>
    <cellStyle name="Currency [0] 23" xfId="16" hidden="1" xr:uid="{00000000-0005-0000-0000-000030000000}"/>
    <cellStyle name="Currency [0] 230" xfId="298" hidden="1" xr:uid="{00000000-0005-0000-0000-00004B010000}"/>
    <cellStyle name="Currency [0] 2300" xfId="2672" hidden="1" xr:uid="{00000000-0005-0000-0000-0000910A0000}"/>
    <cellStyle name="Currency [0] 2301" xfId="2730" hidden="1" xr:uid="{00000000-0005-0000-0000-0000CB0A0000}"/>
    <cellStyle name="Currency [0] 2302" xfId="2753" hidden="1" xr:uid="{00000000-0005-0000-0000-0000E20A0000}"/>
    <cellStyle name="Currency [0] 2303" xfId="2755" hidden="1" xr:uid="{00000000-0005-0000-0000-0000E40A0000}"/>
    <cellStyle name="Currency [0] 2304" xfId="2655" hidden="1" xr:uid="{00000000-0005-0000-0000-0000800A0000}"/>
    <cellStyle name="Currency [0] 2305" xfId="2665" hidden="1" xr:uid="{00000000-0005-0000-0000-00008A0A0000}"/>
    <cellStyle name="Currency [0] 2306" xfId="2727" hidden="1" xr:uid="{00000000-0005-0000-0000-0000C80A0000}"/>
    <cellStyle name="Currency [0] 2307" xfId="2692" hidden="1" xr:uid="{00000000-0005-0000-0000-0000A50A0000}"/>
    <cellStyle name="Currency [0] 2308" xfId="2642" hidden="1" xr:uid="{00000000-0005-0000-0000-0000730A0000}"/>
    <cellStyle name="Currency [0] 2309" xfId="2763" hidden="1" xr:uid="{00000000-0005-0000-0000-0000EC0A0000}"/>
    <cellStyle name="Currency [0] 231" xfId="304" hidden="1" xr:uid="{00000000-0005-0000-0000-000051010000}"/>
    <cellStyle name="Currency [0] 2310" xfId="2728" hidden="1" xr:uid="{00000000-0005-0000-0000-0000C90A0000}"/>
    <cellStyle name="Currency [0] 2311" xfId="2739" hidden="1" xr:uid="{00000000-0005-0000-0000-0000D40A0000}"/>
    <cellStyle name="Currency [0] 2312" xfId="2771" hidden="1" xr:uid="{00000000-0005-0000-0000-0000F40A0000}"/>
    <cellStyle name="Currency [0] 2313" xfId="2773" hidden="1" xr:uid="{00000000-0005-0000-0000-0000F60A0000}"/>
    <cellStyle name="Currency [0] 2314" xfId="2725" hidden="1" xr:uid="{00000000-0005-0000-0000-0000C60A0000}"/>
    <cellStyle name="Currency [0] 2315" xfId="2724" hidden="1" xr:uid="{00000000-0005-0000-0000-0000C50A0000}"/>
    <cellStyle name="Currency [0] 2316" xfId="2714" hidden="1" xr:uid="{00000000-0005-0000-0000-0000BB0A0000}"/>
    <cellStyle name="Currency [0] 2317" xfId="2710" hidden="1" xr:uid="{00000000-0005-0000-0000-0000B70A0000}"/>
    <cellStyle name="Currency [0] 2318" xfId="2712" hidden="1" xr:uid="{00000000-0005-0000-0000-0000B90A0000}"/>
    <cellStyle name="Currency [0] 2319" xfId="2780" hidden="1" xr:uid="{00000000-0005-0000-0000-0000FD0A0000}"/>
    <cellStyle name="Currency [0] 232" xfId="318" hidden="1" xr:uid="{00000000-0005-0000-0000-00005F010000}"/>
    <cellStyle name="Currency [0] 2320" xfId="2066" hidden="1" xr:uid="{00000000-0005-0000-0000-000033080000}"/>
    <cellStyle name="Currency [0] 2321" xfId="2758" hidden="1" xr:uid="{00000000-0005-0000-0000-0000E70A0000}"/>
    <cellStyle name="Currency [0] 2322" xfId="2786" hidden="1" xr:uid="{00000000-0005-0000-0000-0000030B0000}"/>
    <cellStyle name="Currency [0] 2323" xfId="2788" hidden="1" xr:uid="{00000000-0005-0000-0000-0000050B0000}"/>
    <cellStyle name="Currency [0] 2324" xfId="2663" hidden="1" xr:uid="{00000000-0005-0000-0000-0000880A0000}"/>
    <cellStyle name="Currency [0] 2325" xfId="2737" hidden="1" xr:uid="{00000000-0005-0000-0000-0000D20A0000}"/>
    <cellStyle name="Currency [0] 2326" xfId="2693" hidden="1" xr:uid="{00000000-0005-0000-0000-0000A60A0000}"/>
    <cellStyle name="Currency [0] 2327" xfId="2729" hidden="1" xr:uid="{00000000-0005-0000-0000-0000CA0A0000}"/>
    <cellStyle name="Currency [0] 2328" xfId="2733" hidden="1" xr:uid="{00000000-0005-0000-0000-0000CE0A0000}"/>
    <cellStyle name="Currency [0] 2329" xfId="2794" hidden="1" xr:uid="{00000000-0005-0000-0000-00000B0B0000}"/>
    <cellStyle name="Currency [0] 233" xfId="305" hidden="1" xr:uid="{00000000-0005-0000-0000-000052010000}"/>
    <cellStyle name="Currency [0] 2330" xfId="2079" hidden="1" xr:uid="{00000000-0005-0000-0000-000040080000}"/>
    <cellStyle name="Currency [0] 2331" xfId="2776" hidden="1" xr:uid="{00000000-0005-0000-0000-0000F90A0000}"/>
    <cellStyle name="Currency [0] 2332" xfId="2799" hidden="1" xr:uid="{00000000-0005-0000-0000-0000100B0000}"/>
    <cellStyle name="Currency [0] 2333" xfId="2801" hidden="1" xr:uid="{00000000-0005-0000-0000-0000120B0000}"/>
    <cellStyle name="Currency [0] 2334" xfId="2657" hidden="1" xr:uid="{00000000-0005-0000-0000-0000820A0000}"/>
    <cellStyle name="Currency [0] 2335" xfId="2756" hidden="1" xr:uid="{00000000-0005-0000-0000-0000E50A0000}"/>
    <cellStyle name="Currency [0] 2336" xfId="2723" hidden="1" xr:uid="{00000000-0005-0000-0000-0000C40A0000}"/>
    <cellStyle name="Currency [0] 2337" xfId="2741" hidden="1" xr:uid="{00000000-0005-0000-0000-0000D60A0000}"/>
    <cellStyle name="Currency [0] 2338" xfId="2738" hidden="1" xr:uid="{00000000-0005-0000-0000-0000D30A0000}"/>
    <cellStyle name="Currency [0] 2339" xfId="2805" hidden="1" xr:uid="{00000000-0005-0000-0000-0000160B0000}"/>
    <cellStyle name="Currency [0] 234" xfId="322" hidden="1" xr:uid="{00000000-0005-0000-0000-000063010000}"/>
    <cellStyle name="Currency [0] 2340" xfId="2690" hidden="1" xr:uid="{00000000-0005-0000-0000-0000A30A0000}"/>
    <cellStyle name="Currency [0] 2341" xfId="2790" hidden="1" xr:uid="{00000000-0005-0000-0000-0000070B0000}"/>
    <cellStyle name="Currency [0] 2342" xfId="2812" hidden="1" xr:uid="{00000000-0005-0000-0000-00001D0B0000}"/>
    <cellStyle name="Currency [0] 2343" xfId="2814" hidden="1" xr:uid="{00000000-0005-0000-0000-00001F0B0000}"/>
    <cellStyle name="Currency [0] 2344" xfId="2742" hidden="1" xr:uid="{00000000-0005-0000-0000-0000D70A0000}"/>
    <cellStyle name="Currency [0] 2345" xfId="2774" hidden="1" xr:uid="{00000000-0005-0000-0000-0000F70A0000}"/>
    <cellStyle name="Currency [0] 2346" xfId="2032" hidden="1" xr:uid="{00000000-0005-0000-0000-000011080000}"/>
    <cellStyle name="Currency [0] 2347" xfId="2760" hidden="1" xr:uid="{00000000-0005-0000-0000-0000E90A0000}"/>
    <cellStyle name="Currency [0] 2348" xfId="2757" hidden="1" xr:uid="{00000000-0005-0000-0000-0000E60A0000}"/>
    <cellStyle name="Currency [0] 2349" xfId="2818" hidden="1" xr:uid="{00000000-0005-0000-0000-0000230B0000}"/>
    <cellStyle name="Currency [0] 235" xfId="323" hidden="1" xr:uid="{00000000-0005-0000-0000-000064010000}"/>
    <cellStyle name="Currency [0] 2350" xfId="2653" hidden="1" xr:uid="{00000000-0005-0000-0000-00007E0A0000}"/>
    <cellStyle name="Currency [0] 2351" xfId="2802" hidden="1" xr:uid="{00000000-0005-0000-0000-0000130B0000}"/>
    <cellStyle name="Currency [0] 2352" xfId="2822" hidden="1" xr:uid="{00000000-0005-0000-0000-0000270B0000}"/>
    <cellStyle name="Currency [0] 2353" xfId="2824" hidden="1" xr:uid="{00000000-0005-0000-0000-0000290B0000}"/>
    <cellStyle name="Currency [0] 2354" xfId="2761" hidden="1" xr:uid="{00000000-0005-0000-0000-0000EA0A0000}"/>
    <cellStyle name="Currency [0] 2355" xfId="2789" hidden="1" xr:uid="{00000000-0005-0000-0000-0000060B0000}"/>
    <cellStyle name="Currency [0] 2356" xfId="2749" hidden="1" xr:uid="{00000000-0005-0000-0000-0000DE0A0000}"/>
    <cellStyle name="Currency [0] 2357" xfId="2778" hidden="1" xr:uid="{00000000-0005-0000-0000-0000FB0A0000}"/>
    <cellStyle name="Currency [0] 2358" xfId="2775" hidden="1" xr:uid="{00000000-0005-0000-0000-0000F80A0000}"/>
    <cellStyle name="Currency [0] 2359" xfId="2828" hidden="1" xr:uid="{00000000-0005-0000-0000-00002D0B0000}"/>
    <cellStyle name="Currency [0] 236" xfId="319" hidden="1" xr:uid="{00000000-0005-0000-0000-000060010000}"/>
    <cellStyle name="Currency [0] 2360" xfId="2656" hidden="1" xr:uid="{00000000-0005-0000-0000-0000810A0000}"/>
    <cellStyle name="Currency [0] 2361" xfId="2815" hidden="1" xr:uid="{00000000-0005-0000-0000-0000200B0000}"/>
    <cellStyle name="Currency [0] 2362" xfId="2832" hidden="1" xr:uid="{00000000-0005-0000-0000-0000310B0000}"/>
    <cellStyle name="Currency [0] 2363" xfId="2834" hidden="1" xr:uid="{00000000-0005-0000-0000-0000330B0000}"/>
    <cellStyle name="Currency [0] 2364" xfId="2715" hidden="1" xr:uid="{00000000-0005-0000-0000-0000BC0A0000}"/>
    <cellStyle name="Currency [0] 2365" xfId="2751" hidden="1" xr:uid="{00000000-0005-0000-0000-0000E00A0000}"/>
    <cellStyle name="Currency [0] 2366" xfId="2820" hidden="1" xr:uid="{00000000-0005-0000-0000-0000250B0000}"/>
    <cellStyle name="Currency [0] 2367" xfId="2808" hidden="1" xr:uid="{00000000-0005-0000-0000-0000190B0000}"/>
    <cellStyle name="Currency [0] 2368" xfId="2825" hidden="1" xr:uid="{00000000-0005-0000-0000-00002A0B0000}"/>
    <cellStyle name="Currency [0] 2369" xfId="2836" hidden="1" xr:uid="{00000000-0005-0000-0000-0000350B0000}"/>
    <cellStyle name="Currency [0] 237" xfId="292" hidden="1" xr:uid="{00000000-0005-0000-0000-000045010000}"/>
    <cellStyle name="Currency [0] 2370" xfId="2684" hidden="1" xr:uid="{00000000-0005-0000-0000-00009D0A0000}"/>
    <cellStyle name="Currency [0] 2371" xfId="2748" hidden="1" xr:uid="{00000000-0005-0000-0000-0000DD0A0000}"/>
    <cellStyle name="Currency [0] 2372" xfId="2840" hidden="1" xr:uid="{00000000-0005-0000-0000-0000390B0000}"/>
    <cellStyle name="Currency [0] 2373" xfId="2842" hidden="1" xr:uid="{00000000-0005-0000-0000-00003B0B0000}"/>
    <cellStyle name="Currency [0] 2374" xfId="2797" hidden="1" xr:uid="{00000000-0005-0000-0000-00000E0B0000}"/>
    <cellStyle name="Currency [0] 2375" xfId="2809" hidden="1" xr:uid="{00000000-0005-0000-0000-00001A0B0000}"/>
    <cellStyle name="Currency [0] 2376" xfId="2837" hidden="1" xr:uid="{00000000-0005-0000-0000-0000360B0000}"/>
    <cellStyle name="Currency [0] 2377" xfId="2810" hidden="1" xr:uid="{00000000-0005-0000-0000-00001B0B0000}"/>
    <cellStyle name="Currency [0] 2378" xfId="2843" hidden="1" xr:uid="{00000000-0005-0000-0000-00003C0B0000}"/>
    <cellStyle name="Currency [0] 2379" xfId="2845" hidden="1" xr:uid="{00000000-0005-0000-0000-00003E0B0000}"/>
    <cellStyle name="Currency [0] 238" xfId="324" hidden="1" xr:uid="{00000000-0005-0000-0000-000065010000}"/>
    <cellStyle name="Currency [0] 2380" xfId="2838" hidden="1" xr:uid="{00000000-0005-0000-0000-0000370B0000}"/>
    <cellStyle name="Currency [0] 2381" xfId="2784" hidden="1" xr:uid="{00000000-0005-0000-0000-0000010B0000}"/>
    <cellStyle name="Currency [0] 2382" xfId="2847" hidden="1" xr:uid="{00000000-0005-0000-0000-0000400B0000}"/>
    <cellStyle name="Currency [0] 2383" xfId="2849" hidden="1" xr:uid="{00000000-0005-0000-0000-0000420B0000}"/>
    <cellStyle name="Currency [0] 2384" xfId="1323" hidden="1" xr:uid="{00000000-0005-0000-0000-00004C050000}"/>
    <cellStyle name="Currency [0] 2385" xfId="1292" hidden="1" xr:uid="{00000000-0005-0000-0000-00002D050000}"/>
    <cellStyle name="Currency [0] 2386" xfId="1920" hidden="1" xr:uid="{00000000-0005-0000-0000-0000A1070000}"/>
    <cellStyle name="Currency [0] 2387" xfId="2854" hidden="1" xr:uid="{00000000-0005-0000-0000-0000470B0000}"/>
    <cellStyle name="Currency [0] 2388" xfId="2856" hidden="1" xr:uid="{00000000-0005-0000-0000-0000490B0000}"/>
    <cellStyle name="Currency [0] 2389" xfId="1314" hidden="1" xr:uid="{00000000-0005-0000-0000-000043050000}"/>
    <cellStyle name="Currency [0] 239" xfId="325" hidden="1" xr:uid="{00000000-0005-0000-0000-000066010000}"/>
    <cellStyle name="Currency [0] 2390" xfId="2850" hidden="1" xr:uid="{00000000-0005-0000-0000-0000430B0000}"/>
    <cellStyle name="Currency [0] 2391" xfId="2858" hidden="1" xr:uid="{00000000-0005-0000-0000-00004B0B0000}"/>
    <cellStyle name="Currency [0] 2392" xfId="2860" hidden="1" xr:uid="{00000000-0005-0000-0000-00004D0B0000}"/>
    <cellStyle name="Currency [0] 2393" xfId="1295" hidden="1" xr:uid="{00000000-0005-0000-0000-000030050000}"/>
    <cellStyle name="Currency [0] 2394" xfId="1312" hidden="1" xr:uid="{00000000-0005-0000-0000-000041050000}"/>
    <cellStyle name="Currency [0] 2395" xfId="2871" hidden="1" xr:uid="{00000000-0005-0000-0000-0000580B0000}"/>
    <cellStyle name="Currency [0] 2396" xfId="2880" hidden="1" xr:uid="{00000000-0005-0000-0000-0000610B0000}"/>
    <cellStyle name="Currency [0] 2397" xfId="2891" hidden="1" xr:uid="{00000000-0005-0000-0000-00006C0B0000}"/>
    <cellStyle name="Currency [0] 2398" xfId="2897" hidden="1" xr:uid="{00000000-0005-0000-0000-0000720B0000}"/>
    <cellStyle name="Currency [0] 2399" xfId="2869" hidden="1" xr:uid="{00000000-0005-0000-0000-0000560B0000}"/>
    <cellStyle name="Currency [0] 24" xfId="23" hidden="1" xr:uid="{00000000-0005-0000-0000-000037000000}"/>
    <cellStyle name="Currency [0] 240" xfId="189" hidden="1" xr:uid="{00000000-0005-0000-0000-0000DE000000}"/>
    <cellStyle name="Currency [0] 2400" xfId="2887" hidden="1" xr:uid="{00000000-0005-0000-0000-0000680B0000}"/>
    <cellStyle name="Currency [0] 2401" xfId="2909" hidden="1" xr:uid="{00000000-0005-0000-0000-00007E0B0000}"/>
    <cellStyle name="Currency [0] 2402" xfId="2911" hidden="1" xr:uid="{00000000-0005-0000-0000-0000800B0000}"/>
    <cellStyle name="Currency [0] 2403" xfId="1285" hidden="1" xr:uid="{00000000-0005-0000-0000-000026050000}"/>
    <cellStyle name="Currency [0] 2404" xfId="1299" hidden="1" xr:uid="{00000000-0005-0000-0000-000034050000}"/>
    <cellStyle name="Currency [0] 2405" xfId="2883" hidden="1" xr:uid="{00000000-0005-0000-0000-0000640B0000}"/>
    <cellStyle name="Currency [0] 2406" xfId="1302" hidden="1" xr:uid="{00000000-0005-0000-0000-000037050000}"/>
    <cellStyle name="Currency [0] 2407" xfId="2872" hidden="1" xr:uid="{00000000-0005-0000-0000-0000590B0000}"/>
    <cellStyle name="Currency [0] 2408" xfId="2916" hidden="1" xr:uid="{00000000-0005-0000-0000-0000850B0000}"/>
    <cellStyle name="Currency [0] 2409" xfId="2884" hidden="1" xr:uid="{00000000-0005-0000-0000-0000650B0000}"/>
    <cellStyle name="Currency [0] 241" xfId="199" hidden="1" xr:uid="{00000000-0005-0000-0000-0000E8000000}"/>
    <cellStyle name="Currency [0] 2410" xfId="2892" hidden="1" xr:uid="{00000000-0005-0000-0000-00006D0B0000}"/>
    <cellStyle name="Currency [0] 2411" xfId="2928" hidden="1" xr:uid="{00000000-0005-0000-0000-0000910B0000}"/>
    <cellStyle name="Currency [0] 2412" xfId="2930" hidden="1" xr:uid="{00000000-0005-0000-0000-0000930B0000}"/>
    <cellStyle name="Currency [0] 2413" xfId="2886" hidden="1" xr:uid="{00000000-0005-0000-0000-0000670B0000}"/>
    <cellStyle name="Currency [0] 2414" xfId="2899" hidden="1" xr:uid="{00000000-0005-0000-0000-0000740B0000}"/>
    <cellStyle name="Currency [0] 2415" xfId="2904" hidden="1" xr:uid="{00000000-0005-0000-0000-0000790B0000}"/>
    <cellStyle name="Currency [0] 2416" xfId="2898" hidden="1" xr:uid="{00000000-0005-0000-0000-0000730B0000}"/>
    <cellStyle name="Currency [0] 2417" xfId="2946" hidden="1" xr:uid="{00000000-0005-0000-0000-0000A30B0000}"/>
    <cellStyle name="Currency [0] 2418" xfId="2954" hidden="1" xr:uid="{00000000-0005-0000-0000-0000AB0B0000}"/>
    <cellStyle name="Currency [0] 2419" xfId="2882" hidden="1" xr:uid="{00000000-0005-0000-0000-0000630B0000}"/>
    <cellStyle name="Currency [0] 242" xfId="327" hidden="1" xr:uid="{00000000-0005-0000-0000-000068010000}"/>
    <cellStyle name="Currency [0] 2420" xfId="2940" hidden="1" xr:uid="{00000000-0005-0000-0000-00009D0B0000}"/>
    <cellStyle name="Currency [0] 2421" xfId="2963" hidden="1" xr:uid="{00000000-0005-0000-0000-0000B40B0000}"/>
    <cellStyle name="Currency [0] 2422" xfId="2965" hidden="1" xr:uid="{00000000-0005-0000-0000-0000B60B0000}"/>
    <cellStyle name="Currency [0] 2423" xfId="2865" hidden="1" xr:uid="{00000000-0005-0000-0000-0000520B0000}"/>
    <cellStyle name="Currency [0] 2424" xfId="2875" hidden="1" xr:uid="{00000000-0005-0000-0000-00005C0B0000}"/>
    <cellStyle name="Currency [0] 2425" xfId="2937" hidden="1" xr:uid="{00000000-0005-0000-0000-00009A0B0000}"/>
    <cellStyle name="Currency [0] 2426" xfId="2902" hidden="1" xr:uid="{00000000-0005-0000-0000-0000770B0000}"/>
    <cellStyle name="Currency [0] 2427" xfId="2852" hidden="1" xr:uid="{00000000-0005-0000-0000-0000450B0000}"/>
    <cellStyle name="Currency [0] 2428" xfId="2973" hidden="1" xr:uid="{00000000-0005-0000-0000-0000BE0B0000}"/>
    <cellStyle name="Currency [0] 2429" xfId="2938" hidden="1" xr:uid="{00000000-0005-0000-0000-00009B0B0000}"/>
    <cellStyle name="Currency [0] 243" xfId="331" hidden="1" xr:uid="{00000000-0005-0000-0000-00006C010000}"/>
    <cellStyle name="Currency [0] 2430" xfId="2949" hidden="1" xr:uid="{00000000-0005-0000-0000-0000A60B0000}"/>
    <cellStyle name="Currency [0] 2431" xfId="2981" hidden="1" xr:uid="{00000000-0005-0000-0000-0000C60B0000}"/>
    <cellStyle name="Currency [0] 2432" xfId="2983" hidden="1" xr:uid="{00000000-0005-0000-0000-0000C80B0000}"/>
    <cellStyle name="Currency [0] 2433" xfId="2935" hidden="1" xr:uid="{00000000-0005-0000-0000-0000980B0000}"/>
    <cellStyle name="Currency [0] 2434" xfId="2934" hidden="1" xr:uid="{00000000-0005-0000-0000-0000970B0000}"/>
    <cellStyle name="Currency [0] 2435" xfId="2924" hidden="1" xr:uid="{00000000-0005-0000-0000-00008D0B0000}"/>
    <cellStyle name="Currency [0] 2436" xfId="2920" hidden="1" xr:uid="{00000000-0005-0000-0000-0000890B0000}"/>
    <cellStyle name="Currency [0] 2437" xfId="2922" hidden="1" xr:uid="{00000000-0005-0000-0000-00008B0B0000}"/>
    <cellStyle name="Currency [0] 2438" xfId="2990" hidden="1" xr:uid="{00000000-0005-0000-0000-0000CF0B0000}"/>
    <cellStyle name="Currency [0] 2439" xfId="1331" hidden="1" xr:uid="{00000000-0005-0000-0000-000054050000}"/>
    <cellStyle name="Currency [0] 244" xfId="332" hidden="1" xr:uid="{00000000-0005-0000-0000-00006D010000}"/>
    <cellStyle name="Currency [0] 2440" xfId="2968" hidden="1" xr:uid="{00000000-0005-0000-0000-0000B90B0000}"/>
    <cellStyle name="Currency [0] 2441" xfId="2996" hidden="1" xr:uid="{00000000-0005-0000-0000-0000D50B0000}"/>
    <cellStyle name="Currency [0] 2442" xfId="2998" hidden="1" xr:uid="{00000000-0005-0000-0000-0000D70B0000}"/>
    <cellStyle name="Currency [0] 2443" xfId="2873" hidden="1" xr:uid="{00000000-0005-0000-0000-00005A0B0000}"/>
    <cellStyle name="Currency [0] 2444" xfId="2947" hidden="1" xr:uid="{00000000-0005-0000-0000-0000A40B0000}"/>
    <cellStyle name="Currency [0] 2445" xfId="2903" hidden="1" xr:uid="{00000000-0005-0000-0000-0000780B0000}"/>
    <cellStyle name="Currency [0] 2446" xfId="2939" hidden="1" xr:uid="{00000000-0005-0000-0000-00009C0B0000}"/>
    <cellStyle name="Currency [0] 2447" xfId="2943" hidden="1" xr:uid="{00000000-0005-0000-0000-0000A00B0000}"/>
    <cellStyle name="Currency [0] 2448" xfId="3004" hidden="1" xr:uid="{00000000-0005-0000-0000-0000DD0B0000}"/>
    <cellStyle name="Currency [0] 2449" xfId="1297" hidden="1" xr:uid="{00000000-0005-0000-0000-000032050000}"/>
    <cellStyle name="Currency [0] 245" xfId="181" hidden="1" xr:uid="{00000000-0005-0000-0000-0000D6000000}"/>
    <cellStyle name="Currency [0] 2450" xfId="2986" hidden="1" xr:uid="{00000000-0005-0000-0000-0000CB0B0000}"/>
    <cellStyle name="Currency [0] 2451" xfId="3009" hidden="1" xr:uid="{00000000-0005-0000-0000-0000E20B0000}"/>
    <cellStyle name="Currency [0] 2452" xfId="3011" hidden="1" xr:uid="{00000000-0005-0000-0000-0000E40B0000}"/>
    <cellStyle name="Currency [0] 2453" xfId="2867" hidden="1" xr:uid="{00000000-0005-0000-0000-0000540B0000}"/>
    <cellStyle name="Currency [0] 2454" xfId="2966" hidden="1" xr:uid="{00000000-0005-0000-0000-0000B70B0000}"/>
    <cellStyle name="Currency [0] 2455" xfId="2933" hidden="1" xr:uid="{00000000-0005-0000-0000-0000960B0000}"/>
    <cellStyle name="Currency [0] 2456" xfId="2951" hidden="1" xr:uid="{00000000-0005-0000-0000-0000A80B0000}"/>
    <cellStyle name="Currency [0] 2457" xfId="2948" hidden="1" xr:uid="{00000000-0005-0000-0000-0000A50B0000}"/>
    <cellStyle name="Currency [0] 2458" xfId="3015" hidden="1" xr:uid="{00000000-0005-0000-0000-0000E80B0000}"/>
    <cellStyle name="Currency [0] 2459" xfId="2900" hidden="1" xr:uid="{00000000-0005-0000-0000-0000750B0000}"/>
    <cellStyle name="Currency [0] 246" xfId="329" hidden="1" xr:uid="{00000000-0005-0000-0000-00006A010000}"/>
    <cellStyle name="Currency [0] 2460" xfId="3000" hidden="1" xr:uid="{00000000-0005-0000-0000-0000D90B0000}"/>
    <cellStyle name="Currency [0] 2461" xfId="3022" hidden="1" xr:uid="{00000000-0005-0000-0000-0000EF0B0000}"/>
    <cellStyle name="Currency [0] 2462" xfId="3024" hidden="1" xr:uid="{00000000-0005-0000-0000-0000F10B0000}"/>
    <cellStyle name="Currency [0] 2463" xfId="2952" hidden="1" xr:uid="{00000000-0005-0000-0000-0000A90B0000}"/>
    <cellStyle name="Currency [0] 2464" xfId="2984" hidden="1" xr:uid="{00000000-0005-0000-0000-0000C90B0000}"/>
    <cellStyle name="Currency [0] 2465" xfId="1305" hidden="1" xr:uid="{00000000-0005-0000-0000-00003A050000}"/>
    <cellStyle name="Currency [0] 2466" xfId="2970" hidden="1" xr:uid="{00000000-0005-0000-0000-0000BB0B0000}"/>
    <cellStyle name="Currency [0] 2467" xfId="2967" hidden="1" xr:uid="{00000000-0005-0000-0000-0000B80B0000}"/>
    <cellStyle name="Currency [0] 2468" xfId="3028" hidden="1" xr:uid="{00000000-0005-0000-0000-0000F50B0000}"/>
    <cellStyle name="Currency [0] 2469" xfId="2863" hidden="1" xr:uid="{00000000-0005-0000-0000-0000500B0000}"/>
    <cellStyle name="Currency [0] 247" xfId="333" hidden="1" xr:uid="{00000000-0005-0000-0000-00006E010000}"/>
    <cellStyle name="Currency [0] 2470" xfId="3012" hidden="1" xr:uid="{00000000-0005-0000-0000-0000E50B0000}"/>
    <cellStyle name="Currency [0] 2471" xfId="3032" hidden="1" xr:uid="{00000000-0005-0000-0000-0000F90B0000}"/>
    <cellStyle name="Currency [0] 2472" xfId="3034" hidden="1" xr:uid="{00000000-0005-0000-0000-0000FB0B0000}"/>
    <cellStyle name="Currency [0] 2473" xfId="2971" hidden="1" xr:uid="{00000000-0005-0000-0000-0000BC0B0000}"/>
    <cellStyle name="Currency [0] 2474" xfId="2999" hidden="1" xr:uid="{00000000-0005-0000-0000-0000D80B0000}"/>
    <cellStyle name="Currency [0] 2475" xfId="2959" hidden="1" xr:uid="{00000000-0005-0000-0000-0000B00B0000}"/>
    <cellStyle name="Currency [0] 2476" xfId="2988" hidden="1" xr:uid="{00000000-0005-0000-0000-0000CD0B0000}"/>
    <cellStyle name="Currency [0] 2477" xfId="2985" hidden="1" xr:uid="{00000000-0005-0000-0000-0000CA0B0000}"/>
    <cellStyle name="Currency [0] 2478" xfId="3038" hidden="1" xr:uid="{00000000-0005-0000-0000-0000FF0B0000}"/>
    <cellStyle name="Currency [0] 2479" xfId="2866" hidden="1" xr:uid="{00000000-0005-0000-0000-0000530B0000}"/>
    <cellStyle name="Currency [0] 248" xfId="334" hidden="1" xr:uid="{00000000-0005-0000-0000-00006F010000}"/>
    <cellStyle name="Currency [0] 2480" xfId="3025" hidden="1" xr:uid="{00000000-0005-0000-0000-0000F20B0000}"/>
    <cellStyle name="Currency [0] 2481" xfId="3042" hidden="1" xr:uid="{00000000-0005-0000-0000-0000030C0000}"/>
    <cellStyle name="Currency [0] 2482" xfId="3044" hidden="1" xr:uid="{00000000-0005-0000-0000-0000050C0000}"/>
    <cellStyle name="Currency [0] 2483" xfId="2925" hidden="1" xr:uid="{00000000-0005-0000-0000-00008E0B0000}"/>
    <cellStyle name="Currency [0] 2484" xfId="2961" hidden="1" xr:uid="{00000000-0005-0000-0000-0000B20B0000}"/>
    <cellStyle name="Currency [0] 2485" xfId="3030" hidden="1" xr:uid="{00000000-0005-0000-0000-0000F70B0000}"/>
    <cellStyle name="Currency [0] 2486" xfId="3018" hidden="1" xr:uid="{00000000-0005-0000-0000-0000EB0B0000}"/>
    <cellStyle name="Currency [0] 2487" xfId="3035" hidden="1" xr:uid="{00000000-0005-0000-0000-0000FC0B0000}"/>
    <cellStyle name="Currency [0] 2488" xfId="3046" hidden="1" xr:uid="{00000000-0005-0000-0000-0000070C0000}"/>
    <cellStyle name="Currency [0] 2489" xfId="2894" hidden="1" xr:uid="{00000000-0005-0000-0000-00006F0B0000}"/>
    <cellStyle name="Currency [0] 249" xfId="328" hidden="1" xr:uid="{00000000-0005-0000-0000-000069010000}"/>
    <cellStyle name="Currency [0] 2490" xfId="2958" hidden="1" xr:uid="{00000000-0005-0000-0000-0000AF0B0000}"/>
    <cellStyle name="Currency [0] 2491" xfId="3050" hidden="1" xr:uid="{00000000-0005-0000-0000-00000B0C0000}"/>
    <cellStyle name="Currency [0] 2492" xfId="3052" hidden="1" xr:uid="{00000000-0005-0000-0000-00000D0C0000}"/>
    <cellStyle name="Currency [0] 2493" xfId="3007" hidden="1" xr:uid="{00000000-0005-0000-0000-0000E00B0000}"/>
    <cellStyle name="Currency [0] 2494" xfId="3019" hidden="1" xr:uid="{00000000-0005-0000-0000-0000EC0B0000}"/>
    <cellStyle name="Currency [0] 2495" xfId="3047" hidden="1" xr:uid="{00000000-0005-0000-0000-0000080C0000}"/>
    <cellStyle name="Currency [0] 2496" xfId="3020" hidden="1" xr:uid="{00000000-0005-0000-0000-0000ED0B0000}"/>
    <cellStyle name="Currency [0] 2497" xfId="3053" hidden="1" xr:uid="{00000000-0005-0000-0000-00000E0C0000}"/>
    <cellStyle name="Currency [0] 2498" xfId="3055" hidden="1" xr:uid="{00000000-0005-0000-0000-0000100C0000}"/>
    <cellStyle name="Currency [0] 2499" xfId="3048" hidden="1" xr:uid="{00000000-0005-0000-0000-0000090C0000}"/>
    <cellStyle name="Currency [0] 25" xfId="20" hidden="1" xr:uid="{00000000-0005-0000-0000-000034000000}"/>
    <cellStyle name="Currency [0] 250" xfId="188" hidden="1" xr:uid="{00000000-0005-0000-0000-0000DD000000}"/>
    <cellStyle name="Currency [0] 2500" xfId="2994" hidden="1" xr:uid="{00000000-0005-0000-0000-0000D30B0000}"/>
    <cellStyle name="Currency [0] 2501" xfId="3057" hidden="1" xr:uid="{00000000-0005-0000-0000-0000120C0000}"/>
    <cellStyle name="Currency [0] 2502" xfId="3059" hidden="1" xr:uid="{00000000-0005-0000-0000-0000140C0000}"/>
    <cellStyle name="Currency [0] 2503" xfId="3116" hidden="1" xr:uid="{00000000-0005-0000-0000-00004D0C0000}"/>
    <cellStyle name="Currency [0] 2504" xfId="3135" hidden="1" xr:uid="{00000000-0005-0000-0000-0000600C0000}"/>
    <cellStyle name="Currency [0] 2505" xfId="3142" hidden="1" xr:uid="{00000000-0005-0000-0000-0000670C0000}"/>
    <cellStyle name="Currency [0] 2506" xfId="3149" hidden="1" xr:uid="{00000000-0005-0000-0000-00006E0C0000}"/>
    <cellStyle name="Currency [0] 2507" xfId="3154" hidden="1" xr:uid="{00000000-0005-0000-0000-0000730C0000}"/>
    <cellStyle name="Currency [0] 2508" xfId="3133" hidden="1" xr:uid="{00000000-0005-0000-0000-00005E0C0000}"/>
    <cellStyle name="Currency [0] 2509" xfId="3144" hidden="1" xr:uid="{00000000-0005-0000-0000-0000690C0000}"/>
    <cellStyle name="Currency [0] 251" xfId="340" hidden="1" xr:uid="{00000000-0005-0000-0000-000075010000}"/>
    <cellStyle name="Currency [0] 2510" xfId="3158" hidden="1" xr:uid="{00000000-0005-0000-0000-0000770C0000}"/>
    <cellStyle name="Currency [0] 2511" xfId="3160" hidden="1" xr:uid="{00000000-0005-0000-0000-0000790C0000}"/>
    <cellStyle name="Currency [0] 2512" xfId="3143" hidden="1" xr:uid="{00000000-0005-0000-0000-0000680C0000}"/>
    <cellStyle name="Currency [0] 2513" xfId="3117" hidden="1" xr:uid="{00000000-0005-0000-0000-00004E0C0000}"/>
    <cellStyle name="Currency [0] 2514" xfId="3171" hidden="1" xr:uid="{00000000-0005-0000-0000-0000840C0000}"/>
    <cellStyle name="Currency [0] 2515" xfId="3180" hidden="1" xr:uid="{00000000-0005-0000-0000-00008D0C0000}"/>
    <cellStyle name="Currency [0] 2516" xfId="3191" hidden="1" xr:uid="{00000000-0005-0000-0000-0000980C0000}"/>
    <cellStyle name="Currency [0] 2517" xfId="3197" hidden="1" xr:uid="{00000000-0005-0000-0000-00009E0C0000}"/>
    <cellStyle name="Currency [0] 2518" xfId="3169" hidden="1" xr:uid="{00000000-0005-0000-0000-0000820C0000}"/>
    <cellStyle name="Currency [0] 2519" xfId="3187" hidden="1" xr:uid="{00000000-0005-0000-0000-0000940C0000}"/>
    <cellStyle name="Currency [0] 252" xfId="344" hidden="1" xr:uid="{00000000-0005-0000-0000-000079010000}"/>
    <cellStyle name="Currency [0] 2520" xfId="3209" hidden="1" xr:uid="{00000000-0005-0000-0000-0000AA0C0000}"/>
    <cellStyle name="Currency [0] 2521" xfId="3211" hidden="1" xr:uid="{00000000-0005-0000-0000-0000AC0C0000}"/>
    <cellStyle name="Currency [0] 2522" xfId="3139" hidden="1" xr:uid="{00000000-0005-0000-0000-0000640C0000}"/>
    <cellStyle name="Currency [0] 2523" xfId="3123" hidden="1" xr:uid="{00000000-0005-0000-0000-0000540C0000}"/>
    <cellStyle name="Currency [0] 2524" xfId="3183" hidden="1" xr:uid="{00000000-0005-0000-0000-0000900C0000}"/>
    <cellStyle name="Currency [0] 2525" xfId="3128" hidden="1" xr:uid="{00000000-0005-0000-0000-0000590C0000}"/>
    <cellStyle name="Currency [0] 2526" xfId="3172" hidden="1" xr:uid="{00000000-0005-0000-0000-0000850C0000}"/>
    <cellStyle name="Currency [0] 2527" xfId="3216" hidden="1" xr:uid="{00000000-0005-0000-0000-0000B10C0000}"/>
    <cellStyle name="Currency [0] 2528" xfId="3184" hidden="1" xr:uid="{00000000-0005-0000-0000-0000910C0000}"/>
    <cellStyle name="Currency [0] 2529" xfId="3192" hidden="1" xr:uid="{00000000-0005-0000-0000-0000990C0000}"/>
    <cellStyle name="Currency [0] 253" xfId="350" hidden="1" xr:uid="{00000000-0005-0000-0000-00007F010000}"/>
    <cellStyle name="Currency [0] 2530" xfId="3228" hidden="1" xr:uid="{00000000-0005-0000-0000-0000BD0C0000}"/>
    <cellStyle name="Currency [0] 2531" xfId="3230" hidden="1" xr:uid="{00000000-0005-0000-0000-0000BF0C0000}"/>
    <cellStyle name="Currency [0] 2532" xfId="3186" hidden="1" xr:uid="{00000000-0005-0000-0000-0000930C0000}"/>
    <cellStyle name="Currency [0] 2533" xfId="3199" hidden="1" xr:uid="{00000000-0005-0000-0000-0000A00C0000}"/>
    <cellStyle name="Currency [0] 2534" xfId="3204" hidden="1" xr:uid="{00000000-0005-0000-0000-0000A50C0000}"/>
    <cellStyle name="Currency [0] 2535" xfId="3198" hidden="1" xr:uid="{00000000-0005-0000-0000-00009F0C0000}"/>
    <cellStyle name="Currency [0] 2536" xfId="3246" hidden="1" xr:uid="{00000000-0005-0000-0000-0000CF0C0000}"/>
    <cellStyle name="Currency [0] 2537" xfId="3254" hidden="1" xr:uid="{00000000-0005-0000-0000-0000D70C0000}"/>
    <cellStyle name="Currency [0] 2538" xfId="3182" hidden="1" xr:uid="{00000000-0005-0000-0000-00008F0C0000}"/>
    <cellStyle name="Currency [0] 2539" xfId="3240" hidden="1" xr:uid="{00000000-0005-0000-0000-0000C90C0000}"/>
    <cellStyle name="Currency [0] 254" xfId="353" hidden="1" xr:uid="{00000000-0005-0000-0000-000082010000}"/>
    <cellStyle name="Currency [0] 2540" xfId="3263" hidden="1" xr:uid="{00000000-0005-0000-0000-0000E00C0000}"/>
    <cellStyle name="Currency [0] 2541" xfId="3265" hidden="1" xr:uid="{00000000-0005-0000-0000-0000E20C0000}"/>
    <cellStyle name="Currency [0] 2542" xfId="3165" hidden="1" xr:uid="{00000000-0005-0000-0000-00007E0C0000}"/>
    <cellStyle name="Currency [0] 2543" xfId="3175" hidden="1" xr:uid="{00000000-0005-0000-0000-0000880C0000}"/>
    <cellStyle name="Currency [0] 2544" xfId="3237" hidden="1" xr:uid="{00000000-0005-0000-0000-0000C60C0000}"/>
    <cellStyle name="Currency [0] 2545" xfId="3202" hidden="1" xr:uid="{00000000-0005-0000-0000-0000A30C0000}"/>
    <cellStyle name="Currency [0] 2546" xfId="3147" hidden="1" xr:uid="{00000000-0005-0000-0000-00006C0C0000}"/>
    <cellStyle name="Currency [0] 2547" xfId="3273" hidden="1" xr:uid="{00000000-0005-0000-0000-0000EA0C0000}"/>
    <cellStyle name="Currency [0] 2548" xfId="3238" hidden="1" xr:uid="{00000000-0005-0000-0000-0000C70C0000}"/>
    <cellStyle name="Currency [0] 2549" xfId="3249" hidden="1" xr:uid="{00000000-0005-0000-0000-0000D20C0000}"/>
    <cellStyle name="Currency [0] 255" xfId="339" hidden="1" xr:uid="{00000000-0005-0000-0000-000074010000}"/>
    <cellStyle name="Currency [0] 2550" xfId="3281" hidden="1" xr:uid="{00000000-0005-0000-0000-0000F20C0000}"/>
    <cellStyle name="Currency [0] 2551" xfId="3283" hidden="1" xr:uid="{00000000-0005-0000-0000-0000F40C0000}"/>
    <cellStyle name="Currency [0] 2552" xfId="3235" hidden="1" xr:uid="{00000000-0005-0000-0000-0000C40C0000}"/>
    <cellStyle name="Currency [0] 2553" xfId="3234" hidden="1" xr:uid="{00000000-0005-0000-0000-0000C30C0000}"/>
    <cellStyle name="Currency [0] 2554" xfId="3224" hidden="1" xr:uid="{00000000-0005-0000-0000-0000B90C0000}"/>
    <cellStyle name="Currency [0] 2555" xfId="3220" hidden="1" xr:uid="{00000000-0005-0000-0000-0000B50C0000}"/>
    <cellStyle name="Currency [0] 2556" xfId="3222" hidden="1" xr:uid="{00000000-0005-0000-0000-0000B70C0000}"/>
    <cellStyle name="Currency [0] 2557" xfId="3290" hidden="1" xr:uid="{00000000-0005-0000-0000-0000FB0C0000}"/>
    <cellStyle name="Currency [0] 2558" xfId="3125" hidden="1" xr:uid="{00000000-0005-0000-0000-0000560C0000}"/>
    <cellStyle name="Currency [0] 2559" xfId="3268" hidden="1" xr:uid="{00000000-0005-0000-0000-0000E50C0000}"/>
    <cellStyle name="Currency [0] 256" xfId="349" hidden="1" xr:uid="{00000000-0005-0000-0000-00007E010000}"/>
    <cellStyle name="Currency [0] 2560" xfId="3296" hidden="1" xr:uid="{00000000-0005-0000-0000-0000010D0000}"/>
    <cellStyle name="Currency [0] 2561" xfId="3298" hidden="1" xr:uid="{00000000-0005-0000-0000-0000030D0000}"/>
    <cellStyle name="Currency [0] 2562" xfId="3173" hidden="1" xr:uid="{00000000-0005-0000-0000-0000860C0000}"/>
    <cellStyle name="Currency [0] 2563" xfId="3247" hidden="1" xr:uid="{00000000-0005-0000-0000-0000D00C0000}"/>
    <cellStyle name="Currency [0] 2564" xfId="3203" hidden="1" xr:uid="{00000000-0005-0000-0000-0000A40C0000}"/>
    <cellStyle name="Currency [0] 2565" xfId="3239" hidden="1" xr:uid="{00000000-0005-0000-0000-0000C80C0000}"/>
    <cellStyle name="Currency [0] 2566" xfId="3243" hidden="1" xr:uid="{00000000-0005-0000-0000-0000CC0C0000}"/>
    <cellStyle name="Currency [0] 2567" xfId="3304" hidden="1" xr:uid="{00000000-0005-0000-0000-0000090D0000}"/>
    <cellStyle name="Currency [0] 2568" xfId="3120" hidden="1" xr:uid="{00000000-0005-0000-0000-0000510C0000}"/>
    <cellStyle name="Currency [0] 2569" xfId="3286" hidden="1" xr:uid="{00000000-0005-0000-0000-0000F70C0000}"/>
    <cellStyle name="Currency [0] 257" xfId="360" hidden="1" xr:uid="{00000000-0005-0000-0000-000089010000}"/>
    <cellStyle name="Currency [0] 2570" xfId="3309" hidden="1" xr:uid="{00000000-0005-0000-0000-00000E0D0000}"/>
    <cellStyle name="Currency [0] 2571" xfId="3311" hidden="1" xr:uid="{00000000-0005-0000-0000-0000100D0000}"/>
    <cellStyle name="Currency [0] 2572" xfId="3167" hidden="1" xr:uid="{00000000-0005-0000-0000-0000800C0000}"/>
    <cellStyle name="Currency [0] 2573" xfId="3266" hidden="1" xr:uid="{00000000-0005-0000-0000-0000E30C0000}"/>
    <cellStyle name="Currency [0] 2574" xfId="3233" hidden="1" xr:uid="{00000000-0005-0000-0000-0000C20C0000}"/>
    <cellStyle name="Currency [0] 2575" xfId="3251" hidden="1" xr:uid="{00000000-0005-0000-0000-0000D40C0000}"/>
    <cellStyle name="Currency [0] 2576" xfId="3248" hidden="1" xr:uid="{00000000-0005-0000-0000-0000D10C0000}"/>
    <cellStyle name="Currency [0] 2577" xfId="3315" hidden="1" xr:uid="{00000000-0005-0000-0000-0000140D0000}"/>
    <cellStyle name="Currency [0] 2578" xfId="3200" hidden="1" xr:uid="{00000000-0005-0000-0000-0000A10C0000}"/>
    <cellStyle name="Currency [0] 2579" xfId="3300" hidden="1" xr:uid="{00000000-0005-0000-0000-0000050D0000}"/>
    <cellStyle name="Currency [0] 258" xfId="361" hidden="1" xr:uid="{00000000-0005-0000-0000-00008A010000}"/>
    <cellStyle name="Currency [0] 2580" xfId="3322" hidden="1" xr:uid="{00000000-0005-0000-0000-00001B0D0000}"/>
    <cellStyle name="Currency [0] 2581" xfId="3324" hidden="1" xr:uid="{00000000-0005-0000-0000-00001D0D0000}"/>
    <cellStyle name="Currency [0] 2582" xfId="3252" hidden="1" xr:uid="{00000000-0005-0000-0000-0000D50C0000}"/>
    <cellStyle name="Currency [0] 2583" xfId="3284" hidden="1" xr:uid="{00000000-0005-0000-0000-0000F50C0000}"/>
    <cellStyle name="Currency [0] 2584" xfId="3136" hidden="1" xr:uid="{00000000-0005-0000-0000-0000610C0000}"/>
    <cellStyle name="Currency [0] 2585" xfId="3270" hidden="1" xr:uid="{00000000-0005-0000-0000-0000E70C0000}"/>
    <cellStyle name="Currency [0] 2586" xfId="3267" hidden="1" xr:uid="{00000000-0005-0000-0000-0000E40C0000}"/>
    <cellStyle name="Currency [0] 2587" xfId="3328" hidden="1" xr:uid="{00000000-0005-0000-0000-0000210D0000}"/>
    <cellStyle name="Currency [0] 2588" xfId="3163" hidden="1" xr:uid="{00000000-0005-0000-0000-00007C0C0000}"/>
    <cellStyle name="Currency [0] 2589" xfId="3312" hidden="1" xr:uid="{00000000-0005-0000-0000-0000110D0000}"/>
    <cellStyle name="Currency [0] 259" xfId="326" hidden="1" xr:uid="{00000000-0005-0000-0000-000067010000}"/>
    <cellStyle name="Currency [0] 2590" xfId="3332" hidden="1" xr:uid="{00000000-0005-0000-0000-0000250D0000}"/>
    <cellStyle name="Currency [0] 2591" xfId="3334" hidden="1" xr:uid="{00000000-0005-0000-0000-0000270D0000}"/>
    <cellStyle name="Currency [0] 2592" xfId="3271" hidden="1" xr:uid="{00000000-0005-0000-0000-0000E80C0000}"/>
    <cellStyle name="Currency [0] 2593" xfId="3299" hidden="1" xr:uid="{00000000-0005-0000-0000-0000040D0000}"/>
    <cellStyle name="Currency [0] 2594" xfId="3259" hidden="1" xr:uid="{00000000-0005-0000-0000-0000DC0C0000}"/>
    <cellStyle name="Currency [0] 2595" xfId="3288" hidden="1" xr:uid="{00000000-0005-0000-0000-0000F90C0000}"/>
    <cellStyle name="Currency [0] 2596" xfId="3285" hidden="1" xr:uid="{00000000-0005-0000-0000-0000F60C0000}"/>
    <cellStyle name="Currency [0] 2597" xfId="3338" hidden="1" xr:uid="{00000000-0005-0000-0000-00002B0D0000}"/>
    <cellStyle name="Currency [0] 2598" xfId="3166" hidden="1" xr:uid="{00000000-0005-0000-0000-00007F0C0000}"/>
    <cellStyle name="Currency [0] 2599" xfId="3325" hidden="1" xr:uid="{00000000-0005-0000-0000-00001E0D0000}"/>
    <cellStyle name="Currency [0] 26" xfId="22" hidden="1" xr:uid="{00000000-0005-0000-0000-000036000000}"/>
    <cellStyle name="Currency [0] 260" xfId="187" hidden="1" xr:uid="{00000000-0005-0000-0000-0000DC000000}"/>
    <cellStyle name="Currency [0] 2600" xfId="3342" hidden="1" xr:uid="{00000000-0005-0000-0000-00002F0D0000}"/>
    <cellStyle name="Currency [0] 2601" xfId="3344" hidden="1" xr:uid="{00000000-0005-0000-0000-0000310D0000}"/>
    <cellStyle name="Currency [0] 2602" xfId="3225" hidden="1" xr:uid="{00000000-0005-0000-0000-0000BA0C0000}"/>
    <cellStyle name="Currency [0] 2603" xfId="3261" hidden="1" xr:uid="{00000000-0005-0000-0000-0000DE0C0000}"/>
    <cellStyle name="Currency [0] 2604" xfId="3330" hidden="1" xr:uid="{00000000-0005-0000-0000-0000230D0000}"/>
    <cellStyle name="Currency [0] 2605" xfId="3318" hidden="1" xr:uid="{00000000-0005-0000-0000-0000170D0000}"/>
    <cellStyle name="Currency [0] 2606" xfId="3335" hidden="1" xr:uid="{00000000-0005-0000-0000-0000280D0000}"/>
    <cellStyle name="Currency [0] 2607" xfId="3346" hidden="1" xr:uid="{00000000-0005-0000-0000-0000330D0000}"/>
    <cellStyle name="Currency [0] 2608" xfId="3194" hidden="1" xr:uid="{00000000-0005-0000-0000-00009B0C0000}"/>
    <cellStyle name="Currency [0] 2609" xfId="3258" hidden="1" xr:uid="{00000000-0005-0000-0000-0000DB0C0000}"/>
    <cellStyle name="Currency [0] 261" xfId="346" hidden="1" xr:uid="{00000000-0005-0000-0000-00007B010000}"/>
    <cellStyle name="Currency [0] 2610" xfId="3350" hidden="1" xr:uid="{00000000-0005-0000-0000-0000370D0000}"/>
    <cellStyle name="Currency [0] 2611" xfId="3352" hidden="1" xr:uid="{00000000-0005-0000-0000-0000390D0000}"/>
    <cellStyle name="Currency [0] 2612" xfId="3307" hidden="1" xr:uid="{00000000-0005-0000-0000-00000C0D0000}"/>
    <cellStyle name="Currency [0] 2613" xfId="3319" hidden="1" xr:uid="{00000000-0005-0000-0000-0000180D0000}"/>
    <cellStyle name="Currency [0] 2614" xfId="3347" hidden="1" xr:uid="{00000000-0005-0000-0000-0000340D0000}"/>
    <cellStyle name="Currency [0] 2615" xfId="3320" hidden="1" xr:uid="{00000000-0005-0000-0000-0000190D0000}"/>
    <cellStyle name="Currency [0] 2616" xfId="3353" hidden="1" xr:uid="{00000000-0005-0000-0000-00003A0D0000}"/>
    <cellStyle name="Currency [0] 2617" xfId="3355" hidden="1" xr:uid="{00000000-0005-0000-0000-00003C0D0000}"/>
    <cellStyle name="Currency [0] 2618" xfId="3348" hidden="1" xr:uid="{00000000-0005-0000-0000-0000350D0000}"/>
    <cellStyle name="Currency [0] 2619" xfId="3294" hidden="1" xr:uid="{00000000-0005-0000-0000-0000FF0C0000}"/>
    <cellStyle name="Currency [0] 262" xfId="185" hidden="1" xr:uid="{00000000-0005-0000-0000-0000DA000000}"/>
    <cellStyle name="Currency [0] 2620" xfId="3358" hidden="1" xr:uid="{00000000-0005-0000-0000-00003F0D0000}"/>
    <cellStyle name="Currency [0] 2621" xfId="3360" hidden="1" xr:uid="{00000000-0005-0000-0000-0000410D0000}"/>
    <cellStyle name="Currency [0] 2622" xfId="3077" hidden="1" xr:uid="{00000000-0005-0000-0000-0000260C0000}"/>
    <cellStyle name="Currency [0] 2623" xfId="3099" hidden="1" xr:uid="{00000000-0005-0000-0000-00003C0C0000}"/>
    <cellStyle name="Currency [0] 2624" xfId="3364" hidden="1" xr:uid="{00000000-0005-0000-0000-0000450D0000}"/>
    <cellStyle name="Currency [0] 2625" xfId="3371" hidden="1" xr:uid="{00000000-0005-0000-0000-00004C0D0000}"/>
    <cellStyle name="Currency [0] 2626" xfId="3373" hidden="1" xr:uid="{00000000-0005-0000-0000-00004E0D0000}"/>
    <cellStyle name="Currency [0] 2627" xfId="3064" hidden="1" xr:uid="{00000000-0005-0000-0000-0000190C0000}"/>
    <cellStyle name="Currency [0] 2628" xfId="3367" hidden="1" xr:uid="{00000000-0005-0000-0000-0000480D0000}"/>
    <cellStyle name="Currency [0] 2629" xfId="3376" hidden="1" xr:uid="{00000000-0005-0000-0000-0000510D0000}"/>
    <cellStyle name="Currency [0] 263" xfId="341" hidden="1" xr:uid="{00000000-0005-0000-0000-000076010000}"/>
    <cellStyle name="Currency [0] 2630" xfId="3378" hidden="1" xr:uid="{00000000-0005-0000-0000-0000530D0000}"/>
    <cellStyle name="Currency [0] 2631" xfId="3366" hidden="1" xr:uid="{00000000-0005-0000-0000-0000470D0000}"/>
    <cellStyle name="Currency [0] 2632" xfId="3076" hidden="1" xr:uid="{00000000-0005-0000-0000-0000250C0000}"/>
    <cellStyle name="Currency [0] 2633" xfId="3389" hidden="1" xr:uid="{00000000-0005-0000-0000-00005E0D0000}"/>
    <cellStyle name="Currency [0] 2634" xfId="3398" hidden="1" xr:uid="{00000000-0005-0000-0000-0000670D0000}"/>
    <cellStyle name="Currency [0] 2635" xfId="3409" hidden="1" xr:uid="{00000000-0005-0000-0000-0000720D0000}"/>
    <cellStyle name="Currency [0] 2636" xfId="3415" hidden="1" xr:uid="{00000000-0005-0000-0000-0000780D0000}"/>
    <cellStyle name="Currency [0] 2637" xfId="3387" hidden="1" xr:uid="{00000000-0005-0000-0000-00005C0D0000}"/>
    <cellStyle name="Currency [0] 2638" xfId="3405" hidden="1" xr:uid="{00000000-0005-0000-0000-00006E0D0000}"/>
    <cellStyle name="Currency [0] 2639" xfId="3427" hidden="1" xr:uid="{00000000-0005-0000-0000-0000840D0000}"/>
    <cellStyle name="Currency [0] 264" xfId="362" hidden="1" xr:uid="{00000000-0005-0000-0000-00008B010000}"/>
    <cellStyle name="Currency [0] 2640" xfId="3429" hidden="1" xr:uid="{00000000-0005-0000-0000-0000860D0000}"/>
    <cellStyle name="Currency [0] 2641" xfId="3361" hidden="1" xr:uid="{00000000-0005-0000-0000-0000420D0000}"/>
    <cellStyle name="Currency [0] 2642" xfId="3072" hidden="1" xr:uid="{00000000-0005-0000-0000-0000210C0000}"/>
    <cellStyle name="Currency [0] 2643" xfId="3401" hidden="1" xr:uid="{00000000-0005-0000-0000-00006A0D0000}"/>
    <cellStyle name="Currency [0] 2644" xfId="3068" hidden="1" xr:uid="{00000000-0005-0000-0000-00001D0C0000}"/>
    <cellStyle name="Currency [0] 2645" xfId="3390" hidden="1" xr:uid="{00000000-0005-0000-0000-00005F0D0000}"/>
    <cellStyle name="Currency [0] 2646" xfId="3434" hidden="1" xr:uid="{00000000-0005-0000-0000-00008B0D0000}"/>
    <cellStyle name="Currency [0] 2647" xfId="3402" hidden="1" xr:uid="{00000000-0005-0000-0000-00006B0D0000}"/>
    <cellStyle name="Currency [0] 2648" xfId="3410" hidden="1" xr:uid="{00000000-0005-0000-0000-0000730D0000}"/>
    <cellStyle name="Currency [0] 2649" xfId="3446" hidden="1" xr:uid="{00000000-0005-0000-0000-0000970D0000}"/>
    <cellStyle name="Currency [0] 265" xfId="347" hidden="1" xr:uid="{00000000-0005-0000-0000-00007C010000}"/>
    <cellStyle name="Currency [0] 2650" xfId="3448" hidden="1" xr:uid="{00000000-0005-0000-0000-0000990D0000}"/>
    <cellStyle name="Currency [0] 2651" xfId="3404" hidden="1" xr:uid="{00000000-0005-0000-0000-00006D0D0000}"/>
    <cellStyle name="Currency [0] 2652" xfId="3417" hidden="1" xr:uid="{00000000-0005-0000-0000-00007A0D0000}"/>
    <cellStyle name="Currency [0] 2653" xfId="3422" hidden="1" xr:uid="{00000000-0005-0000-0000-00007F0D0000}"/>
    <cellStyle name="Currency [0] 2654" xfId="3416" hidden="1" xr:uid="{00000000-0005-0000-0000-0000790D0000}"/>
    <cellStyle name="Currency [0] 2655" xfId="3464" hidden="1" xr:uid="{00000000-0005-0000-0000-0000A90D0000}"/>
    <cellStyle name="Currency [0] 2656" xfId="3472" hidden="1" xr:uid="{00000000-0005-0000-0000-0000B10D0000}"/>
    <cellStyle name="Currency [0] 2657" xfId="3400" hidden="1" xr:uid="{00000000-0005-0000-0000-0000690D0000}"/>
    <cellStyle name="Currency [0] 2658" xfId="3458" hidden="1" xr:uid="{00000000-0005-0000-0000-0000A30D0000}"/>
    <cellStyle name="Currency [0] 2659" xfId="3481" hidden="1" xr:uid="{00000000-0005-0000-0000-0000BA0D0000}"/>
    <cellStyle name="Currency [0] 266" xfId="351" hidden="1" xr:uid="{00000000-0005-0000-0000-000080010000}"/>
    <cellStyle name="Currency [0] 2660" xfId="3483" hidden="1" xr:uid="{00000000-0005-0000-0000-0000BC0D0000}"/>
    <cellStyle name="Currency [0] 2661" xfId="3383" hidden="1" xr:uid="{00000000-0005-0000-0000-0000580D0000}"/>
    <cellStyle name="Currency [0] 2662" xfId="3393" hidden="1" xr:uid="{00000000-0005-0000-0000-0000620D0000}"/>
    <cellStyle name="Currency [0] 2663" xfId="3455" hidden="1" xr:uid="{00000000-0005-0000-0000-0000A00D0000}"/>
    <cellStyle name="Currency [0] 2664" xfId="3420" hidden="1" xr:uid="{00000000-0005-0000-0000-00007D0D0000}"/>
    <cellStyle name="Currency [0] 2665" xfId="3369" hidden="1" xr:uid="{00000000-0005-0000-0000-00004A0D0000}"/>
    <cellStyle name="Currency [0] 2666" xfId="3491" hidden="1" xr:uid="{00000000-0005-0000-0000-0000C40D0000}"/>
    <cellStyle name="Currency [0] 2667" xfId="3456" hidden="1" xr:uid="{00000000-0005-0000-0000-0000A10D0000}"/>
    <cellStyle name="Currency [0] 2668" xfId="3467" hidden="1" xr:uid="{00000000-0005-0000-0000-0000AC0D0000}"/>
    <cellStyle name="Currency [0] 2669" xfId="3499" hidden="1" xr:uid="{00000000-0005-0000-0000-0000CC0D0000}"/>
    <cellStyle name="Currency [0] 267" xfId="367" hidden="1" xr:uid="{00000000-0005-0000-0000-000090010000}"/>
    <cellStyle name="Currency [0] 2670" xfId="3501" hidden="1" xr:uid="{00000000-0005-0000-0000-0000CE0D0000}"/>
    <cellStyle name="Currency [0] 2671" xfId="3453" hidden="1" xr:uid="{00000000-0005-0000-0000-00009E0D0000}"/>
    <cellStyle name="Currency [0] 2672" xfId="3452" hidden="1" xr:uid="{00000000-0005-0000-0000-00009D0D0000}"/>
    <cellStyle name="Currency [0] 2673" xfId="3442" hidden="1" xr:uid="{00000000-0005-0000-0000-0000930D0000}"/>
    <cellStyle name="Currency [0] 2674" xfId="3438" hidden="1" xr:uid="{00000000-0005-0000-0000-00008F0D0000}"/>
    <cellStyle name="Currency [0] 2675" xfId="3440" hidden="1" xr:uid="{00000000-0005-0000-0000-0000910D0000}"/>
    <cellStyle name="Currency [0] 2676" xfId="3508" hidden="1" xr:uid="{00000000-0005-0000-0000-0000D50D0000}"/>
    <cellStyle name="Currency [0] 2677" xfId="3070" hidden="1" xr:uid="{00000000-0005-0000-0000-00001F0C0000}"/>
    <cellStyle name="Currency [0] 2678" xfId="3486" hidden="1" xr:uid="{00000000-0005-0000-0000-0000BF0D0000}"/>
    <cellStyle name="Currency [0] 2679" xfId="3514" hidden="1" xr:uid="{00000000-0005-0000-0000-0000DB0D0000}"/>
    <cellStyle name="Currency [0] 268" xfId="368" hidden="1" xr:uid="{00000000-0005-0000-0000-000091010000}"/>
    <cellStyle name="Currency [0] 2680" xfId="3516" hidden="1" xr:uid="{00000000-0005-0000-0000-0000DD0D0000}"/>
    <cellStyle name="Currency [0] 2681" xfId="3391" hidden="1" xr:uid="{00000000-0005-0000-0000-0000600D0000}"/>
    <cellStyle name="Currency [0] 2682" xfId="3465" hidden="1" xr:uid="{00000000-0005-0000-0000-0000AA0D0000}"/>
    <cellStyle name="Currency [0] 2683" xfId="3421" hidden="1" xr:uid="{00000000-0005-0000-0000-00007E0D0000}"/>
    <cellStyle name="Currency [0] 2684" xfId="3457" hidden="1" xr:uid="{00000000-0005-0000-0000-0000A20D0000}"/>
    <cellStyle name="Currency [0] 2685" xfId="3461" hidden="1" xr:uid="{00000000-0005-0000-0000-0000A60D0000}"/>
    <cellStyle name="Currency [0] 2686" xfId="3522" hidden="1" xr:uid="{00000000-0005-0000-0000-0000E30D0000}"/>
    <cellStyle name="Currency [0] 2687" xfId="3105" hidden="1" xr:uid="{00000000-0005-0000-0000-0000420C0000}"/>
    <cellStyle name="Currency [0] 2688" xfId="3504" hidden="1" xr:uid="{00000000-0005-0000-0000-0000D10D0000}"/>
    <cellStyle name="Currency [0] 2689" xfId="3527" hidden="1" xr:uid="{00000000-0005-0000-0000-0000E80D0000}"/>
    <cellStyle name="Currency [0] 269" xfId="348" hidden="1" xr:uid="{00000000-0005-0000-0000-00007D010000}"/>
    <cellStyle name="Currency [0] 2690" xfId="3529" hidden="1" xr:uid="{00000000-0005-0000-0000-0000EA0D0000}"/>
    <cellStyle name="Currency [0] 2691" xfId="3385" hidden="1" xr:uid="{00000000-0005-0000-0000-00005A0D0000}"/>
    <cellStyle name="Currency [0] 2692" xfId="3484" hidden="1" xr:uid="{00000000-0005-0000-0000-0000BD0D0000}"/>
    <cellStyle name="Currency [0] 2693" xfId="3451" hidden="1" xr:uid="{00000000-0005-0000-0000-00009C0D0000}"/>
    <cellStyle name="Currency [0] 2694" xfId="3469" hidden="1" xr:uid="{00000000-0005-0000-0000-0000AE0D0000}"/>
    <cellStyle name="Currency [0] 2695" xfId="3466" hidden="1" xr:uid="{00000000-0005-0000-0000-0000AB0D0000}"/>
    <cellStyle name="Currency [0] 2696" xfId="3533" hidden="1" xr:uid="{00000000-0005-0000-0000-0000EE0D0000}"/>
    <cellStyle name="Currency [0] 2697" xfId="3418" hidden="1" xr:uid="{00000000-0005-0000-0000-00007B0D0000}"/>
    <cellStyle name="Currency [0] 2698" xfId="3518" hidden="1" xr:uid="{00000000-0005-0000-0000-0000DF0D0000}"/>
    <cellStyle name="Currency [0] 2699" xfId="3540" hidden="1" xr:uid="{00000000-0005-0000-0000-0000F50D0000}"/>
    <cellStyle name="Currency [0] 27" xfId="28" hidden="1" xr:uid="{00000000-0005-0000-0000-00003C000000}"/>
    <cellStyle name="Currency [0] 270" xfId="355" hidden="1" xr:uid="{00000000-0005-0000-0000-000084010000}"/>
    <cellStyle name="Currency [0] 2700" xfId="3542" hidden="1" xr:uid="{00000000-0005-0000-0000-0000F70D0000}"/>
    <cellStyle name="Currency [0] 2701" xfId="3470" hidden="1" xr:uid="{00000000-0005-0000-0000-0000AF0D0000}"/>
    <cellStyle name="Currency [0] 2702" xfId="3502" hidden="1" xr:uid="{00000000-0005-0000-0000-0000CF0D0000}"/>
    <cellStyle name="Currency [0] 2703" xfId="3150" hidden="1" xr:uid="{00000000-0005-0000-0000-00006F0C0000}"/>
    <cellStyle name="Currency [0] 2704" xfId="3488" hidden="1" xr:uid="{00000000-0005-0000-0000-0000C10D0000}"/>
    <cellStyle name="Currency [0] 2705" xfId="3485" hidden="1" xr:uid="{00000000-0005-0000-0000-0000BE0D0000}"/>
    <cellStyle name="Currency [0] 2706" xfId="3546" hidden="1" xr:uid="{00000000-0005-0000-0000-0000FB0D0000}"/>
    <cellStyle name="Currency [0] 2707" xfId="3381" hidden="1" xr:uid="{00000000-0005-0000-0000-0000560D0000}"/>
    <cellStyle name="Currency [0] 2708" xfId="3530" hidden="1" xr:uid="{00000000-0005-0000-0000-0000EB0D0000}"/>
    <cellStyle name="Currency [0] 2709" xfId="3550" hidden="1" xr:uid="{00000000-0005-0000-0000-0000FF0D0000}"/>
    <cellStyle name="Currency [0] 271" xfId="359" hidden="1" xr:uid="{00000000-0005-0000-0000-000088010000}"/>
    <cellStyle name="Currency [0] 2710" xfId="3552" hidden="1" xr:uid="{00000000-0005-0000-0000-0000010E0000}"/>
    <cellStyle name="Currency [0] 2711" xfId="3489" hidden="1" xr:uid="{00000000-0005-0000-0000-0000C20D0000}"/>
    <cellStyle name="Currency [0] 2712" xfId="3517" hidden="1" xr:uid="{00000000-0005-0000-0000-0000DE0D0000}"/>
    <cellStyle name="Currency [0] 2713" xfId="3477" hidden="1" xr:uid="{00000000-0005-0000-0000-0000B60D0000}"/>
    <cellStyle name="Currency [0] 2714" xfId="3506" hidden="1" xr:uid="{00000000-0005-0000-0000-0000D30D0000}"/>
    <cellStyle name="Currency [0] 2715" xfId="3503" hidden="1" xr:uid="{00000000-0005-0000-0000-0000D00D0000}"/>
    <cellStyle name="Currency [0] 2716" xfId="3556" hidden="1" xr:uid="{00000000-0005-0000-0000-0000050E0000}"/>
    <cellStyle name="Currency [0] 2717" xfId="3384" hidden="1" xr:uid="{00000000-0005-0000-0000-0000590D0000}"/>
    <cellStyle name="Currency [0] 2718" xfId="3543" hidden="1" xr:uid="{00000000-0005-0000-0000-0000F80D0000}"/>
    <cellStyle name="Currency [0] 2719" xfId="3560" hidden="1" xr:uid="{00000000-0005-0000-0000-0000090E0000}"/>
    <cellStyle name="Currency [0] 272" xfId="354" hidden="1" xr:uid="{00000000-0005-0000-0000-000083010000}"/>
    <cellStyle name="Currency [0] 2720" xfId="3562" hidden="1" xr:uid="{00000000-0005-0000-0000-00000B0E0000}"/>
    <cellStyle name="Currency [0] 2721" xfId="3443" hidden="1" xr:uid="{00000000-0005-0000-0000-0000940D0000}"/>
    <cellStyle name="Currency [0] 2722" xfId="3479" hidden="1" xr:uid="{00000000-0005-0000-0000-0000B80D0000}"/>
    <cellStyle name="Currency [0] 2723" xfId="3548" hidden="1" xr:uid="{00000000-0005-0000-0000-0000FD0D0000}"/>
    <cellStyle name="Currency [0] 2724" xfId="3536" hidden="1" xr:uid="{00000000-0005-0000-0000-0000F10D0000}"/>
    <cellStyle name="Currency [0] 2725" xfId="3553" hidden="1" xr:uid="{00000000-0005-0000-0000-0000020E0000}"/>
    <cellStyle name="Currency [0] 2726" xfId="3564" hidden="1" xr:uid="{00000000-0005-0000-0000-00000D0E0000}"/>
    <cellStyle name="Currency [0] 2727" xfId="3412" hidden="1" xr:uid="{00000000-0005-0000-0000-0000750D0000}"/>
    <cellStyle name="Currency [0] 2728" xfId="3476" hidden="1" xr:uid="{00000000-0005-0000-0000-0000B50D0000}"/>
    <cellStyle name="Currency [0] 2729" xfId="3568" hidden="1" xr:uid="{00000000-0005-0000-0000-0000110E0000}"/>
    <cellStyle name="Currency [0] 273" xfId="377" hidden="1" xr:uid="{00000000-0005-0000-0000-00009A010000}"/>
    <cellStyle name="Currency [0] 2730" xfId="3570" hidden="1" xr:uid="{00000000-0005-0000-0000-0000130E0000}"/>
    <cellStyle name="Currency [0] 2731" xfId="3525" hidden="1" xr:uid="{00000000-0005-0000-0000-0000E60D0000}"/>
    <cellStyle name="Currency [0] 2732" xfId="3537" hidden="1" xr:uid="{00000000-0005-0000-0000-0000F20D0000}"/>
    <cellStyle name="Currency [0] 2733" xfId="3565" hidden="1" xr:uid="{00000000-0005-0000-0000-00000E0E0000}"/>
    <cellStyle name="Currency [0] 2734" xfId="3538" hidden="1" xr:uid="{00000000-0005-0000-0000-0000F30D0000}"/>
    <cellStyle name="Currency [0] 2735" xfId="3571" hidden="1" xr:uid="{00000000-0005-0000-0000-0000140E0000}"/>
    <cellStyle name="Currency [0] 2736" xfId="3573" hidden="1" xr:uid="{00000000-0005-0000-0000-0000160E0000}"/>
    <cellStyle name="Currency [0] 2737" xfId="3566" hidden="1" xr:uid="{00000000-0005-0000-0000-00000F0E0000}"/>
    <cellStyle name="Currency [0] 2738" xfId="3512" hidden="1" xr:uid="{00000000-0005-0000-0000-0000D90D0000}"/>
    <cellStyle name="Currency [0] 2739" xfId="3575" hidden="1" xr:uid="{00000000-0005-0000-0000-0000180E0000}"/>
    <cellStyle name="Currency [0] 274" xfId="383" hidden="1" xr:uid="{00000000-0005-0000-0000-0000A0010000}"/>
    <cellStyle name="Currency [0] 2740" xfId="3577" hidden="1" xr:uid="{00000000-0005-0000-0000-00001A0E0000}"/>
    <cellStyle name="Currency [0] 2741" xfId="3089" hidden="1" xr:uid="{00000000-0005-0000-0000-0000320C0000}"/>
    <cellStyle name="Currency [0] 2742" xfId="3067" hidden="1" xr:uid="{00000000-0005-0000-0000-00001C0C0000}"/>
    <cellStyle name="Currency [0] 2743" xfId="3583" hidden="1" xr:uid="{00000000-0005-0000-0000-0000200E0000}"/>
    <cellStyle name="Currency [0] 2744" xfId="3589" hidden="1" xr:uid="{00000000-0005-0000-0000-0000260E0000}"/>
    <cellStyle name="Currency [0] 2745" xfId="3591" hidden="1" xr:uid="{00000000-0005-0000-0000-0000280E0000}"/>
    <cellStyle name="Currency [0] 2746" xfId="3084" hidden="1" xr:uid="{00000000-0005-0000-0000-00002D0C0000}"/>
    <cellStyle name="Currency [0] 2747" xfId="3585" hidden="1" xr:uid="{00000000-0005-0000-0000-0000220E0000}"/>
    <cellStyle name="Currency [0] 2748" xfId="3593" hidden="1" xr:uid="{00000000-0005-0000-0000-00002A0E0000}"/>
    <cellStyle name="Currency [0] 2749" xfId="3595" hidden="1" xr:uid="{00000000-0005-0000-0000-00002C0E0000}"/>
    <cellStyle name="Currency [0] 275" xfId="345" hidden="1" xr:uid="{00000000-0005-0000-0000-00007A010000}"/>
    <cellStyle name="Currency [0] 2750" xfId="3584" hidden="1" xr:uid="{00000000-0005-0000-0000-0000210E0000}"/>
    <cellStyle name="Currency [0] 2751" xfId="3090" hidden="1" xr:uid="{00000000-0005-0000-0000-0000330C0000}"/>
    <cellStyle name="Currency [0] 2752" xfId="3606" hidden="1" xr:uid="{00000000-0005-0000-0000-0000370E0000}"/>
    <cellStyle name="Currency [0] 2753" xfId="3615" hidden="1" xr:uid="{00000000-0005-0000-0000-0000400E0000}"/>
    <cellStyle name="Currency [0] 2754" xfId="3626" hidden="1" xr:uid="{00000000-0005-0000-0000-00004B0E0000}"/>
    <cellStyle name="Currency [0] 2755" xfId="3632" hidden="1" xr:uid="{00000000-0005-0000-0000-0000510E0000}"/>
    <cellStyle name="Currency [0] 2756" xfId="3604" hidden="1" xr:uid="{00000000-0005-0000-0000-0000350E0000}"/>
    <cellStyle name="Currency [0] 2757" xfId="3622" hidden="1" xr:uid="{00000000-0005-0000-0000-0000470E0000}"/>
    <cellStyle name="Currency [0] 2758" xfId="3644" hidden="1" xr:uid="{00000000-0005-0000-0000-00005D0E0000}"/>
    <cellStyle name="Currency [0] 2759" xfId="3646" hidden="1" xr:uid="{00000000-0005-0000-0000-00005F0E0000}"/>
    <cellStyle name="Currency [0] 276" xfId="375" hidden="1" xr:uid="{00000000-0005-0000-0000-000098010000}"/>
    <cellStyle name="Currency [0] 2760" xfId="3580" hidden="1" xr:uid="{00000000-0005-0000-0000-00001D0E0000}"/>
    <cellStyle name="Currency [0] 2761" xfId="3094" hidden="1" xr:uid="{00000000-0005-0000-0000-0000370C0000}"/>
    <cellStyle name="Currency [0] 2762" xfId="3618" hidden="1" xr:uid="{00000000-0005-0000-0000-0000430E0000}"/>
    <cellStyle name="Currency [0] 2763" xfId="3110" hidden="1" xr:uid="{00000000-0005-0000-0000-0000470C0000}"/>
    <cellStyle name="Currency [0] 2764" xfId="3607" hidden="1" xr:uid="{00000000-0005-0000-0000-0000380E0000}"/>
    <cellStyle name="Currency [0] 2765" xfId="3651" hidden="1" xr:uid="{00000000-0005-0000-0000-0000640E0000}"/>
    <cellStyle name="Currency [0] 2766" xfId="3619" hidden="1" xr:uid="{00000000-0005-0000-0000-0000440E0000}"/>
    <cellStyle name="Currency [0] 2767" xfId="3627" hidden="1" xr:uid="{00000000-0005-0000-0000-00004C0E0000}"/>
    <cellStyle name="Currency [0] 2768" xfId="3663" hidden="1" xr:uid="{00000000-0005-0000-0000-0000700E0000}"/>
    <cellStyle name="Currency [0] 2769" xfId="3665" hidden="1" xr:uid="{00000000-0005-0000-0000-0000720E0000}"/>
    <cellStyle name="Currency [0] 277" xfId="387" hidden="1" xr:uid="{00000000-0005-0000-0000-0000A4010000}"/>
    <cellStyle name="Currency [0] 2770" xfId="3621" hidden="1" xr:uid="{00000000-0005-0000-0000-0000460E0000}"/>
    <cellStyle name="Currency [0] 2771" xfId="3634" hidden="1" xr:uid="{00000000-0005-0000-0000-0000530E0000}"/>
    <cellStyle name="Currency [0] 2772" xfId="3639" hidden="1" xr:uid="{00000000-0005-0000-0000-0000580E0000}"/>
    <cellStyle name="Currency [0] 2773" xfId="3633" hidden="1" xr:uid="{00000000-0005-0000-0000-0000520E0000}"/>
    <cellStyle name="Currency [0] 2774" xfId="3681" hidden="1" xr:uid="{00000000-0005-0000-0000-0000820E0000}"/>
    <cellStyle name="Currency [0] 2775" xfId="3689" hidden="1" xr:uid="{00000000-0005-0000-0000-00008A0E0000}"/>
    <cellStyle name="Currency [0] 2776" xfId="3617" hidden="1" xr:uid="{00000000-0005-0000-0000-0000420E0000}"/>
    <cellStyle name="Currency [0] 2777" xfId="3675" hidden="1" xr:uid="{00000000-0005-0000-0000-00007C0E0000}"/>
    <cellStyle name="Currency [0] 2778" xfId="3698" hidden="1" xr:uid="{00000000-0005-0000-0000-0000930E0000}"/>
    <cellStyle name="Currency [0] 2779" xfId="3700" hidden="1" xr:uid="{00000000-0005-0000-0000-0000950E0000}"/>
    <cellStyle name="Currency [0] 278" xfId="388" hidden="1" xr:uid="{00000000-0005-0000-0000-0000A5010000}"/>
    <cellStyle name="Currency [0] 2780" xfId="3600" hidden="1" xr:uid="{00000000-0005-0000-0000-0000310E0000}"/>
    <cellStyle name="Currency [0] 2781" xfId="3610" hidden="1" xr:uid="{00000000-0005-0000-0000-00003B0E0000}"/>
    <cellStyle name="Currency [0] 2782" xfId="3672" hidden="1" xr:uid="{00000000-0005-0000-0000-0000790E0000}"/>
    <cellStyle name="Currency [0] 2783" xfId="3637" hidden="1" xr:uid="{00000000-0005-0000-0000-0000560E0000}"/>
    <cellStyle name="Currency [0] 2784" xfId="3587" hidden="1" xr:uid="{00000000-0005-0000-0000-0000240E0000}"/>
    <cellStyle name="Currency [0] 2785" xfId="3708" hidden="1" xr:uid="{00000000-0005-0000-0000-00009D0E0000}"/>
    <cellStyle name="Currency [0] 2786" xfId="3673" hidden="1" xr:uid="{00000000-0005-0000-0000-00007A0E0000}"/>
    <cellStyle name="Currency [0] 2787" xfId="3684" hidden="1" xr:uid="{00000000-0005-0000-0000-0000850E0000}"/>
    <cellStyle name="Currency [0] 2788" xfId="3716" hidden="1" xr:uid="{00000000-0005-0000-0000-0000A50E0000}"/>
    <cellStyle name="Currency [0] 2789" xfId="3718" hidden="1" xr:uid="{00000000-0005-0000-0000-0000A70E0000}"/>
    <cellStyle name="Currency [0] 279" xfId="336" hidden="1" xr:uid="{00000000-0005-0000-0000-000071010000}"/>
    <cellStyle name="Currency [0] 2790" xfId="3670" hidden="1" xr:uid="{00000000-0005-0000-0000-0000770E0000}"/>
    <cellStyle name="Currency [0] 2791" xfId="3669" hidden="1" xr:uid="{00000000-0005-0000-0000-0000760E0000}"/>
    <cellStyle name="Currency [0] 2792" xfId="3659" hidden="1" xr:uid="{00000000-0005-0000-0000-00006C0E0000}"/>
    <cellStyle name="Currency [0] 2793" xfId="3655" hidden="1" xr:uid="{00000000-0005-0000-0000-0000680E0000}"/>
    <cellStyle name="Currency [0] 2794" xfId="3657" hidden="1" xr:uid="{00000000-0005-0000-0000-00006A0E0000}"/>
    <cellStyle name="Currency [0] 2795" xfId="3725" hidden="1" xr:uid="{00000000-0005-0000-0000-0000AE0E0000}"/>
    <cellStyle name="Currency [0] 2796" xfId="3096" hidden="1" xr:uid="{00000000-0005-0000-0000-0000390C0000}"/>
    <cellStyle name="Currency [0] 2797" xfId="3703" hidden="1" xr:uid="{00000000-0005-0000-0000-0000980E0000}"/>
    <cellStyle name="Currency [0] 2798" xfId="3731" hidden="1" xr:uid="{00000000-0005-0000-0000-0000B40E0000}"/>
    <cellStyle name="Currency [0] 2799" xfId="3733" hidden="1" xr:uid="{00000000-0005-0000-0000-0000B60E0000}"/>
    <cellStyle name="Currency [0] 28" xfId="33" hidden="1" xr:uid="{00000000-0005-0000-0000-000041000000}"/>
    <cellStyle name="Currency [0] 280" xfId="343" hidden="1" xr:uid="{00000000-0005-0000-0000-000078010000}"/>
    <cellStyle name="Currency [0] 2800" xfId="3608" hidden="1" xr:uid="{00000000-0005-0000-0000-0000390E0000}"/>
    <cellStyle name="Currency [0] 2801" xfId="3682" hidden="1" xr:uid="{00000000-0005-0000-0000-0000830E0000}"/>
    <cellStyle name="Currency [0] 2802" xfId="3638" hidden="1" xr:uid="{00000000-0005-0000-0000-0000570E0000}"/>
    <cellStyle name="Currency [0] 2803" xfId="3674" hidden="1" xr:uid="{00000000-0005-0000-0000-00007B0E0000}"/>
    <cellStyle name="Currency [0] 2804" xfId="3678" hidden="1" xr:uid="{00000000-0005-0000-0000-00007F0E0000}"/>
    <cellStyle name="Currency [0] 2805" xfId="3739" hidden="1" xr:uid="{00000000-0005-0000-0000-0000BC0E0000}"/>
    <cellStyle name="Currency [0] 2806" xfId="3083" hidden="1" xr:uid="{00000000-0005-0000-0000-00002C0C0000}"/>
    <cellStyle name="Currency [0] 2807" xfId="3721" hidden="1" xr:uid="{00000000-0005-0000-0000-0000AA0E0000}"/>
    <cellStyle name="Currency [0] 2808" xfId="3744" hidden="1" xr:uid="{00000000-0005-0000-0000-0000C10E0000}"/>
    <cellStyle name="Currency [0] 2809" xfId="3746" hidden="1" xr:uid="{00000000-0005-0000-0000-0000C30E0000}"/>
    <cellStyle name="Currency [0] 281" xfId="372" hidden="1" xr:uid="{00000000-0005-0000-0000-000095010000}"/>
    <cellStyle name="Currency [0] 2810" xfId="3602" hidden="1" xr:uid="{00000000-0005-0000-0000-0000330E0000}"/>
    <cellStyle name="Currency [0] 2811" xfId="3701" hidden="1" xr:uid="{00000000-0005-0000-0000-0000960E0000}"/>
    <cellStyle name="Currency [0] 2812" xfId="3668" hidden="1" xr:uid="{00000000-0005-0000-0000-0000750E0000}"/>
    <cellStyle name="Currency [0] 2813" xfId="3686" hidden="1" xr:uid="{00000000-0005-0000-0000-0000870E0000}"/>
    <cellStyle name="Currency [0] 2814" xfId="3683" hidden="1" xr:uid="{00000000-0005-0000-0000-0000840E0000}"/>
    <cellStyle name="Currency [0] 2815" xfId="3750" hidden="1" xr:uid="{00000000-0005-0000-0000-0000C70E0000}"/>
    <cellStyle name="Currency [0] 2816" xfId="3635" hidden="1" xr:uid="{00000000-0005-0000-0000-0000540E0000}"/>
    <cellStyle name="Currency [0] 2817" xfId="3735" hidden="1" xr:uid="{00000000-0005-0000-0000-0000B80E0000}"/>
    <cellStyle name="Currency [0] 2818" xfId="3757" hidden="1" xr:uid="{00000000-0005-0000-0000-0000CE0E0000}"/>
    <cellStyle name="Currency [0] 2819" xfId="3759" hidden="1" xr:uid="{00000000-0005-0000-0000-0000D00E0000}"/>
    <cellStyle name="Currency [0] 282" xfId="357" hidden="1" xr:uid="{00000000-0005-0000-0000-000086010000}"/>
    <cellStyle name="Currency [0] 2820" xfId="3687" hidden="1" xr:uid="{00000000-0005-0000-0000-0000880E0000}"/>
    <cellStyle name="Currency [0] 2821" xfId="3719" hidden="1" xr:uid="{00000000-0005-0000-0000-0000A80E0000}"/>
    <cellStyle name="Currency [0] 2822" xfId="3062" hidden="1" xr:uid="{00000000-0005-0000-0000-0000170C0000}"/>
    <cellStyle name="Currency [0] 2823" xfId="3705" hidden="1" xr:uid="{00000000-0005-0000-0000-00009A0E0000}"/>
    <cellStyle name="Currency [0] 2824" xfId="3702" hidden="1" xr:uid="{00000000-0005-0000-0000-0000970E0000}"/>
    <cellStyle name="Currency [0] 2825" xfId="3763" hidden="1" xr:uid="{00000000-0005-0000-0000-0000D40E0000}"/>
    <cellStyle name="Currency [0] 2826" xfId="3598" hidden="1" xr:uid="{00000000-0005-0000-0000-00002F0E0000}"/>
    <cellStyle name="Currency [0] 2827" xfId="3747" hidden="1" xr:uid="{00000000-0005-0000-0000-0000C40E0000}"/>
    <cellStyle name="Currency [0] 2828" xfId="3767" hidden="1" xr:uid="{00000000-0005-0000-0000-0000D80E0000}"/>
    <cellStyle name="Currency [0] 2829" xfId="3769" hidden="1" xr:uid="{00000000-0005-0000-0000-0000DA0E0000}"/>
    <cellStyle name="Currency [0] 283" xfId="330" hidden="1" xr:uid="{00000000-0005-0000-0000-00006B010000}"/>
    <cellStyle name="Currency [0] 2830" xfId="3706" hidden="1" xr:uid="{00000000-0005-0000-0000-00009B0E0000}"/>
    <cellStyle name="Currency [0] 2831" xfId="3734" hidden="1" xr:uid="{00000000-0005-0000-0000-0000B70E0000}"/>
    <cellStyle name="Currency [0] 2832" xfId="3694" hidden="1" xr:uid="{00000000-0005-0000-0000-00008F0E0000}"/>
    <cellStyle name="Currency [0] 2833" xfId="3723" hidden="1" xr:uid="{00000000-0005-0000-0000-0000AC0E0000}"/>
    <cellStyle name="Currency [0] 2834" xfId="3720" hidden="1" xr:uid="{00000000-0005-0000-0000-0000A90E0000}"/>
    <cellStyle name="Currency [0] 2835" xfId="3773" hidden="1" xr:uid="{00000000-0005-0000-0000-0000DE0E0000}"/>
    <cellStyle name="Currency [0] 2836" xfId="3601" hidden="1" xr:uid="{00000000-0005-0000-0000-0000320E0000}"/>
    <cellStyle name="Currency [0] 2837" xfId="3760" hidden="1" xr:uid="{00000000-0005-0000-0000-0000D10E0000}"/>
    <cellStyle name="Currency [0] 2838" xfId="3777" hidden="1" xr:uid="{00000000-0005-0000-0000-0000E20E0000}"/>
    <cellStyle name="Currency [0] 2839" xfId="3779" hidden="1" xr:uid="{00000000-0005-0000-0000-0000E40E0000}"/>
    <cellStyle name="Currency [0] 284" xfId="394" hidden="1" xr:uid="{00000000-0005-0000-0000-0000AB010000}"/>
    <cellStyle name="Currency [0] 2840" xfId="3660" hidden="1" xr:uid="{00000000-0005-0000-0000-00006D0E0000}"/>
    <cellStyle name="Currency [0] 2841" xfId="3696" hidden="1" xr:uid="{00000000-0005-0000-0000-0000910E0000}"/>
    <cellStyle name="Currency [0] 2842" xfId="3765" hidden="1" xr:uid="{00000000-0005-0000-0000-0000D60E0000}"/>
    <cellStyle name="Currency [0] 2843" xfId="3753" hidden="1" xr:uid="{00000000-0005-0000-0000-0000CA0E0000}"/>
    <cellStyle name="Currency [0] 2844" xfId="3770" hidden="1" xr:uid="{00000000-0005-0000-0000-0000DB0E0000}"/>
    <cellStyle name="Currency [0] 2845" xfId="3781" hidden="1" xr:uid="{00000000-0005-0000-0000-0000E60E0000}"/>
    <cellStyle name="Currency [0] 2846" xfId="3629" hidden="1" xr:uid="{00000000-0005-0000-0000-00004E0E0000}"/>
    <cellStyle name="Currency [0] 2847" xfId="3693" hidden="1" xr:uid="{00000000-0005-0000-0000-00008E0E0000}"/>
    <cellStyle name="Currency [0] 2848" xfId="3785" hidden="1" xr:uid="{00000000-0005-0000-0000-0000EA0E0000}"/>
    <cellStyle name="Currency [0] 2849" xfId="3787" hidden="1" xr:uid="{00000000-0005-0000-0000-0000EC0E0000}"/>
    <cellStyle name="Currency [0] 285" xfId="373" hidden="1" xr:uid="{00000000-0005-0000-0000-000096010000}"/>
    <cellStyle name="Currency [0] 2850" xfId="3742" hidden="1" xr:uid="{00000000-0005-0000-0000-0000BF0E0000}"/>
    <cellStyle name="Currency [0] 2851" xfId="3754" hidden="1" xr:uid="{00000000-0005-0000-0000-0000CB0E0000}"/>
    <cellStyle name="Currency [0] 2852" xfId="3782" hidden="1" xr:uid="{00000000-0005-0000-0000-0000E70E0000}"/>
    <cellStyle name="Currency [0] 2853" xfId="3755" hidden="1" xr:uid="{00000000-0005-0000-0000-0000CC0E0000}"/>
    <cellStyle name="Currency [0] 2854" xfId="3788" hidden="1" xr:uid="{00000000-0005-0000-0000-0000ED0E0000}"/>
    <cellStyle name="Currency [0] 2855" xfId="3790" hidden="1" xr:uid="{00000000-0005-0000-0000-0000EF0E0000}"/>
    <cellStyle name="Currency [0] 2856" xfId="3783" hidden="1" xr:uid="{00000000-0005-0000-0000-0000E80E0000}"/>
    <cellStyle name="Currency [0] 2857" xfId="3729" hidden="1" xr:uid="{00000000-0005-0000-0000-0000B20E0000}"/>
    <cellStyle name="Currency [0] 2858" xfId="3792" hidden="1" xr:uid="{00000000-0005-0000-0000-0000F10E0000}"/>
    <cellStyle name="Currency [0] 2859" xfId="3794" hidden="1" xr:uid="{00000000-0005-0000-0000-0000F30E0000}"/>
    <cellStyle name="Currency [0] 286" xfId="380" hidden="1" xr:uid="{00000000-0005-0000-0000-00009D010000}"/>
    <cellStyle name="Currency [0] 2860" xfId="3156" hidden="1" xr:uid="{00000000-0005-0000-0000-0000750C0000}"/>
    <cellStyle name="Currency [0] 2861" xfId="3097" hidden="1" xr:uid="{00000000-0005-0000-0000-00003A0C0000}"/>
    <cellStyle name="Currency [0] 2862" xfId="3800" hidden="1" xr:uid="{00000000-0005-0000-0000-0000F90E0000}"/>
    <cellStyle name="Currency [0] 2863" xfId="3806" hidden="1" xr:uid="{00000000-0005-0000-0000-0000FF0E0000}"/>
    <cellStyle name="Currency [0] 2864" xfId="3808" hidden="1" xr:uid="{00000000-0005-0000-0000-0000010F0000}"/>
    <cellStyle name="Currency [0] 2865" xfId="3087" hidden="1" xr:uid="{00000000-0005-0000-0000-0000300C0000}"/>
    <cellStyle name="Currency [0] 2866" xfId="3802" hidden="1" xr:uid="{00000000-0005-0000-0000-0000FB0E0000}"/>
    <cellStyle name="Currency [0] 2867" xfId="3810" hidden="1" xr:uid="{00000000-0005-0000-0000-0000030F0000}"/>
    <cellStyle name="Currency [0] 2868" xfId="3812" hidden="1" xr:uid="{00000000-0005-0000-0000-0000050F0000}"/>
    <cellStyle name="Currency [0] 2869" xfId="3801" hidden="1" xr:uid="{00000000-0005-0000-0000-0000FA0E0000}"/>
    <cellStyle name="Currency [0] 287" xfId="395" hidden="1" xr:uid="{00000000-0005-0000-0000-0000AC010000}"/>
    <cellStyle name="Currency [0] 2870" xfId="3132" hidden="1" xr:uid="{00000000-0005-0000-0000-00005D0C0000}"/>
    <cellStyle name="Currency [0] 2871" xfId="3823" hidden="1" xr:uid="{00000000-0005-0000-0000-0000100F0000}"/>
    <cellStyle name="Currency [0] 2872" xfId="3832" hidden="1" xr:uid="{00000000-0005-0000-0000-0000190F0000}"/>
    <cellStyle name="Currency [0] 2873" xfId="3843" hidden="1" xr:uid="{00000000-0005-0000-0000-0000240F0000}"/>
    <cellStyle name="Currency [0] 2874" xfId="3849" hidden="1" xr:uid="{00000000-0005-0000-0000-00002A0F0000}"/>
    <cellStyle name="Currency [0] 2875" xfId="3821" hidden="1" xr:uid="{00000000-0005-0000-0000-00000E0F0000}"/>
    <cellStyle name="Currency [0] 2876" xfId="3839" hidden="1" xr:uid="{00000000-0005-0000-0000-0000200F0000}"/>
    <cellStyle name="Currency [0] 2877" xfId="3861" hidden="1" xr:uid="{00000000-0005-0000-0000-0000360F0000}"/>
    <cellStyle name="Currency [0] 2878" xfId="3863" hidden="1" xr:uid="{00000000-0005-0000-0000-0000380F0000}"/>
    <cellStyle name="Currency [0] 2879" xfId="3797" hidden="1" xr:uid="{00000000-0005-0000-0000-0000F60E0000}"/>
    <cellStyle name="Currency [0] 288" xfId="396" hidden="1" xr:uid="{00000000-0005-0000-0000-0000AD010000}"/>
    <cellStyle name="Currency [0] 2880" xfId="3086" hidden="1" xr:uid="{00000000-0005-0000-0000-00002F0C0000}"/>
    <cellStyle name="Currency [0] 2881" xfId="3835" hidden="1" xr:uid="{00000000-0005-0000-0000-00001C0F0000}"/>
    <cellStyle name="Currency [0] 2882" xfId="3065" hidden="1" xr:uid="{00000000-0005-0000-0000-00001A0C0000}"/>
    <cellStyle name="Currency [0] 2883" xfId="3824" hidden="1" xr:uid="{00000000-0005-0000-0000-0000110F0000}"/>
    <cellStyle name="Currency [0] 2884" xfId="3868" hidden="1" xr:uid="{00000000-0005-0000-0000-00003D0F0000}"/>
    <cellStyle name="Currency [0] 2885" xfId="3836" hidden="1" xr:uid="{00000000-0005-0000-0000-00001D0F0000}"/>
    <cellStyle name="Currency [0] 2886" xfId="3844" hidden="1" xr:uid="{00000000-0005-0000-0000-0000250F0000}"/>
    <cellStyle name="Currency [0] 2887" xfId="3880" hidden="1" xr:uid="{00000000-0005-0000-0000-0000490F0000}"/>
    <cellStyle name="Currency [0] 2888" xfId="3882" hidden="1" xr:uid="{00000000-0005-0000-0000-00004B0F0000}"/>
    <cellStyle name="Currency [0] 2889" xfId="3838" hidden="1" xr:uid="{00000000-0005-0000-0000-00001F0F0000}"/>
    <cellStyle name="Currency [0] 289" xfId="371" hidden="1" xr:uid="{00000000-0005-0000-0000-000094010000}"/>
    <cellStyle name="Currency [0] 2890" xfId="3851" hidden="1" xr:uid="{00000000-0005-0000-0000-00002C0F0000}"/>
    <cellStyle name="Currency [0] 2891" xfId="3856" hidden="1" xr:uid="{00000000-0005-0000-0000-0000310F0000}"/>
    <cellStyle name="Currency [0] 2892" xfId="3850" hidden="1" xr:uid="{00000000-0005-0000-0000-00002B0F0000}"/>
    <cellStyle name="Currency [0] 2893" xfId="3898" hidden="1" xr:uid="{00000000-0005-0000-0000-00005B0F0000}"/>
    <cellStyle name="Currency [0] 2894" xfId="3906" hidden="1" xr:uid="{00000000-0005-0000-0000-0000630F0000}"/>
    <cellStyle name="Currency [0] 2895" xfId="3834" hidden="1" xr:uid="{00000000-0005-0000-0000-00001B0F0000}"/>
    <cellStyle name="Currency [0] 2896" xfId="3892" hidden="1" xr:uid="{00000000-0005-0000-0000-0000550F0000}"/>
    <cellStyle name="Currency [0] 2897" xfId="3915" hidden="1" xr:uid="{00000000-0005-0000-0000-00006C0F0000}"/>
    <cellStyle name="Currency [0] 2898" xfId="3917" hidden="1" xr:uid="{00000000-0005-0000-0000-00006E0F0000}"/>
    <cellStyle name="Currency [0] 2899" xfId="3817" hidden="1" xr:uid="{00000000-0005-0000-0000-00000A0F0000}"/>
    <cellStyle name="Currency [0] 29" xfId="25" hidden="1" xr:uid="{00000000-0005-0000-0000-000039000000}"/>
    <cellStyle name="Currency [0] 290" xfId="370" hidden="1" xr:uid="{00000000-0005-0000-0000-000093010000}"/>
    <cellStyle name="Currency [0] 2900" xfId="3827" hidden="1" xr:uid="{00000000-0005-0000-0000-0000140F0000}"/>
    <cellStyle name="Currency [0] 2901" xfId="3889" hidden="1" xr:uid="{00000000-0005-0000-0000-0000520F0000}"/>
    <cellStyle name="Currency [0] 2902" xfId="3854" hidden="1" xr:uid="{00000000-0005-0000-0000-00002F0F0000}"/>
    <cellStyle name="Currency [0] 2903" xfId="3804" hidden="1" xr:uid="{00000000-0005-0000-0000-0000FD0E0000}"/>
    <cellStyle name="Currency [0] 2904" xfId="3925" hidden="1" xr:uid="{00000000-0005-0000-0000-0000760F0000}"/>
    <cellStyle name="Currency [0] 2905" xfId="3890" hidden="1" xr:uid="{00000000-0005-0000-0000-0000530F0000}"/>
    <cellStyle name="Currency [0] 2906" xfId="3901" hidden="1" xr:uid="{00000000-0005-0000-0000-00005E0F0000}"/>
    <cellStyle name="Currency [0] 2907" xfId="3933" hidden="1" xr:uid="{00000000-0005-0000-0000-00007E0F0000}"/>
    <cellStyle name="Currency [0] 2908" xfId="3935" hidden="1" xr:uid="{00000000-0005-0000-0000-0000800F0000}"/>
    <cellStyle name="Currency [0] 2909" xfId="3887" hidden="1" xr:uid="{00000000-0005-0000-0000-0000500F0000}"/>
    <cellStyle name="Currency [0] 291" xfId="365" hidden="1" xr:uid="{00000000-0005-0000-0000-00008E010000}"/>
    <cellStyle name="Currency [0] 2910" xfId="3886" hidden="1" xr:uid="{00000000-0005-0000-0000-00004F0F0000}"/>
    <cellStyle name="Currency [0] 2911" xfId="3876" hidden="1" xr:uid="{00000000-0005-0000-0000-0000450F0000}"/>
    <cellStyle name="Currency [0] 2912" xfId="3872" hidden="1" xr:uid="{00000000-0005-0000-0000-0000410F0000}"/>
    <cellStyle name="Currency [0] 2913" xfId="3874" hidden="1" xr:uid="{00000000-0005-0000-0000-0000430F0000}"/>
    <cellStyle name="Currency [0] 2914" xfId="3942" hidden="1" xr:uid="{00000000-0005-0000-0000-0000870F0000}"/>
    <cellStyle name="Currency [0] 2915" xfId="3101" hidden="1" xr:uid="{00000000-0005-0000-0000-00003E0C0000}"/>
    <cellStyle name="Currency [0] 2916" xfId="3920" hidden="1" xr:uid="{00000000-0005-0000-0000-0000710F0000}"/>
    <cellStyle name="Currency [0] 2917" xfId="3948" hidden="1" xr:uid="{00000000-0005-0000-0000-00008D0F0000}"/>
    <cellStyle name="Currency [0] 2918" xfId="3950" hidden="1" xr:uid="{00000000-0005-0000-0000-00008F0F0000}"/>
    <cellStyle name="Currency [0] 2919" xfId="3825" hidden="1" xr:uid="{00000000-0005-0000-0000-0000120F0000}"/>
    <cellStyle name="Currency [0] 292" xfId="363" hidden="1" xr:uid="{00000000-0005-0000-0000-00008C010000}"/>
    <cellStyle name="Currency [0] 2920" xfId="3899" hidden="1" xr:uid="{00000000-0005-0000-0000-00005C0F0000}"/>
    <cellStyle name="Currency [0] 2921" xfId="3855" hidden="1" xr:uid="{00000000-0005-0000-0000-0000300F0000}"/>
    <cellStyle name="Currency [0] 2922" xfId="3891" hidden="1" xr:uid="{00000000-0005-0000-0000-0000540F0000}"/>
    <cellStyle name="Currency [0] 2923" xfId="3895" hidden="1" xr:uid="{00000000-0005-0000-0000-0000580F0000}"/>
    <cellStyle name="Currency [0] 2924" xfId="3956" hidden="1" xr:uid="{00000000-0005-0000-0000-0000950F0000}"/>
    <cellStyle name="Currency [0] 2925" xfId="3114" hidden="1" xr:uid="{00000000-0005-0000-0000-00004B0C0000}"/>
    <cellStyle name="Currency [0] 2926" xfId="3938" hidden="1" xr:uid="{00000000-0005-0000-0000-0000830F0000}"/>
    <cellStyle name="Currency [0] 2927" xfId="3961" hidden="1" xr:uid="{00000000-0005-0000-0000-00009A0F0000}"/>
    <cellStyle name="Currency [0] 2928" xfId="3963" hidden="1" xr:uid="{00000000-0005-0000-0000-00009C0F0000}"/>
    <cellStyle name="Currency [0] 2929" xfId="3819" hidden="1" xr:uid="{00000000-0005-0000-0000-00000C0F0000}"/>
    <cellStyle name="Currency [0] 293" xfId="364" hidden="1" xr:uid="{00000000-0005-0000-0000-00008D010000}"/>
    <cellStyle name="Currency [0] 2930" xfId="3918" hidden="1" xr:uid="{00000000-0005-0000-0000-00006F0F0000}"/>
    <cellStyle name="Currency [0] 2931" xfId="3885" hidden="1" xr:uid="{00000000-0005-0000-0000-00004E0F0000}"/>
    <cellStyle name="Currency [0] 2932" xfId="3903" hidden="1" xr:uid="{00000000-0005-0000-0000-0000600F0000}"/>
    <cellStyle name="Currency [0] 2933" xfId="3900" hidden="1" xr:uid="{00000000-0005-0000-0000-00005D0F0000}"/>
    <cellStyle name="Currency [0] 2934" xfId="3967" hidden="1" xr:uid="{00000000-0005-0000-0000-0000A00F0000}"/>
    <cellStyle name="Currency [0] 2935" xfId="3852" hidden="1" xr:uid="{00000000-0005-0000-0000-00002D0F0000}"/>
    <cellStyle name="Currency [0] 2936" xfId="3952" hidden="1" xr:uid="{00000000-0005-0000-0000-0000910F0000}"/>
    <cellStyle name="Currency [0] 2937" xfId="3974" hidden="1" xr:uid="{00000000-0005-0000-0000-0000A70F0000}"/>
    <cellStyle name="Currency [0] 2938" xfId="3976" hidden="1" xr:uid="{00000000-0005-0000-0000-0000A90F0000}"/>
    <cellStyle name="Currency [0] 2939" xfId="3904" hidden="1" xr:uid="{00000000-0005-0000-0000-0000610F0000}"/>
    <cellStyle name="Currency [0] 294" xfId="401" hidden="1" xr:uid="{00000000-0005-0000-0000-0000B2010000}"/>
    <cellStyle name="Currency [0] 2940" xfId="3936" hidden="1" xr:uid="{00000000-0005-0000-0000-0000810F0000}"/>
    <cellStyle name="Currency [0] 2941" xfId="3066" hidden="1" xr:uid="{00000000-0005-0000-0000-00001B0C0000}"/>
    <cellStyle name="Currency [0] 2942" xfId="3922" hidden="1" xr:uid="{00000000-0005-0000-0000-0000730F0000}"/>
    <cellStyle name="Currency [0] 2943" xfId="3919" hidden="1" xr:uid="{00000000-0005-0000-0000-0000700F0000}"/>
    <cellStyle name="Currency [0] 2944" xfId="3980" hidden="1" xr:uid="{00000000-0005-0000-0000-0000AD0F0000}"/>
    <cellStyle name="Currency [0] 2945" xfId="3815" hidden="1" xr:uid="{00000000-0005-0000-0000-0000080F0000}"/>
    <cellStyle name="Currency [0] 2946" xfId="3964" hidden="1" xr:uid="{00000000-0005-0000-0000-00009D0F0000}"/>
    <cellStyle name="Currency [0] 2947" xfId="3984" hidden="1" xr:uid="{00000000-0005-0000-0000-0000B10F0000}"/>
    <cellStyle name="Currency [0] 2948" xfId="3986" hidden="1" xr:uid="{00000000-0005-0000-0000-0000B30F0000}"/>
    <cellStyle name="Currency [0] 2949" xfId="3923" hidden="1" xr:uid="{00000000-0005-0000-0000-0000740F0000}"/>
    <cellStyle name="Currency [0] 295" xfId="186" hidden="1" xr:uid="{00000000-0005-0000-0000-0000DB000000}"/>
    <cellStyle name="Currency [0] 2950" xfId="3951" hidden="1" xr:uid="{00000000-0005-0000-0000-0000900F0000}"/>
    <cellStyle name="Currency [0] 2951" xfId="3911" hidden="1" xr:uid="{00000000-0005-0000-0000-0000680F0000}"/>
    <cellStyle name="Currency [0] 2952" xfId="3940" hidden="1" xr:uid="{00000000-0005-0000-0000-0000850F0000}"/>
    <cellStyle name="Currency [0] 2953" xfId="3937" hidden="1" xr:uid="{00000000-0005-0000-0000-0000820F0000}"/>
    <cellStyle name="Currency [0] 2954" xfId="3990" hidden="1" xr:uid="{00000000-0005-0000-0000-0000B70F0000}"/>
    <cellStyle name="Currency [0] 2955" xfId="3818" hidden="1" xr:uid="{00000000-0005-0000-0000-00000B0F0000}"/>
    <cellStyle name="Currency [0] 2956" xfId="3977" hidden="1" xr:uid="{00000000-0005-0000-0000-0000AA0F0000}"/>
    <cellStyle name="Currency [0] 2957" xfId="3994" hidden="1" xr:uid="{00000000-0005-0000-0000-0000BB0F0000}"/>
    <cellStyle name="Currency [0] 2958" xfId="3996" hidden="1" xr:uid="{00000000-0005-0000-0000-0000BD0F0000}"/>
    <cellStyle name="Currency [0] 2959" xfId="3877" hidden="1" xr:uid="{00000000-0005-0000-0000-0000460F0000}"/>
    <cellStyle name="Currency [0] 296" xfId="391" hidden="1" xr:uid="{00000000-0005-0000-0000-0000A8010000}"/>
    <cellStyle name="Currency [0] 2960" xfId="3913" hidden="1" xr:uid="{00000000-0005-0000-0000-00006A0F0000}"/>
    <cellStyle name="Currency [0] 2961" xfId="3982" hidden="1" xr:uid="{00000000-0005-0000-0000-0000AF0F0000}"/>
    <cellStyle name="Currency [0] 2962" xfId="3970" hidden="1" xr:uid="{00000000-0005-0000-0000-0000A30F0000}"/>
    <cellStyle name="Currency [0] 2963" xfId="3987" hidden="1" xr:uid="{00000000-0005-0000-0000-0000B40F0000}"/>
    <cellStyle name="Currency [0] 2964" xfId="3998" hidden="1" xr:uid="{00000000-0005-0000-0000-0000BF0F0000}"/>
    <cellStyle name="Currency [0] 2965" xfId="3846" hidden="1" xr:uid="{00000000-0005-0000-0000-0000270F0000}"/>
    <cellStyle name="Currency [0] 2966" xfId="3910" hidden="1" xr:uid="{00000000-0005-0000-0000-0000670F0000}"/>
    <cellStyle name="Currency [0] 2967" xfId="4002" hidden="1" xr:uid="{00000000-0005-0000-0000-0000C30F0000}"/>
    <cellStyle name="Currency [0] 2968" xfId="4004" hidden="1" xr:uid="{00000000-0005-0000-0000-0000C50F0000}"/>
    <cellStyle name="Currency [0] 2969" xfId="3959" hidden="1" xr:uid="{00000000-0005-0000-0000-0000980F0000}"/>
    <cellStyle name="Currency [0] 297" xfId="403" hidden="1" xr:uid="{00000000-0005-0000-0000-0000B4010000}"/>
    <cellStyle name="Currency [0] 2970" xfId="3971" hidden="1" xr:uid="{00000000-0005-0000-0000-0000A40F0000}"/>
    <cellStyle name="Currency [0] 2971" xfId="3999" hidden="1" xr:uid="{00000000-0005-0000-0000-0000C00F0000}"/>
    <cellStyle name="Currency [0] 2972" xfId="3972" hidden="1" xr:uid="{00000000-0005-0000-0000-0000A50F0000}"/>
    <cellStyle name="Currency [0] 2973" xfId="4005" hidden="1" xr:uid="{00000000-0005-0000-0000-0000C60F0000}"/>
    <cellStyle name="Currency [0] 2974" xfId="4007" hidden="1" xr:uid="{00000000-0005-0000-0000-0000C80F0000}"/>
    <cellStyle name="Currency [0] 2975" xfId="4000" hidden="1" xr:uid="{00000000-0005-0000-0000-0000C10F0000}"/>
    <cellStyle name="Currency [0] 2976" xfId="3946" hidden="1" xr:uid="{00000000-0005-0000-0000-00008B0F0000}"/>
    <cellStyle name="Currency [0] 2977" xfId="4009" hidden="1" xr:uid="{00000000-0005-0000-0000-0000CA0F0000}"/>
    <cellStyle name="Currency [0] 2978" xfId="4011" hidden="1" xr:uid="{00000000-0005-0000-0000-0000CC0F0000}"/>
    <cellStyle name="Currency [0] 2979" xfId="680" hidden="1" xr:uid="{00000000-0005-0000-0000-0000C9020000}"/>
    <cellStyle name="Currency [0] 298" xfId="404" hidden="1" xr:uid="{00000000-0005-0000-0000-0000B5010000}"/>
    <cellStyle name="Currency [0] 2980" xfId="684" hidden="1" xr:uid="{00000000-0005-0000-0000-0000CD020000}"/>
    <cellStyle name="Currency [0] 2981" xfId="678" hidden="1" xr:uid="{00000000-0005-0000-0000-0000C7020000}"/>
    <cellStyle name="Currency [0] 2982" xfId="665" hidden="1" xr:uid="{00000000-0005-0000-0000-0000BA020000}"/>
    <cellStyle name="Currency [0] 2983" xfId="4014" hidden="1" xr:uid="{00000000-0005-0000-0000-0000CF0F0000}"/>
    <cellStyle name="Currency [0] 2984" xfId="4020" hidden="1" xr:uid="{00000000-0005-0000-0000-0000D50F0000}"/>
    <cellStyle name="Currency [0] 2985" xfId="4022" hidden="1" xr:uid="{00000000-0005-0000-0000-0000D70F0000}"/>
    <cellStyle name="Currency [0] 2986" xfId="666" hidden="1" xr:uid="{00000000-0005-0000-0000-0000BB020000}"/>
    <cellStyle name="Currency [0] 2987" xfId="4016" hidden="1" xr:uid="{00000000-0005-0000-0000-0000D10F0000}"/>
    <cellStyle name="Currency [0] 2988" xfId="4024" hidden="1" xr:uid="{00000000-0005-0000-0000-0000D90F0000}"/>
    <cellStyle name="Currency [0] 2989" xfId="4026" hidden="1" xr:uid="{00000000-0005-0000-0000-0000DB0F0000}"/>
    <cellStyle name="Currency [0] 299" xfId="342" hidden="1" xr:uid="{00000000-0005-0000-0000-000077010000}"/>
    <cellStyle name="Currency [0] 2990" xfId="4015" hidden="1" xr:uid="{00000000-0005-0000-0000-0000D00F0000}"/>
    <cellStyle name="Currency [0] 2991" xfId="657" hidden="1" xr:uid="{00000000-0005-0000-0000-0000B2020000}"/>
    <cellStyle name="Currency [0] 2992" xfId="4037" hidden="1" xr:uid="{00000000-0005-0000-0000-0000E60F0000}"/>
    <cellStyle name="Currency [0] 2993" xfId="4046" hidden="1" xr:uid="{00000000-0005-0000-0000-0000EF0F0000}"/>
    <cellStyle name="Currency [0] 2994" xfId="4057" hidden="1" xr:uid="{00000000-0005-0000-0000-0000FA0F0000}"/>
    <cellStyle name="Currency [0] 2995" xfId="4063" hidden="1" xr:uid="{00000000-0005-0000-0000-000000100000}"/>
    <cellStyle name="Currency [0] 2996" xfId="4035" hidden="1" xr:uid="{00000000-0005-0000-0000-0000E40F0000}"/>
    <cellStyle name="Currency [0] 2997" xfId="4053" hidden="1" xr:uid="{00000000-0005-0000-0000-0000F60F0000}"/>
    <cellStyle name="Currency [0] 2998" xfId="4075" hidden="1" xr:uid="{00000000-0005-0000-0000-00000C100000}"/>
    <cellStyle name="Currency [0] 2999" xfId="4077" hidden="1" xr:uid="{00000000-0005-0000-0000-00000E100000}"/>
    <cellStyle name="Currency [0] 3" xfId="71" hidden="1" xr:uid="{00000000-0005-0000-0000-000067000000}"/>
    <cellStyle name="Currency [0] 30" xfId="26" hidden="1" xr:uid="{00000000-0005-0000-0000-00003A000000}"/>
    <cellStyle name="Currency [0] 300" xfId="378" hidden="1" xr:uid="{00000000-0005-0000-0000-00009B010000}"/>
    <cellStyle name="Currency [0] 3000" xfId="683" hidden="1" xr:uid="{00000000-0005-0000-0000-0000CC020000}"/>
    <cellStyle name="Currency [0] 3001" xfId="658" hidden="1" xr:uid="{00000000-0005-0000-0000-0000B3020000}"/>
    <cellStyle name="Currency [0] 3002" xfId="4049" hidden="1" xr:uid="{00000000-0005-0000-0000-0000F20F0000}"/>
    <cellStyle name="Currency [0] 3003" xfId="661" hidden="1" xr:uid="{00000000-0005-0000-0000-0000B6020000}"/>
    <cellStyle name="Currency [0] 3004" xfId="4038" hidden="1" xr:uid="{00000000-0005-0000-0000-0000E70F0000}"/>
    <cellStyle name="Currency [0] 3005" xfId="4082" hidden="1" xr:uid="{00000000-0005-0000-0000-000013100000}"/>
    <cellStyle name="Currency [0] 3006" xfId="4050" hidden="1" xr:uid="{00000000-0005-0000-0000-0000F30F0000}"/>
    <cellStyle name="Currency [0] 3007" xfId="4058" hidden="1" xr:uid="{00000000-0005-0000-0000-0000FB0F0000}"/>
    <cellStyle name="Currency [0] 3008" xfId="4094" hidden="1" xr:uid="{00000000-0005-0000-0000-00001F100000}"/>
    <cellStyle name="Currency [0] 3009" xfId="4096" hidden="1" xr:uid="{00000000-0005-0000-0000-000021100000}"/>
    <cellStyle name="Currency [0] 301" xfId="358" hidden="1" xr:uid="{00000000-0005-0000-0000-000087010000}"/>
    <cellStyle name="Currency [0] 3010" xfId="4052" hidden="1" xr:uid="{00000000-0005-0000-0000-0000F50F0000}"/>
    <cellStyle name="Currency [0] 3011" xfId="4065" hidden="1" xr:uid="{00000000-0005-0000-0000-000002100000}"/>
    <cellStyle name="Currency [0] 3012" xfId="4070" hidden="1" xr:uid="{00000000-0005-0000-0000-000007100000}"/>
    <cellStyle name="Currency [0] 3013" xfId="4064" hidden="1" xr:uid="{00000000-0005-0000-0000-000001100000}"/>
    <cellStyle name="Currency [0] 3014" xfId="4112" hidden="1" xr:uid="{00000000-0005-0000-0000-000031100000}"/>
    <cellStyle name="Currency [0] 3015" xfId="4120" hidden="1" xr:uid="{00000000-0005-0000-0000-000039100000}"/>
    <cellStyle name="Currency [0] 3016" xfId="4048" hidden="1" xr:uid="{00000000-0005-0000-0000-0000F10F0000}"/>
    <cellStyle name="Currency [0] 3017" xfId="4106" hidden="1" xr:uid="{00000000-0005-0000-0000-00002B100000}"/>
    <cellStyle name="Currency [0] 3018" xfId="4129" hidden="1" xr:uid="{00000000-0005-0000-0000-000042100000}"/>
    <cellStyle name="Currency [0] 3019" xfId="4131" hidden="1" xr:uid="{00000000-0005-0000-0000-000044100000}"/>
    <cellStyle name="Currency [0] 302" xfId="374" hidden="1" xr:uid="{00000000-0005-0000-0000-000097010000}"/>
    <cellStyle name="Currency [0] 3020" xfId="4031" hidden="1" xr:uid="{00000000-0005-0000-0000-0000E00F0000}"/>
    <cellStyle name="Currency [0] 3021" xfId="4041" hidden="1" xr:uid="{00000000-0005-0000-0000-0000EA0F0000}"/>
    <cellStyle name="Currency [0] 3022" xfId="4103" hidden="1" xr:uid="{00000000-0005-0000-0000-000028100000}"/>
    <cellStyle name="Currency [0] 3023" xfId="4068" hidden="1" xr:uid="{00000000-0005-0000-0000-000005100000}"/>
    <cellStyle name="Currency [0] 3024" xfId="4018" hidden="1" xr:uid="{00000000-0005-0000-0000-0000D30F0000}"/>
    <cellStyle name="Currency [0] 3025" xfId="4139" hidden="1" xr:uid="{00000000-0005-0000-0000-00004C100000}"/>
    <cellStyle name="Currency [0] 3026" xfId="4104" hidden="1" xr:uid="{00000000-0005-0000-0000-000029100000}"/>
    <cellStyle name="Currency [0] 3027" xfId="4115" hidden="1" xr:uid="{00000000-0005-0000-0000-000034100000}"/>
    <cellStyle name="Currency [0] 3028" xfId="4147" hidden="1" xr:uid="{00000000-0005-0000-0000-000054100000}"/>
    <cellStyle name="Currency [0] 3029" xfId="4149" hidden="1" xr:uid="{00000000-0005-0000-0000-000056100000}"/>
    <cellStyle name="Currency [0] 303" xfId="376" hidden="1" xr:uid="{00000000-0005-0000-0000-000099010000}"/>
    <cellStyle name="Currency [0] 3030" xfId="4101" hidden="1" xr:uid="{00000000-0005-0000-0000-000026100000}"/>
    <cellStyle name="Currency [0] 3031" xfId="4100" hidden="1" xr:uid="{00000000-0005-0000-0000-000025100000}"/>
    <cellStyle name="Currency [0] 3032" xfId="4090" hidden="1" xr:uid="{00000000-0005-0000-0000-00001B100000}"/>
    <cellStyle name="Currency [0] 3033" xfId="4086" hidden="1" xr:uid="{00000000-0005-0000-0000-000017100000}"/>
    <cellStyle name="Currency [0] 3034" xfId="4088" hidden="1" xr:uid="{00000000-0005-0000-0000-000019100000}"/>
    <cellStyle name="Currency [0] 3035" xfId="4156" hidden="1" xr:uid="{00000000-0005-0000-0000-00005D100000}"/>
    <cellStyle name="Currency [0] 3036" xfId="671" hidden="1" xr:uid="{00000000-0005-0000-0000-0000C0020000}"/>
    <cellStyle name="Currency [0] 3037" xfId="4134" hidden="1" xr:uid="{00000000-0005-0000-0000-000047100000}"/>
    <cellStyle name="Currency [0] 3038" xfId="4162" hidden="1" xr:uid="{00000000-0005-0000-0000-000063100000}"/>
    <cellStyle name="Currency [0] 3039" xfId="4164" hidden="1" xr:uid="{00000000-0005-0000-0000-000065100000}"/>
    <cellStyle name="Currency [0] 304" xfId="407" hidden="1" xr:uid="{00000000-0005-0000-0000-0000B8010000}"/>
    <cellStyle name="Currency [0] 3040" xfId="4039" hidden="1" xr:uid="{00000000-0005-0000-0000-0000E80F0000}"/>
    <cellStyle name="Currency [0] 3041" xfId="4113" hidden="1" xr:uid="{00000000-0005-0000-0000-000032100000}"/>
    <cellStyle name="Currency [0] 3042" xfId="4069" hidden="1" xr:uid="{00000000-0005-0000-0000-000006100000}"/>
    <cellStyle name="Currency [0] 3043" xfId="4105" hidden="1" xr:uid="{00000000-0005-0000-0000-00002A100000}"/>
    <cellStyle name="Currency [0] 3044" xfId="4109" hidden="1" xr:uid="{00000000-0005-0000-0000-00002E100000}"/>
    <cellStyle name="Currency [0] 3045" xfId="4170" hidden="1" xr:uid="{00000000-0005-0000-0000-00006B100000}"/>
    <cellStyle name="Currency [0] 3046" xfId="674" hidden="1" xr:uid="{00000000-0005-0000-0000-0000C3020000}"/>
    <cellStyle name="Currency [0] 3047" xfId="4152" hidden="1" xr:uid="{00000000-0005-0000-0000-000059100000}"/>
    <cellStyle name="Currency [0] 3048" xfId="4175" hidden="1" xr:uid="{00000000-0005-0000-0000-000070100000}"/>
    <cellStyle name="Currency [0] 3049" xfId="4177" hidden="1" xr:uid="{00000000-0005-0000-0000-000072100000}"/>
    <cellStyle name="Currency [0] 305" xfId="201" hidden="1" xr:uid="{00000000-0005-0000-0000-0000EA000000}"/>
    <cellStyle name="Currency [0] 3050" xfId="4033" hidden="1" xr:uid="{00000000-0005-0000-0000-0000E20F0000}"/>
    <cellStyle name="Currency [0] 3051" xfId="4132" hidden="1" xr:uid="{00000000-0005-0000-0000-000045100000}"/>
    <cellStyle name="Currency [0] 3052" xfId="4099" hidden="1" xr:uid="{00000000-0005-0000-0000-000024100000}"/>
    <cellStyle name="Currency [0] 3053" xfId="4117" hidden="1" xr:uid="{00000000-0005-0000-0000-000036100000}"/>
    <cellStyle name="Currency [0] 3054" xfId="4114" hidden="1" xr:uid="{00000000-0005-0000-0000-000033100000}"/>
    <cellStyle name="Currency [0] 3055" xfId="4181" hidden="1" xr:uid="{00000000-0005-0000-0000-000076100000}"/>
    <cellStyle name="Currency [0] 3056" xfId="4066" hidden="1" xr:uid="{00000000-0005-0000-0000-000003100000}"/>
    <cellStyle name="Currency [0] 3057" xfId="4166" hidden="1" xr:uid="{00000000-0005-0000-0000-000067100000}"/>
    <cellStyle name="Currency [0] 3058" xfId="4188" hidden="1" xr:uid="{00000000-0005-0000-0000-00007D100000}"/>
    <cellStyle name="Currency [0] 3059" xfId="4190" hidden="1" xr:uid="{00000000-0005-0000-0000-00007F100000}"/>
    <cellStyle name="Currency [0] 306" xfId="399" hidden="1" xr:uid="{00000000-0005-0000-0000-0000B0010000}"/>
    <cellStyle name="Currency [0] 3060" xfId="4118" hidden="1" xr:uid="{00000000-0005-0000-0000-000037100000}"/>
    <cellStyle name="Currency [0] 3061" xfId="4150" hidden="1" xr:uid="{00000000-0005-0000-0000-000057100000}"/>
    <cellStyle name="Currency [0] 3062" xfId="682" hidden="1" xr:uid="{00000000-0005-0000-0000-0000CB020000}"/>
    <cellStyle name="Currency [0] 3063" xfId="4136" hidden="1" xr:uid="{00000000-0005-0000-0000-000049100000}"/>
    <cellStyle name="Currency [0] 3064" xfId="4133" hidden="1" xr:uid="{00000000-0005-0000-0000-000046100000}"/>
    <cellStyle name="Currency [0] 3065" xfId="4194" hidden="1" xr:uid="{00000000-0005-0000-0000-000083100000}"/>
    <cellStyle name="Currency [0] 3066" xfId="4029" hidden="1" xr:uid="{00000000-0005-0000-0000-0000DE0F0000}"/>
    <cellStyle name="Currency [0] 3067" xfId="4178" hidden="1" xr:uid="{00000000-0005-0000-0000-000073100000}"/>
    <cellStyle name="Currency [0] 3068" xfId="4198" hidden="1" xr:uid="{00000000-0005-0000-0000-000087100000}"/>
    <cellStyle name="Currency [0] 3069" xfId="4200" hidden="1" xr:uid="{00000000-0005-0000-0000-000089100000}"/>
    <cellStyle name="Currency [0] 307" xfId="409" hidden="1" xr:uid="{00000000-0005-0000-0000-0000BA010000}"/>
    <cellStyle name="Currency [0] 3070" xfId="4137" hidden="1" xr:uid="{00000000-0005-0000-0000-00004A100000}"/>
    <cellStyle name="Currency [0] 3071" xfId="4165" hidden="1" xr:uid="{00000000-0005-0000-0000-000066100000}"/>
    <cellStyle name="Currency [0] 3072" xfId="4125" hidden="1" xr:uid="{00000000-0005-0000-0000-00003E100000}"/>
    <cellStyle name="Currency [0] 3073" xfId="4154" hidden="1" xr:uid="{00000000-0005-0000-0000-00005B100000}"/>
    <cellStyle name="Currency [0] 3074" xfId="4151" hidden="1" xr:uid="{00000000-0005-0000-0000-000058100000}"/>
    <cellStyle name="Currency [0] 3075" xfId="4204" hidden="1" xr:uid="{00000000-0005-0000-0000-00008D100000}"/>
    <cellStyle name="Currency [0] 3076" xfId="4032" hidden="1" xr:uid="{00000000-0005-0000-0000-0000E10F0000}"/>
    <cellStyle name="Currency [0] 3077" xfId="4191" hidden="1" xr:uid="{00000000-0005-0000-0000-000080100000}"/>
    <cellStyle name="Currency [0] 3078" xfId="4208" hidden="1" xr:uid="{00000000-0005-0000-0000-000091100000}"/>
    <cellStyle name="Currency [0] 3079" xfId="4210" hidden="1" xr:uid="{00000000-0005-0000-0000-000093100000}"/>
    <cellStyle name="Currency [0] 308" xfId="410" hidden="1" xr:uid="{00000000-0005-0000-0000-0000BB010000}"/>
    <cellStyle name="Currency [0] 3080" xfId="4091" hidden="1" xr:uid="{00000000-0005-0000-0000-00001C100000}"/>
    <cellStyle name="Currency [0] 3081" xfId="4127" hidden="1" xr:uid="{00000000-0005-0000-0000-000040100000}"/>
    <cellStyle name="Currency [0] 3082" xfId="4196" hidden="1" xr:uid="{00000000-0005-0000-0000-000085100000}"/>
    <cellStyle name="Currency [0] 3083" xfId="4184" hidden="1" xr:uid="{00000000-0005-0000-0000-000079100000}"/>
    <cellStyle name="Currency [0] 3084" xfId="4201" hidden="1" xr:uid="{00000000-0005-0000-0000-00008A100000}"/>
    <cellStyle name="Currency [0] 3085" xfId="4212" hidden="1" xr:uid="{00000000-0005-0000-0000-000095100000}"/>
    <cellStyle name="Currency [0] 3086" xfId="4060" hidden="1" xr:uid="{00000000-0005-0000-0000-0000FD0F0000}"/>
    <cellStyle name="Currency [0] 3087" xfId="4124" hidden="1" xr:uid="{00000000-0005-0000-0000-00003D100000}"/>
    <cellStyle name="Currency [0] 3088" xfId="4216" hidden="1" xr:uid="{00000000-0005-0000-0000-000099100000}"/>
    <cellStyle name="Currency [0] 3089" xfId="4218" hidden="1" xr:uid="{00000000-0005-0000-0000-00009B100000}"/>
    <cellStyle name="Currency [0] 309" xfId="338" hidden="1" xr:uid="{00000000-0005-0000-0000-000073010000}"/>
    <cellStyle name="Currency [0] 3090" xfId="4173" hidden="1" xr:uid="{00000000-0005-0000-0000-00006E100000}"/>
    <cellStyle name="Currency [0] 3091" xfId="4185" hidden="1" xr:uid="{00000000-0005-0000-0000-00007A100000}"/>
    <cellStyle name="Currency [0] 3092" xfId="4213" hidden="1" xr:uid="{00000000-0005-0000-0000-000096100000}"/>
    <cellStyle name="Currency [0] 3093" xfId="4186" hidden="1" xr:uid="{00000000-0005-0000-0000-00007B100000}"/>
    <cellStyle name="Currency [0] 3094" xfId="4219" hidden="1" xr:uid="{00000000-0005-0000-0000-00009C100000}"/>
    <cellStyle name="Currency [0] 3095" xfId="4221" hidden="1" xr:uid="{00000000-0005-0000-0000-00009E100000}"/>
    <cellStyle name="Currency [0] 3096" xfId="4214" hidden="1" xr:uid="{00000000-0005-0000-0000-000097100000}"/>
    <cellStyle name="Currency [0] 3097" xfId="4160" hidden="1" xr:uid="{00000000-0005-0000-0000-000061100000}"/>
    <cellStyle name="Currency [0] 3098" xfId="4223" hidden="1" xr:uid="{00000000-0005-0000-0000-0000A0100000}"/>
    <cellStyle name="Currency [0] 3099" xfId="4225" hidden="1" xr:uid="{00000000-0005-0000-0000-0000A2100000}"/>
    <cellStyle name="Currency [0] 31" xfId="29" hidden="1" xr:uid="{00000000-0005-0000-0000-00003D000000}"/>
    <cellStyle name="Currency [0] 310" xfId="389" hidden="1" xr:uid="{00000000-0005-0000-0000-0000A6010000}"/>
    <cellStyle name="Currency [0] 3100" xfId="4282" hidden="1" xr:uid="{00000000-0005-0000-0000-0000DB100000}"/>
    <cellStyle name="Currency [0] 3101" xfId="4301" hidden="1" xr:uid="{00000000-0005-0000-0000-0000EE100000}"/>
    <cellStyle name="Currency [0] 3102" xfId="4308" hidden="1" xr:uid="{00000000-0005-0000-0000-0000F5100000}"/>
    <cellStyle name="Currency [0] 3103" xfId="4315" hidden="1" xr:uid="{00000000-0005-0000-0000-0000FC100000}"/>
    <cellStyle name="Currency [0] 3104" xfId="4320" hidden="1" xr:uid="{00000000-0005-0000-0000-000001110000}"/>
    <cellStyle name="Currency [0] 3105" xfId="4299" hidden="1" xr:uid="{00000000-0005-0000-0000-0000EC100000}"/>
    <cellStyle name="Currency [0] 3106" xfId="4310" hidden="1" xr:uid="{00000000-0005-0000-0000-0000F7100000}"/>
    <cellStyle name="Currency [0] 3107" xfId="4324" hidden="1" xr:uid="{00000000-0005-0000-0000-000005110000}"/>
    <cellStyle name="Currency [0] 3108" xfId="4326" hidden="1" xr:uid="{00000000-0005-0000-0000-000007110000}"/>
    <cellStyle name="Currency [0] 3109" xfId="4309" hidden="1" xr:uid="{00000000-0005-0000-0000-0000F6100000}"/>
    <cellStyle name="Currency [0] 311" xfId="369" hidden="1" xr:uid="{00000000-0005-0000-0000-000092010000}"/>
    <cellStyle name="Currency [0] 3110" xfId="4283" hidden="1" xr:uid="{00000000-0005-0000-0000-0000DC100000}"/>
    <cellStyle name="Currency [0] 3111" xfId="4337" hidden="1" xr:uid="{00000000-0005-0000-0000-000012110000}"/>
    <cellStyle name="Currency [0] 3112" xfId="4346" hidden="1" xr:uid="{00000000-0005-0000-0000-00001B110000}"/>
    <cellStyle name="Currency [0] 3113" xfId="4357" hidden="1" xr:uid="{00000000-0005-0000-0000-000026110000}"/>
    <cellStyle name="Currency [0] 3114" xfId="4363" hidden="1" xr:uid="{00000000-0005-0000-0000-00002C110000}"/>
    <cellStyle name="Currency [0] 3115" xfId="4335" hidden="1" xr:uid="{00000000-0005-0000-0000-000010110000}"/>
    <cellStyle name="Currency [0] 3116" xfId="4353" hidden="1" xr:uid="{00000000-0005-0000-0000-000022110000}"/>
    <cellStyle name="Currency [0] 3117" xfId="4375" hidden="1" xr:uid="{00000000-0005-0000-0000-000038110000}"/>
    <cellStyle name="Currency [0] 3118" xfId="4377" hidden="1" xr:uid="{00000000-0005-0000-0000-00003A110000}"/>
    <cellStyle name="Currency [0] 3119" xfId="4305" hidden="1" xr:uid="{00000000-0005-0000-0000-0000F2100000}"/>
    <cellStyle name="Currency [0] 312" xfId="381" hidden="1" xr:uid="{00000000-0005-0000-0000-00009E010000}"/>
    <cellStyle name="Currency [0] 3120" xfId="4289" hidden="1" xr:uid="{00000000-0005-0000-0000-0000E2100000}"/>
    <cellStyle name="Currency [0] 3121" xfId="4349" hidden="1" xr:uid="{00000000-0005-0000-0000-00001E110000}"/>
    <cellStyle name="Currency [0] 3122" xfId="4294" hidden="1" xr:uid="{00000000-0005-0000-0000-0000E7100000}"/>
    <cellStyle name="Currency [0] 3123" xfId="4338" hidden="1" xr:uid="{00000000-0005-0000-0000-000013110000}"/>
    <cellStyle name="Currency [0] 3124" xfId="4382" hidden="1" xr:uid="{00000000-0005-0000-0000-00003F110000}"/>
    <cellStyle name="Currency [0] 3125" xfId="4350" hidden="1" xr:uid="{00000000-0005-0000-0000-00001F110000}"/>
    <cellStyle name="Currency [0] 3126" xfId="4358" hidden="1" xr:uid="{00000000-0005-0000-0000-000027110000}"/>
    <cellStyle name="Currency [0] 3127" xfId="4394" hidden="1" xr:uid="{00000000-0005-0000-0000-00004B110000}"/>
    <cellStyle name="Currency [0] 3128" xfId="4396" hidden="1" xr:uid="{00000000-0005-0000-0000-00004D110000}"/>
    <cellStyle name="Currency [0] 3129" xfId="4352" hidden="1" xr:uid="{00000000-0005-0000-0000-000021110000}"/>
    <cellStyle name="Currency [0] 313" xfId="379" hidden="1" xr:uid="{00000000-0005-0000-0000-00009C010000}"/>
    <cellStyle name="Currency [0] 3130" xfId="4365" hidden="1" xr:uid="{00000000-0005-0000-0000-00002E110000}"/>
    <cellStyle name="Currency [0] 3131" xfId="4370" hidden="1" xr:uid="{00000000-0005-0000-0000-000033110000}"/>
    <cellStyle name="Currency [0] 3132" xfId="4364" hidden="1" xr:uid="{00000000-0005-0000-0000-00002D110000}"/>
    <cellStyle name="Currency [0] 3133" xfId="4412" hidden="1" xr:uid="{00000000-0005-0000-0000-00005D110000}"/>
    <cellStyle name="Currency [0] 3134" xfId="4420" hidden="1" xr:uid="{00000000-0005-0000-0000-000065110000}"/>
    <cellStyle name="Currency [0] 3135" xfId="4348" hidden="1" xr:uid="{00000000-0005-0000-0000-00001D110000}"/>
    <cellStyle name="Currency [0] 3136" xfId="4406" hidden="1" xr:uid="{00000000-0005-0000-0000-000057110000}"/>
    <cellStyle name="Currency [0] 3137" xfId="4429" hidden="1" xr:uid="{00000000-0005-0000-0000-00006E110000}"/>
    <cellStyle name="Currency [0] 3138" xfId="4431" hidden="1" xr:uid="{00000000-0005-0000-0000-000070110000}"/>
    <cellStyle name="Currency [0] 3139" xfId="4331" hidden="1" xr:uid="{00000000-0005-0000-0000-00000C110000}"/>
    <cellStyle name="Currency [0] 314" xfId="412" hidden="1" xr:uid="{00000000-0005-0000-0000-0000BD010000}"/>
    <cellStyle name="Currency [0] 3140" xfId="4341" hidden="1" xr:uid="{00000000-0005-0000-0000-000016110000}"/>
    <cellStyle name="Currency [0] 3141" xfId="4403" hidden="1" xr:uid="{00000000-0005-0000-0000-000054110000}"/>
    <cellStyle name="Currency [0] 3142" xfId="4368" hidden="1" xr:uid="{00000000-0005-0000-0000-000031110000}"/>
    <cellStyle name="Currency [0] 3143" xfId="4313" hidden="1" xr:uid="{00000000-0005-0000-0000-0000FA100000}"/>
    <cellStyle name="Currency [0] 3144" xfId="4439" hidden="1" xr:uid="{00000000-0005-0000-0000-000078110000}"/>
    <cellStyle name="Currency [0] 3145" xfId="4404" hidden="1" xr:uid="{00000000-0005-0000-0000-000055110000}"/>
    <cellStyle name="Currency [0] 3146" xfId="4415" hidden="1" xr:uid="{00000000-0005-0000-0000-000060110000}"/>
    <cellStyle name="Currency [0] 3147" xfId="4447" hidden="1" xr:uid="{00000000-0005-0000-0000-000080110000}"/>
    <cellStyle name="Currency [0] 3148" xfId="4449" hidden="1" xr:uid="{00000000-0005-0000-0000-000082110000}"/>
    <cellStyle name="Currency [0] 3149" xfId="4401" hidden="1" xr:uid="{00000000-0005-0000-0000-000052110000}"/>
    <cellStyle name="Currency [0] 315" xfId="356" hidden="1" xr:uid="{00000000-0005-0000-0000-000085010000}"/>
    <cellStyle name="Currency [0] 3150" xfId="4400" hidden="1" xr:uid="{00000000-0005-0000-0000-000051110000}"/>
    <cellStyle name="Currency [0] 3151" xfId="4390" hidden="1" xr:uid="{00000000-0005-0000-0000-000047110000}"/>
    <cellStyle name="Currency [0] 3152" xfId="4386" hidden="1" xr:uid="{00000000-0005-0000-0000-000043110000}"/>
    <cellStyle name="Currency [0] 3153" xfId="4388" hidden="1" xr:uid="{00000000-0005-0000-0000-000045110000}"/>
    <cellStyle name="Currency [0] 3154" xfId="4456" hidden="1" xr:uid="{00000000-0005-0000-0000-000089110000}"/>
    <cellStyle name="Currency [0] 3155" xfId="4291" hidden="1" xr:uid="{00000000-0005-0000-0000-0000E4100000}"/>
    <cellStyle name="Currency [0] 3156" xfId="4434" hidden="1" xr:uid="{00000000-0005-0000-0000-000073110000}"/>
    <cellStyle name="Currency [0] 3157" xfId="4462" hidden="1" xr:uid="{00000000-0005-0000-0000-00008F110000}"/>
    <cellStyle name="Currency [0] 3158" xfId="4464" hidden="1" xr:uid="{00000000-0005-0000-0000-000091110000}"/>
    <cellStyle name="Currency [0] 3159" xfId="4339" hidden="1" xr:uid="{00000000-0005-0000-0000-000014110000}"/>
    <cellStyle name="Currency [0] 316" xfId="406" hidden="1" xr:uid="{00000000-0005-0000-0000-0000B7010000}"/>
    <cellStyle name="Currency [0] 3160" xfId="4413" hidden="1" xr:uid="{00000000-0005-0000-0000-00005E110000}"/>
    <cellStyle name="Currency [0] 3161" xfId="4369" hidden="1" xr:uid="{00000000-0005-0000-0000-000032110000}"/>
    <cellStyle name="Currency [0] 3162" xfId="4405" hidden="1" xr:uid="{00000000-0005-0000-0000-000056110000}"/>
    <cellStyle name="Currency [0] 3163" xfId="4409" hidden="1" xr:uid="{00000000-0005-0000-0000-00005A110000}"/>
    <cellStyle name="Currency [0] 3164" xfId="4470" hidden="1" xr:uid="{00000000-0005-0000-0000-000097110000}"/>
    <cellStyle name="Currency [0] 3165" xfId="4286" hidden="1" xr:uid="{00000000-0005-0000-0000-0000DF100000}"/>
    <cellStyle name="Currency [0] 3166" xfId="4452" hidden="1" xr:uid="{00000000-0005-0000-0000-000085110000}"/>
    <cellStyle name="Currency [0] 3167" xfId="4475" hidden="1" xr:uid="{00000000-0005-0000-0000-00009C110000}"/>
    <cellStyle name="Currency [0] 3168" xfId="4477" hidden="1" xr:uid="{00000000-0005-0000-0000-00009E110000}"/>
    <cellStyle name="Currency [0] 3169" xfId="4333" hidden="1" xr:uid="{00000000-0005-0000-0000-00000E110000}"/>
    <cellStyle name="Currency [0] 317" xfId="416" hidden="1" xr:uid="{00000000-0005-0000-0000-0000C1010000}"/>
    <cellStyle name="Currency [0] 3170" xfId="4432" hidden="1" xr:uid="{00000000-0005-0000-0000-000071110000}"/>
    <cellStyle name="Currency [0] 3171" xfId="4399" hidden="1" xr:uid="{00000000-0005-0000-0000-000050110000}"/>
    <cellStyle name="Currency [0] 3172" xfId="4417" hidden="1" xr:uid="{00000000-0005-0000-0000-000062110000}"/>
    <cellStyle name="Currency [0] 3173" xfId="4414" hidden="1" xr:uid="{00000000-0005-0000-0000-00005F110000}"/>
    <cellStyle name="Currency [0] 3174" xfId="4481" hidden="1" xr:uid="{00000000-0005-0000-0000-0000A2110000}"/>
    <cellStyle name="Currency [0] 3175" xfId="4366" hidden="1" xr:uid="{00000000-0005-0000-0000-00002F110000}"/>
    <cellStyle name="Currency [0] 3176" xfId="4466" hidden="1" xr:uid="{00000000-0005-0000-0000-000093110000}"/>
    <cellStyle name="Currency [0] 3177" xfId="4488" hidden="1" xr:uid="{00000000-0005-0000-0000-0000A9110000}"/>
    <cellStyle name="Currency [0] 3178" xfId="4490" hidden="1" xr:uid="{00000000-0005-0000-0000-0000AB110000}"/>
    <cellStyle name="Currency [0] 3179" xfId="4418" hidden="1" xr:uid="{00000000-0005-0000-0000-000063110000}"/>
    <cellStyle name="Currency [0] 318" xfId="417" hidden="1" xr:uid="{00000000-0005-0000-0000-0000C2010000}"/>
    <cellStyle name="Currency [0] 3180" xfId="4450" hidden="1" xr:uid="{00000000-0005-0000-0000-000083110000}"/>
    <cellStyle name="Currency [0] 3181" xfId="4302" hidden="1" xr:uid="{00000000-0005-0000-0000-0000EF100000}"/>
    <cellStyle name="Currency [0] 3182" xfId="4436" hidden="1" xr:uid="{00000000-0005-0000-0000-000075110000}"/>
    <cellStyle name="Currency [0] 3183" xfId="4433" hidden="1" xr:uid="{00000000-0005-0000-0000-000072110000}"/>
    <cellStyle name="Currency [0] 3184" xfId="4494" hidden="1" xr:uid="{00000000-0005-0000-0000-0000AF110000}"/>
    <cellStyle name="Currency [0] 3185" xfId="4329" hidden="1" xr:uid="{00000000-0005-0000-0000-00000A110000}"/>
    <cellStyle name="Currency [0] 3186" xfId="4478" hidden="1" xr:uid="{00000000-0005-0000-0000-00009F110000}"/>
    <cellStyle name="Currency [0] 3187" xfId="4498" hidden="1" xr:uid="{00000000-0005-0000-0000-0000B3110000}"/>
    <cellStyle name="Currency [0] 3188" xfId="4500" hidden="1" xr:uid="{00000000-0005-0000-0000-0000B5110000}"/>
    <cellStyle name="Currency [0] 3189" xfId="4437" hidden="1" xr:uid="{00000000-0005-0000-0000-000076110000}"/>
    <cellStyle name="Currency [0] 319" xfId="382" hidden="1" xr:uid="{00000000-0005-0000-0000-00009F010000}"/>
    <cellStyle name="Currency [0] 3190" xfId="4465" hidden="1" xr:uid="{00000000-0005-0000-0000-000092110000}"/>
    <cellStyle name="Currency [0] 3191" xfId="4425" hidden="1" xr:uid="{00000000-0005-0000-0000-00006A110000}"/>
    <cellStyle name="Currency [0] 3192" xfId="4454" hidden="1" xr:uid="{00000000-0005-0000-0000-000087110000}"/>
    <cellStyle name="Currency [0] 3193" xfId="4451" hidden="1" xr:uid="{00000000-0005-0000-0000-000084110000}"/>
    <cellStyle name="Currency [0] 3194" xfId="4504" hidden="1" xr:uid="{00000000-0005-0000-0000-0000B9110000}"/>
    <cellStyle name="Currency [0] 3195" xfId="4332" hidden="1" xr:uid="{00000000-0005-0000-0000-00000D110000}"/>
    <cellStyle name="Currency [0] 3196" xfId="4491" hidden="1" xr:uid="{00000000-0005-0000-0000-0000AC110000}"/>
    <cellStyle name="Currency [0] 3197" xfId="4508" hidden="1" xr:uid="{00000000-0005-0000-0000-0000BD110000}"/>
    <cellStyle name="Currency [0] 3198" xfId="4510" hidden="1" xr:uid="{00000000-0005-0000-0000-0000BF110000}"/>
    <cellStyle name="Currency [0] 3199" xfId="4391" hidden="1" xr:uid="{00000000-0005-0000-0000-000048110000}"/>
    <cellStyle name="Currency [0] 32" xfId="79" hidden="1" xr:uid="{00000000-0005-0000-0000-00006F000000}"/>
    <cellStyle name="Currency [0] 320" xfId="397" hidden="1" xr:uid="{00000000-0005-0000-0000-0000AE010000}"/>
    <cellStyle name="Currency [0] 3200" xfId="4427" hidden="1" xr:uid="{00000000-0005-0000-0000-00006C110000}"/>
    <cellStyle name="Currency [0] 3201" xfId="4496" hidden="1" xr:uid="{00000000-0005-0000-0000-0000B1110000}"/>
    <cellStyle name="Currency [0] 3202" xfId="4484" hidden="1" xr:uid="{00000000-0005-0000-0000-0000A5110000}"/>
    <cellStyle name="Currency [0] 3203" xfId="4501" hidden="1" xr:uid="{00000000-0005-0000-0000-0000B6110000}"/>
    <cellStyle name="Currency [0] 3204" xfId="4512" hidden="1" xr:uid="{00000000-0005-0000-0000-0000C1110000}"/>
    <cellStyle name="Currency [0] 3205" xfId="4360" hidden="1" xr:uid="{00000000-0005-0000-0000-000029110000}"/>
    <cellStyle name="Currency [0] 3206" xfId="4424" hidden="1" xr:uid="{00000000-0005-0000-0000-000069110000}"/>
    <cellStyle name="Currency [0] 3207" xfId="4516" hidden="1" xr:uid="{00000000-0005-0000-0000-0000C5110000}"/>
    <cellStyle name="Currency [0] 3208" xfId="4518" hidden="1" xr:uid="{00000000-0005-0000-0000-0000C7110000}"/>
    <cellStyle name="Currency [0] 3209" xfId="4473" hidden="1" xr:uid="{00000000-0005-0000-0000-00009A110000}"/>
    <cellStyle name="Currency [0] 321" xfId="220" hidden="1" xr:uid="{00000000-0005-0000-0000-0000FD000000}"/>
    <cellStyle name="Currency [0] 3210" xfId="4485" hidden="1" xr:uid="{00000000-0005-0000-0000-0000A6110000}"/>
    <cellStyle name="Currency [0] 3211" xfId="4513" hidden="1" xr:uid="{00000000-0005-0000-0000-0000C2110000}"/>
    <cellStyle name="Currency [0] 3212" xfId="4486" hidden="1" xr:uid="{00000000-0005-0000-0000-0000A7110000}"/>
    <cellStyle name="Currency [0] 3213" xfId="4519" hidden="1" xr:uid="{00000000-0005-0000-0000-0000C8110000}"/>
    <cellStyle name="Currency [0] 3214" xfId="4521" hidden="1" xr:uid="{00000000-0005-0000-0000-0000CA110000}"/>
    <cellStyle name="Currency [0] 3215" xfId="4514" hidden="1" xr:uid="{00000000-0005-0000-0000-0000C3110000}"/>
    <cellStyle name="Currency [0] 3216" xfId="4460" hidden="1" xr:uid="{00000000-0005-0000-0000-00008D110000}"/>
    <cellStyle name="Currency [0] 3217" xfId="4524" hidden="1" xr:uid="{00000000-0005-0000-0000-0000CD110000}"/>
    <cellStyle name="Currency [0] 3218" xfId="4526" hidden="1" xr:uid="{00000000-0005-0000-0000-0000CF110000}"/>
    <cellStyle name="Currency [0] 3219" xfId="4243" hidden="1" xr:uid="{00000000-0005-0000-0000-0000B4100000}"/>
    <cellStyle name="Currency [0] 322" xfId="392" hidden="1" xr:uid="{00000000-0005-0000-0000-0000A9010000}"/>
    <cellStyle name="Currency [0] 3220" xfId="4265" hidden="1" xr:uid="{00000000-0005-0000-0000-0000CA100000}"/>
    <cellStyle name="Currency [0] 3221" xfId="4530" hidden="1" xr:uid="{00000000-0005-0000-0000-0000D3110000}"/>
    <cellStyle name="Currency [0] 3222" xfId="4537" hidden="1" xr:uid="{00000000-0005-0000-0000-0000DA110000}"/>
    <cellStyle name="Currency [0] 3223" xfId="4539" hidden="1" xr:uid="{00000000-0005-0000-0000-0000DC110000}"/>
    <cellStyle name="Currency [0] 3224" xfId="4230" hidden="1" xr:uid="{00000000-0005-0000-0000-0000A7100000}"/>
    <cellStyle name="Currency [0] 3225" xfId="4533" hidden="1" xr:uid="{00000000-0005-0000-0000-0000D6110000}"/>
    <cellStyle name="Currency [0] 3226" xfId="4542" hidden="1" xr:uid="{00000000-0005-0000-0000-0000DF110000}"/>
    <cellStyle name="Currency [0] 3227" xfId="4544" hidden="1" xr:uid="{00000000-0005-0000-0000-0000E1110000}"/>
    <cellStyle name="Currency [0] 3228" xfId="4532" hidden="1" xr:uid="{00000000-0005-0000-0000-0000D5110000}"/>
    <cellStyle name="Currency [0] 3229" xfId="4242" hidden="1" xr:uid="{00000000-0005-0000-0000-0000B3100000}"/>
    <cellStyle name="Currency [0] 323" xfId="390" hidden="1" xr:uid="{00000000-0005-0000-0000-0000A7010000}"/>
    <cellStyle name="Currency [0] 3230" xfId="4555" hidden="1" xr:uid="{00000000-0005-0000-0000-0000EC110000}"/>
    <cellStyle name="Currency [0] 3231" xfId="4564" hidden="1" xr:uid="{00000000-0005-0000-0000-0000F5110000}"/>
    <cellStyle name="Currency [0] 3232" xfId="4575" hidden="1" xr:uid="{00000000-0005-0000-0000-000000120000}"/>
    <cellStyle name="Currency [0] 3233" xfId="4581" hidden="1" xr:uid="{00000000-0005-0000-0000-000006120000}"/>
    <cellStyle name="Currency [0] 3234" xfId="4553" hidden="1" xr:uid="{00000000-0005-0000-0000-0000EA110000}"/>
    <cellStyle name="Currency [0] 3235" xfId="4571" hidden="1" xr:uid="{00000000-0005-0000-0000-0000FC110000}"/>
    <cellStyle name="Currency [0] 3236" xfId="4593" hidden="1" xr:uid="{00000000-0005-0000-0000-000012120000}"/>
    <cellStyle name="Currency [0] 3237" xfId="4595" hidden="1" xr:uid="{00000000-0005-0000-0000-000014120000}"/>
    <cellStyle name="Currency [0] 3238" xfId="4527" hidden="1" xr:uid="{00000000-0005-0000-0000-0000D0110000}"/>
    <cellStyle name="Currency [0] 3239" xfId="4238" hidden="1" xr:uid="{00000000-0005-0000-0000-0000AF100000}"/>
    <cellStyle name="Currency [0] 324" xfId="419" hidden="1" xr:uid="{00000000-0005-0000-0000-0000C4010000}"/>
    <cellStyle name="Currency [0] 3240" xfId="4567" hidden="1" xr:uid="{00000000-0005-0000-0000-0000F8110000}"/>
    <cellStyle name="Currency [0] 3241" xfId="4234" hidden="1" xr:uid="{00000000-0005-0000-0000-0000AB100000}"/>
    <cellStyle name="Currency [0] 3242" xfId="4556" hidden="1" xr:uid="{00000000-0005-0000-0000-0000ED110000}"/>
    <cellStyle name="Currency [0] 3243" xfId="4600" hidden="1" xr:uid="{00000000-0005-0000-0000-000019120000}"/>
    <cellStyle name="Currency [0] 3244" xfId="4568" hidden="1" xr:uid="{00000000-0005-0000-0000-0000F9110000}"/>
    <cellStyle name="Currency [0] 3245" xfId="4576" hidden="1" xr:uid="{00000000-0005-0000-0000-000001120000}"/>
    <cellStyle name="Currency [0] 3246" xfId="4612" hidden="1" xr:uid="{00000000-0005-0000-0000-000025120000}"/>
    <cellStyle name="Currency [0] 3247" xfId="4614" hidden="1" xr:uid="{00000000-0005-0000-0000-000027120000}"/>
    <cellStyle name="Currency [0] 3248" xfId="4570" hidden="1" xr:uid="{00000000-0005-0000-0000-0000FB110000}"/>
    <cellStyle name="Currency [0] 3249" xfId="4583" hidden="1" xr:uid="{00000000-0005-0000-0000-000008120000}"/>
    <cellStyle name="Currency [0] 325" xfId="335" hidden="1" xr:uid="{00000000-0005-0000-0000-000070010000}"/>
    <cellStyle name="Currency [0] 3250" xfId="4588" hidden="1" xr:uid="{00000000-0005-0000-0000-00000D120000}"/>
    <cellStyle name="Currency [0] 3251" xfId="4582" hidden="1" xr:uid="{00000000-0005-0000-0000-000007120000}"/>
    <cellStyle name="Currency [0] 3252" xfId="4630" hidden="1" xr:uid="{00000000-0005-0000-0000-000037120000}"/>
    <cellStyle name="Currency [0] 3253" xfId="4638" hidden="1" xr:uid="{00000000-0005-0000-0000-00003F120000}"/>
    <cellStyle name="Currency [0] 3254" xfId="4566" hidden="1" xr:uid="{00000000-0005-0000-0000-0000F7110000}"/>
    <cellStyle name="Currency [0] 3255" xfId="4624" hidden="1" xr:uid="{00000000-0005-0000-0000-000031120000}"/>
    <cellStyle name="Currency [0] 3256" xfId="4647" hidden="1" xr:uid="{00000000-0005-0000-0000-000048120000}"/>
    <cellStyle name="Currency [0] 3257" xfId="4649" hidden="1" xr:uid="{00000000-0005-0000-0000-00004A120000}"/>
    <cellStyle name="Currency [0] 3258" xfId="4549" hidden="1" xr:uid="{00000000-0005-0000-0000-0000E6110000}"/>
    <cellStyle name="Currency [0] 3259" xfId="4559" hidden="1" xr:uid="{00000000-0005-0000-0000-0000F0110000}"/>
    <cellStyle name="Currency [0] 326" xfId="411" hidden="1" xr:uid="{00000000-0005-0000-0000-0000BC010000}"/>
    <cellStyle name="Currency [0] 3260" xfId="4621" hidden="1" xr:uid="{00000000-0005-0000-0000-00002E120000}"/>
    <cellStyle name="Currency [0] 3261" xfId="4586" hidden="1" xr:uid="{00000000-0005-0000-0000-00000B120000}"/>
    <cellStyle name="Currency [0] 3262" xfId="4535" hidden="1" xr:uid="{00000000-0005-0000-0000-0000D8110000}"/>
    <cellStyle name="Currency [0] 3263" xfId="4657" hidden="1" xr:uid="{00000000-0005-0000-0000-000052120000}"/>
    <cellStyle name="Currency [0] 3264" xfId="4622" hidden="1" xr:uid="{00000000-0005-0000-0000-00002F120000}"/>
    <cellStyle name="Currency [0] 3265" xfId="4633" hidden="1" xr:uid="{00000000-0005-0000-0000-00003A120000}"/>
    <cellStyle name="Currency [0] 3266" xfId="4665" hidden="1" xr:uid="{00000000-0005-0000-0000-00005A120000}"/>
    <cellStyle name="Currency [0] 3267" xfId="4667" hidden="1" xr:uid="{00000000-0005-0000-0000-00005C120000}"/>
    <cellStyle name="Currency [0] 3268" xfId="4619" hidden="1" xr:uid="{00000000-0005-0000-0000-00002C120000}"/>
    <cellStyle name="Currency [0] 3269" xfId="4618" hidden="1" xr:uid="{00000000-0005-0000-0000-00002B120000}"/>
    <cellStyle name="Currency [0] 327" xfId="421" hidden="1" xr:uid="{00000000-0005-0000-0000-0000C6010000}"/>
    <cellStyle name="Currency [0] 3270" xfId="4608" hidden="1" xr:uid="{00000000-0005-0000-0000-000021120000}"/>
    <cellStyle name="Currency [0] 3271" xfId="4604" hidden="1" xr:uid="{00000000-0005-0000-0000-00001D120000}"/>
    <cellStyle name="Currency [0] 3272" xfId="4606" hidden="1" xr:uid="{00000000-0005-0000-0000-00001F120000}"/>
    <cellStyle name="Currency [0] 3273" xfId="4674" hidden="1" xr:uid="{00000000-0005-0000-0000-000063120000}"/>
    <cellStyle name="Currency [0] 3274" xfId="4236" hidden="1" xr:uid="{00000000-0005-0000-0000-0000AD100000}"/>
    <cellStyle name="Currency [0] 3275" xfId="4652" hidden="1" xr:uid="{00000000-0005-0000-0000-00004D120000}"/>
    <cellStyle name="Currency [0] 3276" xfId="4680" hidden="1" xr:uid="{00000000-0005-0000-0000-000069120000}"/>
    <cellStyle name="Currency [0] 3277" xfId="4682" hidden="1" xr:uid="{00000000-0005-0000-0000-00006B120000}"/>
    <cellStyle name="Currency [0] 3278" xfId="4557" hidden="1" xr:uid="{00000000-0005-0000-0000-0000EE110000}"/>
    <cellStyle name="Currency [0] 3279" xfId="4631" hidden="1" xr:uid="{00000000-0005-0000-0000-000038120000}"/>
    <cellStyle name="Currency [0] 328" xfId="422" hidden="1" xr:uid="{00000000-0005-0000-0000-0000C7010000}"/>
    <cellStyle name="Currency [0] 3280" xfId="4587" hidden="1" xr:uid="{00000000-0005-0000-0000-00000C120000}"/>
    <cellStyle name="Currency [0] 3281" xfId="4623" hidden="1" xr:uid="{00000000-0005-0000-0000-000030120000}"/>
    <cellStyle name="Currency [0] 3282" xfId="4627" hidden="1" xr:uid="{00000000-0005-0000-0000-000034120000}"/>
    <cellStyle name="Currency [0] 3283" xfId="4688" hidden="1" xr:uid="{00000000-0005-0000-0000-000071120000}"/>
    <cellStyle name="Currency [0] 3284" xfId="4271" hidden="1" xr:uid="{00000000-0005-0000-0000-0000D0100000}"/>
    <cellStyle name="Currency [0] 3285" xfId="4670" hidden="1" xr:uid="{00000000-0005-0000-0000-00005F120000}"/>
    <cellStyle name="Currency [0] 3286" xfId="4693" hidden="1" xr:uid="{00000000-0005-0000-0000-000076120000}"/>
    <cellStyle name="Currency [0] 3287" xfId="4695" hidden="1" xr:uid="{00000000-0005-0000-0000-000078120000}"/>
    <cellStyle name="Currency [0] 3288" xfId="4551" hidden="1" xr:uid="{00000000-0005-0000-0000-0000E8110000}"/>
    <cellStyle name="Currency [0] 3289" xfId="4650" hidden="1" xr:uid="{00000000-0005-0000-0000-00004B120000}"/>
    <cellStyle name="Currency [0] 329" xfId="393" hidden="1" xr:uid="{00000000-0005-0000-0000-0000AA010000}"/>
    <cellStyle name="Currency [0] 3290" xfId="4617" hidden="1" xr:uid="{00000000-0005-0000-0000-00002A120000}"/>
    <cellStyle name="Currency [0] 3291" xfId="4635" hidden="1" xr:uid="{00000000-0005-0000-0000-00003C120000}"/>
    <cellStyle name="Currency [0] 3292" xfId="4632" hidden="1" xr:uid="{00000000-0005-0000-0000-000039120000}"/>
    <cellStyle name="Currency [0] 3293" xfId="4699" hidden="1" xr:uid="{00000000-0005-0000-0000-00007C120000}"/>
    <cellStyle name="Currency [0] 3294" xfId="4584" hidden="1" xr:uid="{00000000-0005-0000-0000-000009120000}"/>
    <cellStyle name="Currency [0] 3295" xfId="4684" hidden="1" xr:uid="{00000000-0005-0000-0000-00006D120000}"/>
    <cellStyle name="Currency [0] 3296" xfId="4706" hidden="1" xr:uid="{00000000-0005-0000-0000-000083120000}"/>
    <cellStyle name="Currency [0] 3297" xfId="4708" hidden="1" xr:uid="{00000000-0005-0000-0000-000085120000}"/>
    <cellStyle name="Currency [0] 3298" xfId="4636" hidden="1" xr:uid="{00000000-0005-0000-0000-00003D120000}"/>
    <cellStyle name="Currency [0] 3299" xfId="4668" hidden="1" xr:uid="{00000000-0005-0000-0000-00005D120000}"/>
    <cellStyle name="Currency [0] 33" xfId="81" hidden="1" xr:uid="{00000000-0005-0000-0000-000071000000}"/>
    <cellStyle name="Currency [0] 330" xfId="405" hidden="1" xr:uid="{00000000-0005-0000-0000-0000B6010000}"/>
    <cellStyle name="Currency [0] 3300" xfId="4316" hidden="1" xr:uid="{00000000-0005-0000-0000-0000FD100000}"/>
    <cellStyle name="Currency [0] 3301" xfId="4654" hidden="1" xr:uid="{00000000-0005-0000-0000-00004F120000}"/>
    <cellStyle name="Currency [0] 3302" xfId="4651" hidden="1" xr:uid="{00000000-0005-0000-0000-00004C120000}"/>
    <cellStyle name="Currency [0] 3303" xfId="4712" hidden="1" xr:uid="{00000000-0005-0000-0000-000089120000}"/>
    <cellStyle name="Currency [0] 3304" xfId="4547" hidden="1" xr:uid="{00000000-0005-0000-0000-0000E4110000}"/>
    <cellStyle name="Currency [0] 3305" xfId="4696" hidden="1" xr:uid="{00000000-0005-0000-0000-000079120000}"/>
    <cellStyle name="Currency [0] 3306" xfId="4716" hidden="1" xr:uid="{00000000-0005-0000-0000-00008D120000}"/>
    <cellStyle name="Currency [0] 3307" xfId="4718" hidden="1" xr:uid="{00000000-0005-0000-0000-00008F120000}"/>
    <cellStyle name="Currency [0] 3308" xfId="4655" hidden="1" xr:uid="{00000000-0005-0000-0000-000050120000}"/>
    <cellStyle name="Currency [0] 3309" xfId="4683" hidden="1" xr:uid="{00000000-0005-0000-0000-00006C120000}"/>
    <cellStyle name="Currency [0] 331" xfId="385" hidden="1" xr:uid="{00000000-0005-0000-0000-0000A2010000}"/>
    <cellStyle name="Currency [0] 3310" xfId="4643" hidden="1" xr:uid="{00000000-0005-0000-0000-000044120000}"/>
    <cellStyle name="Currency [0] 3311" xfId="4672" hidden="1" xr:uid="{00000000-0005-0000-0000-000061120000}"/>
    <cellStyle name="Currency [0] 3312" xfId="4669" hidden="1" xr:uid="{00000000-0005-0000-0000-00005E120000}"/>
    <cellStyle name="Currency [0] 3313" xfId="4722" hidden="1" xr:uid="{00000000-0005-0000-0000-000093120000}"/>
    <cellStyle name="Currency [0] 3314" xfId="4550" hidden="1" xr:uid="{00000000-0005-0000-0000-0000E7110000}"/>
    <cellStyle name="Currency [0] 3315" xfId="4709" hidden="1" xr:uid="{00000000-0005-0000-0000-000086120000}"/>
    <cellStyle name="Currency [0] 3316" xfId="4726" hidden="1" xr:uid="{00000000-0005-0000-0000-000097120000}"/>
    <cellStyle name="Currency [0] 3317" xfId="4728" hidden="1" xr:uid="{00000000-0005-0000-0000-000099120000}"/>
    <cellStyle name="Currency [0] 3318" xfId="4609" hidden="1" xr:uid="{00000000-0005-0000-0000-000022120000}"/>
    <cellStyle name="Currency [0] 3319" xfId="4645" hidden="1" xr:uid="{00000000-0005-0000-0000-000046120000}"/>
    <cellStyle name="Currency [0] 332" xfId="400" hidden="1" xr:uid="{00000000-0005-0000-0000-0000B1010000}"/>
    <cellStyle name="Currency [0] 3320" xfId="4714" hidden="1" xr:uid="{00000000-0005-0000-0000-00008B120000}"/>
    <cellStyle name="Currency [0] 3321" xfId="4702" hidden="1" xr:uid="{00000000-0005-0000-0000-00007F120000}"/>
    <cellStyle name="Currency [0] 3322" xfId="4719" hidden="1" xr:uid="{00000000-0005-0000-0000-000090120000}"/>
    <cellStyle name="Currency [0] 3323" xfId="4730" hidden="1" xr:uid="{00000000-0005-0000-0000-00009B120000}"/>
    <cellStyle name="Currency [0] 3324" xfId="4578" hidden="1" xr:uid="{00000000-0005-0000-0000-000003120000}"/>
    <cellStyle name="Currency [0] 3325" xfId="4642" hidden="1" xr:uid="{00000000-0005-0000-0000-000043120000}"/>
    <cellStyle name="Currency [0] 3326" xfId="4734" hidden="1" xr:uid="{00000000-0005-0000-0000-00009F120000}"/>
    <cellStyle name="Currency [0] 3327" xfId="4736" hidden="1" xr:uid="{00000000-0005-0000-0000-0000A1120000}"/>
    <cellStyle name="Currency [0] 3328" xfId="4691" hidden="1" xr:uid="{00000000-0005-0000-0000-000074120000}"/>
    <cellStyle name="Currency [0] 3329" xfId="4703" hidden="1" xr:uid="{00000000-0005-0000-0000-000080120000}"/>
    <cellStyle name="Currency [0] 333" xfId="398" hidden="1" xr:uid="{00000000-0005-0000-0000-0000AF010000}"/>
    <cellStyle name="Currency [0] 3330" xfId="4731" hidden="1" xr:uid="{00000000-0005-0000-0000-00009C120000}"/>
    <cellStyle name="Currency [0] 3331" xfId="4704" hidden="1" xr:uid="{00000000-0005-0000-0000-000081120000}"/>
    <cellStyle name="Currency [0] 3332" xfId="4737" hidden="1" xr:uid="{00000000-0005-0000-0000-0000A2120000}"/>
    <cellStyle name="Currency [0] 3333" xfId="4739" hidden="1" xr:uid="{00000000-0005-0000-0000-0000A4120000}"/>
    <cellStyle name="Currency [0] 3334" xfId="4732" hidden="1" xr:uid="{00000000-0005-0000-0000-00009D120000}"/>
    <cellStyle name="Currency [0] 3335" xfId="4678" hidden="1" xr:uid="{00000000-0005-0000-0000-000067120000}"/>
    <cellStyle name="Currency [0] 3336" xfId="4741" hidden="1" xr:uid="{00000000-0005-0000-0000-0000A6120000}"/>
    <cellStyle name="Currency [0] 3337" xfId="4743" hidden="1" xr:uid="{00000000-0005-0000-0000-0000A8120000}"/>
    <cellStyle name="Currency [0] 3338" xfId="4255" hidden="1" xr:uid="{00000000-0005-0000-0000-0000C0100000}"/>
    <cellStyle name="Currency [0] 3339" xfId="4233" hidden="1" xr:uid="{00000000-0005-0000-0000-0000AA100000}"/>
    <cellStyle name="Currency [0] 334" xfId="424" hidden="1" xr:uid="{00000000-0005-0000-0000-0000C9010000}"/>
    <cellStyle name="Currency [0] 3340" xfId="4749" hidden="1" xr:uid="{00000000-0005-0000-0000-0000AE120000}"/>
    <cellStyle name="Currency [0] 3341" xfId="4755" hidden="1" xr:uid="{00000000-0005-0000-0000-0000B4120000}"/>
    <cellStyle name="Currency [0] 3342" xfId="4757" hidden="1" xr:uid="{00000000-0005-0000-0000-0000B6120000}"/>
    <cellStyle name="Currency [0] 3343" xfId="4250" hidden="1" xr:uid="{00000000-0005-0000-0000-0000BB100000}"/>
    <cellStyle name="Currency [0] 3344" xfId="4751" hidden="1" xr:uid="{00000000-0005-0000-0000-0000B0120000}"/>
    <cellStyle name="Currency [0] 3345" xfId="4759" hidden="1" xr:uid="{00000000-0005-0000-0000-0000B8120000}"/>
    <cellStyle name="Currency [0] 3346" xfId="4761" hidden="1" xr:uid="{00000000-0005-0000-0000-0000BA120000}"/>
    <cellStyle name="Currency [0] 3347" xfId="4750" hidden="1" xr:uid="{00000000-0005-0000-0000-0000AF120000}"/>
    <cellStyle name="Currency [0] 3348" xfId="4256" hidden="1" xr:uid="{00000000-0005-0000-0000-0000C1100000}"/>
    <cellStyle name="Currency [0] 3349" xfId="4772" hidden="1" xr:uid="{00000000-0005-0000-0000-0000C5120000}"/>
    <cellStyle name="Currency [0] 335" xfId="337" hidden="1" xr:uid="{00000000-0005-0000-0000-000072010000}"/>
    <cellStyle name="Currency [0] 3350" xfId="4781" hidden="1" xr:uid="{00000000-0005-0000-0000-0000CE120000}"/>
    <cellStyle name="Currency [0] 3351" xfId="4792" hidden="1" xr:uid="{00000000-0005-0000-0000-0000D9120000}"/>
    <cellStyle name="Currency [0] 3352" xfId="4798" hidden="1" xr:uid="{00000000-0005-0000-0000-0000DF120000}"/>
    <cellStyle name="Currency [0] 3353" xfId="4770" hidden="1" xr:uid="{00000000-0005-0000-0000-0000C3120000}"/>
    <cellStyle name="Currency [0] 3354" xfId="4788" hidden="1" xr:uid="{00000000-0005-0000-0000-0000D5120000}"/>
    <cellStyle name="Currency [0] 3355" xfId="4810" hidden="1" xr:uid="{00000000-0005-0000-0000-0000EB120000}"/>
    <cellStyle name="Currency [0] 3356" xfId="4812" hidden="1" xr:uid="{00000000-0005-0000-0000-0000ED120000}"/>
    <cellStyle name="Currency [0] 3357" xfId="4746" hidden="1" xr:uid="{00000000-0005-0000-0000-0000AB120000}"/>
    <cellStyle name="Currency [0] 3358" xfId="4260" hidden="1" xr:uid="{00000000-0005-0000-0000-0000C5100000}"/>
    <cellStyle name="Currency [0] 3359" xfId="4784" hidden="1" xr:uid="{00000000-0005-0000-0000-0000D1120000}"/>
    <cellStyle name="Currency [0] 336" xfId="418" hidden="1" xr:uid="{00000000-0005-0000-0000-0000C3010000}"/>
    <cellStyle name="Currency [0] 3360" xfId="4276" hidden="1" xr:uid="{00000000-0005-0000-0000-0000D5100000}"/>
    <cellStyle name="Currency [0] 3361" xfId="4773" hidden="1" xr:uid="{00000000-0005-0000-0000-0000C6120000}"/>
    <cellStyle name="Currency [0] 3362" xfId="4817" hidden="1" xr:uid="{00000000-0005-0000-0000-0000F2120000}"/>
    <cellStyle name="Currency [0] 3363" xfId="4785" hidden="1" xr:uid="{00000000-0005-0000-0000-0000D2120000}"/>
    <cellStyle name="Currency [0] 3364" xfId="4793" hidden="1" xr:uid="{00000000-0005-0000-0000-0000DA120000}"/>
    <cellStyle name="Currency [0] 3365" xfId="4829" hidden="1" xr:uid="{00000000-0005-0000-0000-0000FE120000}"/>
    <cellStyle name="Currency [0] 3366" xfId="4831" hidden="1" xr:uid="{00000000-0005-0000-0000-000000130000}"/>
    <cellStyle name="Currency [0] 3367" xfId="4787" hidden="1" xr:uid="{00000000-0005-0000-0000-0000D4120000}"/>
    <cellStyle name="Currency [0] 3368" xfId="4800" hidden="1" xr:uid="{00000000-0005-0000-0000-0000E1120000}"/>
    <cellStyle name="Currency [0] 3369" xfId="4805" hidden="1" xr:uid="{00000000-0005-0000-0000-0000E6120000}"/>
    <cellStyle name="Currency [0] 337" xfId="425" hidden="1" xr:uid="{00000000-0005-0000-0000-0000CA010000}"/>
    <cellStyle name="Currency [0] 3370" xfId="4799" hidden="1" xr:uid="{00000000-0005-0000-0000-0000E0120000}"/>
    <cellStyle name="Currency [0] 3371" xfId="4847" hidden="1" xr:uid="{00000000-0005-0000-0000-000010130000}"/>
    <cellStyle name="Currency [0] 3372" xfId="4855" hidden="1" xr:uid="{00000000-0005-0000-0000-000018130000}"/>
    <cellStyle name="Currency [0] 3373" xfId="4783" hidden="1" xr:uid="{00000000-0005-0000-0000-0000D0120000}"/>
    <cellStyle name="Currency [0] 3374" xfId="4841" hidden="1" xr:uid="{00000000-0005-0000-0000-00000A130000}"/>
    <cellStyle name="Currency [0] 3375" xfId="4864" hidden="1" xr:uid="{00000000-0005-0000-0000-000021130000}"/>
    <cellStyle name="Currency [0] 3376" xfId="4866" hidden="1" xr:uid="{00000000-0005-0000-0000-000023130000}"/>
    <cellStyle name="Currency [0] 3377" xfId="4766" hidden="1" xr:uid="{00000000-0005-0000-0000-0000BF120000}"/>
    <cellStyle name="Currency [0] 3378" xfId="4776" hidden="1" xr:uid="{00000000-0005-0000-0000-0000C9120000}"/>
    <cellStyle name="Currency [0] 3379" xfId="4838" hidden="1" xr:uid="{00000000-0005-0000-0000-000007130000}"/>
    <cellStyle name="Currency [0] 338" xfId="426" hidden="1" xr:uid="{00000000-0005-0000-0000-0000CB010000}"/>
    <cellStyle name="Currency [0] 3380" xfId="4803" hidden="1" xr:uid="{00000000-0005-0000-0000-0000E4120000}"/>
    <cellStyle name="Currency [0] 3381" xfId="4753" hidden="1" xr:uid="{00000000-0005-0000-0000-0000B2120000}"/>
    <cellStyle name="Currency [0] 3382" xfId="4874" hidden="1" xr:uid="{00000000-0005-0000-0000-00002B130000}"/>
    <cellStyle name="Currency [0] 3383" xfId="4839" hidden="1" xr:uid="{00000000-0005-0000-0000-000008130000}"/>
    <cellStyle name="Currency [0] 3384" xfId="4850" hidden="1" xr:uid="{00000000-0005-0000-0000-000013130000}"/>
    <cellStyle name="Currency [0] 3385" xfId="4882" hidden="1" xr:uid="{00000000-0005-0000-0000-000033130000}"/>
    <cellStyle name="Currency [0] 3386" xfId="4884" hidden="1" xr:uid="{00000000-0005-0000-0000-000035130000}"/>
    <cellStyle name="Currency [0] 3387" xfId="4836" hidden="1" xr:uid="{00000000-0005-0000-0000-000005130000}"/>
    <cellStyle name="Currency [0] 3388" xfId="4835" hidden="1" xr:uid="{00000000-0005-0000-0000-000004130000}"/>
    <cellStyle name="Currency [0] 3389" xfId="4825" hidden="1" xr:uid="{00000000-0005-0000-0000-0000FA120000}"/>
    <cellStyle name="Currency [0] 339" xfId="366" hidden="1" xr:uid="{00000000-0005-0000-0000-00008F010000}"/>
    <cellStyle name="Currency [0] 3390" xfId="4821" hidden="1" xr:uid="{00000000-0005-0000-0000-0000F6120000}"/>
    <cellStyle name="Currency [0] 3391" xfId="4823" hidden="1" xr:uid="{00000000-0005-0000-0000-0000F8120000}"/>
    <cellStyle name="Currency [0] 3392" xfId="4891" hidden="1" xr:uid="{00000000-0005-0000-0000-00003C130000}"/>
    <cellStyle name="Currency [0] 3393" xfId="4262" hidden="1" xr:uid="{00000000-0005-0000-0000-0000C7100000}"/>
    <cellStyle name="Currency [0] 3394" xfId="4869" hidden="1" xr:uid="{00000000-0005-0000-0000-000026130000}"/>
    <cellStyle name="Currency [0] 3395" xfId="4897" hidden="1" xr:uid="{00000000-0005-0000-0000-000042130000}"/>
    <cellStyle name="Currency [0] 3396" xfId="4899" hidden="1" xr:uid="{00000000-0005-0000-0000-000044130000}"/>
    <cellStyle name="Currency [0] 3397" xfId="4774" hidden="1" xr:uid="{00000000-0005-0000-0000-0000C7120000}"/>
    <cellStyle name="Currency [0] 3398" xfId="4848" hidden="1" xr:uid="{00000000-0005-0000-0000-000011130000}"/>
    <cellStyle name="Currency [0] 3399" xfId="4804" hidden="1" xr:uid="{00000000-0005-0000-0000-0000E5120000}"/>
    <cellStyle name="Currency [0] 34" xfId="83" hidden="1" xr:uid="{00000000-0005-0000-0000-000073000000}"/>
    <cellStyle name="Currency [0] 340" xfId="386" hidden="1" xr:uid="{00000000-0005-0000-0000-0000A3010000}"/>
    <cellStyle name="Currency [0] 3400" xfId="4840" hidden="1" xr:uid="{00000000-0005-0000-0000-000009130000}"/>
    <cellStyle name="Currency [0] 3401" xfId="4844" hidden="1" xr:uid="{00000000-0005-0000-0000-00000D130000}"/>
    <cellStyle name="Currency [0] 3402" xfId="4905" hidden="1" xr:uid="{00000000-0005-0000-0000-00004A130000}"/>
    <cellStyle name="Currency [0] 3403" xfId="4249" hidden="1" xr:uid="{00000000-0005-0000-0000-0000BA100000}"/>
    <cellStyle name="Currency [0] 3404" xfId="4887" hidden="1" xr:uid="{00000000-0005-0000-0000-000038130000}"/>
    <cellStyle name="Currency [0] 3405" xfId="4910" hidden="1" xr:uid="{00000000-0005-0000-0000-00004F130000}"/>
    <cellStyle name="Currency [0] 3406" xfId="4912" hidden="1" xr:uid="{00000000-0005-0000-0000-000051130000}"/>
    <cellStyle name="Currency [0] 3407" xfId="4768" hidden="1" xr:uid="{00000000-0005-0000-0000-0000C1120000}"/>
    <cellStyle name="Currency [0] 3408" xfId="4867" hidden="1" xr:uid="{00000000-0005-0000-0000-000024130000}"/>
    <cellStyle name="Currency [0] 3409" xfId="4834" hidden="1" xr:uid="{00000000-0005-0000-0000-000003130000}"/>
    <cellStyle name="Currency [0] 341" xfId="420" hidden="1" xr:uid="{00000000-0005-0000-0000-0000C5010000}"/>
    <cellStyle name="Currency [0] 3410" xfId="4852" hidden="1" xr:uid="{00000000-0005-0000-0000-000015130000}"/>
    <cellStyle name="Currency [0] 3411" xfId="4849" hidden="1" xr:uid="{00000000-0005-0000-0000-000012130000}"/>
    <cellStyle name="Currency [0] 3412" xfId="4916" hidden="1" xr:uid="{00000000-0005-0000-0000-000055130000}"/>
    <cellStyle name="Currency [0] 3413" xfId="4801" hidden="1" xr:uid="{00000000-0005-0000-0000-0000E2120000}"/>
    <cellStyle name="Currency [0] 3414" xfId="4901" hidden="1" xr:uid="{00000000-0005-0000-0000-000046130000}"/>
    <cellStyle name="Currency [0] 3415" xfId="4923" hidden="1" xr:uid="{00000000-0005-0000-0000-00005C130000}"/>
    <cellStyle name="Currency [0] 3416" xfId="4925" hidden="1" xr:uid="{00000000-0005-0000-0000-00005E130000}"/>
    <cellStyle name="Currency [0] 3417" xfId="4853" hidden="1" xr:uid="{00000000-0005-0000-0000-000016130000}"/>
    <cellStyle name="Currency [0] 3418" xfId="4885" hidden="1" xr:uid="{00000000-0005-0000-0000-000036130000}"/>
    <cellStyle name="Currency [0] 3419" xfId="4228" hidden="1" xr:uid="{00000000-0005-0000-0000-0000A5100000}"/>
    <cellStyle name="Currency [0] 342" xfId="413" hidden="1" xr:uid="{00000000-0005-0000-0000-0000BE010000}"/>
    <cellStyle name="Currency [0] 3420" xfId="4871" hidden="1" xr:uid="{00000000-0005-0000-0000-000028130000}"/>
    <cellStyle name="Currency [0] 3421" xfId="4868" hidden="1" xr:uid="{00000000-0005-0000-0000-000025130000}"/>
    <cellStyle name="Currency [0] 3422" xfId="4929" hidden="1" xr:uid="{00000000-0005-0000-0000-000062130000}"/>
    <cellStyle name="Currency [0] 3423" xfId="4764" hidden="1" xr:uid="{00000000-0005-0000-0000-0000BD120000}"/>
    <cellStyle name="Currency [0] 3424" xfId="4913" hidden="1" xr:uid="{00000000-0005-0000-0000-000052130000}"/>
    <cellStyle name="Currency [0] 3425" xfId="4933" hidden="1" xr:uid="{00000000-0005-0000-0000-000066130000}"/>
    <cellStyle name="Currency [0] 3426" xfId="4935" hidden="1" xr:uid="{00000000-0005-0000-0000-000068130000}"/>
    <cellStyle name="Currency [0] 3427" xfId="4872" hidden="1" xr:uid="{00000000-0005-0000-0000-000029130000}"/>
    <cellStyle name="Currency [0] 3428" xfId="4900" hidden="1" xr:uid="{00000000-0005-0000-0000-000045130000}"/>
    <cellStyle name="Currency [0] 3429" xfId="4860" hidden="1" xr:uid="{00000000-0005-0000-0000-00001D130000}"/>
    <cellStyle name="Currency [0] 343" xfId="423" hidden="1" xr:uid="{00000000-0005-0000-0000-0000C8010000}"/>
    <cellStyle name="Currency [0] 3430" xfId="4889" hidden="1" xr:uid="{00000000-0005-0000-0000-00003A130000}"/>
    <cellStyle name="Currency [0] 3431" xfId="4886" hidden="1" xr:uid="{00000000-0005-0000-0000-000037130000}"/>
    <cellStyle name="Currency [0] 3432" xfId="4939" hidden="1" xr:uid="{00000000-0005-0000-0000-00006C130000}"/>
    <cellStyle name="Currency [0] 3433" xfId="4767" hidden="1" xr:uid="{00000000-0005-0000-0000-0000C0120000}"/>
    <cellStyle name="Currency [0] 3434" xfId="4926" hidden="1" xr:uid="{00000000-0005-0000-0000-00005F130000}"/>
    <cellStyle name="Currency [0] 3435" xfId="4943" hidden="1" xr:uid="{00000000-0005-0000-0000-000070130000}"/>
    <cellStyle name="Currency [0] 3436" xfId="4945" hidden="1" xr:uid="{00000000-0005-0000-0000-000072130000}"/>
    <cellStyle name="Currency [0] 3437" xfId="4826" hidden="1" xr:uid="{00000000-0005-0000-0000-0000FB120000}"/>
    <cellStyle name="Currency [0] 3438" xfId="4862" hidden="1" xr:uid="{00000000-0005-0000-0000-00001F130000}"/>
    <cellStyle name="Currency [0] 3439" xfId="4931" hidden="1" xr:uid="{00000000-0005-0000-0000-000064130000}"/>
    <cellStyle name="Currency [0] 344" xfId="427" hidden="1" xr:uid="{00000000-0005-0000-0000-0000CC010000}"/>
    <cellStyle name="Currency [0] 3440" xfId="4919" hidden="1" xr:uid="{00000000-0005-0000-0000-000058130000}"/>
    <cellStyle name="Currency [0] 3441" xfId="4936" hidden="1" xr:uid="{00000000-0005-0000-0000-000069130000}"/>
    <cellStyle name="Currency [0] 3442" xfId="4947" hidden="1" xr:uid="{00000000-0005-0000-0000-000074130000}"/>
    <cellStyle name="Currency [0] 3443" xfId="4795" hidden="1" xr:uid="{00000000-0005-0000-0000-0000DC120000}"/>
    <cellStyle name="Currency [0] 3444" xfId="4859" hidden="1" xr:uid="{00000000-0005-0000-0000-00001C130000}"/>
    <cellStyle name="Currency [0] 3445" xfId="4951" hidden="1" xr:uid="{00000000-0005-0000-0000-000078130000}"/>
    <cellStyle name="Currency [0] 3446" xfId="4953" hidden="1" xr:uid="{00000000-0005-0000-0000-00007A130000}"/>
    <cellStyle name="Currency [0] 3447" xfId="4908" hidden="1" xr:uid="{00000000-0005-0000-0000-00004D130000}"/>
    <cellStyle name="Currency [0] 3448" xfId="4920" hidden="1" xr:uid="{00000000-0005-0000-0000-000059130000}"/>
    <cellStyle name="Currency [0] 3449" xfId="4948" hidden="1" xr:uid="{00000000-0005-0000-0000-000075130000}"/>
    <cellStyle name="Currency [0] 345" xfId="352" hidden="1" xr:uid="{00000000-0005-0000-0000-000081010000}"/>
    <cellStyle name="Currency [0] 3450" xfId="4921" hidden="1" xr:uid="{00000000-0005-0000-0000-00005A130000}"/>
    <cellStyle name="Currency [0] 3451" xfId="4954" hidden="1" xr:uid="{00000000-0005-0000-0000-00007B130000}"/>
    <cellStyle name="Currency [0] 3452" xfId="4956" hidden="1" xr:uid="{00000000-0005-0000-0000-00007D130000}"/>
    <cellStyle name="Currency [0] 3453" xfId="4949" hidden="1" xr:uid="{00000000-0005-0000-0000-000076130000}"/>
    <cellStyle name="Currency [0] 3454" xfId="4895" hidden="1" xr:uid="{00000000-0005-0000-0000-000040130000}"/>
    <cellStyle name="Currency [0] 3455" xfId="4958" hidden="1" xr:uid="{00000000-0005-0000-0000-00007F130000}"/>
    <cellStyle name="Currency [0] 3456" xfId="4960" hidden="1" xr:uid="{00000000-0005-0000-0000-000081130000}"/>
    <cellStyle name="Currency [0] 3457" xfId="4322" hidden="1" xr:uid="{00000000-0005-0000-0000-000003110000}"/>
    <cellStyle name="Currency [0] 3458" xfId="4263" hidden="1" xr:uid="{00000000-0005-0000-0000-0000C8100000}"/>
    <cellStyle name="Currency [0] 3459" xfId="4966" hidden="1" xr:uid="{00000000-0005-0000-0000-000087130000}"/>
    <cellStyle name="Currency [0] 346" xfId="384" hidden="1" xr:uid="{00000000-0005-0000-0000-0000A1010000}"/>
    <cellStyle name="Currency [0] 3460" xfId="4972" hidden="1" xr:uid="{00000000-0005-0000-0000-00008D130000}"/>
    <cellStyle name="Currency [0] 3461" xfId="4974" hidden="1" xr:uid="{00000000-0005-0000-0000-00008F130000}"/>
    <cellStyle name="Currency [0] 3462" xfId="4253" hidden="1" xr:uid="{00000000-0005-0000-0000-0000BE100000}"/>
    <cellStyle name="Currency [0] 3463" xfId="4968" hidden="1" xr:uid="{00000000-0005-0000-0000-000089130000}"/>
    <cellStyle name="Currency [0] 3464" xfId="4976" hidden="1" xr:uid="{00000000-0005-0000-0000-000091130000}"/>
    <cellStyle name="Currency [0] 3465" xfId="4978" hidden="1" xr:uid="{00000000-0005-0000-0000-000093130000}"/>
    <cellStyle name="Currency [0] 3466" xfId="4967" hidden="1" xr:uid="{00000000-0005-0000-0000-000088130000}"/>
    <cellStyle name="Currency [0] 3467" xfId="4298" hidden="1" xr:uid="{00000000-0005-0000-0000-0000EB100000}"/>
    <cellStyle name="Currency [0] 3468" xfId="4989" hidden="1" xr:uid="{00000000-0005-0000-0000-00009E130000}"/>
    <cellStyle name="Currency [0] 3469" xfId="4998" hidden="1" xr:uid="{00000000-0005-0000-0000-0000A7130000}"/>
    <cellStyle name="Currency [0] 347" xfId="430" hidden="1" xr:uid="{00000000-0005-0000-0000-0000CF010000}"/>
    <cellStyle name="Currency [0] 3470" xfId="5009" hidden="1" xr:uid="{00000000-0005-0000-0000-0000B2130000}"/>
    <cellStyle name="Currency [0] 3471" xfId="5015" hidden="1" xr:uid="{00000000-0005-0000-0000-0000B8130000}"/>
    <cellStyle name="Currency [0] 3472" xfId="4987" hidden="1" xr:uid="{00000000-0005-0000-0000-00009C130000}"/>
    <cellStyle name="Currency [0] 3473" xfId="5005" hidden="1" xr:uid="{00000000-0005-0000-0000-0000AE130000}"/>
    <cellStyle name="Currency [0] 3474" xfId="5027" hidden="1" xr:uid="{00000000-0005-0000-0000-0000C4130000}"/>
    <cellStyle name="Currency [0] 3475" xfId="5029" hidden="1" xr:uid="{00000000-0005-0000-0000-0000C6130000}"/>
    <cellStyle name="Currency [0] 3476" xfId="4963" hidden="1" xr:uid="{00000000-0005-0000-0000-000084130000}"/>
    <cellStyle name="Currency [0] 3477" xfId="4252" hidden="1" xr:uid="{00000000-0005-0000-0000-0000BD100000}"/>
    <cellStyle name="Currency [0] 3478" xfId="5001" hidden="1" xr:uid="{00000000-0005-0000-0000-0000AA130000}"/>
    <cellStyle name="Currency [0] 3479" xfId="4231" hidden="1" xr:uid="{00000000-0005-0000-0000-0000A8100000}"/>
    <cellStyle name="Currency [0] 348" xfId="431" hidden="1" xr:uid="{00000000-0005-0000-0000-0000D0010000}"/>
    <cellStyle name="Currency [0] 3480" xfId="4990" hidden="1" xr:uid="{00000000-0005-0000-0000-00009F130000}"/>
    <cellStyle name="Currency [0] 3481" xfId="5034" hidden="1" xr:uid="{00000000-0005-0000-0000-0000CB130000}"/>
    <cellStyle name="Currency [0] 3482" xfId="5002" hidden="1" xr:uid="{00000000-0005-0000-0000-0000AB130000}"/>
    <cellStyle name="Currency [0] 3483" xfId="5010" hidden="1" xr:uid="{00000000-0005-0000-0000-0000B3130000}"/>
    <cellStyle name="Currency [0] 3484" xfId="5046" hidden="1" xr:uid="{00000000-0005-0000-0000-0000D7130000}"/>
    <cellStyle name="Currency [0] 3485" xfId="5048" hidden="1" xr:uid="{00000000-0005-0000-0000-0000D9130000}"/>
    <cellStyle name="Currency [0] 3486" xfId="5004" hidden="1" xr:uid="{00000000-0005-0000-0000-0000AD130000}"/>
    <cellStyle name="Currency [0] 3487" xfId="5017" hidden="1" xr:uid="{00000000-0005-0000-0000-0000BA130000}"/>
    <cellStyle name="Currency [0] 3488" xfId="5022" hidden="1" xr:uid="{00000000-0005-0000-0000-0000BF130000}"/>
    <cellStyle name="Currency [0] 3489" xfId="5016" hidden="1" xr:uid="{00000000-0005-0000-0000-0000B9130000}"/>
    <cellStyle name="Currency [0] 349" xfId="408" hidden="1" xr:uid="{00000000-0005-0000-0000-0000B9010000}"/>
    <cellStyle name="Currency [0] 3490" xfId="5064" hidden="1" xr:uid="{00000000-0005-0000-0000-0000E9130000}"/>
    <cellStyle name="Currency [0] 3491" xfId="5072" hidden="1" xr:uid="{00000000-0005-0000-0000-0000F1130000}"/>
    <cellStyle name="Currency [0] 3492" xfId="5000" hidden="1" xr:uid="{00000000-0005-0000-0000-0000A9130000}"/>
    <cellStyle name="Currency [0] 3493" xfId="5058" hidden="1" xr:uid="{00000000-0005-0000-0000-0000E3130000}"/>
    <cellStyle name="Currency [0] 3494" xfId="5081" hidden="1" xr:uid="{00000000-0005-0000-0000-0000FA130000}"/>
    <cellStyle name="Currency [0] 3495" xfId="5083" hidden="1" xr:uid="{00000000-0005-0000-0000-0000FC130000}"/>
    <cellStyle name="Currency [0] 3496" xfId="4983" hidden="1" xr:uid="{00000000-0005-0000-0000-000098130000}"/>
    <cellStyle name="Currency [0] 3497" xfId="4993" hidden="1" xr:uid="{00000000-0005-0000-0000-0000A2130000}"/>
    <cellStyle name="Currency [0] 3498" xfId="5055" hidden="1" xr:uid="{00000000-0005-0000-0000-0000E0130000}"/>
    <cellStyle name="Currency [0] 3499" xfId="5020" hidden="1" xr:uid="{00000000-0005-0000-0000-0000BD130000}"/>
    <cellStyle name="Currency [0] 35" xfId="85" hidden="1" xr:uid="{00000000-0005-0000-0000-000075000000}"/>
    <cellStyle name="Currency [0] 350" xfId="414" hidden="1" xr:uid="{00000000-0005-0000-0000-0000BF010000}"/>
    <cellStyle name="Currency [0] 3500" xfId="4970" hidden="1" xr:uid="{00000000-0005-0000-0000-00008B130000}"/>
    <cellStyle name="Currency [0] 3501" xfId="5091" hidden="1" xr:uid="{00000000-0005-0000-0000-000004140000}"/>
    <cellStyle name="Currency [0] 3502" xfId="5056" hidden="1" xr:uid="{00000000-0005-0000-0000-0000E1130000}"/>
    <cellStyle name="Currency [0] 3503" xfId="5067" hidden="1" xr:uid="{00000000-0005-0000-0000-0000EC130000}"/>
    <cellStyle name="Currency [0] 3504" xfId="5099" hidden="1" xr:uid="{00000000-0005-0000-0000-00000C140000}"/>
    <cellStyle name="Currency [0] 3505" xfId="5101" hidden="1" xr:uid="{00000000-0005-0000-0000-00000E140000}"/>
    <cellStyle name="Currency [0] 3506" xfId="5053" hidden="1" xr:uid="{00000000-0005-0000-0000-0000DE130000}"/>
    <cellStyle name="Currency [0] 3507" xfId="5052" hidden="1" xr:uid="{00000000-0005-0000-0000-0000DD130000}"/>
    <cellStyle name="Currency [0] 3508" xfId="5042" hidden="1" xr:uid="{00000000-0005-0000-0000-0000D3130000}"/>
    <cellStyle name="Currency [0] 3509" xfId="5038" hidden="1" xr:uid="{00000000-0005-0000-0000-0000CF130000}"/>
    <cellStyle name="Currency [0] 351" xfId="428" hidden="1" xr:uid="{00000000-0005-0000-0000-0000CD010000}"/>
    <cellStyle name="Currency [0] 3510" xfId="5040" hidden="1" xr:uid="{00000000-0005-0000-0000-0000D1130000}"/>
    <cellStyle name="Currency [0] 3511" xfId="5108" hidden="1" xr:uid="{00000000-0005-0000-0000-000015140000}"/>
    <cellStyle name="Currency [0] 3512" xfId="4267" hidden="1" xr:uid="{00000000-0005-0000-0000-0000CC100000}"/>
    <cellStyle name="Currency [0] 3513" xfId="5086" hidden="1" xr:uid="{00000000-0005-0000-0000-0000FF130000}"/>
    <cellStyle name="Currency [0] 3514" xfId="5114" hidden="1" xr:uid="{00000000-0005-0000-0000-00001B140000}"/>
    <cellStyle name="Currency [0] 3515" xfId="5116" hidden="1" xr:uid="{00000000-0005-0000-0000-00001D140000}"/>
    <cellStyle name="Currency [0] 3516" xfId="4991" hidden="1" xr:uid="{00000000-0005-0000-0000-0000A0130000}"/>
    <cellStyle name="Currency [0] 3517" xfId="5065" hidden="1" xr:uid="{00000000-0005-0000-0000-0000EA130000}"/>
    <cellStyle name="Currency [0] 3518" xfId="5021" hidden="1" xr:uid="{00000000-0005-0000-0000-0000BE130000}"/>
    <cellStyle name="Currency [0] 3519" xfId="5057" hidden="1" xr:uid="{00000000-0005-0000-0000-0000E2130000}"/>
    <cellStyle name="Currency [0] 352" xfId="415" hidden="1" xr:uid="{00000000-0005-0000-0000-0000C0010000}"/>
    <cellStyle name="Currency [0] 3520" xfId="5061" hidden="1" xr:uid="{00000000-0005-0000-0000-0000E6130000}"/>
    <cellStyle name="Currency [0] 3521" xfId="5122" hidden="1" xr:uid="{00000000-0005-0000-0000-000023140000}"/>
    <cellStyle name="Currency [0] 3522" xfId="4280" hidden="1" xr:uid="{00000000-0005-0000-0000-0000D9100000}"/>
    <cellStyle name="Currency [0] 3523" xfId="5104" hidden="1" xr:uid="{00000000-0005-0000-0000-000011140000}"/>
    <cellStyle name="Currency [0] 3524" xfId="5127" hidden="1" xr:uid="{00000000-0005-0000-0000-000028140000}"/>
    <cellStyle name="Currency [0] 3525" xfId="5129" hidden="1" xr:uid="{00000000-0005-0000-0000-00002A140000}"/>
    <cellStyle name="Currency [0] 3526" xfId="4985" hidden="1" xr:uid="{00000000-0005-0000-0000-00009A130000}"/>
    <cellStyle name="Currency [0] 3527" xfId="5084" hidden="1" xr:uid="{00000000-0005-0000-0000-0000FD130000}"/>
    <cellStyle name="Currency [0] 3528" xfId="5051" hidden="1" xr:uid="{00000000-0005-0000-0000-0000DC130000}"/>
    <cellStyle name="Currency [0] 3529" xfId="5069" hidden="1" xr:uid="{00000000-0005-0000-0000-0000EE130000}"/>
    <cellStyle name="Currency [0] 353" xfId="432" hidden="1" xr:uid="{00000000-0005-0000-0000-0000D1010000}"/>
    <cellStyle name="Currency [0] 3530" xfId="5066" hidden="1" xr:uid="{00000000-0005-0000-0000-0000EB130000}"/>
    <cellStyle name="Currency [0] 3531" xfId="5133" hidden="1" xr:uid="{00000000-0005-0000-0000-00002E140000}"/>
    <cellStyle name="Currency [0] 3532" xfId="5018" hidden="1" xr:uid="{00000000-0005-0000-0000-0000BB130000}"/>
    <cellStyle name="Currency [0] 3533" xfId="5118" hidden="1" xr:uid="{00000000-0005-0000-0000-00001F140000}"/>
    <cellStyle name="Currency [0] 3534" xfId="5140" hidden="1" xr:uid="{00000000-0005-0000-0000-000035140000}"/>
    <cellStyle name="Currency [0] 3535" xfId="5142" hidden="1" xr:uid="{00000000-0005-0000-0000-000037140000}"/>
    <cellStyle name="Currency [0] 3536" xfId="5070" hidden="1" xr:uid="{00000000-0005-0000-0000-0000EF130000}"/>
    <cellStyle name="Currency [0] 3537" xfId="5102" hidden="1" xr:uid="{00000000-0005-0000-0000-00000F140000}"/>
    <cellStyle name="Currency [0] 3538" xfId="4232" hidden="1" xr:uid="{00000000-0005-0000-0000-0000A9100000}"/>
    <cellStyle name="Currency [0] 3539" xfId="5088" hidden="1" xr:uid="{00000000-0005-0000-0000-000001140000}"/>
    <cellStyle name="Currency [0] 354" xfId="433" hidden="1" xr:uid="{00000000-0005-0000-0000-0000D2010000}"/>
    <cellStyle name="Currency [0] 3540" xfId="5085" hidden="1" xr:uid="{00000000-0005-0000-0000-0000FE130000}"/>
    <cellStyle name="Currency [0] 3541" xfId="5146" hidden="1" xr:uid="{00000000-0005-0000-0000-00003B140000}"/>
    <cellStyle name="Currency [0] 3542" xfId="4981" hidden="1" xr:uid="{00000000-0005-0000-0000-000096130000}"/>
    <cellStyle name="Currency [0] 3543" xfId="5130" hidden="1" xr:uid="{00000000-0005-0000-0000-00002B140000}"/>
    <cellStyle name="Currency [0] 3544" xfId="5150" hidden="1" xr:uid="{00000000-0005-0000-0000-00003F140000}"/>
    <cellStyle name="Currency [0] 3545" xfId="5152" hidden="1" xr:uid="{00000000-0005-0000-0000-000041140000}"/>
    <cellStyle name="Currency [0] 3546" xfId="5089" hidden="1" xr:uid="{00000000-0005-0000-0000-000002140000}"/>
    <cellStyle name="Currency [0] 3547" xfId="5117" hidden="1" xr:uid="{00000000-0005-0000-0000-00001E140000}"/>
    <cellStyle name="Currency [0] 3548" xfId="5077" hidden="1" xr:uid="{00000000-0005-0000-0000-0000F6130000}"/>
    <cellStyle name="Currency [0] 3549" xfId="5106" hidden="1" xr:uid="{00000000-0005-0000-0000-000013140000}"/>
    <cellStyle name="Currency [0] 355" xfId="429" hidden="1" xr:uid="{00000000-0005-0000-0000-0000CE010000}"/>
    <cellStyle name="Currency [0] 3550" xfId="5103" hidden="1" xr:uid="{00000000-0005-0000-0000-000010140000}"/>
    <cellStyle name="Currency [0] 3551" xfId="5156" hidden="1" xr:uid="{00000000-0005-0000-0000-000045140000}"/>
    <cellStyle name="Currency [0] 3552" xfId="4984" hidden="1" xr:uid="{00000000-0005-0000-0000-000099130000}"/>
    <cellStyle name="Currency [0] 3553" xfId="5143" hidden="1" xr:uid="{00000000-0005-0000-0000-000038140000}"/>
    <cellStyle name="Currency [0] 3554" xfId="5160" hidden="1" xr:uid="{00000000-0005-0000-0000-000049140000}"/>
    <cellStyle name="Currency [0] 3555" xfId="5162" hidden="1" xr:uid="{00000000-0005-0000-0000-00004B140000}"/>
    <cellStyle name="Currency [0] 3556" xfId="5043" hidden="1" xr:uid="{00000000-0005-0000-0000-0000D4130000}"/>
    <cellStyle name="Currency [0] 3557" xfId="5079" hidden="1" xr:uid="{00000000-0005-0000-0000-0000F8130000}"/>
    <cellStyle name="Currency [0] 3558" xfId="5148" hidden="1" xr:uid="{00000000-0005-0000-0000-00003D140000}"/>
    <cellStyle name="Currency [0] 3559" xfId="5136" hidden="1" xr:uid="{00000000-0005-0000-0000-000031140000}"/>
    <cellStyle name="Currency [0] 356" xfId="402" hidden="1" xr:uid="{00000000-0005-0000-0000-0000B3010000}"/>
    <cellStyle name="Currency [0] 3560" xfId="5153" hidden="1" xr:uid="{00000000-0005-0000-0000-000042140000}"/>
    <cellStyle name="Currency [0] 3561" xfId="5164" hidden="1" xr:uid="{00000000-0005-0000-0000-00004D140000}"/>
    <cellStyle name="Currency [0] 3562" xfId="5012" hidden="1" xr:uid="{00000000-0005-0000-0000-0000B5130000}"/>
    <cellStyle name="Currency [0] 3563" xfId="5076" hidden="1" xr:uid="{00000000-0005-0000-0000-0000F5130000}"/>
    <cellStyle name="Currency [0] 3564" xfId="5168" hidden="1" xr:uid="{00000000-0005-0000-0000-000051140000}"/>
    <cellStyle name="Currency [0] 3565" xfId="5170" hidden="1" xr:uid="{00000000-0005-0000-0000-000053140000}"/>
    <cellStyle name="Currency [0] 3566" xfId="5125" hidden="1" xr:uid="{00000000-0005-0000-0000-000026140000}"/>
    <cellStyle name="Currency [0] 3567" xfId="5137" hidden="1" xr:uid="{00000000-0005-0000-0000-000032140000}"/>
    <cellStyle name="Currency [0] 3568" xfId="5165" hidden="1" xr:uid="{00000000-0005-0000-0000-00004E140000}"/>
    <cellStyle name="Currency [0] 3569" xfId="5138" hidden="1" xr:uid="{00000000-0005-0000-0000-000033140000}"/>
    <cellStyle name="Currency [0] 357" xfId="434" hidden="1" xr:uid="{00000000-0005-0000-0000-0000D3010000}"/>
    <cellStyle name="Currency [0] 3570" xfId="5171" hidden="1" xr:uid="{00000000-0005-0000-0000-000054140000}"/>
    <cellStyle name="Currency [0] 3571" xfId="5173" hidden="1" xr:uid="{00000000-0005-0000-0000-000056140000}"/>
    <cellStyle name="Currency [0] 3572" xfId="5166" hidden="1" xr:uid="{00000000-0005-0000-0000-00004F140000}"/>
    <cellStyle name="Currency [0] 3573" xfId="5112" hidden="1" xr:uid="{00000000-0005-0000-0000-000019140000}"/>
    <cellStyle name="Currency [0] 3574" xfId="5175" hidden="1" xr:uid="{00000000-0005-0000-0000-000058140000}"/>
    <cellStyle name="Currency [0] 3575" xfId="5177" hidden="1" xr:uid="{00000000-0005-0000-0000-00005A140000}"/>
    <cellStyle name="Currency [0] 3576" xfId="5236" hidden="1" xr:uid="{00000000-0005-0000-0000-000095140000}"/>
    <cellStyle name="Currency [0] 3577" xfId="5260" hidden="1" xr:uid="{00000000-0005-0000-0000-0000AD140000}"/>
    <cellStyle name="Currency [0] 3578" xfId="5267" hidden="1" xr:uid="{00000000-0005-0000-0000-0000B4140000}"/>
    <cellStyle name="Currency [0] 3579" xfId="5279" hidden="1" xr:uid="{00000000-0005-0000-0000-0000C0140000}"/>
    <cellStyle name="Currency [0] 358" xfId="435" hidden="1" xr:uid="{00000000-0005-0000-0000-0000D4010000}"/>
    <cellStyle name="Currency [0] 3580" xfId="5282" hidden="1" xr:uid="{00000000-0005-0000-0000-0000C3140000}"/>
    <cellStyle name="Currency [0] 3581" xfId="5258" hidden="1" xr:uid="{00000000-0005-0000-0000-0000AB140000}"/>
    <cellStyle name="Currency [0] 3582" xfId="5275" hidden="1" xr:uid="{00000000-0005-0000-0000-0000BC140000}"/>
    <cellStyle name="Currency [0] 3583" xfId="5286" hidden="1" xr:uid="{00000000-0005-0000-0000-0000C7140000}"/>
    <cellStyle name="Currency [0] 3584" xfId="5288" hidden="1" xr:uid="{00000000-0005-0000-0000-0000C9140000}"/>
    <cellStyle name="Currency [0] 3585" xfId="5268" hidden="1" xr:uid="{00000000-0005-0000-0000-0000B5140000}"/>
    <cellStyle name="Currency [0] 3586" xfId="5237" hidden="1" xr:uid="{00000000-0005-0000-0000-000096140000}"/>
    <cellStyle name="Currency [0] 3587" xfId="5299" hidden="1" xr:uid="{00000000-0005-0000-0000-0000D4140000}"/>
    <cellStyle name="Currency [0] 3588" xfId="5308" hidden="1" xr:uid="{00000000-0005-0000-0000-0000DD140000}"/>
    <cellStyle name="Currency [0] 3589" xfId="5319" hidden="1" xr:uid="{00000000-0005-0000-0000-0000E8140000}"/>
    <cellStyle name="Currency [0] 359" xfId="194" hidden="1" xr:uid="{00000000-0005-0000-0000-0000E3000000}"/>
    <cellStyle name="Currency [0] 3590" xfId="5325" hidden="1" xr:uid="{00000000-0005-0000-0000-0000EE140000}"/>
    <cellStyle name="Currency [0] 3591" xfId="5297" hidden="1" xr:uid="{00000000-0005-0000-0000-0000D2140000}"/>
    <cellStyle name="Currency [0] 3592" xfId="5315" hidden="1" xr:uid="{00000000-0005-0000-0000-0000E4140000}"/>
    <cellStyle name="Currency [0] 3593" xfId="5337" hidden="1" xr:uid="{00000000-0005-0000-0000-0000FA140000}"/>
    <cellStyle name="Currency [0] 3594" xfId="5339" hidden="1" xr:uid="{00000000-0005-0000-0000-0000FC140000}"/>
    <cellStyle name="Currency [0] 3595" xfId="5264" hidden="1" xr:uid="{00000000-0005-0000-0000-0000B1140000}"/>
    <cellStyle name="Currency [0] 3596" xfId="5243" hidden="1" xr:uid="{00000000-0005-0000-0000-00009C140000}"/>
    <cellStyle name="Currency [0] 3597" xfId="5311" hidden="1" xr:uid="{00000000-0005-0000-0000-0000E0140000}"/>
    <cellStyle name="Currency [0] 3598" xfId="5249" hidden="1" xr:uid="{00000000-0005-0000-0000-0000A2140000}"/>
    <cellStyle name="Currency [0] 3599" xfId="5300" hidden="1" xr:uid="{00000000-0005-0000-0000-0000D5140000}"/>
    <cellStyle name="Currency [0] 36" xfId="87" hidden="1" xr:uid="{00000000-0005-0000-0000-000077000000}"/>
    <cellStyle name="Currency [0] 360" xfId="184" hidden="1" xr:uid="{00000000-0005-0000-0000-0000D9000000}"/>
    <cellStyle name="Currency [0] 3600" xfId="5344" hidden="1" xr:uid="{00000000-0005-0000-0000-000001150000}"/>
    <cellStyle name="Currency [0] 3601" xfId="5312" hidden="1" xr:uid="{00000000-0005-0000-0000-0000E1140000}"/>
    <cellStyle name="Currency [0] 3602" xfId="5320" hidden="1" xr:uid="{00000000-0005-0000-0000-0000E9140000}"/>
    <cellStyle name="Currency [0] 3603" xfId="5356" hidden="1" xr:uid="{00000000-0005-0000-0000-00000D150000}"/>
    <cellStyle name="Currency [0] 3604" xfId="5358" hidden="1" xr:uid="{00000000-0005-0000-0000-00000F150000}"/>
    <cellStyle name="Currency [0] 3605" xfId="5314" hidden="1" xr:uid="{00000000-0005-0000-0000-0000E3140000}"/>
    <cellStyle name="Currency [0] 3606" xfId="5327" hidden="1" xr:uid="{00000000-0005-0000-0000-0000F0140000}"/>
    <cellStyle name="Currency [0] 3607" xfId="5332" hidden="1" xr:uid="{00000000-0005-0000-0000-0000F5140000}"/>
    <cellStyle name="Currency [0] 3608" xfId="5326" hidden="1" xr:uid="{00000000-0005-0000-0000-0000EF140000}"/>
    <cellStyle name="Currency [0] 3609" xfId="5374" hidden="1" xr:uid="{00000000-0005-0000-0000-00001F150000}"/>
    <cellStyle name="Currency [0] 361" xfId="437" hidden="1" xr:uid="{00000000-0005-0000-0000-0000D6010000}"/>
    <cellStyle name="Currency [0] 3610" xfId="5382" hidden="1" xr:uid="{00000000-0005-0000-0000-000027150000}"/>
    <cellStyle name="Currency [0] 3611" xfId="5310" hidden="1" xr:uid="{00000000-0005-0000-0000-0000DF140000}"/>
    <cellStyle name="Currency [0] 3612" xfId="5368" hidden="1" xr:uid="{00000000-0005-0000-0000-000019150000}"/>
    <cellStyle name="Currency [0] 3613" xfId="5391" hidden="1" xr:uid="{00000000-0005-0000-0000-000030150000}"/>
    <cellStyle name="Currency [0] 3614" xfId="5393" hidden="1" xr:uid="{00000000-0005-0000-0000-000032150000}"/>
    <cellStyle name="Currency [0] 3615" xfId="5293" hidden="1" xr:uid="{00000000-0005-0000-0000-0000CE140000}"/>
    <cellStyle name="Currency [0] 3616" xfId="5303" hidden="1" xr:uid="{00000000-0005-0000-0000-0000D8140000}"/>
    <cellStyle name="Currency [0] 3617" xfId="5365" hidden="1" xr:uid="{00000000-0005-0000-0000-000016150000}"/>
    <cellStyle name="Currency [0] 3618" xfId="5330" hidden="1" xr:uid="{00000000-0005-0000-0000-0000F3140000}"/>
    <cellStyle name="Currency [0] 3619" xfId="5277" hidden="1" xr:uid="{00000000-0005-0000-0000-0000BE140000}"/>
    <cellStyle name="Currency [0] 362" xfId="441" hidden="1" xr:uid="{00000000-0005-0000-0000-0000DA010000}"/>
    <cellStyle name="Currency [0] 3620" xfId="5401" hidden="1" xr:uid="{00000000-0005-0000-0000-00003A150000}"/>
    <cellStyle name="Currency [0] 3621" xfId="5366" hidden="1" xr:uid="{00000000-0005-0000-0000-000017150000}"/>
    <cellStyle name="Currency [0] 3622" xfId="5377" hidden="1" xr:uid="{00000000-0005-0000-0000-000022150000}"/>
    <cellStyle name="Currency [0] 3623" xfId="5409" hidden="1" xr:uid="{00000000-0005-0000-0000-000042150000}"/>
    <cellStyle name="Currency [0] 3624" xfId="5411" hidden="1" xr:uid="{00000000-0005-0000-0000-000044150000}"/>
    <cellStyle name="Currency [0] 3625" xfId="5363" hidden="1" xr:uid="{00000000-0005-0000-0000-000014150000}"/>
    <cellStyle name="Currency [0] 3626" xfId="5362" hidden="1" xr:uid="{00000000-0005-0000-0000-000013150000}"/>
    <cellStyle name="Currency [0] 3627" xfId="5352" hidden="1" xr:uid="{00000000-0005-0000-0000-000009150000}"/>
    <cellStyle name="Currency [0] 3628" xfId="5348" hidden="1" xr:uid="{00000000-0005-0000-0000-000005150000}"/>
    <cellStyle name="Currency [0] 3629" xfId="5350" hidden="1" xr:uid="{00000000-0005-0000-0000-000007150000}"/>
    <cellStyle name="Currency [0] 363" xfId="442" hidden="1" xr:uid="{00000000-0005-0000-0000-0000DB010000}"/>
    <cellStyle name="Currency [0] 3630" xfId="5418" hidden="1" xr:uid="{00000000-0005-0000-0000-00004B150000}"/>
    <cellStyle name="Currency [0] 3631" xfId="5245" hidden="1" xr:uid="{00000000-0005-0000-0000-00009E140000}"/>
    <cellStyle name="Currency [0] 3632" xfId="5396" hidden="1" xr:uid="{00000000-0005-0000-0000-000035150000}"/>
    <cellStyle name="Currency [0] 3633" xfId="5424" hidden="1" xr:uid="{00000000-0005-0000-0000-000051150000}"/>
    <cellStyle name="Currency [0] 3634" xfId="5426" hidden="1" xr:uid="{00000000-0005-0000-0000-000053150000}"/>
    <cellStyle name="Currency [0] 3635" xfId="5301" hidden="1" xr:uid="{00000000-0005-0000-0000-0000D6140000}"/>
    <cellStyle name="Currency [0] 3636" xfId="5375" hidden="1" xr:uid="{00000000-0005-0000-0000-000020150000}"/>
    <cellStyle name="Currency [0] 3637" xfId="5331" hidden="1" xr:uid="{00000000-0005-0000-0000-0000F4140000}"/>
    <cellStyle name="Currency [0] 3638" xfId="5367" hidden="1" xr:uid="{00000000-0005-0000-0000-000018150000}"/>
    <cellStyle name="Currency [0] 3639" xfId="5371" hidden="1" xr:uid="{00000000-0005-0000-0000-00001C150000}"/>
    <cellStyle name="Currency [0] 364" xfId="191" hidden="1" xr:uid="{00000000-0005-0000-0000-0000E0000000}"/>
    <cellStyle name="Currency [0] 3640" xfId="5432" hidden="1" xr:uid="{00000000-0005-0000-0000-000059150000}"/>
    <cellStyle name="Currency [0] 3641" xfId="5240" hidden="1" xr:uid="{00000000-0005-0000-0000-000099140000}"/>
    <cellStyle name="Currency [0] 3642" xfId="5414" hidden="1" xr:uid="{00000000-0005-0000-0000-000047150000}"/>
    <cellStyle name="Currency [0] 3643" xfId="5437" hidden="1" xr:uid="{00000000-0005-0000-0000-00005E150000}"/>
    <cellStyle name="Currency [0] 3644" xfId="5439" hidden="1" xr:uid="{00000000-0005-0000-0000-000060150000}"/>
    <cellStyle name="Currency [0] 3645" xfId="5295" hidden="1" xr:uid="{00000000-0005-0000-0000-0000D0140000}"/>
    <cellStyle name="Currency [0] 3646" xfId="5394" hidden="1" xr:uid="{00000000-0005-0000-0000-000033150000}"/>
    <cellStyle name="Currency [0] 3647" xfId="5361" hidden="1" xr:uid="{00000000-0005-0000-0000-000012150000}"/>
    <cellStyle name="Currency [0] 3648" xfId="5379" hidden="1" xr:uid="{00000000-0005-0000-0000-000024150000}"/>
    <cellStyle name="Currency [0] 3649" xfId="5376" hidden="1" xr:uid="{00000000-0005-0000-0000-000021150000}"/>
    <cellStyle name="Currency [0] 365" xfId="439" hidden="1" xr:uid="{00000000-0005-0000-0000-0000D8010000}"/>
    <cellStyle name="Currency [0] 3650" xfId="5443" hidden="1" xr:uid="{00000000-0005-0000-0000-000064150000}"/>
    <cellStyle name="Currency [0] 3651" xfId="5328" hidden="1" xr:uid="{00000000-0005-0000-0000-0000F1140000}"/>
    <cellStyle name="Currency [0] 3652" xfId="5428" hidden="1" xr:uid="{00000000-0005-0000-0000-000055150000}"/>
    <cellStyle name="Currency [0] 3653" xfId="5450" hidden="1" xr:uid="{00000000-0005-0000-0000-00006B150000}"/>
    <cellStyle name="Currency [0] 3654" xfId="5452" hidden="1" xr:uid="{00000000-0005-0000-0000-00006D150000}"/>
    <cellStyle name="Currency [0] 3655" xfId="5380" hidden="1" xr:uid="{00000000-0005-0000-0000-000025150000}"/>
    <cellStyle name="Currency [0] 3656" xfId="5412" hidden="1" xr:uid="{00000000-0005-0000-0000-000045150000}"/>
    <cellStyle name="Currency [0] 3657" xfId="5261" hidden="1" xr:uid="{00000000-0005-0000-0000-0000AE140000}"/>
    <cellStyle name="Currency [0] 3658" xfId="5398" hidden="1" xr:uid="{00000000-0005-0000-0000-000037150000}"/>
    <cellStyle name="Currency [0] 3659" xfId="5395" hidden="1" xr:uid="{00000000-0005-0000-0000-000034150000}"/>
    <cellStyle name="Currency [0] 366" xfId="443" hidden="1" xr:uid="{00000000-0005-0000-0000-0000DC010000}"/>
    <cellStyle name="Currency [0] 3660" xfId="5456" hidden="1" xr:uid="{00000000-0005-0000-0000-000071150000}"/>
    <cellStyle name="Currency [0] 3661" xfId="5291" hidden="1" xr:uid="{00000000-0005-0000-0000-0000CC140000}"/>
    <cellStyle name="Currency [0] 3662" xfId="5440" hidden="1" xr:uid="{00000000-0005-0000-0000-000061150000}"/>
    <cellStyle name="Currency [0] 3663" xfId="5460" hidden="1" xr:uid="{00000000-0005-0000-0000-000075150000}"/>
    <cellStyle name="Currency [0] 3664" xfId="5462" hidden="1" xr:uid="{00000000-0005-0000-0000-000077150000}"/>
    <cellStyle name="Currency [0] 3665" xfId="5399" hidden="1" xr:uid="{00000000-0005-0000-0000-000038150000}"/>
    <cellStyle name="Currency [0] 3666" xfId="5427" hidden="1" xr:uid="{00000000-0005-0000-0000-000054150000}"/>
    <cellStyle name="Currency [0] 3667" xfId="5387" hidden="1" xr:uid="{00000000-0005-0000-0000-00002C150000}"/>
    <cellStyle name="Currency [0] 3668" xfId="5416" hidden="1" xr:uid="{00000000-0005-0000-0000-000049150000}"/>
    <cellStyle name="Currency [0] 3669" xfId="5413" hidden="1" xr:uid="{00000000-0005-0000-0000-000046150000}"/>
    <cellStyle name="Currency [0] 367" xfId="444" hidden="1" xr:uid="{00000000-0005-0000-0000-0000DD010000}"/>
    <cellStyle name="Currency [0] 3670" xfId="5466" hidden="1" xr:uid="{00000000-0005-0000-0000-00007B150000}"/>
    <cellStyle name="Currency [0] 3671" xfId="5294" hidden="1" xr:uid="{00000000-0005-0000-0000-0000CF140000}"/>
    <cellStyle name="Currency [0] 3672" xfId="5453" hidden="1" xr:uid="{00000000-0005-0000-0000-00006E150000}"/>
    <cellStyle name="Currency [0] 3673" xfId="5470" hidden="1" xr:uid="{00000000-0005-0000-0000-00007F150000}"/>
    <cellStyle name="Currency [0] 3674" xfId="5472" hidden="1" xr:uid="{00000000-0005-0000-0000-000081150000}"/>
    <cellStyle name="Currency [0] 3675" xfId="5353" hidden="1" xr:uid="{00000000-0005-0000-0000-00000A150000}"/>
    <cellStyle name="Currency [0] 3676" xfId="5389" hidden="1" xr:uid="{00000000-0005-0000-0000-00002E150000}"/>
    <cellStyle name="Currency [0] 3677" xfId="5458" hidden="1" xr:uid="{00000000-0005-0000-0000-000073150000}"/>
    <cellStyle name="Currency [0] 3678" xfId="5446" hidden="1" xr:uid="{00000000-0005-0000-0000-000067150000}"/>
    <cellStyle name="Currency [0] 3679" xfId="5463" hidden="1" xr:uid="{00000000-0005-0000-0000-000078150000}"/>
    <cellStyle name="Currency [0] 368" xfId="438" hidden="1" xr:uid="{00000000-0005-0000-0000-0000D7010000}"/>
    <cellStyle name="Currency [0] 3680" xfId="5474" hidden="1" xr:uid="{00000000-0005-0000-0000-000083150000}"/>
    <cellStyle name="Currency [0] 3681" xfId="5322" hidden="1" xr:uid="{00000000-0005-0000-0000-0000EB140000}"/>
    <cellStyle name="Currency [0] 3682" xfId="5386" hidden="1" xr:uid="{00000000-0005-0000-0000-00002B150000}"/>
    <cellStyle name="Currency [0] 3683" xfId="5478" hidden="1" xr:uid="{00000000-0005-0000-0000-000087150000}"/>
    <cellStyle name="Currency [0] 3684" xfId="5480" hidden="1" xr:uid="{00000000-0005-0000-0000-000089150000}"/>
    <cellStyle name="Currency [0] 3685" xfId="5435" hidden="1" xr:uid="{00000000-0005-0000-0000-00005C150000}"/>
    <cellStyle name="Currency [0] 3686" xfId="5447" hidden="1" xr:uid="{00000000-0005-0000-0000-000068150000}"/>
    <cellStyle name="Currency [0] 3687" xfId="5475" hidden="1" xr:uid="{00000000-0005-0000-0000-000084150000}"/>
    <cellStyle name="Currency [0] 3688" xfId="5448" hidden="1" xr:uid="{00000000-0005-0000-0000-000069150000}"/>
    <cellStyle name="Currency [0] 3689" xfId="5481" hidden="1" xr:uid="{00000000-0005-0000-0000-00008A150000}"/>
    <cellStyle name="Currency [0] 369" xfId="195" hidden="1" xr:uid="{00000000-0005-0000-0000-0000E4000000}"/>
    <cellStyle name="Currency [0] 3690" xfId="5483" hidden="1" xr:uid="{00000000-0005-0000-0000-00008C150000}"/>
    <cellStyle name="Currency [0] 3691" xfId="5476" hidden="1" xr:uid="{00000000-0005-0000-0000-000085150000}"/>
    <cellStyle name="Currency [0] 3692" xfId="5422" hidden="1" xr:uid="{00000000-0005-0000-0000-00004F150000}"/>
    <cellStyle name="Currency [0] 3693" xfId="5485" hidden="1" xr:uid="{00000000-0005-0000-0000-00008E150000}"/>
    <cellStyle name="Currency [0] 3694" xfId="5487" hidden="1" xr:uid="{00000000-0005-0000-0000-000090150000}"/>
    <cellStyle name="Currency [0] 3695" xfId="5547" hidden="1" xr:uid="{00000000-0005-0000-0000-0000CC150000}"/>
    <cellStyle name="Currency [0] 3696" xfId="5566" hidden="1" xr:uid="{00000000-0005-0000-0000-0000DF150000}"/>
    <cellStyle name="Currency [0] 3697" xfId="5573" hidden="1" xr:uid="{00000000-0005-0000-0000-0000E6150000}"/>
    <cellStyle name="Currency [0] 3698" xfId="5580" hidden="1" xr:uid="{00000000-0005-0000-0000-0000ED150000}"/>
    <cellStyle name="Currency [0] 3699" xfId="5585" hidden="1" xr:uid="{00000000-0005-0000-0000-0000F2150000}"/>
    <cellStyle name="Currency [0] 37" xfId="89" hidden="1" xr:uid="{00000000-0005-0000-0000-000079000000}"/>
    <cellStyle name="Currency [0] 370" xfId="450" hidden="1" xr:uid="{00000000-0005-0000-0000-0000E3010000}"/>
    <cellStyle name="Currency [0] 3700" xfId="5564" hidden="1" xr:uid="{00000000-0005-0000-0000-0000DD150000}"/>
    <cellStyle name="Currency [0] 3701" xfId="5575" hidden="1" xr:uid="{00000000-0005-0000-0000-0000E8150000}"/>
    <cellStyle name="Currency [0] 3702" xfId="5589" hidden="1" xr:uid="{00000000-0005-0000-0000-0000F6150000}"/>
    <cellStyle name="Currency [0] 3703" xfId="5591" hidden="1" xr:uid="{00000000-0005-0000-0000-0000F8150000}"/>
    <cellStyle name="Currency [0] 3704" xfId="5574" hidden="1" xr:uid="{00000000-0005-0000-0000-0000E7150000}"/>
    <cellStyle name="Currency [0] 3705" xfId="5548" hidden="1" xr:uid="{00000000-0005-0000-0000-0000CD150000}"/>
    <cellStyle name="Currency [0] 3706" xfId="5602" hidden="1" xr:uid="{00000000-0005-0000-0000-000003160000}"/>
    <cellStyle name="Currency [0] 3707" xfId="5611" hidden="1" xr:uid="{00000000-0005-0000-0000-00000C160000}"/>
    <cellStyle name="Currency [0] 3708" xfId="5622" hidden="1" xr:uid="{00000000-0005-0000-0000-000017160000}"/>
    <cellStyle name="Currency [0] 3709" xfId="5628" hidden="1" xr:uid="{00000000-0005-0000-0000-00001D160000}"/>
    <cellStyle name="Currency [0] 371" xfId="454" hidden="1" xr:uid="{00000000-0005-0000-0000-0000E7010000}"/>
    <cellStyle name="Currency [0] 3710" xfId="5600" hidden="1" xr:uid="{00000000-0005-0000-0000-000001160000}"/>
    <cellStyle name="Currency [0] 3711" xfId="5618" hidden="1" xr:uid="{00000000-0005-0000-0000-000013160000}"/>
    <cellStyle name="Currency [0] 3712" xfId="5640" hidden="1" xr:uid="{00000000-0005-0000-0000-000029160000}"/>
    <cellStyle name="Currency [0] 3713" xfId="5642" hidden="1" xr:uid="{00000000-0005-0000-0000-00002B160000}"/>
    <cellStyle name="Currency [0] 3714" xfId="5570" hidden="1" xr:uid="{00000000-0005-0000-0000-0000E3150000}"/>
    <cellStyle name="Currency [0] 3715" xfId="5554" hidden="1" xr:uid="{00000000-0005-0000-0000-0000D3150000}"/>
    <cellStyle name="Currency [0] 3716" xfId="5614" hidden="1" xr:uid="{00000000-0005-0000-0000-00000F160000}"/>
    <cellStyle name="Currency [0] 3717" xfId="5559" hidden="1" xr:uid="{00000000-0005-0000-0000-0000D8150000}"/>
    <cellStyle name="Currency [0] 3718" xfId="5603" hidden="1" xr:uid="{00000000-0005-0000-0000-000004160000}"/>
    <cellStyle name="Currency [0] 3719" xfId="5647" hidden="1" xr:uid="{00000000-0005-0000-0000-000030160000}"/>
    <cellStyle name="Currency [0] 372" xfId="460" hidden="1" xr:uid="{00000000-0005-0000-0000-0000ED010000}"/>
    <cellStyle name="Currency [0] 3720" xfId="5615" hidden="1" xr:uid="{00000000-0005-0000-0000-000010160000}"/>
    <cellStyle name="Currency [0] 3721" xfId="5623" hidden="1" xr:uid="{00000000-0005-0000-0000-000018160000}"/>
    <cellStyle name="Currency [0] 3722" xfId="5659" hidden="1" xr:uid="{00000000-0005-0000-0000-00003C160000}"/>
    <cellStyle name="Currency [0] 3723" xfId="5661" hidden="1" xr:uid="{00000000-0005-0000-0000-00003E160000}"/>
    <cellStyle name="Currency [0] 3724" xfId="5617" hidden="1" xr:uid="{00000000-0005-0000-0000-000012160000}"/>
    <cellStyle name="Currency [0] 3725" xfId="5630" hidden="1" xr:uid="{00000000-0005-0000-0000-00001F160000}"/>
    <cellStyle name="Currency [0] 3726" xfId="5635" hidden="1" xr:uid="{00000000-0005-0000-0000-000024160000}"/>
    <cellStyle name="Currency [0] 3727" xfId="5629" hidden="1" xr:uid="{00000000-0005-0000-0000-00001E160000}"/>
    <cellStyle name="Currency [0] 3728" xfId="5677" hidden="1" xr:uid="{00000000-0005-0000-0000-00004E160000}"/>
    <cellStyle name="Currency [0] 3729" xfId="5685" hidden="1" xr:uid="{00000000-0005-0000-0000-000056160000}"/>
    <cellStyle name="Currency [0] 373" xfId="463" hidden="1" xr:uid="{00000000-0005-0000-0000-0000F0010000}"/>
    <cellStyle name="Currency [0] 3730" xfId="5613" hidden="1" xr:uid="{00000000-0005-0000-0000-00000E160000}"/>
    <cellStyle name="Currency [0] 3731" xfId="5671" hidden="1" xr:uid="{00000000-0005-0000-0000-000048160000}"/>
    <cellStyle name="Currency [0] 3732" xfId="5694" hidden="1" xr:uid="{00000000-0005-0000-0000-00005F160000}"/>
    <cellStyle name="Currency [0] 3733" xfId="5696" hidden="1" xr:uid="{00000000-0005-0000-0000-000061160000}"/>
    <cellStyle name="Currency [0] 3734" xfId="5596" hidden="1" xr:uid="{00000000-0005-0000-0000-0000FD150000}"/>
    <cellStyle name="Currency [0] 3735" xfId="5606" hidden="1" xr:uid="{00000000-0005-0000-0000-000007160000}"/>
    <cellStyle name="Currency [0] 3736" xfId="5668" hidden="1" xr:uid="{00000000-0005-0000-0000-000045160000}"/>
    <cellStyle name="Currency [0] 3737" xfId="5633" hidden="1" xr:uid="{00000000-0005-0000-0000-000022160000}"/>
    <cellStyle name="Currency [0] 3738" xfId="5578" hidden="1" xr:uid="{00000000-0005-0000-0000-0000EB150000}"/>
    <cellStyle name="Currency [0] 3739" xfId="5704" hidden="1" xr:uid="{00000000-0005-0000-0000-000069160000}"/>
    <cellStyle name="Currency [0] 374" xfId="449" hidden="1" xr:uid="{00000000-0005-0000-0000-0000E2010000}"/>
    <cellStyle name="Currency [0] 3740" xfId="5669" hidden="1" xr:uid="{00000000-0005-0000-0000-000046160000}"/>
    <cellStyle name="Currency [0] 3741" xfId="5680" hidden="1" xr:uid="{00000000-0005-0000-0000-000051160000}"/>
    <cellStyle name="Currency [0] 3742" xfId="5712" hidden="1" xr:uid="{00000000-0005-0000-0000-000071160000}"/>
    <cellStyle name="Currency [0] 3743" xfId="5714" hidden="1" xr:uid="{00000000-0005-0000-0000-000073160000}"/>
    <cellStyle name="Currency [0] 3744" xfId="5666" hidden="1" xr:uid="{00000000-0005-0000-0000-000043160000}"/>
    <cellStyle name="Currency [0] 3745" xfId="5665" hidden="1" xr:uid="{00000000-0005-0000-0000-000042160000}"/>
    <cellStyle name="Currency [0] 3746" xfId="5655" hidden="1" xr:uid="{00000000-0005-0000-0000-000038160000}"/>
    <cellStyle name="Currency [0] 3747" xfId="5651" hidden="1" xr:uid="{00000000-0005-0000-0000-000034160000}"/>
    <cellStyle name="Currency [0] 3748" xfId="5653" hidden="1" xr:uid="{00000000-0005-0000-0000-000036160000}"/>
    <cellStyle name="Currency [0] 3749" xfId="5721" hidden="1" xr:uid="{00000000-0005-0000-0000-00007A160000}"/>
    <cellStyle name="Currency [0] 375" xfId="459" hidden="1" xr:uid="{00000000-0005-0000-0000-0000EC010000}"/>
    <cellStyle name="Currency [0] 3750" xfId="5556" hidden="1" xr:uid="{00000000-0005-0000-0000-0000D5150000}"/>
    <cellStyle name="Currency [0] 3751" xfId="5699" hidden="1" xr:uid="{00000000-0005-0000-0000-000064160000}"/>
    <cellStyle name="Currency [0] 3752" xfId="5727" hidden="1" xr:uid="{00000000-0005-0000-0000-000080160000}"/>
    <cellStyle name="Currency [0] 3753" xfId="5729" hidden="1" xr:uid="{00000000-0005-0000-0000-000082160000}"/>
    <cellStyle name="Currency [0] 3754" xfId="5604" hidden="1" xr:uid="{00000000-0005-0000-0000-000005160000}"/>
    <cellStyle name="Currency [0] 3755" xfId="5678" hidden="1" xr:uid="{00000000-0005-0000-0000-00004F160000}"/>
    <cellStyle name="Currency [0] 3756" xfId="5634" hidden="1" xr:uid="{00000000-0005-0000-0000-000023160000}"/>
    <cellStyle name="Currency [0] 3757" xfId="5670" hidden="1" xr:uid="{00000000-0005-0000-0000-000047160000}"/>
    <cellStyle name="Currency [0] 3758" xfId="5674" hidden="1" xr:uid="{00000000-0005-0000-0000-00004B160000}"/>
    <cellStyle name="Currency [0] 3759" xfId="5735" hidden="1" xr:uid="{00000000-0005-0000-0000-000088160000}"/>
    <cellStyle name="Currency [0] 376" xfId="470" hidden="1" xr:uid="{00000000-0005-0000-0000-0000F7010000}"/>
    <cellStyle name="Currency [0] 3760" xfId="5551" hidden="1" xr:uid="{00000000-0005-0000-0000-0000D0150000}"/>
    <cellStyle name="Currency [0] 3761" xfId="5717" hidden="1" xr:uid="{00000000-0005-0000-0000-000076160000}"/>
    <cellStyle name="Currency [0] 3762" xfId="5740" hidden="1" xr:uid="{00000000-0005-0000-0000-00008D160000}"/>
    <cellStyle name="Currency [0] 3763" xfId="5742" hidden="1" xr:uid="{00000000-0005-0000-0000-00008F160000}"/>
    <cellStyle name="Currency [0] 3764" xfId="5598" hidden="1" xr:uid="{00000000-0005-0000-0000-0000FF150000}"/>
    <cellStyle name="Currency [0] 3765" xfId="5697" hidden="1" xr:uid="{00000000-0005-0000-0000-000062160000}"/>
    <cellStyle name="Currency [0] 3766" xfId="5664" hidden="1" xr:uid="{00000000-0005-0000-0000-000041160000}"/>
    <cellStyle name="Currency [0] 3767" xfId="5682" hidden="1" xr:uid="{00000000-0005-0000-0000-000053160000}"/>
    <cellStyle name="Currency [0] 3768" xfId="5679" hidden="1" xr:uid="{00000000-0005-0000-0000-000050160000}"/>
    <cellStyle name="Currency [0] 3769" xfId="5746" hidden="1" xr:uid="{00000000-0005-0000-0000-000093160000}"/>
    <cellStyle name="Currency [0] 377" xfId="471" hidden="1" xr:uid="{00000000-0005-0000-0000-0000F8010000}"/>
    <cellStyle name="Currency [0] 3770" xfId="5631" hidden="1" xr:uid="{00000000-0005-0000-0000-000020160000}"/>
    <cellStyle name="Currency [0] 3771" xfId="5731" hidden="1" xr:uid="{00000000-0005-0000-0000-000084160000}"/>
    <cellStyle name="Currency [0] 3772" xfId="5753" hidden="1" xr:uid="{00000000-0005-0000-0000-00009A160000}"/>
    <cellStyle name="Currency [0] 3773" xfId="5755" hidden="1" xr:uid="{00000000-0005-0000-0000-00009C160000}"/>
    <cellStyle name="Currency [0] 3774" xfId="5683" hidden="1" xr:uid="{00000000-0005-0000-0000-000054160000}"/>
    <cellStyle name="Currency [0] 3775" xfId="5715" hidden="1" xr:uid="{00000000-0005-0000-0000-000074160000}"/>
    <cellStyle name="Currency [0] 3776" xfId="5567" hidden="1" xr:uid="{00000000-0005-0000-0000-0000E0150000}"/>
    <cellStyle name="Currency [0] 3777" xfId="5701" hidden="1" xr:uid="{00000000-0005-0000-0000-000066160000}"/>
    <cellStyle name="Currency [0] 3778" xfId="5698" hidden="1" xr:uid="{00000000-0005-0000-0000-000063160000}"/>
    <cellStyle name="Currency [0] 3779" xfId="5759" hidden="1" xr:uid="{00000000-0005-0000-0000-0000A0160000}"/>
    <cellStyle name="Currency [0] 378" xfId="436" hidden="1" xr:uid="{00000000-0005-0000-0000-0000D5010000}"/>
    <cellStyle name="Currency [0] 3780" xfId="5594" hidden="1" xr:uid="{00000000-0005-0000-0000-0000FB150000}"/>
    <cellStyle name="Currency [0] 3781" xfId="5743" hidden="1" xr:uid="{00000000-0005-0000-0000-000090160000}"/>
    <cellStyle name="Currency [0] 3782" xfId="5763" hidden="1" xr:uid="{00000000-0005-0000-0000-0000A4160000}"/>
    <cellStyle name="Currency [0] 3783" xfId="5765" hidden="1" xr:uid="{00000000-0005-0000-0000-0000A6160000}"/>
    <cellStyle name="Currency [0] 3784" xfId="5702" hidden="1" xr:uid="{00000000-0005-0000-0000-000067160000}"/>
    <cellStyle name="Currency [0] 3785" xfId="5730" hidden="1" xr:uid="{00000000-0005-0000-0000-000083160000}"/>
    <cellStyle name="Currency [0] 3786" xfId="5690" hidden="1" xr:uid="{00000000-0005-0000-0000-00005B160000}"/>
    <cellStyle name="Currency [0] 3787" xfId="5719" hidden="1" xr:uid="{00000000-0005-0000-0000-000078160000}"/>
    <cellStyle name="Currency [0] 3788" xfId="5716" hidden="1" xr:uid="{00000000-0005-0000-0000-000075160000}"/>
    <cellStyle name="Currency [0] 3789" xfId="5769" hidden="1" xr:uid="{00000000-0005-0000-0000-0000AA160000}"/>
    <cellStyle name="Currency [0] 379" xfId="196" hidden="1" xr:uid="{00000000-0005-0000-0000-0000E5000000}"/>
    <cellStyle name="Currency [0] 3790" xfId="5597" hidden="1" xr:uid="{00000000-0005-0000-0000-0000FE150000}"/>
    <cellStyle name="Currency [0] 3791" xfId="5756" hidden="1" xr:uid="{00000000-0005-0000-0000-00009D160000}"/>
    <cellStyle name="Currency [0] 3792" xfId="5773" hidden="1" xr:uid="{00000000-0005-0000-0000-0000AE160000}"/>
    <cellStyle name="Currency [0] 3793" xfId="5775" hidden="1" xr:uid="{00000000-0005-0000-0000-0000B0160000}"/>
    <cellStyle name="Currency [0] 3794" xfId="5656" hidden="1" xr:uid="{00000000-0005-0000-0000-000039160000}"/>
    <cellStyle name="Currency [0] 3795" xfId="5692" hidden="1" xr:uid="{00000000-0005-0000-0000-00005D160000}"/>
    <cellStyle name="Currency [0] 3796" xfId="5761" hidden="1" xr:uid="{00000000-0005-0000-0000-0000A2160000}"/>
    <cellStyle name="Currency [0] 3797" xfId="5749" hidden="1" xr:uid="{00000000-0005-0000-0000-000096160000}"/>
    <cellStyle name="Currency [0] 3798" xfId="5766" hidden="1" xr:uid="{00000000-0005-0000-0000-0000A7160000}"/>
    <cellStyle name="Currency [0] 3799" xfId="5777" hidden="1" xr:uid="{00000000-0005-0000-0000-0000B2160000}"/>
    <cellStyle name="Currency [0] 38" xfId="91" hidden="1" xr:uid="{00000000-0005-0000-0000-00007B000000}"/>
    <cellStyle name="Currency [0] 380" xfId="456" hidden="1" xr:uid="{00000000-0005-0000-0000-0000E9010000}"/>
    <cellStyle name="Currency [0] 3800" xfId="5625" hidden="1" xr:uid="{00000000-0005-0000-0000-00001A160000}"/>
    <cellStyle name="Currency [0] 3801" xfId="5689" hidden="1" xr:uid="{00000000-0005-0000-0000-00005A160000}"/>
    <cellStyle name="Currency [0] 3802" xfId="5781" hidden="1" xr:uid="{00000000-0005-0000-0000-0000B6160000}"/>
    <cellStyle name="Currency [0] 3803" xfId="5783" hidden="1" xr:uid="{00000000-0005-0000-0000-0000B8160000}"/>
    <cellStyle name="Currency [0] 3804" xfId="5738" hidden="1" xr:uid="{00000000-0005-0000-0000-00008B160000}"/>
    <cellStyle name="Currency [0] 3805" xfId="5750" hidden="1" xr:uid="{00000000-0005-0000-0000-000097160000}"/>
    <cellStyle name="Currency [0] 3806" xfId="5778" hidden="1" xr:uid="{00000000-0005-0000-0000-0000B3160000}"/>
    <cellStyle name="Currency [0] 3807" xfId="5751" hidden="1" xr:uid="{00000000-0005-0000-0000-000098160000}"/>
    <cellStyle name="Currency [0] 3808" xfId="5784" hidden="1" xr:uid="{00000000-0005-0000-0000-0000B9160000}"/>
    <cellStyle name="Currency [0] 3809" xfId="5786" hidden="1" xr:uid="{00000000-0005-0000-0000-0000BB160000}"/>
    <cellStyle name="Currency [0] 381" xfId="202" hidden="1" xr:uid="{00000000-0005-0000-0000-0000EB000000}"/>
    <cellStyle name="Currency [0] 3810" xfId="5779" hidden="1" xr:uid="{00000000-0005-0000-0000-0000B4160000}"/>
    <cellStyle name="Currency [0] 3811" xfId="5725" hidden="1" xr:uid="{00000000-0005-0000-0000-00007E160000}"/>
    <cellStyle name="Currency [0] 3812" xfId="5789" hidden="1" xr:uid="{00000000-0005-0000-0000-0000BE160000}"/>
    <cellStyle name="Currency [0] 3813" xfId="5791" hidden="1" xr:uid="{00000000-0005-0000-0000-0000C0160000}"/>
    <cellStyle name="Currency [0] 3814" xfId="5508" hidden="1" xr:uid="{00000000-0005-0000-0000-0000A5150000}"/>
    <cellStyle name="Currency [0] 3815" xfId="5530" hidden="1" xr:uid="{00000000-0005-0000-0000-0000BB150000}"/>
    <cellStyle name="Currency [0] 3816" xfId="5795" hidden="1" xr:uid="{00000000-0005-0000-0000-0000C4160000}"/>
    <cellStyle name="Currency [0] 3817" xfId="5802" hidden="1" xr:uid="{00000000-0005-0000-0000-0000CB160000}"/>
    <cellStyle name="Currency [0] 3818" xfId="5804" hidden="1" xr:uid="{00000000-0005-0000-0000-0000CD160000}"/>
    <cellStyle name="Currency [0] 3819" xfId="5495" hidden="1" xr:uid="{00000000-0005-0000-0000-000098150000}"/>
    <cellStyle name="Currency [0] 382" xfId="451" hidden="1" xr:uid="{00000000-0005-0000-0000-0000E4010000}"/>
    <cellStyle name="Currency [0] 3820" xfId="5798" hidden="1" xr:uid="{00000000-0005-0000-0000-0000C7160000}"/>
    <cellStyle name="Currency [0] 3821" xfId="5807" hidden="1" xr:uid="{00000000-0005-0000-0000-0000D0160000}"/>
    <cellStyle name="Currency [0] 3822" xfId="5809" hidden="1" xr:uid="{00000000-0005-0000-0000-0000D2160000}"/>
    <cellStyle name="Currency [0] 3823" xfId="5797" hidden="1" xr:uid="{00000000-0005-0000-0000-0000C6160000}"/>
    <cellStyle name="Currency [0] 3824" xfId="5507" hidden="1" xr:uid="{00000000-0005-0000-0000-0000A4150000}"/>
    <cellStyle name="Currency [0] 3825" xfId="5820" hidden="1" xr:uid="{00000000-0005-0000-0000-0000DD160000}"/>
    <cellStyle name="Currency [0] 3826" xfId="5829" hidden="1" xr:uid="{00000000-0005-0000-0000-0000E6160000}"/>
    <cellStyle name="Currency [0] 3827" xfId="5840" hidden="1" xr:uid="{00000000-0005-0000-0000-0000F1160000}"/>
    <cellStyle name="Currency [0] 3828" xfId="5846" hidden="1" xr:uid="{00000000-0005-0000-0000-0000F7160000}"/>
    <cellStyle name="Currency [0] 3829" xfId="5818" hidden="1" xr:uid="{00000000-0005-0000-0000-0000DB160000}"/>
    <cellStyle name="Currency [0] 383" xfId="472" hidden="1" xr:uid="{00000000-0005-0000-0000-0000F9010000}"/>
    <cellStyle name="Currency [0] 3830" xfId="5836" hidden="1" xr:uid="{00000000-0005-0000-0000-0000ED160000}"/>
    <cellStyle name="Currency [0] 3831" xfId="5858" hidden="1" xr:uid="{00000000-0005-0000-0000-000003170000}"/>
    <cellStyle name="Currency [0] 3832" xfId="5860" hidden="1" xr:uid="{00000000-0005-0000-0000-000005170000}"/>
    <cellStyle name="Currency [0] 3833" xfId="5792" hidden="1" xr:uid="{00000000-0005-0000-0000-0000C1160000}"/>
    <cellStyle name="Currency [0] 3834" xfId="5503" hidden="1" xr:uid="{00000000-0005-0000-0000-0000A0150000}"/>
    <cellStyle name="Currency [0] 3835" xfId="5832" hidden="1" xr:uid="{00000000-0005-0000-0000-0000E9160000}"/>
    <cellStyle name="Currency [0] 3836" xfId="5499" hidden="1" xr:uid="{00000000-0005-0000-0000-00009C150000}"/>
    <cellStyle name="Currency [0] 3837" xfId="5821" hidden="1" xr:uid="{00000000-0005-0000-0000-0000DE160000}"/>
    <cellStyle name="Currency [0] 3838" xfId="5865" hidden="1" xr:uid="{00000000-0005-0000-0000-00000A170000}"/>
    <cellStyle name="Currency [0] 3839" xfId="5833" hidden="1" xr:uid="{00000000-0005-0000-0000-0000EA160000}"/>
    <cellStyle name="Currency [0] 384" xfId="457" hidden="1" xr:uid="{00000000-0005-0000-0000-0000EA010000}"/>
    <cellStyle name="Currency [0] 3840" xfId="5841" hidden="1" xr:uid="{00000000-0005-0000-0000-0000F2160000}"/>
    <cellStyle name="Currency [0] 3841" xfId="5877" hidden="1" xr:uid="{00000000-0005-0000-0000-000016170000}"/>
    <cellStyle name="Currency [0] 3842" xfId="5879" hidden="1" xr:uid="{00000000-0005-0000-0000-000018170000}"/>
    <cellStyle name="Currency [0] 3843" xfId="5835" hidden="1" xr:uid="{00000000-0005-0000-0000-0000EC160000}"/>
    <cellStyle name="Currency [0] 3844" xfId="5848" hidden="1" xr:uid="{00000000-0005-0000-0000-0000F9160000}"/>
    <cellStyle name="Currency [0] 3845" xfId="5853" hidden="1" xr:uid="{00000000-0005-0000-0000-0000FE160000}"/>
    <cellStyle name="Currency [0] 3846" xfId="5847" hidden="1" xr:uid="{00000000-0005-0000-0000-0000F8160000}"/>
    <cellStyle name="Currency [0] 3847" xfId="5895" hidden="1" xr:uid="{00000000-0005-0000-0000-000028170000}"/>
    <cellStyle name="Currency [0] 3848" xfId="5903" hidden="1" xr:uid="{00000000-0005-0000-0000-000030170000}"/>
    <cellStyle name="Currency [0] 3849" xfId="5831" hidden="1" xr:uid="{00000000-0005-0000-0000-0000E8160000}"/>
    <cellStyle name="Currency [0] 385" xfId="461" hidden="1" xr:uid="{00000000-0005-0000-0000-0000EE010000}"/>
    <cellStyle name="Currency [0] 3850" xfId="5889" hidden="1" xr:uid="{00000000-0005-0000-0000-000022170000}"/>
    <cellStyle name="Currency [0] 3851" xfId="5912" hidden="1" xr:uid="{00000000-0005-0000-0000-000039170000}"/>
    <cellStyle name="Currency [0] 3852" xfId="5914" hidden="1" xr:uid="{00000000-0005-0000-0000-00003B170000}"/>
    <cellStyle name="Currency [0] 3853" xfId="5814" hidden="1" xr:uid="{00000000-0005-0000-0000-0000D7160000}"/>
    <cellStyle name="Currency [0] 3854" xfId="5824" hidden="1" xr:uid="{00000000-0005-0000-0000-0000E1160000}"/>
    <cellStyle name="Currency [0] 3855" xfId="5886" hidden="1" xr:uid="{00000000-0005-0000-0000-00001F170000}"/>
    <cellStyle name="Currency [0] 3856" xfId="5851" hidden="1" xr:uid="{00000000-0005-0000-0000-0000FC160000}"/>
    <cellStyle name="Currency [0] 3857" xfId="5800" hidden="1" xr:uid="{00000000-0005-0000-0000-0000C9160000}"/>
    <cellStyle name="Currency [0] 3858" xfId="5922" hidden="1" xr:uid="{00000000-0005-0000-0000-000043170000}"/>
    <cellStyle name="Currency [0] 3859" xfId="5887" hidden="1" xr:uid="{00000000-0005-0000-0000-000020170000}"/>
    <cellStyle name="Currency [0] 386" xfId="477" hidden="1" xr:uid="{00000000-0005-0000-0000-0000FE010000}"/>
    <cellStyle name="Currency [0] 3860" xfId="5898" hidden="1" xr:uid="{00000000-0005-0000-0000-00002B170000}"/>
    <cellStyle name="Currency [0] 3861" xfId="5930" hidden="1" xr:uid="{00000000-0005-0000-0000-00004B170000}"/>
    <cellStyle name="Currency [0] 3862" xfId="5932" hidden="1" xr:uid="{00000000-0005-0000-0000-00004D170000}"/>
    <cellStyle name="Currency [0] 3863" xfId="5884" hidden="1" xr:uid="{00000000-0005-0000-0000-00001D170000}"/>
    <cellStyle name="Currency [0] 3864" xfId="5883" hidden="1" xr:uid="{00000000-0005-0000-0000-00001C170000}"/>
    <cellStyle name="Currency [0] 3865" xfId="5873" hidden="1" xr:uid="{00000000-0005-0000-0000-000012170000}"/>
    <cellStyle name="Currency [0] 3866" xfId="5869" hidden="1" xr:uid="{00000000-0005-0000-0000-00000E170000}"/>
    <cellStyle name="Currency [0] 3867" xfId="5871" hidden="1" xr:uid="{00000000-0005-0000-0000-000010170000}"/>
    <cellStyle name="Currency [0] 3868" xfId="5939" hidden="1" xr:uid="{00000000-0005-0000-0000-000054170000}"/>
    <cellStyle name="Currency [0] 3869" xfId="5501" hidden="1" xr:uid="{00000000-0005-0000-0000-00009E150000}"/>
    <cellStyle name="Currency [0] 387" xfId="478" hidden="1" xr:uid="{00000000-0005-0000-0000-0000FF010000}"/>
    <cellStyle name="Currency [0] 3870" xfId="5917" hidden="1" xr:uid="{00000000-0005-0000-0000-00003E170000}"/>
    <cellStyle name="Currency [0] 3871" xfId="5945" hidden="1" xr:uid="{00000000-0005-0000-0000-00005A170000}"/>
    <cellStyle name="Currency [0] 3872" xfId="5947" hidden="1" xr:uid="{00000000-0005-0000-0000-00005C170000}"/>
    <cellStyle name="Currency [0] 3873" xfId="5822" hidden="1" xr:uid="{00000000-0005-0000-0000-0000DF160000}"/>
    <cellStyle name="Currency [0] 3874" xfId="5896" hidden="1" xr:uid="{00000000-0005-0000-0000-000029170000}"/>
    <cellStyle name="Currency [0] 3875" xfId="5852" hidden="1" xr:uid="{00000000-0005-0000-0000-0000FD160000}"/>
    <cellStyle name="Currency [0] 3876" xfId="5888" hidden="1" xr:uid="{00000000-0005-0000-0000-000021170000}"/>
    <cellStyle name="Currency [0] 3877" xfId="5892" hidden="1" xr:uid="{00000000-0005-0000-0000-000025170000}"/>
    <cellStyle name="Currency [0] 3878" xfId="5953" hidden="1" xr:uid="{00000000-0005-0000-0000-000062170000}"/>
    <cellStyle name="Currency [0] 3879" xfId="5536" hidden="1" xr:uid="{00000000-0005-0000-0000-0000C1150000}"/>
    <cellStyle name="Currency [0] 388" xfId="458" hidden="1" xr:uid="{00000000-0005-0000-0000-0000EB010000}"/>
    <cellStyle name="Currency [0] 3880" xfId="5935" hidden="1" xr:uid="{00000000-0005-0000-0000-000050170000}"/>
    <cellStyle name="Currency [0] 3881" xfId="5958" hidden="1" xr:uid="{00000000-0005-0000-0000-000067170000}"/>
    <cellStyle name="Currency [0] 3882" xfId="5960" hidden="1" xr:uid="{00000000-0005-0000-0000-000069170000}"/>
    <cellStyle name="Currency [0] 3883" xfId="5816" hidden="1" xr:uid="{00000000-0005-0000-0000-0000D9160000}"/>
    <cellStyle name="Currency [0] 3884" xfId="5915" hidden="1" xr:uid="{00000000-0005-0000-0000-00003C170000}"/>
    <cellStyle name="Currency [0] 3885" xfId="5882" hidden="1" xr:uid="{00000000-0005-0000-0000-00001B170000}"/>
    <cellStyle name="Currency [0] 3886" xfId="5900" hidden="1" xr:uid="{00000000-0005-0000-0000-00002D170000}"/>
    <cellStyle name="Currency [0] 3887" xfId="5897" hidden="1" xr:uid="{00000000-0005-0000-0000-00002A170000}"/>
    <cellStyle name="Currency [0] 3888" xfId="5964" hidden="1" xr:uid="{00000000-0005-0000-0000-00006D170000}"/>
    <cellStyle name="Currency [0] 3889" xfId="5849" hidden="1" xr:uid="{00000000-0005-0000-0000-0000FA160000}"/>
    <cellStyle name="Currency [0] 389" xfId="465" hidden="1" xr:uid="{00000000-0005-0000-0000-0000F2010000}"/>
    <cellStyle name="Currency [0] 3890" xfId="5949" hidden="1" xr:uid="{00000000-0005-0000-0000-00005E170000}"/>
    <cellStyle name="Currency [0] 3891" xfId="5971" hidden="1" xr:uid="{00000000-0005-0000-0000-000074170000}"/>
    <cellStyle name="Currency [0] 3892" xfId="5973" hidden="1" xr:uid="{00000000-0005-0000-0000-000076170000}"/>
    <cellStyle name="Currency [0] 3893" xfId="5901" hidden="1" xr:uid="{00000000-0005-0000-0000-00002E170000}"/>
    <cellStyle name="Currency [0] 3894" xfId="5933" hidden="1" xr:uid="{00000000-0005-0000-0000-00004E170000}"/>
    <cellStyle name="Currency [0] 3895" xfId="5581" hidden="1" xr:uid="{00000000-0005-0000-0000-0000EE150000}"/>
    <cellStyle name="Currency [0] 3896" xfId="5919" hidden="1" xr:uid="{00000000-0005-0000-0000-000040170000}"/>
    <cellStyle name="Currency [0] 3897" xfId="5916" hidden="1" xr:uid="{00000000-0005-0000-0000-00003D170000}"/>
    <cellStyle name="Currency [0] 3898" xfId="5977" hidden="1" xr:uid="{00000000-0005-0000-0000-00007A170000}"/>
    <cellStyle name="Currency [0] 3899" xfId="5812" hidden="1" xr:uid="{00000000-0005-0000-0000-0000D5160000}"/>
    <cellStyle name="Currency [0] 39" xfId="93" hidden="1" xr:uid="{00000000-0005-0000-0000-00007D000000}"/>
    <cellStyle name="Currency [0] 390" xfId="469" hidden="1" xr:uid="{00000000-0005-0000-0000-0000F6010000}"/>
    <cellStyle name="Currency [0] 3900" xfId="5961" hidden="1" xr:uid="{00000000-0005-0000-0000-00006A170000}"/>
    <cellStyle name="Currency [0] 3901" xfId="5981" hidden="1" xr:uid="{00000000-0005-0000-0000-00007E170000}"/>
    <cellStyle name="Currency [0] 3902" xfId="5983" hidden="1" xr:uid="{00000000-0005-0000-0000-000080170000}"/>
    <cellStyle name="Currency [0] 3903" xfId="5920" hidden="1" xr:uid="{00000000-0005-0000-0000-000041170000}"/>
    <cellStyle name="Currency [0] 3904" xfId="5948" hidden="1" xr:uid="{00000000-0005-0000-0000-00005D170000}"/>
    <cellStyle name="Currency [0] 3905" xfId="5908" hidden="1" xr:uid="{00000000-0005-0000-0000-000035170000}"/>
    <cellStyle name="Currency [0] 3906" xfId="5937" hidden="1" xr:uid="{00000000-0005-0000-0000-000052170000}"/>
    <cellStyle name="Currency [0] 3907" xfId="5934" hidden="1" xr:uid="{00000000-0005-0000-0000-00004F170000}"/>
    <cellStyle name="Currency [0] 3908" xfId="5987" hidden="1" xr:uid="{00000000-0005-0000-0000-000084170000}"/>
    <cellStyle name="Currency [0] 3909" xfId="5815" hidden="1" xr:uid="{00000000-0005-0000-0000-0000D8160000}"/>
    <cellStyle name="Currency [0] 391" xfId="464" hidden="1" xr:uid="{00000000-0005-0000-0000-0000F1010000}"/>
    <cellStyle name="Currency [0] 3910" xfId="5974" hidden="1" xr:uid="{00000000-0005-0000-0000-000077170000}"/>
    <cellStyle name="Currency [0] 3911" xfId="5991" hidden="1" xr:uid="{00000000-0005-0000-0000-000088170000}"/>
    <cellStyle name="Currency [0] 3912" xfId="5993" hidden="1" xr:uid="{00000000-0005-0000-0000-00008A170000}"/>
    <cellStyle name="Currency [0] 3913" xfId="5874" hidden="1" xr:uid="{00000000-0005-0000-0000-000013170000}"/>
    <cellStyle name="Currency [0] 3914" xfId="5910" hidden="1" xr:uid="{00000000-0005-0000-0000-000037170000}"/>
    <cellStyle name="Currency [0] 3915" xfId="5979" hidden="1" xr:uid="{00000000-0005-0000-0000-00007C170000}"/>
    <cellStyle name="Currency [0] 3916" xfId="5967" hidden="1" xr:uid="{00000000-0005-0000-0000-000070170000}"/>
    <cellStyle name="Currency [0] 3917" xfId="5984" hidden="1" xr:uid="{00000000-0005-0000-0000-000081170000}"/>
    <cellStyle name="Currency [0] 3918" xfId="5995" hidden="1" xr:uid="{00000000-0005-0000-0000-00008C170000}"/>
    <cellStyle name="Currency [0] 3919" xfId="5843" hidden="1" xr:uid="{00000000-0005-0000-0000-0000F4160000}"/>
    <cellStyle name="Currency [0] 392" xfId="487" hidden="1" xr:uid="{00000000-0005-0000-0000-000008020000}"/>
    <cellStyle name="Currency [0] 3920" xfId="5907" hidden="1" xr:uid="{00000000-0005-0000-0000-000034170000}"/>
    <cellStyle name="Currency [0] 3921" xfId="5999" hidden="1" xr:uid="{00000000-0005-0000-0000-000090170000}"/>
    <cellStyle name="Currency [0] 3922" xfId="6001" hidden="1" xr:uid="{00000000-0005-0000-0000-000092170000}"/>
    <cellStyle name="Currency [0] 3923" xfId="5956" hidden="1" xr:uid="{00000000-0005-0000-0000-000065170000}"/>
    <cellStyle name="Currency [0] 3924" xfId="5968" hidden="1" xr:uid="{00000000-0005-0000-0000-000071170000}"/>
    <cellStyle name="Currency [0] 3925" xfId="5996" hidden="1" xr:uid="{00000000-0005-0000-0000-00008D170000}"/>
    <cellStyle name="Currency [0] 3926" xfId="5969" hidden="1" xr:uid="{00000000-0005-0000-0000-000072170000}"/>
    <cellStyle name="Currency [0] 3927" xfId="6002" hidden="1" xr:uid="{00000000-0005-0000-0000-000093170000}"/>
    <cellStyle name="Currency [0] 3928" xfId="6004" hidden="1" xr:uid="{00000000-0005-0000-0000-000095170000}"/>
    <cellStyle name="Currency [0] 3929" xfId="5997" hidden="1" xr:uid="{00000000-0005-0000-0000-00008E170000}"/>
    <cellStyle name="Currency [0] 393" xfId="493" hidden="1" xr:uid="{00000000-0005-0000-0000-00000E020000}"/>
    <cellStyle name="Currency [0] 3930" xfId="5943" hidden="1" xr:uid="{00000000-0005-0000-0000-000058170000}"/>
    <cellStyle name="Currency [0] 3931" xfId="6006" hidden="1" xr:uid="{00000000-0005-0000-0000-000097170000}"/>
    <cellStyle name="Currency [0] 3932" xfId="6008" hidden="1" xr:uid="{00000000-0005-0000-0000-000099170000}"/>
    <cellStyle name="Currency [0] 3933" xfId="5520" hidden="1" xr:uid="{00000000-0005-0000-0000-0000B1150000}"/>
    <cellStyle name="Currency [0] 3934" xfId="5498" hidden="1" xr:uid="{00000000-0005-0000-0000-00009B150000}"/>
    <cellStyle name="Currency [0] 3935" xfId="6014" hidden="1" xr:uid="{00000000-0005-0000-0000-00009F170000}"/>
    <cellStyle name="Currency [0] 3936" xfId="6020" hidden="1" xr:uid="{00000000-0005-0000-0000-0000A5170000}"/>
    <cellStyle name="Currency [0] 3937" xfId="6022" hidden="1" xr:uid="{00000000-0005-0000-0000-0000A7170000}"/>
    <cellStyle name="Currency [0] 3938" xfId="5515" hidden="1" xr:uid="{00000000-0005-0000-0000-0000AC150000}"/>
    <cellStyle name="Currency [0] 3939" xfId="6016" hidden="1" xr:uid="{00000000-0005-0000-0000-0000A1170000}"/>
    <cellStyle name="Currency [0] 394" xfId="455" hidden="1" xr:uid="{00000000-0005-0000-0000-0000E8010000}"/>
    <cellStyle name="Currency [0] 3940" xfId="6024" hidden="1" xr:uid="{00000000-0005-0000-0000-0000A9170000}"/>
    <cellStyle name="Currency [0] 3941" xfId="6026" hidden="1" xr:uid="{00000000-0005-0000-0000-0000AB170000}"/>
    <cellStyle name="Currency [0] 3942" xfId="6015" hidden="1" xr:uid="{00000000-0005-0000-0000-0000A0170000}"/>
    <cellStyle name="Currency [0] 3943" xfId="5521" hidden="1" xr:uid="{00000000-0005-0000-0000-0000B2150000}"/>
    <cellStyle name="Currency [0] 3944" xfId="6037" hidden="1" xr:uid="{00000000-0005-0000-0000-0000B6170000}"/>
    <cellStyle name="Currency [0] 3945" xfId="6046" hidden="1" xr:uid="{00000000-0005-0000-0000-0000BF170000}"/>
    <cellStyle name="Currency [0] 3946" xfId="6057" hidden="1" xr:uid="{00000000-0005-0000-0000-0000CA170000}"/>
    <cellStyle name="Currency [0] 3947" xfId="6063" hidden="1" xr:uid="{00000000-0005-0000-0000-0000D0170000}"/>
    <cellStyle name="Currency [0] 3948" xfId="6035" hidden="1" xr:uid="{00000000-0005-0000-0000-0000B4170000}"/>
    <cellStyle name="Currency [0] 3949" xfId="6053" hidden="1" xr:uid="{00000000-0005-0000-0000-0000C6170000}"/>
    <cellStyle name="Currency [0] 395" xfId="485" hidden="1" xr:uid="{00000000-0005-0000-0000-000006020000}"/>
    <cellStyle name="Currency [0] 3950" xfId="6075" hidden="1" xr:uid="{00000000-0005-0000-0000-0000DC170000}"/>
    <cellStyle name="Currency [0] 3951" xfId="6077" hidden="1" xr:uid="{00000000-0005-0000-0000-0000DE170000}"/>
    <cellStyle name="Currency [0] 3952" xfId="6011" hidden="1" xr:uid="{00000000-0005-0000-0000-00009C170000}"/>
    <cellStyle name="Currency [0] 3953" xfId="5525" hidden="1" xr:uid="{00000000-0005-0000-0000-0000B6150000}"/>
    <cellStyle name="Currency [0] 3954" xfId="6049" hidden="1" xr:uid="{00000000-0005-0000-0000-0000C2170000}"/>
    <cellStyle name="Currency [0] 3955" xfId="5541" hidden="1" xr:uid="{00000000-0005-0000-0000-0000C6150000}"/>
    <cellStyle name="Currency [0] 3956" xfId="6038" hidden="1" xr:uid="{00000000-0005-0000-0000-0000B7170000}"/>
    <cellStyle name="Currency [0] 3957" xfId="6082" hidden="1" xr:uid="{00000000-0005-0000-0000-0000E3170000}"/>
    <cellStyle name="Currency [0] 3958" xfId="6050" hidden="1" xr:uid="{00000000-0005-0000-0000-0000C3170000}"/>
    <cellStyle name="Currency [0] 3959" xfId="6058" hidden="1" xr:uid="{00000000-0005-0000-0000-0000CB170000}"/>
    <cellStyle name="Currency [0] 396" xfId="497" hidden="1" xr:uid="{00000000-0005-0000-0000-000012020000}"/>
    <cellStyle name="Currency [0] 3960" xfId="6094" hidden="1" xr:uid="{00000000-0005-0000-0000-0000EF170000}"/>
    <cellStyle name="Currency [0] 3961" xfId="6096" hidden="1" xr:uid="{00000000-0005-0000-0000-0000F1170000}"/>
    <cellStyle name="Currency [0] 3962" xfId="6052" hidden="1" xr:uid="{00000000-0005-0000-0000-0000C5170000}"/>
    <cellStyle name="Currency [0] 3963" xfId="6065" hidden="1" xr:uid="{00000000-0005-0000-0000-0000D2170000}"/>
    <cellStyle name="Currency [0] 3964" xfId="6070" hidden="1" xr:uid="{00000000-0005-0000-0000-0000D7170000}"/>
    <cellStyle name="Currency [0] 3965" xfId="6064" hidden="1" xr:uid="{00000000-0005-0000-0000-0000D1170000}"/>
    <cellStyle name="Currency [0] 3966" xfId="6112" hidden="1" xr:uid="{00000000-0005-0000-0000-000001180000}"/>
    <cellStyle name="Currency [0] 3967" xfId="6120" hidden="1" xr:uid="{00000000-0005-0000-0000-000009180000}"/>
    <cellStyle name="Currency [0] 3968" xfId="6048" hidden="1" xr:uid="{00000000-0005-0000-0000-0000C1170000}"/>
    <cellStyle name="Currency [0] 3969" xfId="6106" hidden="1" xr:uid="{00000000-0005-0000-0000-0000FB170000}"/>
    <cellStyle name="Currency [0] 397" xfId="498" hidden="1" xr:uid="{00000000-0005-0000-0000-000013020000}"/>
    <cellStyle name="Currency [0] 3970" xfId="6129" hidden="1" xr:uid="{00000000-0005-0000-0000-000012180000}"/>
    <cellStyle name="Currency [0] 3971" xfId="6131" hidden="1" xr:uid="{00000000-0005-0000-0000-000014180000}"/>
    <cellStyle name="Currency [0] 3972" xfId="6031" hidden="1" xr:uid="{00000000-0005-0000-0000-0000B0170000}"/>
    <cellStyle name="Currency [0] 3973" xfId="6041" hidden="1" xr:uid="{00000000-0005-0000-0000-0000BA170000}"/>
    <cellStyle name="Currency [0] 3974" xfId="6103" hidden="1" xr:uid="{00000000-0005-0000-0000-0000F8170000}"/>
    <cellStyle name="Currency [0] 3975" xfId="6068" hidden="1" xr:uid="{00000000-0005-0000-0000-0000D5170000}"/>
    <cellStyle name="Currency [0] 3976" xfId="6018" hidden="1" xr:uid="{00000000-0005-0000-0000-0000A3170000}"/>
    <cellStyle name="Currency [0] 3977" xfId="6139" hidden="1" xr:uid="{00000000-0005-0000-0000-00001C180000}"/>
    <cellStyle name="Currency [0] 3978" xfId="6104" hidden="1" xr:uid="{00000000-0005-0000-0000-0000F9170000}"/>
    <cellStyle name="Currency [0] 3979" xfId="6115" hidden="1" xr:uid="{00000000-0005-0000-0000-000004180000}"/>
    <cellStyle name="Currency [0] 398" xfId="446" hidden="1" xr:uid="{00000000-0005-0000-0000-0000DF010000}"/>
    <cellStyle name="Currency [0] 3980" xfId="6147" hidden="1" xr:uid="{00000000-0005-0000-0000-000024180000}"/>
    <cellStyle name="Currency [0] 3981" xfId="6149" hidden="1" xr:uid="{00000000-0005-0000-0000-000026180000}"/>
    <cellStyle name="Currency [0] 3982" xfId="6101" hidden="1" xr:uid="{00000000-0005-0000-0000-0000F6170000}"/>
    <cellStyle name="Currency [0] 3983" xfId="6100" hidden="1" xr:uid="{00000000-0005-0000-0000-0000F5170000}"/>
    <cellStyle name="Currency [0] 3984" xfId="6090" hidden="1" xr:uid="{00000000-0005-0000-0000-0000EB170000}"/>
    <cellStyle name="Currency [0] 3985" xfId="6086" hidden="1" xr:uid="{00000000-0005-0000-0000-0000E7170000}"/>
    <cellStyle name="Currency [0] 3986" xfId="6088" hidden="1" xr:uid="{00000000-0005-0000-0000-0000E9170000}"/>
    <cellStyle name="Currency [0] 3987" xfId="6156" hidden="1" xr:uid="{00000000-0005-0000-0000-00002D180000}"/>
    <cellStyle name="Currency [0] 3988" xfId="5527" hidden="1" xr:uid="{00000000-0005-0000-0000-0000B8150000}"/>
    <cellStyle name="Currency [0] 3989" xfId="6134" hidden="1" xr:uid="{00000000-0005-0000-0000-000017180000}"/>
    <cellStyle name="Currency [0] 399" xfId="453" hidden="1" xr:uid="{00000000-0005-0000-0000-0000E6010000}"/>
    <cellStyle name="Currency [0] 3990" xfId="6162" hidden="1" xr:uid="{00000000-0005-0000-0000-000033180000}"/>
    <cellStyle name="Currency [0] 3991" xfId="6164" hidden="1" xr:uid="{00000000-0005-0000-0000-000035180000}"/>
    <cellStyle name="Currency [0] 3992" xfId="6039" hidden="1" xr:uid="{00000000-0005-0000-0000-0000B8170000}"/>
    <cellStyle name="Currency [0] 3993" xfId="6113" hidden="1" xr:uid="{00000000-0005-0000-0000-000002180000}"/>
    <cellStyle name="Currency [0] 3994" xfId="6069" hidden="1" xr:uid="{00000000-0005-0000-0000-0000D6170000}"/>
    <cellStyle name="Currency [0] 3995" xfId="6105" hidden="1" xr:uid="{00000000-0005-0000-0000-0000FA170000}"/>
    <cellStyle name="Currency [0] 3996" xfId="6109" hidden="1" xr:uid="{00000000-0005-0000-0000-0000FE170000}"/>
    <cellStyle name="Currency [0] 3997" xfId="6170" hidden="1" xr:uid="{00000000-0005-0000-0000-00003B180000}"/>
    <cellStyle name="Currency [0] 3998" xfId="5514" hidden="1" xr:uid="{00000000-0005-0000-0000-0000AB150000}"/>
    <cellStyle name="Currency [0] 3999" xfId="6152" hidden="1" xr:uid="{00000000-0005-0000-0000-000029180000}"/>
    <cellStyle name="Currency [0] 4" xfId="69" hidden="1" xr:uid="{00000000-0005-0000-0000-000065000000}"/>
    <cellStyle name="Currency [0] 40" xfId="95" hidden="1" xr:uid="{00000000-0005-0000-0000-00007F000000}"/>
    <cellStyle name="Currency [0] 400" xfId="482" hidden="1" xr:uid="{00000000-0005-0000-0000-000003020000}"/>
    <cellStyle name="Currency [0] 4000" xfId="6175" hidden="1" xr:uid="{00000000-0005-0000-0000-000040180000}"/>
    <cellStyle name="Currency [0] 4001" xfId="6177" hidden="1" xr:uid="{00000000-0005-0000-0000-000042180000}"/>
    <cellStyle name="Currency [0] 4002" xfId="6033" hidden="1" xr:uid="{00000000-0005-0000-0000-0000B2170000}"/>
    <cellStyle name="Currency [0] 4003" xfId="6132" hidden="1" xr:uid="{00000000-0005-0000-0000-000015180000}"/>
    <cellStyle name="Currency [0] 4004" xfId="6099" hidden="1" xr:uid="{00000000-0005-0000-0000-0000F4170000}"/>
    <cellStyle name="Currency [0] 4005" xfId="6117" hidden="1" xr:uid="{00000000-0005-0000-0000-000006180000}"/>
    <cellStyle name="Currency [0] 4006" xfId="6114" hidden="1" xr:uid="{00000000-0005-0000-0000-000003180000}"/>
    <cellStyle name="Currency [0] 4007" xfId="6181" hidden="1" xr:uid="{00000000-0005-0000-0000-000046180000}"/>
    <cellStyle name="Currency [0] 4008" xfId="6066" hidden="1" xr:uid="{00000000-0005-0000-0000-0000D3170000}"/>
    <cellStyle name="Currency [0] 4009" xfId="6166" hidden="1" xr:uid="{00000000-0005-0000-0000-000037180000}"/>
    <cellStyle name="Currency [0] 401" xfId="467" hidden="1" xr:uid="{00000000-0005-0000-0000-0000F4010000}"/>
    <cellStyle name="Currency [0] 4010" xfId="6188" hidden="1" xr:uid="{00000000-0005-0000-0000-00004D180000}"/>
    <cellStyle name="Currency [0] 4011" xfId="6190" hidden="1" xr:uid="{00000000-0005-0000-0000-00004F180000}"/>
    <cellStyle name="Currency [0] 4012" xfId="6118" hidden="1" xr:uid="{00000000-0005-0000-0000-000007180000}"/>
    <cellStyle name="Currency [0] 4013" xfId="6150" hidden="1" xr:uid="{00000000-0005-0000-0000-000027180000}"/>
    <cellStyle name="Currency [0] 4014" xfId="5493" hidden="1" xr:uid="{00000000-0005-0000-0000-000096150000}"/>
    <cellStyle name="Currency [0] 4015" xfId="6136" hidden="1" xr:uid="{00000000-0005-0000-0000-000019180000}"/>
    <cellStyle name="Currency [0] 4016" xfId="6133" hidden="1" xr:uid="{00000000-0005-0000-0000-000016180000}"/>
    <cellStyle name="Currency [0] 4017" xfId="6194" hidden="1" xr:uid="{00000000-0005-0000-0000-000053180000}"/>
    <cellStyle name="Currency [0] 4018" xfId="6029" hidden="1" xr:uid="{00000000-0005-0000-0000-0000AE170000}"/>
    <cellStyle name="Currency [0] 4019" xfId="6178" hidden="1" xr:uid="{00000000-0005-0000-0000-000043180000}"/>
    <cellStyle name="Currency [0] 402" xfId="440" hidden="1" xr:uid="{00000000-0005-0000-0000-0000D9010000}"/>
    <cellStyle name="Currency [0] 4020" xfId="6198" hidden="1" xr:uid="{00000000-0005-0000-0000-000057180000}"/>
    <cellStyle name="Currency [0] 4021" xfId="6200" hidden="1" xr:uid="{00000000-0005-0000-0000-000059180000}"/>
    <cellStyle name="Currency [0] 4022" xfId="6137" hidden="1" xr:uid="{00000000-0005-0000-0000-00001A180000}"/>
    <cellStyle name="Currency [0] 4023" xfId="6165" hidden="1" xr:uid="{00000000-0005-0000-0000-000036180000}"/>
    <cellStyle name="Currency [0] 4024" xfId="6125" hidden="1" xr:uid="{00000000-0005-0000-0000-00000E180000}"/>
    <cellStyle name="Currency [0] 4025" xfId="6154" hidden="1" xr:uid="{00000000-0005-0000-0000-00002B180000}"/>
    <cellStyle name="Currency [0] 4026" xfId="6151" hidden="1" xr:uid="{00000000-0005-0000-0000-000028180000}"/>
    <cellStyle name="Currency [0] 4027" xfId="6204" hidden="1" xr:uid="{00000000-0005-0000-0000-00005D180000}"/>
    <cellStyle name="Currency [0] 4028" xfId="6032" hidden="1" xr:uid="{00000000-0005-0000-0000-0000B1170000}"/>
    <cellStyle name="Currency [0] 4029" xfId="6191" hidden="1" xr:uid="{00000000-0005-0000-0000-000050180000}"/>
    <cellStyle name="Currency [0] 403" xfId="504" hidden="1" xr:uid="{00000000-0005-0000-0000-000019020000}"/>
    <cellStyle name="Currency [0] 4030" xfId="6208" hidden="1" xr:uid="{00000000-0005-0000-0000-000061180000}"/>
    <cellStyle name="Currency [0] 4031" xfId="6210" hidden="1" xr:uid="{00000000-0005-0000-0000-000063180000}"/>
    <cellStyle name="Currency [0] 4032" xfId="6091" hidden="1" xr:uid="{00000000-0005-0000-0000-0000EC170000}"/>
    <cellStyle name="Currency [0] 4033" xfId="6127" hidden="1" xr:uid="{00000000-0005-0000-0000-000010180000}"/>
    <cellStyle name="Currency [0] 4034" xfId="6196" hidden="1" xr:uid="{00000000-0005-0000-0000-000055180000}"/>
    <cellStyle name="Currency [0] 4035" xfId="6184" hidden="1" xr:uid="{00000000-0005-0000-0000-000049180000}"/>
    <cellStyle name="Currency [0] 4036" xfId="6201" hidden="1" xr:uid="{00000000-0005-0000-0000-00005A180000}"/>
    <cellStyle name="Currency [0] 4037" xfId="6212" hidden="1" xr:uid="{00000000-0005-0000-0000-000065180000}"/>
    <cellStyle name="Currency [0] 4038" xfId="6060" hidden="1" xr:uid="{00000000-0005-0000-0000-0000CD170000}"/>
    <cellStyle name="Currency [0] 4039" xfId="6124" hidden="1" xr:uid="{00000000-0005-0000-0000-00000D180000}"/>
    <cellStyle name="Currency [0] 404" xfId="483" hidden="1" xr:uid="{00000000-0005-0000-0000-000004020000}"/>
    <cellStyle name="Currency [0] 4040" xfId="6216" hidden="1" xr:uid="{00000000-0005-0000-0000-000069180000}"/>
    <cellStyle name="Currency [0] 4041" xfId="6218" hidden="1" xr:uid="{00000000-0005-0000-0000-00006B180000}"/>
    <cellStyle name="Currency [0] 4042" xfId="6173" hidden="1" xr:uid="{00000000-0005-0000-0000-00003E180000}"/>
    <cellStyle name="Currency [0] 4043" xfId="6185" hidden="1" xr:uid="{00000000-0005-0000-0000-00004A180000}"/>
    <cellStyle name="Currency [0] 4044" xfId="6213" hidden="1" xr:uid="{00000000-0005-0000-0000-000066180000}"/>
    <cellStyle name="Currency [0] 4045" xfId="6186" hidden="1" xr:uid="{00000000-0005-0000-0000-00004B180000}"/>
    <cellStyle name="Currency [0] 4046" xfId="6219" hidden="1" xr:uid="{00000000-0005-0000-0000-00006C180000}"/>
    <cellStyle name="Currency [0] 4047" xfId="6221" hidden="1" xr:uid="{00000000-0005-0000-0000-00006E180000}"/>
    <cellStyle name="Currency [0] 4048" xfId="6214" hidden="1" xr:uid="{00000000-0005-0000-0000-000067180000}"/>
    <cellStyle name="Currency [0] 4049" xfId="6160" hidden="1" xr:uid="{00000000-0005-0000-0000-000031180000}"/>
    <cellStyle name="Currency [0] 405" xfId="490" hidden="1" xr:uid="{00000000-0005-0000-0000-00000B020000}"/>
    <cellStyle name="Currency [0] 4050" xfId="6223" hidden="1" xr:uid="{00000000-0005-0000-0000-000070180000}"/>
    <cellStyle name="Currency [0] 4051" xfId="6225" hidden="1" xr:uid="{00000000-0005-0000-0000-000072180000}"/>
    <cellStyle name="Currency [0] 4052" xfId="5587" hidden="1" xr:uid="{00000000-0005-0000-0000-0000F4150000}"/>
    <cellStyle name="Currency [0] 4053" xfId="5528" hidden="1" xr:uid="{00000000-0005-0000-0000-0000B9150000}"/>
    <cellStyle name="Currency [0] 4054" xfId="6231" hidden="1" xr:uid="{00000000-0005-0000-0000-000078180000}"/>
    <cellStyle name="Currency [0] 4055" xfId="6237" hidden="1" xr:uid="{00000000-0005-0000-0000-00007E180000}"/>
    <cellStyle name="Currency [0] 4056" xfId="6239" hidden="1" xr:uid="{00000000-0005-0000-0000-000080180000}"/>
    <cellStyle name="Currency [0] 4057" xfId="5518" hidden="1" xr:uid="{00000000-0005-0000-0000-0000AF150000}"/>
    <cellStyle name="Currency [0] 4058" xfId="6233" hidden="1" xr:uid="{00000000-0005-0000-0000-00007A180000}"/>
    <cellStyle name="Currency [0] 4059" xfId="6241" hidden="1" xr:uid="{00000000-0005-0000-0000-000082180000}"/>
    <cellStyle name="Currency [0] 406" xfId="505" hidden="1" xr:uid="{00000000-0005-0000-0000-00001A020000}"/>
    <cellStyle name="Currency [0] 4060" xfId="6243" hidden="1" xr:uid="{00000000-0005-0000-0000-000084180000}"/>
    <cellStyle name="Currency [0] 4061" xfId="6232" hidden="1" xr:uid="{00000000-0005-0000-0000-000079180000}"/>
    <cellStyle name="Currency [0] 4062" xfId="5563" hidden="1" xr:uid="{00000000-0005-0000-0000-0000DC150000}"/>
    <cellStyle name="Currency [0] 4063" xfId="6254" hidden="1" xr:uid="{00000000-0005-0000-0000-00008F180000}"/>
    <cellStyle name="Currency [0] 4064" xfId="6263" hidden="1" xr:uid="{00000000-0005-0000-0000-000098180000}"/>
    <cellStyle name="Currency [0] 4065" xfId="6274" hidden="1" xr:uid="{00000000-0005-0000-0000-0000A3180000}"/>
    <cellStyle name="Currency [0] 4066" xfId="6280" hidden="1" xr:uid="{00000000-0005-0000-0000-0000A9180000}"/>
    <cellStyle name="Currency [0] 4067" xfId="6252" hidden="1" xr:uid="{00000000-0005-0000-0000-00008D180000}"/>
    <cellStyle name="Currency [0] 4068" xfId="6270" hidden="1" xr:uid="{00000000-0005-0000-0000-00009F180000}"/>
    <cellStyle name="Currency [0] 4069" xfId="6292" hidden="1" xr:uid="{00000000-0005-0000-0000-0000B5180000}"/>
    <cellStyle name="Currency [0] 407" xfId="506" hidden="1" xr:uid="{00000000-0005-0000-0000-00001B020000}"/>
    <cellStyle name="Currency [0] 4070" xfId="6294" hidden="1" xr:uid="{00000000-0005-0000-0000-0000B7180000}"/>
    <cellStyle name="Currency [0] 4071" xfId="6228" hidden="1" xr:uid="{00000000-0005-0000-0000-000075180000}"/>
    <cellStyle name="Currency [0] 4072" xfId="5517" hidden="1" xr:uid="{00000000-0005-0000-0000-0000AE150000}"/>
    <cellStyle name="Currency [0] 4073" xfId="6266" hidden="1" xr:uid="{00000000-0005-0000-0000-00009B180000}"/>
    <cellStyle name="Currency [0] 4074" xfId="5496" hidden="1" xr:uid="{00000000-0005-0000-0000-000099150000}"/>
    <cellStyle name="Currency [0] 4075" xfId="6255" hidden="1" xr:uid="{00000000-0005-0000-0000-000090180000}"/>
    <cellStyle name="Currency [0] 4076" xfId="6299" hidden="1" xr:uid="{00000000-0005-0000-0000-0000BC180000}"/>
    <cellStyle name="Currency [0] 4077" xfId="6267" hidden="1" xr:uid="{00000000-0005-0000-0000-00009C180000}"/>
    <cellStyle name="Currency [0] 4078" xfId="6275" hidden="1" xr:uid="{00000000-0005-0000-0000-0000A4180000}"/>
    <cellStyle name="Currency [0] 4079" xfId="6311" hidden="1" xr:uid="{00000000-0005-0000-0000-0000C8180000}"/>
    <cellStyle name="Currency [0] 408" xfId="481" hidden="1" xr:uid="{00000000-0005-0000-0000-000002020000}"/>
    <cellStyle name="Currency [0] 4080" xfId="6313" hidden="1" xr:uid="{00000000-0005-0000-0000-0000CA180000}"/>
    <cellStyle name="Currency [0] 4081" xfId="6269" hidden="1" xr:uid="{00000000-0005-0000-0000-00009E180000}"/>
    <cellStyle name="Currency [0] 4082" xfId="6282" hidden="1" xr:uid="{00000000-0005-0000-0000-0000AB180000}"/>
    <cellStyle name="Currency [0] 4083" xfId="6287" hidden="1" xr:uid="{00000000-0005-0000-0000-0000B0180000}"/>
    <cellStyle name="Currency [0] 4084" xfId="6281" hidden="1" xr:uid="{00000000-0005-0000-0000-0000AA180000}"/>
    <cellStyle name="Currency [0] 4085" xfId="6329" hidden="1" xr:uid="{00000000-0005-0000-0000-0000DA180000}"/>
    <cellStyle name="Currency [0] 4086" xfId="6337" hidden="1" xr:uid="{00000000-0005-0000-0000-0000E2180000}"/>
    <cellStyle name="Currency [0] 4087" xfId="6265" hidden="1" xr:uid="{00000000-0005-0000-0000-00009A180000}"/>
    <cellStyle name="Currency [0] 4088" xfId="6323" hidden="1" xr:uid="{00000000-0005-0000-0000-0000D4180000}"/>
    <cellStyle name="Currency [0] 4089" xfId="6346" hidden="1" xr:uid="{00000000-0005-0000-0000-0000EB180000}"/>
    <cellStyle name="Currency [0] 409" xfId="480" hidden="1" xr:uid="{00000000-0005-0000-0000-000001020000}"/>
    <cellStyle name="Currency [0] 4090" xfId="6348" hidden="1" xr:uid="{00000000-0005-0000-0000-0000ED180000}"/>
    <cellStyle name="Currency [0] 4091" xfId="6248" hidden="1" xr:uid="{00000000-0005-0000-0000-000089180000}"/>
    <cellStyle name="Currency [0] 4092" xfId="6258" hidden="1" xr:uid="{00000000-0005-0000-0000-000093180000}"/>
    <cellStyle name="Currency [0] 4093" xfId="6320" hidden="1" xr:uid="{00000000-0005-0000-0000-0000D1180000}"/>
    <cellStyle name="Currency [0] 4094" xfId="6285" hidden="1" xr:uid="{00000000-0005-0000-0000-0000AE180000}"/>
    <cellStyle name="Currency [0] 4095" xfId="6235" hidden="1" xr:uid="{00000000-0005-0000-0000-00007C180000}"/>
    <cellStyle name="Currency [0] 4096" xfId="6356" hidden="1" xr:uid="{00000000-0005-0000-0000-0000F5180000}"/>
    <cellStyle name="Currency [0] 4097" xfId="6321" hidden="1" xr:uid="{00000000-0005-0000-0000-0000D2180000}"/>
    <cellStyle name="Currency [0] 4098" xfId="6332" hidden="1" xr:uid="{00000000-0005-0000-0000-0000DD180000}"/>
    <cellStyle name="Currency [0] 4099" xfId="6364" hidden="1" xr:uid="{00000000-0005-0000-0000-0000FD180000}"/>
    <cellStyle name="Currency [0] 41" xfId="97" hidden="1" xr:uid="{00000000-0005-0000-0000-000081000000}"/>
    <cellStyle name="Currency [0] 410" xfId="475" hidden="1" xr:uid="{00000000-0005-0000-0000-0000FC010000}"/>
    <cellStyle name="Currency [0] 4100" xfId="6366" hidden="1" xr:uid="{00000000-0005-0000-0000-0000FF180000}"/>
    <cellStyle name="Currency [0] 4101" xfId="6318" hidden="1" xr:uid="{00000000-0005-0000-0000-0000CF180000}"/>
    <cellStyle name="Currency [0] 4102" xfId="6317" hidden="1" xr:uid="{00000000-0005-0000-0000-0000CE180000}"/>
    <cellStyle name="Currency [0] 4103" xfId="6307" hidden="1" xr:uid="{00000000-0005-0000-0000-0000C4180000}"/>
    <cellStyle name="Currency [0] 4104" xfId="6303" hidden="1" xr:uid="{00000000-0005-0000-0000-0000C0180000}"/>
    <cellStyle name="Currency [0] 4105" xfId="6305" hidden="1" xr:uid="{00000000-0005-0000-0000-0000C2180000}"/>
    <cellStyle name="Currency [0] 4106" xfId="6373" hidden="1" xr:uid="{00000000-0005-0000-0000-000006190000}"/>
    <cellStyle name="Currency [0] 4107" xfId="5532" hidden="1" xr:uid="{00000000-0005-0000-0000-0000BD150000}"/>
    <cellStyle name="Currency [0] 4108" xfId="6351" hidden="1" xr:uid="{00000000-0005-0000-0000-0000F0180000}"/>
    <cellStyle name="Currency [0] 4109" xfId="6379" hidden="1" xr:uid="{00000000-0005-0000-0000-00000C190000}"/>
    <cellStyle name="Currency [0] 411" xfId="473" hidden="1" xr:uid="{00000000-0005-0000-0000-0000FA010000}"/>
    <cellStyle name="Currency [0] 4110" xfId="6381" hidden="1" xr:uid="{00000000-0005-0000-0000-00000E190000}"/>
    <cellStyle name="Currency [0] 4111" xfId="6256" hidden="1" xr:uid="{00000000-0005-0000-0000-000091180000}"/>
    <cellStyle name="Currency [0] 4112" xfId="6330" hidden="1" xr:uid="{00000000-0005-0000-0000-0000DB180000}"/>
    <cellStyle name="Currency [0] 4113" xfId="6286" hidden="1" xr:uid="{00000000-0005-0000-0000-0000AF180000}"/>
    <cellStyle name="Currency [0] 4114" xfId="6322" hidden="1" xr:uid="{00000000-0005-0000-0000-0000D3180000}"/>
    <cellStyle name="Currency [0] 4115" xfId="6326" hidden="1" xr:uid="{00000000-0005-0000-0000-0000D7180000}"/>
    <cellStyle name="Currency [0] 4116" xfId="6387" hidden="1" xr:uid="{00000000-0005-0000-0000-000014190000}"/>
    <cellStyle name="Currency [0] 4117" xfId="5545" hidden="1" xr:uid="{00000000-0005-0000-0000-0000CA150000}"/>
    <cellStyle name="Currency [0] 4118" xfId="6369" hidden="1" xr:uid="{00000000-0005-0000-0000-000002190000}"/>
    <cellStyle name="Currency [0] 4119" xfId="6392" hidden="1" xr:uid="{00000000-0005-0000-0000-000019190000}"/>
    <cellStyle name="Currency [0] 412" xfId="474" hidden="1" xr:uid="{00000000-0005-0000-0000-0000FB010000}"/>
    <cellStyle name="Currency [0] 4120" xfId="6394" hidden="1" xr:uid="{00000000-0005-0000-0000-00001B190000}"/>
    <cellStyle name="Currency [0] 4121" xfId="6250" hidden="1" xr:uid="{00000000-0005-0000-0000-00008B180000}"/>
    <cellStyle name="Currency [0] 4122" xfId="6349" hidden="1" xr:uid="{00000000-0005-0000-0000-0000EE180000}"/>
    <cellStyle name="Currency [0] 4123" xfId="6316" hidden="1" xr:uid="{00000000-0005-0000-0000-0000CD180000}"/>
    <cellStyle name="Currency [0] 4124" xfId="6334" hidden="1" xr:uid="{00000000-0005-0000-0000-0000DF180000}"/>
    <cellStyle name="Currency [0] 4125" xfId="6331" hidden="1" xr:uid="{00000000-0005-0000-0000-0000DC180000}"/>
    <cellStyle name="Currency [0] 4126" xfId="6398" hidden="1" xr:uid="{00000000-0005-0000-0000-00001F190000}"/>
    <cellStyle name="Currency [0] 4127" xfId="6283" hidden="1" xr:uid="{00000000-0005-0000-0000-0000AC180000}"/>
    <cellStyle name="Currency [0] 4128" xfId="6383" hidden="1" xr:uid="{00000000-0005-0000-0000-000010190000}"/>
    <cellStyle name="Currency [0] 4129" xfId="6405" hidden="1" xr:uid="{00000000-0005-0000-0000-000026190000}"/>
    <cellStyle name="Currency [0] 413" xfId="511" hidden="1" xr:uid="{00000000-0005-0000-0000-000020020000}"/>
    <cellStyle name="Currency [0] 4130" xfId="6407" hidden="1" xr:uid="{00000000-0005-0000-0000-000028190000}"/>
    <cellStyle name="Currency [0] 4131" xfId="6335" hidden="1" xr:uid="{00000000-0005-0000-0000-0000E0180000}"/>
    <cellStyle name="Currency [0] 4132" xfId="6367" hidden="1" xr:uid="{00000000-0005-0000-0000-000000190000}"/>
    <cellStyle name="Currency [0] 4133" xfId="5497" hidden="1" xr:uid="{00000000-0005-0000-0000-00009A150000}"/>
    <cellStyle name="Currency [0] 4134" xfId="6353" hidden="1" xr:uid="{00000000-0005-0000-0000-0000F2180000}"/>
    <cellStyle name="Currency [0] 4135" xfId="6350" hidden="1" xr:uid="{00000000-0005-0000-0000-0000EF180000}"/>
    <cellStyle name="Currency [0] 4136" xfId="6411" hidden="1" xr:uid="{00000000-0005-0000-0000-00002C190000}"/>
    <cellStyle name="Currency [0] 4137" xfId="6246" hidden="1" xr:uid="{00000000-0005-0000-0000-000087180000}"/>
    <cellStyle name="Currency [0] 4138" xfId="6395" hidden="1" xr:uid="{00000000-0005-0000-0000-00001C190000}"/>
    <cellStyle name="Currency [0] 4139" xfId="6415" hidden="1" xr:uid="{00000000-0005-0000-0000-000030190000}"/>
    <cellStyle name="Currency [0] 414" xfId="197" hidden="1" xr:uid="{00000000-0005-0000-0000-0000E6000000}"/>
    <cellStyle name="Currency [0] 4140" xfId="6417" hidden="1" xr:uid="{00000000-0005-0000-0000-000032190000}"/>
    <cellStyle name="Currency [0] 4141" xfId="6354" hidden="1" xr:uid="{00000000-0005-0000-0000-0000F3180000}"/>
    <cellStyle name="Currency [0] 4142" xfId="6382" hidden="1" xr:uid="{00000000-0005-0000-0000-00000F190000}"/>
    <cellStyle name="Currency [0] 4143" xfId="6342" hidden="1" xr:uid="{00000000-0005-0000-0000-0000E7180000}"/>
    <cellStyle name="Currency [0] 4144" xfId="6371" hidden="1" xr:uid="{00000000-0005-0000-0000-000004190000}"/>
    <cellStyle name="Currency [0] 4145" xfId="6368" hidden="1" xr:uid="{00000000-0005-0000-0000-000001190000}"/>
    <cellStyle name="Currency [0] 4146" xfId="6421" hidden="1" xr:uid="{00000000-0005-0000-0000-000036190000}"/>
    <cellStyle name="Currency [0] 4147" xfId="6249" hidden="1" xr:uid="{00000000-0005-0000-0000-00008A180000}"/>
    <cellStyle name="Currency [0] 4148" xfId="6408" hidden="1" xr:uid="{00000000-0005-0000-0000-000029190000}"/>
    <cellStyle name="Currency [0] 4149" xfId="6425" hidden="1" xr:uid="{00000000-0005-0000-0000-00003A190000}"/>
    <cellStyle name="Currency [0] 415" xfId="501" hidden="1" xr:uid="{00000000-0005-0000-0000-000016020000}"/>
    <cellStyle name="Currency [0] 4150" xfId="6427" hidden="1" xr:uid="{00000000-0005-0000-0000-00003C190000}"/>
    <cellStyle name="Currency [0] 4151" xfId="6308" hidden="1" xr:uid="{00000000-0005-0000-0000-0000C5180000}"/>
    <cellStyle name="Currency [0] 4152" xfId="6344" hidden="1" xr:uid="{00000000-0005-0000-0000-0000E9180000}"/>
    <cellStyle name="Currency [0] 4153" xfId="6413" hidden="1" xr:uid="{00000000-0005-0000-0000-00002E190000}"/>
    <cellStyle name="Currency [0] 4154" xfId="6401" hidden="1" xr:uid="{00000000-0005-0000-0000-000022190000}"/>
    <cellStyle name="Currency [0] 4155" xfId="6418" hidden="1" xr:uid="{00000000-0005-0000-0000-000033190000}"/>
    <cellStyle name="Currency [0] 4156" xfId="6429" hidden="1" xr:uid="{00000000-0005-0000-0000-00003E190000}"/>
    <cellStyle name="Currency [0] 4157" xfId="6277" hidden="1" xr:uid="{00000000-0005-0000-0000-0000A6180000}"/>
    <cellStyle name="Currency [0] 4158" xfId="6341" hidden="1" xr:uid="{00000000-0005-0000-0000-0000E6180000}"/>
    <cellStyle name="Currency [0] 4159" xfId="6433" hidden="1" xr:uid="{00000000-0005-0000-0000-000042190000}"/>
    <cellStyle name="Currency [0] 416" xfId="513" hidden="1" xr:uid="{00000000-0005-0000-0000-000022020000}"/>
    <cellStyle name="Currency [0] 4160" xfId="6435" hidden="1" xr:uid="{00000000-0005-0000-0000-000044190000}"/>
    <cellStyle name="Currency [0] 4161" xfId="6390" hidden="1" xr:uid="{00000000-0005-0000-0000-000017190000}"/>
    <cellStyle name="Currency [0] 4162" xfId="6402" hidden="1" xr:uid="{00000000-0005-0000-0000-000023190000}"/>
    <cellStyle name="Currency [0] 4163" xfId="6430" hidden="1" xr:uid="{00000000-0005-0000-0000-00003F190000}"/>
    <cellStyle name="Currency [0] 4164" xfId="6403" hidden="1" xr:uid="{00000000-0005-0000-0000-000024190000}"/>
    <cellStyle name="Currency [0] 4165" xfId="6436" hidden="1" xr:uid="{00000000-0005-0000-0000-000045190000}"/>
    <cellStyle name="Currency [0] 4166" xfId="6438" hidden="1" xr:uid="{00000000-0005-0000-0000-000047190000}"/>
    <cellStyle name="Currency [0] 4167" xfId="6431" hidden="1" xr:uid="{00000000-0005-0000-0000-000040190000}"/>
    <cellStyle name="Currency [0] 4168" xfId="6377" hidden="1" xr:uid="{00000000-0005-0000-0000-00000A190000}"/>
    <cellStyle name="Currency [0] 4169" xfId="6440" hidden="1" xr:uid="{00000000-0005-0000-0000-000049190000}"/>
    <cellStyle name="Currency [0] 417" xfId="514" hidden="1" xr:uid="{00000000-0005-0000-0000-000023020000}"/>
    <cellStyle name="Currency [0] 4170" xfId="6442" hidden="1" xr:uid="{00000000-0005-0000-0000-00004B190000}"/>
    <cellStyle name="Currency [0] 4171" xfId="5180" hidden="1" xr:uid="{00000000-0005-0000-0000-00005D140000}"/>
    <cellStyle name="Currency [0] 4172" xfId="5247" hidden="1" xr:uid="{00000000-0005-0000-0000-0000A0140000}"/>
    <cellStyle name="Currency [0] 4173" xfId="5280" hidden="1" xr:uid="{00000000-0005-0000-0000-0000C1140000}"/>
    <cellStyle name="Currency [0] 4174" xfId="6449" hidden="1" xr:uid="{00000000-0005-0000-0000-000052190000}"/>
    <cellStyle name="Currency [0] 4175" xfId="6452" hidden="1" xr:uid="{00000000-0005-0000-0000-000055190000}"/>
    <cellStyle name="Currency [0] 4176" xfId="5188" hidden="1" xr:uid="{00000000-0005-0000-0000-000065140000}"/>
    <cellStyle name="Currency [0] 4177" xfId="6445" hidden="1" xr:uid="{00000000-0005-0000-0000-00004E190000}"/>
    <cellStyle name="Currency [0] 4178" xfId="6454" hidden="1" xr:uid="{00000000-0005-0000-0000-000057190000}"/>
    <cellStyle name="Currency [0] 4179" xfId="6456" hidden="1" xr:uid="{00000000-0005-0000-0000-000059190000}"/>
    <cellStyle name="Currency [0] 418" xfId="452" hidden="1" xr:uid="{00000000-0005-0000-0000-0000E5010000}"/>
    <cellStyle name="Currency [0] 4180" xfId="5221" hidden="1" xr:uid="{00000000-0005-0000-0000-000086140000}"/>
    <cellStyle name="Currency [0] 4181" xfId="5179" hidden="1" xr:uid="{00000000-0005-0000-0000-00005C140000}"/>
    <cellStyle name="Currency [0] 4182" xfId="6467" hidden="1" xr:uid="{00000000-0005-0000-0000-000064190000}"/>
    <cellStyle name="Currency [0] 4183" xfId="6476" hidden="1" xr:uid="{00000000-0005-0000-0000-00006D190000}"/>
    <cellStyle name="Currency [0] 4184" xfId="6487" hidden="1" xr:uid="{00000000-0005-0000-0000-000078190000}"/>
    <cellStyle name="Currency [0] 4185" xfId="6493" hidden="1" xr:uid="{00000000-0005-0000-0000-00007E190000}"/>
    <cellStyle name="Currency [0] 4186" xfId="6465" hidden="1" xr:uid="{00000000-0005-0000-0000-000062190000}"/>
    <cellStyle name="Currency [0] 4187" xfId="6483" hidden="1" xr:uid="{00000000-0005-0000-0000-000074190000}"/>
    <cellStyle name="Currency [0] 4188" xfId="6505" hidden="1" xr:uid="{00000000-0005-0000-0000-00008A190000}"/>
    <cellStyle name="Currency [0] 4189" xfId="6507" hidden="1" xr:uid="{00000000-0005-0000-0000-00008C190000}"/>
    <cellStyle name="Currency [0] 419" xfId="488" hidden="1" xr:uid="{00000000-0005-0000-0000-000009020000}"/>
    <cellStyle name="Currency [0] 4190" xfId="5183" hidden="1" xr:uid="{00000000-0005-0000-0000-000060140000}"/>
    <cellStyle name="Currency [0] 4191" xfId="5198" hidden="1" xr:uid="{00000000-0005-0000-0000-00006F140000}"/>
    <cellStyle name="Currency [0] 4192" xfId="6479" hidden="1" xr:uid="{00000000-0005-0000-0000-000070190000}"/>
    <cellStyle name="Currency [0] 4193" xfId="5193" hidden="1" xr:uid="{00000000-0005-0000-0000-00006A140000}"/>
    <cellStyle name="Currency [0] 4194" xfId="6468" hidden="1" xr:uid="{00000000-0005-0000-0000-000065190000}"/>
    <cellStyle name="Currency [0] 4195" xfId="6512" hidden="1" xr:uid="{00000000-0005-0000-0000-000091190000}"/>
    <cellStyle name="Currency [0] 4196" xfId="6480" hidden="1" xr:uid="{00000000-0005-0000-0000-000071190000}"/>
    <cellStyle name="Currency [0] 4197" xfId="6488" hidden="1" xr:uid="{00000000-0005-0000-0000-000079190000}"/>
    <cellStyle name="Currency [0] 4198" xfId="6524" hidden="1" xr:uid="{00000000-0005-0000-0000-00009D190000}"/>
    <cellStyle name="Currency [0] 4199" xfId="6526" hidden="1" xr:uid="{00000000-0005-0000-0000-00009F190000}"/>
    <cellStyle name="Currency [0] 42" xfId="109" hidden="1" xr:uid="{00000000-0005-0000-0000-00008E000000}"/>
    <cellStyle name="Currency [0] 420" xfId="468" hidden="1" xr:uid="{00000000-0005-0000-0000-0000F5010000}"/>
    <cellStyle name="Currency [0] 4200" xfId="6482" hidden="1" xr:uid="{00000000-0005-0000-0000-000073190000}"/>
    <cellStyle name="Currency [0] 4201" xfId="6495" hidden="1" xr:uid="{00000000-0005-0000-0000-000080190000}"/>
    <cellStyle name="Currency [0] 4202" xfId="6500" hidden="1" xr:uid="{00000000-0005-0000-0000-000085190000}"/>
    <cellStyle name="Currency [0] 4203" xfId="6494" hidden="1" xr:uid="{00000000-0005-0000-0000-00007F190000}"/>
    <cellStyle name="Currency [0] 4204" xfId="6542" hidden="1" xr:uid="{00000000-0005-0000-0000-0000AF190000}"/>
    <cellStyle name="Currency [0] 4205" xfId="6550" hidden="1" xr:uid="{00000000-0005-0000-0000-0000B7190000}"/>
    <cellStyle name="Currency [0] 4206" xfId="6478" hidden="1" xr:uid="{00000000-0005-0000-0000-00006F190000}"/>
    <cellStyle name="Currency [0] 4207" xfId="6536" hidden="1" xr:uid="{00000000-0005-0000-0000-0000A9190000}"/>
    <cellStyle name="Currency [0] 4208" xfId="6559" hidden="1" xr:uid="{00000000-0005-0000-0000-0000C0190000}"/>
    <cellStyle name="Currency [0] 4209" xfId="6561" hidden="1" xr:uid="{00000000-0005-0000-0000-0000C2190000}"/>
    <cellStyle name="Currency [0] 421" xfId="484" hidden="1" xr:uid="{00000000-0005-0000-0000-000005020000}"/>
    <cellStyle name="Currency [0] 4210" xfId="6461" hidden="1" xr:uid="{00000000-0005-0000-0000-00005E190000}"/>
    <cellStyle name="Currency [0] 4211" xfId="6471" hidden="1" xr:uid="{00000000-0005-0000-0000-000068190000}"/>
    <cellStyle name="Currency [0] 4212" xfId="6533" hidden="1" xr:uid="{00000000-0005-0000-0000-0000A6190000}"/>
    <cellStyle name="Currency [0] 4213" xfId="6498" hidden="1" xr:uid="{00000000-0005-0000-0000-000083190000}"/>
    <cellStyle name="Currency [0] 4214" xfId="6447" hidden="1" xr:uid="{00000000-0005-0000-0000-000050190000}"/>
    <cellStyle name="Currency [0] 4215" xfId="6569" hidden="1" xr:uid="{00000000-0005-0000-0000-0000CA190000}"/>
    <cellStyle name="Currency [0] 4216" xfId="6534" hidden="1" xr:uid="{00000000-0005-0000-0000-0000A7190000}"/>
    <cellStyle name="Currency [0] 4217" xfId="6545" hidden="1" xr:uid="{00000000-0005-0000-0000-0000B2190000}"/>
    <cellStyle name="Currency [0] 4218" xfId="6577" hidden="1" xr:uid="{00000000-0005-0000-0000-0000D2190000}"/>
    <cellStyle name="Currency [0] 4219" xfId="6579" hidden="1" xr:uid="{00000000-0005-0000-0000-0000D4190000}"/>
    <cellStyle name="Currency [0] 422" xfId="486" hidden="1" xr:uid="{00000000-0005-0000-0000-000007020000}"/>
    <cellStyle name="Currency [0] 4220" xfId="6531" hidden="1" xr:uid="{00000000-0005-0000-0000-0000A4190000}"/>
    <cellStyle name="Currency [0] 4221" xfId="6530" hidden="1" xr:uid="{00000000-0005-0000-0000-0000A3190000}"/>
    <cellStyle name="Currency [0] 4222" xfId="6520" hidden="1" xr:uid="{00000000-0005-0000-0000-000099190000}"/>
    <cellStyle name="Currency [0] 4223" xfId="6516" hidden="1" xr:uid="{00000000-0005-0000-0000-000095190000}"/>
    <cellStyle name="Currency [0] 4224" xfId="6518" hidden="1" xr:uid="{00000000-0005-0000-0000-000097190000}"/>
    <cellStyle name="Currency [0] 4225" xfId="6586" hidden="1" xr:uid="{00000000-0005-0000-0000-0000DB190000}"/>
    <cellStyle name="Currency [0] 4226" xfId="5225" hidden="1" xr:uid="{00000000-0005-0000-0000-00008A140000}"/>
    <cellStyle name="Currency [0] 4227" xfId="6564" hidden="1" xr:uid="{00000000-0005-0000-0000-0000C5190000}"/>
    <cellStyle name="Currency [0] 4228" xfId="6592" hidden="1" xr:uid="{00000000-0005-0000-0000-0000E1190000}"/>
    <cellStyle name="Currency [0] 4229" xfId="6594" hidden="1" xr:uid="{00000000-0005-0000-0000-0000E3190000}"/>
    <cellStyle name="Currency [0] 423" xfId="517" hidden="1" xr:uid="{00000000-0005-0000-0000-000026020000}"/>
    <cellStyle name="Currency [0] 4230" xfId="6469" hidden="1" xr:uid="{00000000-0005-0000-0000-000066190000}"/>
    <cellStyle name="Currency [0] 4231" xfId="6543" hidden="1" xr:uid="{00000000-0005-0000-0000-0000B0190000}"/>
    <cellStyle name="Currency [0] 4232" xfId="6499" hidden="1" xr:uid="{00000000-0005-0000-0000-000084190000}"/>
    <cellStyle name="Currency [0] 4233" xfId="6535" hidden="1" xr:uid="{00000000-0005-0000-0000-0000A8190000}"/>
    <cellStyle name="Currency [0] 4234" xfId="6539" hidden="1" xr:uid="{00000000-0005-0000-0000-0000AC190000}"/>
    <cellStyle name="Currency [0] 4235" xfId="6600" hidden="1" xr:uid="{00000000-0005-0000-0000-0000E9190000}"/>
    <cellStyle name="Currency [0] 4236" xfId="5200" hidden="1" xr:uid="{00000000-0005-0000-0000-000071140000}"/>
    <cellStyle name="Currency [0] 4237" xfId="6582" hidden="1" xr:uid="{00000000-0005-0000-0000-0000D7190000}"/>
    <cellStyle name="Currency [0] 4238" xfId="6605" hidden="1" xr:uid="{00000000-0005-0000-0000-0000EE190000}"/>
    <cellStyle name="Currency [0] 4239" xfId="6607" hidden="1" xr:uid="{00000000-0005-0000-0000-0000F0190000}"/>
    <cellStyle name="Currency [0] 424" xfId="190" hidden="1" xr:uid="{00000000-0005-0000-0000-0000DF000000}"/>
    <cellStyle name="Currency [0] 4240" xfId="6463" hidden="1" xr:uid="{00000000-0005-0000-0000-000060190000}"/>
    <cellStyle name="Currency [0] 4241" xfId="6562" hidden="1" xr:uid="{00000000-0005-0000-0000-0000C3190000}"/>
    <cellStyle name="Currency [0] 4242" xfId="6529" hidden="1" xr:uid="{00000000-0005-0000-0000-0000A2190000}"/>
    <cellStyle name="Currency [0] 4243" xfId="6547" hidden="1" xr:uid="{00000000-0005-0000-0000-0000B4190000}"/>
    <cellStyle name="Currency [0] 4244" xfId="6544" hidden="1" xr:uid="{00000000-0005-0000-0000-0000B1190000}"/>
    <cellStyle name="Currency [0] 4245" xfId="6611" hidden="1" xr:uid="{00000000-0005-0000-0000-0000F4190000}"/>
    <cellStyle name="Currency [0] 4246" xfId="6496" hidden="1" xr:uid="{00000000-0005-0000-0000-000081190000}"/>
    <cellStyle name="Currency [0] 4247" xfId="6596" hidden="1" xr:uid="{00000000-0005-0000-0000-0000E5190000}"/>
    <cellStyle name="Currency [0] 4248" xfId="6618" hidden="1" xr:uid="{00000000-0005-0000-0000-0000FB190000}"/>
    <cellStyle name="Currency [0] 4249" xfId="6620" hidden="1" xr:uid="{00000000-0005-0000-0000-0000FD190000}"/>
    <cellStyle name="Currency [0] 425" xfId="509" hidden="1" xr:uid="{00000000-0005-0000-0000-00001E020000}"/>
    <cellStyle name="Currency [0] 4250" xfId="6548" hidden="1" xr:uid="{00000000-0005-0000-0000-0000B5190000}"/>
    <cellStyle name="Currency [0] 4251" xfId="6580" hidden="1" xr:uid="{00000000-0005-0000-0000-0000D5190000}"/>
    <cellStyle name="Currency [0] 4252" xfId="5186" hidden="1" xr:uid="{00000000-0005-0000-0000-000063140000}"/>
    <cellStyle name="Currency [0] 4253" xfId="6566" hidden="1" xr:uid="{00000000-0005-0000-0000-0000C7190000}"/>
    <cellStyle name="Currency [0] 4254" xfId="6563" hidden="1" xr:uid="{00000000-0005-0000-0000-0000C4190000}"/>
    <cellStyle name="Currency [0] 4255" xfId="6624" hidden="1" xr:uid="{00000000-0005-0000-0000-0000011A0000}"/>
    <cellStyle name="Currency [0] 4256" xfId="6459" hidden="1" xr:uid="{00000000-0005-0000-0000-00005C190000}"/>
    <cellStyle name="Currency [0] 4257" xfId="6608" hidden="1" xr:uid="{00000000-0005-0000-0000-0000F1190000}"/>
    <cellStyle name="Currency [0] 4258" xfId="6628" hidden="1" xr:uid="{00000000-0005-0000-0000-0000051A0000}"/>
    <cellStyle name="Currency [0] 4259" xfId="6630" hidden="1" xr:uid="{00000000-0005-0000-0000-0000071A0000}"/>
    <cellStyle name="Currency [0] 426" xfId="519" hidden="1" xr:uid="{00000000-0005-0000-0000-000028020000}"/>
    <cellStyle name="Currency [0] 4260" xfId="6567" hidden="1" xr:uid="{00000000-0005-0000-0000-0000C8190000}"/>
    <cellStyle name="Currency [0] 4261" xfId="6595" hidden="1" xr:uid="{00000000-0005-0000-0000-0000E4190000}"/>
    <cellStyle name="Currency [0] 4262" xfId="6555" hidden="1" xr:uid="{00000000-0005-0000-0000-0000BC190000}"/>
    <cellStyle name="Currency [0] 4263" xfId="6584" hidden="1" xr:uid="{00000000-0005-0000-0000-0000D9190000}"/>
    <cellStyle name="Currency [0] 4264" xfId="6581" hidden="1" xr:uid="{00000000-0005-0000-0000-0000D6190000}"/>
    <cellStyle name="Currency [0] 4265" xfId="6634" hidden="1" xr:uid="{00000000-0005-0000-0000-00000B1A0000}"/>
    <cellStyle name="Currency [0] 4266" xfId="6462" hidden="1" xr:uid="{00000000-0005-0000-0000-00005F190000}"/>
    <cellStyle name="Currency [0] 4267" xfId="6621" hidden="1" xr:uid="{00000000-0005-0000-0000-0000FE190000}"/>
    <cellStyle name="Currency [0] 4268" xfId="6638" hidden="1" xr:uid="{00000000-0005-0000-0000-00000F1A0000}"/>
    <cellStyle name="Currency [0] 4269" xfId="6640" hidden="1" xr:uid="{00000000-0005-0000-0000-0000111A0000}"/>
    <cellStyle name="Currency [0] 427" xfId="520" hidden="1" xr:uid="{00000000-0005-0000-0000-000029020000}"/>
    <cellStyle name="Currency [0] 4270" xfId="6521" hidden="1" xr:uid="{00000000-0005-0000-0000-00009A190000}"/>
    <cellStyle name="Currency [0] 4271" xfId="6557" hidden="1" xr:uid="{00000000-0005-0000-0000-0000BE190000}"/>
    <cellStyle name="Currency [0] 4272" xfId="6626" hidden="1" xr:uid="{00000000-0005-0000-0000-0000031A0000}"/>
    <cellStyle name="Currency [0] 4273" xfId="6614" hidden="1" xr:uid="{00000000-0005-0000-0000-0000F7190000}"/>
    <cellStyle name="Currency [0] 4274" xfId="6631" hidden="1" xr:uid="{00000000-0005-0000-0000-0000081A0000}"/>
    <cellStyle name="Currency [0] 4275" xfId="6642" hidden="1" xr:uid="{00000000-0005-0000-0000-0000131A0000}"/>
    <cellStyle name="Currency [0] 4276" xfId="6490" hidden="1" xr:uid="{00000000-0005-0000-0000-00007B190000}"/>
    <cellStyle name="Currency [0] 4277" xfId="6554" hidden="1" xr:uid="{00000000-0005-0000-0000-0000BB190000}"/>
    <cellStyle name="Currency [0] 4278" xfId="6646" hidden="1" xr:uid="{00000000-0005-0000-0000-0000171A0000}"/>
    <cellStyle name="Currency [0] 4279" xfId="6648" hidden="1" xr:uid="{00000000-0005-0000-0000-0000191A0000}"/>
    <cellStyle name="Currency [0] 428" xfId="448" hidden="1" xr:uid="{00000000-0005-0000-0000-0000E1010000}"/>
    <cellStyle name="Currency [0] 4280" xfId="6603" hidden="1" xr:uid="{00000000-0005-0000-0000-0000EC190000}"/>
    <cellStyle name="Currency [0] 4281" xfId="6615" hidden="1" xr:uid="{00000000-0005-0000-0000-0000F8190000}"/>
    <cellStyle name="Currency [0] 4282" xfId="6643" hidden="1" xr:uid="{00000000-0005-0000-0000-0000141A0000}"/>
    <cellStyle name="Currency [0] 4283" xfId="6616" hidden="1" xr:uid="{00000000-0005-0000-0000-0000F9190000}"/>
    <cellStyle name="Currency [0] 4284" xfId="6649" hidden="1" xr:uid="{00000000-0005-0000-0000-00001A1A0000}"/>
    <cellStyle name="Currency [0] 4285" xfId="6651" hidden="1" xr:uid="{00000000-0005-0000-0000-00001C1A0000}"/>
    <cellStyle name="Currency [0] 4286" xfId="6644" hidden="1" xr:uid="{00000000-0005-0000-0000-0000151A0000}"/>
    <cellStyle name="Currency [0] 4287" xfId="6590" hidden="1" xr:uid="{00000000-0005-0000-0000-0000DF190000}"/>
    <cellStyle name="Currency [0] 4288" xfId="6653" hidden="1" xr:uid="{00000000-0005-0000-0000-00001E1A0000}"/>
    <cellStyle name="Currency [0] 4289" xfId="6655" hidden="1" xr:uid="{00000000-0005-0000-0000-0000201A0000}"/>
    <cellStyle name="Currency [0] 429" xfId="499" hidden="1" xr:uid="{00000000-0005-0000-0000-000014020000}"/>
    <cellStyle name="Currency [0] 4290" xfId="6715" hidden="1" xr:uid="{00000000-0005-0000-0000-00005C1A0000}"/>
    <cellStyle name="Currency [0] 4291" xfId="6734" hidden="1" xr:uid="{00000000-0005-0000-0000-00006F1A0000}"/>
    <cellStyle name="Currency [0] 4292" xfId="6741" hidden="1" xr:uid="{00000000-0005-0000-0000-0000761A0000}"/>
    <cellStyle name="Currency [0] 4293" xfId="6748" hidden="1" xr:uid="{00000000-0005-0000-0000-00007D1A0000}"/>
    <cellStyle name="Currency [0] 4294" xfId="6753" hidden="1" xr:uid="{00000000-0005-0000-0000-0000821A0000}"/>
    <cellStyle name="Currency [0] 4295" xfId="6732" hidden="1" xr:uid="{00000000-0005-0000-0000-00006D1A0000}"/>
    <cellStyle name="Currency [0] 4296" xfId="6743" hidden="1" xr:uid="{00000000-0005-0000-0000-0000781A0000}"/>
    <cellStyle name="Currency [0] 4297" xfId="6757" hidden="1" xr:uid="{00000000-0005-0000-0000-0000861A0000}"/>
    <cellStyle name="Currency [0] 4298" xfId="6759" hidden="1" xr:uid="{00000000-0005-0000-0000-0000881A0000}"/>
    <cellStyle name="Currency [0] 4299" xfId="6742" hidden="1" xr:uid="{00000000-0005-0000-0000-0000771A0000}"/>
    <cellStyle name="Currency [0] 43" xfId="121" hidden="1" xr:uid="{00000000-0005-0000-0000-00009A000000}"/>
    <cellStyle name="Currency [0] 430" xfId="479" hidden="1" xr:uid="{00000000-0005-0000-0000-000000020000}"/>
    <cellStyle name="Currency [0] 4300" xfId="6716" hidden="1" xr:uid="{00000000-0005-0000-0000-00005D1A0000}"/>
    <cellStyle name="Currency [0] 4301" xfId="6770" hidden="1" xr:uid="{00000000-0005-0000-0000-0000931A0000}"/>
    <cellStyle name="Currency [0] 4302" xfId="6779" hidden="1" xr:uid="{00000000-0005-0000-0000-00009C1A0000}"/>
    <cellStyle name="Currency [0] 4303" xfId="6790" hidden="1" xr:uid="{00000000-0005-0000-0000-0000A71A0000}"/>
    <cellStyle name="Currency [0] 4304" xfId="6796" hidden="1" xr:uid="{00000000-0005-0000-0000-0000AD1A0000}"/>
    <cellStyle name="Currency [0] 4305" xfId="6768" hidden="1" xr:uid="{00000000-0005-0000-0000-0000911A0000}"/>
    <cellStyle name="Currency [0] 4306" xfId="6786" hidden="1" xr:uid="{00000000-0005-0000-0000-0000A31A0000}"/>
    <cellStyle name="Currency [0] 4307" xfId="6808" hidden="1" xr:uid="{00000000-0005-0000-0000-0000B91A0000}"/>
    <cellStyle name="Currency [0] 4308" xfId="6810" hidden="1" xr:uid="{00000000-0005-0000-0000-0000BB1A0000}"/>
    <cellStyle name="Currency [0] 4309" xfId="6738" hidden="1" xr:uid="{00000000-0005-0000-0000-0000731A0000}"/>
    <cellStyle name="Currency [0] 431" xfId="491" hidden="1" xr:uid="{00000000-0005-0000-0000-00000C020000}"/>
    <cellStyle name="Currency [0] 4310" xfId="6722" hidden="1" xr:uid="{00000000-0005-0000-0000-0000631A0000}"/>
    <cellStyle name="Currency [0] 4311" xfId="6782" hidden="1" xr:uid="{00000000-0005-0000-0000-00009F1A0000}"/>
    <cellStyle name="Currency [0] 4312" xfId="6727" hidden="1" xr:uid="{00000000-0005-0000-0000-0000681A0000}"/>
    <cellStyle name="Currency [0] 4313" xfId="6771" hidden="1" xr:uid="{00000000-0005-0000-0000-0000941A0000}"/>
    <cellStyle name="Currency [0] 4314" xfId="6815" hidden="1" xr:uid="{00000000-0005-0000-0000-0000C01A0000}"/>
    <cellStyle name="Currency [0] 4315" xfId="6783" hidden="1" xr:uid="{00000000-0005-0000-0000-0000A01A0000}"/>
    <cellStyle name="Currency [0] 4316" xfId="6791" hidden="1" xr:uid="{00000000-0005-0000-0000-0000A81A0000}"/>
    <cellStyle name="Currency [0] 4317" xfId="6827" hidden="1" xr:uid="{00000000-0005-0000-0000-0000CC1A0000}"/>
    <cellStyle name="Currency [0] 4318" xfId="6829" hidden="1" xr:uid="{00000000-0005-0000-0000-0000CE1A0000}"/>
    <cellStyle name="Currency [0] 4319" xfId="6785" hidden="1" xr:uid="{00000000-0005-0000-0000-0000A21A0000}"/>
    <cellStyle name="Currency [0] 432" xfId="489" hidden="1" xr:uid="{00000000-0005-0000-0000-00000A020000}"/>
    <cellStyle name="Currency [0] 4320" xfId="6798" hidden="1" xr:uid="{00000000-0005-0000-0000-0000AF1A0000}"/>
    <cellStyle name="Currency [0] 4321" xfId="6803" hidden="1" xr:uid="{00000000-0005-0000-0000-0000B41A0000}"/>
    <cellStyle name="Currency [0] 4322" xfId="6797" hidden="1" xr:uid="{00000000-0005-0000-0000-0000AE1A0000}"/>
    <cellStyle name="Currency [0] 4323" xfId="6845" hidden="1" xr:uid="{00000000-0005-0000-0000-0000DE1A0000}"/>
    <cellStyle name="Currency [0] 4324" xfId="6853" hidden="1" xr:uid="{00000000-0005-0000-0000-0000E61A0000}"/>
    <cellStyle name="Currency [0] 4325" xfId="6781" hidden="1" xr:uid="{00000000-0005-0000-0000-00009E1A0000}"/>
    <cellStyle name="Currency [0] 4326" xfId="6839" hidden="1" xr:uid="{00000000-0005-0000-0000-0000D81A0000}"/>
    <cellStyle name="Currency [0] 4327" xfId="6862" hidden="1" xr:uid="{00000000-0005-0000-0000-0000EF1A0000}"/>
    <cellStyle name="Currency [0] 4328" xfId="6864" hidden="1" xr:uid="{00000000-0005-0000-0000-0000F11A0000}"/>
    <cellStyle name="Currency [0] 4329" xfId="6764" hidden="1" xr:uid="{00000000-0005-0000-0000-00008D1A0000}"/>
    <cellStyle name="Currency [0] 433" xfId="522" hidden="1" xr:uid="{00000000-0005-0000-0000-00002B020000}"/>
    <cellStyle name="Currency [0] 4330" xfId="6774" hidden="1" xr:uid="{00000000-0005-0000-0000-0000971A0000}"/>
    <cellStyle name="Currency [0] 4331" xfId="6836" hidden="1" xr:uid="{00000000-0005-0000-0000-0000D51A0000}"/>
    <cellStyle name="Currency [0] 4332" xfId="6801" hidden="1" xr:uid="{00000000-0005-0000-0000-0000B21A0000}"/>
    <cellStyle name="Currency [0] 4333" xfId="6746" hidden="1" xr:uid="{00000000-0005-0000-0000-00007B1A0000}"/>
    <cellStyle name="Currency [0] 4334" xfId="6872" hidden="1" xr:uid="{00000000-0005-0000-0000-0000F91A0000}"/>
    <cellStyle name="Currency [0] 4335" xfId="6837" hidden="1" xr:uid="{00000000-0005-0000-0000-0000D61A0000}"/>
    <cellStyle name="Currency [0] 4336" xfId="6848" hidden="1" xr:uid="{00000000-0005-0000-0000-0000E11A0000}"/>
    <cellStyle name="Currency [0] 4337" xfId="6880" hidden="1" xr:uid="{00000000-0005-0000-0000-0000011B0000}"/>
    <cellStyle name="Currency [0] 4338" xfId="6882" hidden="1" xr:uid="{00000000-0005-0000-0000-0000031B0000}"/>
    <cellStyle name="Currency [0] 4339" xfId="6834" hidden="1" xr:uid="{00000000-0005-0000-0000-0000D31A0000}"/>
    <cellStyle name="Currency [0] 434" xfId="466" hidden="1" xr:uid="{00000000-0005-0000-0000-0000F3010000}"/>
    <cellStyle name="Currency [0] 4340" xfId="6833" hidden="1" xr:uid="{00000000-0005-0000-0000-0000D21A0000}"/>
    <cellStyle name="Currency [0] 4341" xfId="6823" hidden="1" xr:uid="{00000000-0005-0000-0000-0000C81A0000}"/>
    <cellStyle name="Currency [0] 4342" xfId="6819" hidden="1" xr:uid="{00000000-0005-0000-0000-0000C41A0000}"/>
    <cellStyle name="Currency [0] 4343" xfId="6821" hidden="1" xr:uid="{00000000-0005-0000-0000-0000C61A0000}"/>
    <cellStyle name="Currency [0] 4344" xfId="6889" hidden="1" xr:uid="{00000000-0005-0000-0000-00000A1B0000}"/>
    <cellStyle name="Currency [0] 4345" xfId="6724" hidden="1" xr:uid="{00000000-0005-0000-0000-0000651A0000}"/>
    <cellStyle name="Currency [0] 4346" xfId="6867" hidden="1" xr:uid="{00000000-0005-0000-0000-0000F41A0000}"/>
    <cellStyle name="Currency [0] 4347" xfId="6895" hidden="1" xr:uid="{00000000-0005-0000-0000-0000101B0000}"/>
    <cellStyle name="Currency [0] 4348" xfId="6897" hidden="1" xr:uid="{00000000-0005-0000-0000-0000121B0000}"/>
    <cellStyle name="Currency [0] 4349" xfId="6772" hidden="1" xr:uid="{00000000-0005-0000-0000-0000951A0000}"/>
    <cellStyle name="Currency [0] 435" xfId="516" hidden="1" xr:uid="{00000000-0005-0000-0000-000025020000}"/>
    <cellStyle name="Currency [0] 4350" xfId="6846" hidden="1" xr:uid="{00000000-0005-0000-0000-0000DF1A0000}"/>
    <cellStyle name="Currency [0] 4351" xfId="6802" hidden="1" xr:uid="{00000000-0005-0000-0000-0000B31A0000}"/>
    <cellStyle name="Currency [0] 4352" xfId="6838" hidden="1" xr:uid="{00000000-0005-0000-0000-0000D71A0000}"/>
    <cellStyle name="Currency [0] 4353" xfId="6842" hidden="1" xr:uid="{00000000-0005-0000-0000-0000DB1A0000}"/>
    <cellStyle name="Currency [0] 4354" xfId="6903" hidden="1" xr:uid="{00000000-0005-0000-0000-0000181B0000}"/>
    <cellStyle name="Currency [0] 4355" xfId="6719" hidden="1" xr:uid="{00000000-0005-0000-0000-0000601A0000}"/>
    <cellStyle name="Currency [0] 4356" xfId="6885" hidden="1" xr:uid="{00000000-0005-0000-0000-0000061B0000}"/>
    <cellStyle name="Currency [0] 4357" xfId="6908" hidden="1" xr:uid="{00000000-0005-0000-0000-00001D1B0000}"/>
    <cellStyle name="Currency [0] 4358" xfId="6910" hidden="1" xr:uid="{00000000-0005-0000-0000-00001F1B0000}"/>
    <cellStyle name="Currency [0] 4359" xfId="6766" hidden="1" xr:uid="{00000000-0005-0000-0000-00008F1A0000}"/>
    <cellStyle name="Currency [0] 436" xfId="526" hidden="1" xr:uid="{00000000-0005-0000-0000-00002F020000}"/>
    <cellStyle name="Currency [0] 4360" xfId="6865" hidden="1" xr:uid="{00000000-0005-0000-0000-0000F21A0000}"/>
    <cellStyle name="Currency [0] 4361" xfId="6832" hidden="1" xr:uid="{00000000-0005-0000-0000-0000D11A0000}"/>
    <cellStyle name="Currency [0] 4362" xfId="6850" hidden="1" xr:uid="{00000000-0005-0000-0000-0000E31A0000}"/>
    <cellStyle name="Currency [0] 4363" xfId="6847" hidden="1" xr:uid="{00000000-0005-0000-0000-0000E01A0000}"/>
    <cellStyle name="Currency [0] 4364" xfId="6914" hidden="1" xr:uid="{00000000-0005-0000-0000-0000231B0000}"/>
    <cellStyle name="Currency [0] 4365" xfId="6799" hidden="1" xr:uid="{00000000-0005-0000-0000-0000B01A0000}"/>
    <cellStyle name="Currency [0] 4366" xfId="6899" hidden="1" xr:uid="{00000000-0005-0000-0000-0000141B0000}"/>
    <cellStyle name="Currency [0] 4367" xfId="6921" hidden="1" xr:uid="{00000000-0005-0000-0000-00002A1B0000}"/>
    <cellStyle name="Currency [0] 4368" xfId="6923" hidden="1" xr:uid="{00000000-0005-0000-0000-00002C1B0000}"/>
    <cellStyle name="Currency [0] 4369" xfId="6851" hidden="1" xr:uid="{00000000-0005-0000-0000-0000E41A0000}"/>
    <cellStyle name="Currency [0] 437" xfId="527" hidden="1" xr:uid="{00000000-0005-0000-0000-000030020000}"/>
    <cellStyle name="Currency [0] 4370" xfId="6883" hidden="1" xr:uid="{00000000-0005-0000-0000-0000041B0000}"/>
    <cellStyle name="Currency [0] 4371" xfId="6735" hidden="1" xr:uid="{00000000-0005-0000-0000-0000701A0000}"/>
    <cellStyle name="Currency [0] 4372" xfId="6869" hidden="1" xr:uid="{00000000-0005-0000-0000-0000F61A0000}"/>
    <cellStyle name="Currency [0] 4373" xfId="6866" hidden="1" xr:uid="{00000000-0005-0000-0000-0000F31A0000}"/>
    <cellStyle name="Currency [0] 4374" xfId="6927" hidden="1" xr:uid="{00000000-0005-0000-0000-0000301B0000}"/>
    <cellStyle name="Currency [0] 4375" xfId="6762" hidden="1" xr:uid="{00000000-0005-0000-0000-00008B1A0000}"/>
    <cellStyle name="Currency [0] 4376" xfId="6911" hidden="1" xr:uid="{00000000-0005-0000-0000-0000201B0000}"/>
    <cellStyle name="Currency [0] 4377" xfId="6931" hidden="1" xr:uid="{00000000-0005-0000-0000-0000341B0000}"/>
    <cellStyle name="Currency [0] 4378" xfId="6933" hidden="1" xr:uid="{00000000-0005-0000-0000-0000361B0000}"/>
    <cellStyle name="Currency [0] 4379" xfId="6870" hidden="1" xr:uid="{00000000-0005-0000-0000-0000F71A0000}"/>
    <cellStyle name="Currency [0] 438" xfId="492" hidden="1" xr:uid="{00000000-0005-0000-0000-00000D020000}"/>
    <cellStyle name="Currency [0] 4380" xfId="6898" hidden="1" xr:uid="{00000000-0005-0000-0000-0000131B0000}"/>
    <cellStyle name="Currency [0] 4381" xfId="6858" hidden="1" xr:uid="{00000000-0005-0000-0000-0000EB1A0000}"/>
    <cellStyle name="Currency [0] 4382" xfId="6887" hidden="1" xr:uid="{00000000-0005-0000-0000-0000081B0000}"/>
    <cellStyle name="Currency [0] 4383" xfId="6884" hidden="1" xr:uid="{00000000-0005-0000-0000-0000051B0000}"/>
    <cellStyle name="Currency [0] 4384" xfId="6937" hidden="1" xr:uid="{00000000-0005-0000-0000-00003A1B0000}"/>
    <cellStyle name="Currency [0] 4385" xfId="6765" hidden="1" xr:uid="{00000000-0005-0000-0000-00008E1A0000}"/>
    <cellStyle name="Currency [0] 4386" xfId="6924" hidden="1" xr:uid="{00000000-0005-0000-0000-00002D1B0000}"/>
    <cellStyle name="Currency [0] 4387" xfId="6941" hidden="1" xr:uid="{00000000-0005-0000-0000-00003E1B0000}"/>
    <cellStyle name="Currency [0] 4388" xfId="6943" hidden="1" xr:uid="{00000000-0005-0000-0000-0000401B0000}"/>
    <cellStyle name="Currency [0] 4389" xfId="6824" hidden="1" xr:uid="{00000000-0005-0000-0000-0000C91A0000}"/>
    <cellStyle name="Currency [0] 439" xfId="507" hidden="1" xr:uid="{00000000-0005-0000-0000-00001C020000}"/>
    <cellStyle name="Currency [0] 4390" xfId="6860" hidden="1" xr:uid="{00000000-0005-0000-0000-0000ED1A0000}"/>
    <cellStyle name="Currency [0] 4391" xfId="6929" hidden="1" xr:uid="{00000000-0005-0000-0000-0000321B0000}"/>
    <cellStyle name="Currency [0] 4392" xfId="6917" hidden="1" xr:uid="{00000000-0005-0000-0000-0000261B0000}"/>
    <cellStyle name="Currency [0] 4393" xfId="6934" hidden="1" xr:uid="{00000000-0005-0000-0000-0000371B0000}"/>
    <cellStyle name="Currency [0] 4394" xfId="6945" hidden="1" xr:uid="{00000000-0005-0000-0000-0000421B0000}"/>
    <cellStyle name="Currency [0] 4395" xfId="6793" hidden="1" xr:uid="{00000000-0005-0000-0000-0000AA1A0000}"/>
    <cellStyle name="Currency [0] 4396" xfId="6857" hidden="1" xr:uid="{00000000-0005-0000-0000-0000EA1A0000}"/>
    <cellStyle name="Currency [0] 4397" xfId="6949" hidden="1" xr:uid="{00000000-0005-0000-0000-0000461B0000}"/>
    <cellStyle name="Currency [0] 4398" xfId="6951" hidden="1" xr:uid="{00000000-0005-0000-0000-0000481B0000}"/>
    <cellStyle name="Currency [0] 4399" xfId="6906" hidden="1" xr:uid="{00000000-0005-0000-0000-00001B1B0000}"/>
    <cellStyle name="Currency [0] 44" xfId="112" hidden="1" xr:uid="{00000000-0005-0000-0000-000091000000}"/>
    <cellStyle name="Currency [0] 440" xfId="180" hidden="1" xr:uid="{00000000-0005-0000-0000-0000D5000000}"/>
    <cellStyle name="Currency [0] 4400" xfId="6918" hidden="1" xr:uid="{00000000-0005-0000-0000-0000271B0000}"/>
    <cellStyle name="Currency [0] 4401" xfId="6946" hidden="1" xr:uid="{00000000-0005-0000-0000-0000431B0000}"/>
    <cellStyle name="Currency [0] 4402" xfId="6919" hidden="1" xr:uid="{00000000-0005-0000-0000-0000281B0000}"/>
    <cellStyle name="Currency [0] 4403" xfId="6952" hidden="1" xr:uid="{00000000-0005-0000-0000-0000491B0000}"/>
    <cellStyle name="Currency [0] 4404" xfId="6954" hidden="1" xr:uid="{00000000-0005-0000-0000-00004B1B0000}"/>
    <cellStyle name="Currency [0] 4405" xfId="6947" hidden="1" xr:uid="{00000000-0005-0000-0000-0000441B0000}"/>
    <cellStyle name="Currency [0] 4406" xfId="6893" hidden="1" xr:uid="{00000000-0005-0000-0000-00000E1B0000}"/>
    <cellStyle name="Currency [0] 4407" xfId="6957" hidden="1" xr:uid="{00000000-0005-0000-0000-00004E1B0000}"/>
    <cellStyle name="Currency [0] 4408" xfId="6959" hidden="1" xr:uid="{00000000-0005-0000-0000-0000501B0000}"/>
    <cellStyle name="Currency [0] 4409" xfId="6676" hidden="1" xr:uid="{00000000-0005-0000-0000-0000351A0000}"/>
    <cellStyle name="Currency [0] 441" xfId="502" hidden="1" xr:uid="{00000000-0005-0000-0000-000017020000}"/>
    <cellStyle name="Currency [0] 4410" xfId="6698" hidden="1" xr:uid="{00000000-0005-0000-0000-00004B1A0000}"/>
    <cellStyle name="Currency [0] 4411" xfId="6963" hidden="1" xr:uid="{00000000-0005-0000-0000-0000541B0000}"/>
    <cellStyle name="Currency [0] 4412" xfId="6970" hidden="1" xr:uid="{00000000-0005-0000-0000-00005B1B0000}"/>
    <cellStyle name="Currency [0] 4413" xfId="6972" hidden="1" xr:uid="{00000000-0005-0000-0000-00005D1B0000}"/>
    <cellStyle name="Currency [0] 4414" xfId="6663" hidden="1" xr:uid="{00000000-0005-0000-0000-0000281A0000}"/>
    <cellStyle name="Currency [0] 4415" xfId="6966" hidden="1" xr:uid="{00000000-0005-0000-0000-0000571B0000}"/>
    <cellStyle name="Currency [0] 4416" xfId="6975" hidden="1" xr:uid="{00000000-0005-0000-0000-0000601B0000}"/>
    <cellStyle name="Currency [0] 4417" xfId="6977" hidden="1" xr:uid="{00000000-0005-0000-0000-0000621B0000}"/>
    <cellStyle name="Currency [0] 4418" xfId="6965" hidden="1" xr:uid="{00000000-0005-0000-0000-0000561B0000}"/>
    <cellStyle name="Currency [0] 4419" xfId="6675" hidden="1" xr:uid="{00000000-0005-0000-0000-0000341A0000}"/>
    <cellStyle name="Currency [0] 442" xfId="500" hidden="1" xr:uid="{00000000-0005-0000-0000-000015020000}"/>
    <cellStyle name="Currency [0] 4420" xfId="6988" hidden="1" xr:uid="{00000000-0005-0000-0000-00006D1B0000}"/>
    <cellStyle name="Currency [0] 4421" xfId="6997" hidden="1" xr:uid="{00000000-0005-0000-0000-0000761B0000}"/>
    <cellStyle name="Currency [0] 4422" xfId="7008" hidden="1" xr:uid="{00000000-0005-0000-0000-0000811B0000}"/>
    <cellStyle name="Currency [0] 4423" xfId="7014" hidden="1" xr:uid="{00000000-0005-0000-0000-0000871B0000}"/>
    <cellStyle name="Currency [0] 4424" xfId="6986" hidden="1" xr:uid="{00000000-0005-0000-0000-00006B1B0000}"/>
    <cellStyle name="Currency [0] 4425" xfId="7004" hidden="1" xr:uid="{00000000-0005-0000-0000-00007D1B0000}"/>
    <cellStyle name="Currency [0] 4426" xfId="7026" hidden="1" xr:uid="{00000000-0005-0000-0000-0000931B0000}"/>
    <cellStyle name="Currency [0] 4427" xfId="7028" hidden="1" xr:uid="{00000000-0005-0000-0000-0000951B0000}"/>
    <cellStyle name="Currency [0] 4428" xfId="6960" hidden="1" xr:uid="{00000000-0005-0000-0000-0000511B0000}"/>
    <cellStyle name="Currency [0] 4429" xfId="6671" hidden="1" xr:uid="{00000000-0005-0000-0000-0000301A0000}"/>
    <cellStyle name="Currency [0] 443" xfId="529" hidden="1" xr:uid="{00000000-0005-0000-0000-000032020000}"/>
    <cellStyle name="Currency [0] 4430" xfId="7000" hidden="1" xr:uid="{00000000-0005-0000-0000-0000791B0000}"/>
    <cellStyle name="Currency [0] 4431" xfId="6667" hidden="1" xr:uid="{00000000-0005-0000-0000-00002C1A0000}"/>
    <cellStyle name="Currency [0] 4432" xfId="6989" hidden="1" xr:uid="{00000000-0005-0000-0000-00006E1B0000}"/>
    <cellStyle name="Currency [0] 4433" xfId="7033" hidden="1" xr:uid="{00000000-0005-0000-0000-00009A1B0000}"/>
    <cellStyle name="Currency [0] 4434" xfId="7001" hidden="1" xr:uid="{00000000-0005-0000-0000-00007A1B0000}"/>
    <cellStyle name="Currency [0] 4435" xfId="7009" hidden="1" xr:uid="{00000000-0005-0000-0000-0000821B0000}"/>
    <cellStyle name="Currency [0] 4436" xfId="7045" hidden="1" xr:uid="{00000000-0005-0000-0000-0000A61B0000}"/>
    <cellStyle name="Currency [0] 4437" xfId="7047" hidden="1" xr:uid="{00000000-0005-0000-0000-0000A81B0000}"/>
    <cellStyle name="Currency [0] 4438" xfId="7003" hidden="1" xr:uid="{00000000-0005-0000-0000-00007C1B0000}"/>
    <cellStyle name="Currency [0] 4439" xfId="7016" hidden="1" xr:uid="{00000000-0005-0000-0000-0000891B0000}"/>
    <cellStyle name="Currency [0] 444" xfId="445" hidden="1" xr:uid="{00000000-0005-0000-0000-0000DE010000}"/>
    <cellStyle name="Currency [0] 4440" xfId="7021" hidden="1" xr:uid="{00000000-0005-0000-0000-00008E1B0000}"/>
    <cellStyle name="Currency [0] 4441" xfId="7015" hidden="1" xr:uid="{00000000-0005-0000-0000-0000881B0000}"/>
    <cellStyle name="Currency [0] 4442" xfId="7063" hidden="1" xr:uid="{00000000-0005-0000-0000-0000B81B0000}"/>
    <cellStyle name="Currency [0] 4443" xfId="7071" hidden="1" xr:uid="{00000000-0005-0000-0000-0000C01B0000}"/>
    <cellStyle name="Currency [0] 4444" xfId="6999" hidden="1" xr:uid="{00000000-0005-0000-0000-0000781B0000}"/>
    <cellStyle name="Currency [0] 4445" xfId="7057" hidden="1" xr:uid="{00000000-0005-0000-0000-0000B21B0000}"/>
    <cellStyle name="Currency [0] 4446" xfId="7080" hidden="1" xr:uid="{00000000-0005-0000-0000-0000C91B0000}"/>
    <cellStyle name="Currency [0] 4447" xfId="7082" hidden="1" xr:uid="{00000000-0005-0000-0000-0000CB1B0000}"/>
    <cellStyle name="Currency [0] 4448" xfId="6982" hidden="1" xr:uid="{00000000-0005-0000-0000-0000671B0000}"/>
    <cellStyle name="Currency [0] 4449" xfId="6992" hidden="1" xr:uid="{00000000-0005-0000-0000-0000711B0000}"/>
    <cellStyle name="Currency [0] 445" xfId="521" hidden="1" xr:uid="{00000000-0005-0000-0000-00002A020000}"/>
    <cellStyle name="Currency [0] 4450" xfId="7054" hidden="1" xr:uid="{00000000-0005-0000-0000-0000AF1B0000}"/>
    <cellStyle name="Currency [0] 4451" xfId="7019" hidden="1" xr:uid="{00000000-0005-0000-0000-00008C1B0000}"/>
    <cellStyle name="Currency [0] 4452" xfId="6968" hidden="1" xr:uid="{00000000-0005-0000-0000-0000591B0000}"/>
    <cellStyle name="Currency [0] 4453" xfId="7090" hidden="1" xr:uid="{00000000-0005-0000-0000-0000D31B0000}"/>
    <cellStyle name="Currency [0] 4454" xfId="7055" hidden="1" xr:uid="{00000000-0005-0000-0000-0000B01B0000}"/>
    <cellStyle name="Currency [0] 4455" xfId="7066" hidden="1" xr:uid="{00000000-0005-0000-0000-0000BB1B0000}"/>
    <cellStyle name="Currency [0] 4456" xfId="7098" hidden="1" xr:uid="{00000000-0005-0000-0000-0000DB1B0000}"/>
    <cellStyle name="Currency [0] 4457" xfId="7100" hidden="1" xr:uid="{00000000-0005-0000-0000-0000DD1B0000}"/>
    <cellStyle name="Currency [0] 4458" xfId="7052" hidden="1" xr:uid="{00000000-0005-0000-0000-0000AD1B0000}"/>
    <cellStyle name="Currency [0] 4459" xfId="7051" hidden="1" xr:uid="{00000000-0005-0000-0000-0000AC1B0000}"/>
    <cellStyle name="Currency [0] 446" xfId="531" hidden="1" xr:uid="{00000000-0005-0000-0000-000034020000}"/>
    <cellStyle name="Currency [0] 4460" xfId="7041" hidden="1" xr:uid="{00000000-0005-0000-0000-0000A21B0000}"/>
    <cellStyle name="Currency [0] 4461" xfId="7037" hidden="1" xr:uid="{00000000-0005-0000-0000-00009E1B0000}"/>
    <cellStyle name="Currency [0] 4462" xfId="7039" hidden="1" xr:uid="{00000000-0005-0000-0000-0000A01B0000}"/>
    <cellStyle name="Currency [0] 4463" xfId="7107" hidden="1" xr:uid="{00000000-0005-0000-0000-0000E41B0000}"/>
    <cellStyle name="Currency [0] 4464" xfId="6669" hidden="1" xr:uid="{00000000-0005-0000-0000-00002E1A0000}"/>
    <cellStyle name="Currency [0] 4465" xfId="7085" hidden="1" xr:uid="{00000000-0005-0000-0000-0000CE1B0000}"/>
    <cellStyle name="Currency [0] 4466" xfId="7113" hidden="1" xr:uid="{00000000-0005-0000-0000-0000EA1B0000}"/>
    <cellStyle name="Currency [0] 4467" xfId="7115" hidden="1" xr:uid="{00000000-0005-0000-0000-0000EC1B0000}"/>
    <cellStyle name="Currency [0] 4468" xfId="6990" hidden="1" xr:uid="{00000000-0005-0000-0000-00006F1B0000}"/>
    <cellStyle name="Currency [0] 4469" xfId="7064" hidden="1" xr:uid="{00000000-0005-0000-0000-0000B91B0000}"/>
    <cellStyle name="Currency [0] 447" xfId="532" hidden="1" xr:uid="{00000000-0005-0000-0000-000035020000}"/>
    <cellStyle name="Currency [0] 4470" xfId="7020" hidden="1" xr:uid="{00000000-0005-0000-0000-00008D1B0000}"/>
    <cellStyle name="Currency [0] 4471" xfId="7056" hidden="1" xr:uid="{00000000-0005-0000-0000-0000B11B0000}"/>
    <cellStyle name="Currency [0] 4472" xfId="7060" hidden="1" xr:uid="{00000000-0005-0000-0000-0000B51B0000}"/>
    <cellStyle name="Currency [0] 4473" xfId="7121" hidden="1" xr:uid="{00000000-0005-0000-0000-0000F21B0000}"/>
    <cellStyle name="Currency [0] 4474" xfId="6704" hidden="1" xr:uid="{00000000-0005-0000-0000-0000511A0000}"/>
    <cellStyle name="Currency [0] 4475" xfId="7103" hidden="1" xr:uid="{00000000-0005-0000-0000-0000E01B0000}"/>
    <cellStyle name="Currency [0] 4476" xfId="7126" hidden="1" xr:uid="{00000000-0005-0000-0000-0000F71B0000}"/>
    <cellStyle name="Currency [0] 4477" xfId="7128" hidden="1" xr:uid="{00000000-0005-0000-0000-0000F91B0000}"/>
    <cellStyle name="Currency [0] 4478" xfId="6984" hidden="1" xr:uid="{00000000-0005-0000-0000-0000691B0000}"/>
    <cellStyle name="Currency [0] 4479" xfId="7083" hidden="1" xr:uid="{00000000-0005-0000-0000-0000CC1B0000}"/>
    <cellStyle name="Currency [0] 448" xfId="503" hidden="1" xr:uid="{00000000-0005-0000-0000-000018020000}"/>
    <cellStyle name="Currency [0] 4480" xfId="7050" hidden="1" xr:uid="{00000000-0005-0000-0000-0000AB1B0000}"/>
    <cellStyle name="Currency [0] 4481" xfId="7068" hidden="1" xr:uid="{00000000-0005-0000-0000-0000BD1B0000}"/>
    <cellStyle name="Currency [0] 4482" xfId="7065" hidden="1" xr:uid="{00000000-0005-0000-0000-0000BA1B0000}"/>
    <cellStyle name="Currency [0] 4483" xfId="7132" hidden="1" xr:uid="{00000000-0005-0000-0000-0000FD1B0000}"/>
    <cellStyle name="Currency [0] 4484" xfId="7017" hidden="1" xr:uid="{00000000-0005-0000-0000-00008A1B0000}"/>
    <cellStyle name="Currency [0] 4485" xfId="7117" hidden="1" xr:uid="{00000000-0005-0000-0000-0000EE1B0000}"/>
    <cellStyle name="Currency [0] 4486" xfId="7139" hidden="1" xr:uid="{00000000-0005-0000-0000-0000041C0000}"/>
    <cellStyle name="Currency [0] 4487" xfId="7141" hidden="1" xr:uid="{00000000-0005-0000-0000-0000061C0000}"/>
    <cellStyle name="Currency [0] 4488" xfId="7069" hidden="1" xr:uid="{00000000-0005-0000-0000-0000BE1B0000}"/>
    <cellStyle name="Currency [0] 4489" xfId="7101" hidden="1" xr:uid="{00000000-0005-0000-0000-0000DE1B0000}"/>
    <cellStyle name="Currency [0] 449" xfId="515" hidden="1" xr:uid="{00000000-0005-0000-0000-000024020000}"/>
    <cellStyle name="Currency [0] 4490" xfId="6749" hidden="1" xr:uid="{00000000-0005-0000-0000-00007E1A0000}"/>
    <cellStyle name="Currency [0] 4491" xfId="7087" hidden="1" xr:uid="{00000000-0005-0000-0000-0000D01B0000}"/>
    <cellStyle name="Currency [0] 4492" xfId="7084" hidden="1" xr:uid="{00000000-0005-0000-0000-0000CD1B0000}"/>
    <cellStyle name="Currency [0] 4493" xfId="7145" hidden="1" xr:uid="{00000000-0005-0000-0000-00000A1C0000}"/>
    <cellStyle name="Currency [0] 4494" xfId="6980" hidden="1" xr:uid="{00000000-0005-0000-0000-0000651B0000}"/>
    <cellStyle name="Currency [0] 4495" xfId="7129" hidden="1" xr:uid="{00000000-0005-0000-0000-0000FA1B0000}"/>
    <cellStyle name="Currency [0] 4496" xfId="7149" hidden="1" xr:uid="{00000000-0005-0000-0000-00000E1C0000}"/>
    <cellStyle name="Currency [0] 4497" xfId="7151" hidden="1" xr:uid="{00000000-0005-0000-0000-0000101C0000}"/>
    <cellStyle name="Currency [0] 4498" xfId="7088" hidden="1" xr:uid="{00000000-0005-0000-0000-0000D11B0000}"/>
    <cellStyle name="Currency [0] 4499" xfId="7116" hidden="1" xr:uid="{00000000-0005-0000-0000-0000ED1B0000}"/>
    <cellStyle name="Currency [0] 45" xfId="104" hidden="1" xr:uid="{00000000-0005-0000-0000-000089000000}"/>
    <cellStyle name="Currency [0] 450" xfId="495" hidden="1" xr:uid="{00000000-0005-0000-0000-000010020000}"/>
    <cellStyle name="Currency [0] 4500" xfId="7076" hidden="1" xr:uid="{00000000-0005-0000-0000-0000C51B0000}"/>
    <cellStyle name="Currency [0] 4501" xfId="7105" hidden="1" xr:uid="{00000000-0005-0000-0000-0000E21B0000}"/>
    <cellStyle name="Currency [0] 4502" xfId="7102" hidden="1" xr:uid="{00000000-0005-0000-0000-0000DF1B0000}"/>
    <cellStyle name="Currency [0] 4503" xfId="7155" hidden="1" xr:uid="{00000000-0005-0000-0000-0000141C0000}"/>
    <cellStyle name="Currency [0] 4504" xfId="6983" hidden="1" xr:uid="{00000000-0005-0000-0000-0000681B0000}"/>
    <cellStyle name="Currency [0] 4505" xfId="7142" hidden="1" xr:uid="{00000000-0005-0000-0000-0000071C0000}"/>
    <cellStyle name="Currency [0] 4506" xfId="7159" hidden="1" xr:uid="{00000000-0005-0000-0000-0000181C0000}"/>
    <cellStyle name="Currency [0] 4507" xfId="7161" hidden="1" xr:uid="{00000000-0005-0000-0000-00001A1C0000}"/>
    <cellStyle name="Currency [0] 4508" xfId="7042" hidden="1" xr:uid="{00000000-0005-0000-0000-0000A31B0000}"/>
    <cellStyle name="Currency [0] 4509" xfId="7078" hidden="1" xr:uid="{00000000-0005-0000-0000-0000C71B0000}"/>
    <cellStyle name="Currency [0] 451" xfId="510" hidden="1" xr:uid="{00000000-0005-0000-0000-00001F020000}"/>
    <cellStyle name="Currency [0] 4510" xfId="7147" hidden="1" xr:uid="{00000000-0005-0000-0000-00000C1C0000}"/>
    <cellStyle name="Currency [0] 4511" xfId="7135" hidden="1" xr:uid="{00000000-0005-0000-0000-0000001C0000}"/>
    <cellStyle name="Currency [0] 4512" xfId="7152" hidden="1" xr:uid="{00000000-0005-0000-0000-0000111C0000}"/>
    <cellStyle name="Currency [0] 4513" xfId="7163" hidden="1" xr:uid="{00000000-0005-0000-0000-00001C1C0000}"/>
    <cellStyle name="Currency [0] 4514" xfId="7011" hidden="1" xr:uid="{00000000-0005-0000-0000-0000841B0000}"/>
    <cellStyle name="Currency [0] 4515" xfId="7075" hidden="1" xr:uid="{00000000-0005-0000-0000-0000C41B0000}"/>
    <cellStyle name="Currency [0] 4516" xfId="7167" hidden="1" xr:uid="{00000000-0005-0000-0000-0000201C0000}"/>
    <cellStyle name="Currency [0] 4517" xfId="7169" hidden="1" xr:uid="{00000000-0005-0000-0000-0000221C0000}"/>
    <cellStyle name="Currency [0] 4518" xfId="7124" hidden="1" xr:uid="{00000000-0005-0000-0000-0000F51B0000}"/>
    <cellStyle name="Currency [0] 4519" xfId="7136" hidden="1" xr:uid="{00000000-0005-0000-0000-0000011C0000}"/>
    <cellStyle name="Currency [0] 452" xfId="508" hidden="1" xr:uid="{00000000-0005-0000-0000-00001D020000}"/>
    <cellStyle name="Currency [0] 4520" xfId="7164" hidden="1" xr:uid="{00000000-0005-0000-0000-00001D1C0000}"/>
    <cellStyle name="Currency [0] 4521" xfId="7137" hidden="1" xr:uid="{00000000-0005-0000-0000-0000021C0000}"/>
    <cellStyle name="Currency [0] 4522" xfId="7170" hidden="1" xr:uid="{00000000-0005-0000-0000-0000231C0000}"/>
    <cellStyle name="Currency [0] 4523" xfId="7172" hidden="1" xr:uid="{00000000-0005-0000-0000-0000251C0000}"/>
    <cellStyle name="Currency [0] 4524" xfId="7165" hidden="1" xr:uid="{00000000-0005-0000-0000-00001E1C0000}"/>
    <cellStyle name="Currency [0] 4525" xfId="7111" hidden="1" xr:uid="{00000000-0005-0000-0000-0000E81B0000}"/>
    <cellStyle name="Currency [0] 4526" xfId="7174" hidden="1" xr:uid="{00000000-0005-0000-0000-0000271C0000}"/>
    <cellStyle name="Currency [0] 4527" xfId="7176" hidden="1" xr:uid="{00000000-0005-0000-0000-0000291C0000}"/>
    <cellStyle name="Currency [0] 4528" xfId="6688" hidden="1" xr:uid="{00000000-0005-0000-0000-0000411A0000}"/>
    <cellStyle name="Currency [0] 4529" xfId="6666" hidden="1" xr:uid="{00000000-0005-0000-0000-00002B1A0000}"/>
    <cellStyle name="Currency [0] 453" xfId="534" hidden="1" xr:uid="{00000000-0005-0000-0000-000037020000}"/>
    <cellStyle name="Currency [0] 4530" xfId="7182" hidden="1" xr:uid="{00000000-0005-0000-0000-00002F1C0000}"/>
    <cellStyle name="Currency [0] 4531" xfId="7188" hidden="1" xr:uid="{00000000-0005-0000-0000-0000351C0000}"/>
    <cellStyle name="Currency [0] 4532" xfId="7190" hidden="1" xr:uid="{00000000-0005-0000-0000-0000371C0000}"/>
    <cellStyle name="Currency [0] 4533" xfId="6683" hidden="1" xr:uid="{00000000-0005-0000-0000-00003C1A0000}"/>
    <cellStyle name="Currency [0] 4534" xfId="7184" hidden="1" xr:uid="{00000000-0005-0000-0000-0000311C0000}"/>
    <cellStyle name="Currency [0] 4535" xfId="7192" hidden="1" xr:uid="{00000000-0005-0000-0000-0000391C0000}"/>
    <cellStyle name="Currency [0] 4536" xfId="7194" hidden="1" xr:uid="{00000000-0005-0000-0000-00003B1C0000}"/>
    <cellStyle name="Currency [0] 4537" xfId="7183" hidden="1" xr:uid="{00000000-0005-0000-0000-0000301C0000}"/>
    <cellStyle name="Currency [0] 4538" xfId="6689" hidden="1" xr:uid="{00000000-0005-0000-0000-0000421A0000}"/>
    <cellStyle name="Currency [0] 4539" xfId="7205" hidden="1" xr:uid="{00000000-0005-0000-0000-0000461C0000}"/>
    <cellStyle name="Currency [0] 454" xfId="447" hidden="1" xr:uid="{00000000-0005-0000-0000-0000E0010000}"/>
    <cellStyle name="Currency [0] 4540" xfId="7214" hidden="1" xr:uid="{00000000-0005-0000-0000-00004F1C0000}"/>
    <cellStyle name="Currency [0] 4541" xfId="7225" hidden="1" xr:uid="{00000000-0005-0000-0000-00005A1C0000}"/>
    <cellStyle name="Currency [0] 4542" xfId="7231" hidden="1" xr:uid="{00000000-0005-0000-0000-0000601C0000}"/>
    <cellStyle name="Currency [0] 4543" xfId="7203" hidden="1" xr:uid="{00000000-0005-0000-0000-0000441C0000}"/>
    <cellStyle name="Currency [0] 4544" xfId="7221" hidden="1" xr:uid="{00000000-0005-0000-0000-0000561C0000}"/>
    <cellStyle name="Currency [0] 4545" xfId="7243" hidden="1" xr:uid="{00000000-0005-0000-0000-00006C1C0000}"/>
    <cellStyle name="Currency [0] 4546" xfId="7245" hidden="1" xr:uid="{00000000-0005-0000-0000-00006E1C0000}"/>
    <cellStyle name="Currency [0] 4547" xfId="7179" hidden="1" xr:uid="{00000000-0005-0000-0000-00002C1C0000}"/>
    <cellStyle name="Currency [0] 4548" xfId="6693" hidden="1" xr:uid="{00000000-0005-0000-0000-0000461A0000}"/>
    <cellStyle name="Currency [0] 4549" xfId="7217" hidden="1" xr:uid="{00000000-0005-0000-0000-0000521C0000}"/>
    <cellStyle name="Currency [0] 455" xfId="528" hidden="1" xr:uid="{00000000-0005-0000-0000-000031020000}"/>
    <cellStyle name="Currency [0] 4550" xfId="6709" hidden="1" xr:uid="{00000000-0005-0000-0000-0000561A0000}"/>
    <cellStyle name="Currency [0] 4551" xfId="7206" hidden="1" xr:uid="{00000000-0005-0000-0000-0000471C0000}"/>
    <cellStyle name="Currency [0] 4552" xfId="7250" hidden="1" xr:uid="{00000000-0005-0000-0000-0000731C0000}"/>
    <cellStyle name="Currency [0] 4553" xfId="7218" hidden="1" xr:uid="{00000000-0005-0000-0000-0000531C0000}"/>
    <cellStyle name="Currency [0] 4554" xfId="7226" hidden="1" xr:uid="{00000000-0005-0000-0000-00005B1C0000}"/>
    <cellStyle name="Currency [0] 4555" xfId="7262" hidden="1" xr:uid="{00000000-0005-0000-0000-00007F1C0000}"/>
    <cellStyle name="Currency [0] 4556" xfId="7264" hidden="1" xr:uid="{00000000-0005-0000-0000-0000811C0000}"/>
    <cellStyle name="Currency [0] 4557" xfId="7220" hidden="1" xr:uid="{00000000-0005-0000-0000-0000551C0000}"/>
    <cellStyle name="Currency [0] 4558" xfId="7233" hidden="1" xr:uid="{00000000-0005-0000-0000-0000621C0000}"/>
    <cellStyle name="Currency [0] 4559" xfId="7238" hidden="1" xr:uid="{00000000-0005-0000-0000-0000671C0000}"/>
    <cellStyle name="Currency [0] 456" xfId="535" hidden="1" xr:uid="{00000000-0005-0000-0000-000038020000}"/>
    <cellStyle name="Currency [0] 4560" xfId="7232" hidden="1" xr:uid="{00000000-0005-0000-0000-0000611C0000}"/>
    <cellStyle name="Currency [0] 4561" xfId="7280" hidden="1" xr:uid="{00000000-0005-0000-0000-0000911C0000}"/>
    <cellStyle name="Currency [0] 4562" xfId="7288" hidden="1" xr:uid="{00000000-0005-0000-0000-0000991C0000}"/>
    <cellStyle name="Currency [0] 4563" xfId="7216" hidden="1" xr:uid="{00000000-0005-0000-0000-0000511C0000}"/>
    <cellStyle name="Currency [0] 4564" xfId="7274" hidden="1" xr:uid="{00000000-0005-0000-0000-00008B1C0000}"/>
    <cellStyle name="Currency [0] 4565" xfId="7297" hidden="1" xr:uid="{00000000-0005-0000-0000-0000A21C0000}"/>
    <cellStyle name="Currency [0] 4566" xfId="7299" hidden="1" xr:uid="{00000000-0005-0000-0000-0000A41C0000}"/>
    <cellStyle name="Currency [0] 4567" xfId="7199" hidden="1" xr:uid="{00000000-0005-0000-0000-0000401C0000}"/>
    <cellStyle name="Currency [0] 4568" xfId="7209" hidden="1" xr:uid="{00000000-0005-0000-0000-00004A1C0000}"/>
    <cellStyle name="Currency [0] 4569" xfId="7271" hidden="1" xr:uid="{00000000-0005-0000-0000-0000881C0000}"/>
    <cellStyle name="Currency [0] 457" xfId="536" hidden="1" xr:uid="{00000000-0005-0000-0000-000039020000}"/>
    <cellStyle name="Currency [0] 4570" xfId="7236" hidden="1" xr:uid="{00000000-0005-0000-0000-0000651C0000}"/>
    <cellStyle name="Currency [0] 4571" xfId="7186" hidden="1" xr:uid="{00000000-0005-0000-0000-0000331C0000}"/>
    <cellStyle name="Currency [0] 4572" xfId="7307" hidden="1" xr:uid="{00000000-0005-0000-0000-0000AC1C0000}"/>
    <cellStyle name="Currency [0] 4573" xfId="7272" hidden="1" xr:uid="{00000000-0005-0000-0000-0000891C0000}"/>
    <cellStyle name="Currency [0] 4574" xfId="7283" hidden="1" xr:uid="{00000000-0005-0000-0000-0000941C0000}"/>
    <cellStyle name="Currency [0] 4575" xfId="7315" hidden="1" xr:uid="{00000000-0005-0000-0000-0000B41C0000}"/>
    <cellStyle name="Currency [0] 4576" xfId="7317" hidden="1" xr:uid="{00000000-0005-0000-0000-0000B61C0000}"/>
    <cellStyle name="Currency [0] 4577" xfId="7269" hidden="1" xr:uid="{00000000-0005-0000-0000-0000861C0000}"/>
    <cellStyle name="Currency [0] 4578" xfId="7268" hidden="1" xr:uid="{00000000-0005-0000-0000-0000851C0000}"/>
    <cellStyle name="Currency [0] 4579" xfId="7258" hidden="1" xr:uid="{00000000-0005-0000-0000-00007B1C0000}"/>
    <cellStyle name="Currency [0] 458" xfId="476" hidden="1" xr:uid="{00000000-0005-0000-0000-0000FD010000}"/>
    <cellStyle name="Currency [0] 4580" xfId="7254" hidden="1" xr:uid="{00000000-0005-0000-0000-0000771C0000}"/>
    <cellStyle name="Currency [0] 4581" xfId="7256" hidden="1" xr:uid="{00000000-0005-0000-0000-0000791C0000}"/>
    <cellStyle name="Currency [0] 4582" xfId="7324" hidden="1" xr:uid="{00000000-0005-0000-0000-0000BD1C0000}"/>
    <cellStyle name="Currency [0] 4583" xfId="6695" hidden="1" xr:uid="{00000000-0005-0000-0000-0000481A0000}"/>
    <cellStyle name="Currency [0] 4584" xfId="7302" hidden="1" xr:uid="{00000000-0005-0000-0000-0000A71C0000}"/>
    <cellStyle name="Currency [0] 4585" xfId="7330" hidden="1" xr:uid="{00000000-0005-0000-0000-0000C31C0000}"/>
    <cellStyle name="Currency [0] 4586" xfId="7332" hidden="1" xr:uid="{00000000-0005-0000-0000-0000C51C0000}"/>
    <cellStyle name="Currency [0] 4587" xfId="7207" hidden="1" xr:uid="{00000000-0005-0000-0000-0000481C0000}"/>
    <cellStyle name="Currency [0] 4588" xfId="7281" hidden="1" xr:uid="{00000000-0005-0000-0000-0000921C0000}"/>
    <cellStyle name="Currency [0] 4589" xfId="7237" hidden="1" xr:uid="{00000000-0005-0000-0000-0000661C0000}"/>
    <cellStyle name="Currency [0] 459" xfId="496" hidden="1" xr:uid="{00000000-0005-0000-0000-000011020000}"/>
    <cellStyle name="Currency [0] 4590" xfId="7273" hidden="1" xr:uid="{00000000-0005-0000-0000-00008A1C0000}"/>
    <cellStyle name="Currency [0] 4591" xfId="7277" hidden="1" xr:uid="{00000000-0005-0000-0000-00008E1C0000}"/>
    <cellStyle name="Currency [0] 4592" xfId="7338" hidden="1" xr:uid="{00000000-0005-0000-0000-0000CB1C0000}"/>
    <cellStyle name="Currency [0] 4593" xfId="6682" hidden="1" xr:uid="{00000000-0005-0000-0000-00003B1A0000}"/>
    <cellStyle name="Currency [0] 4594" xfId="7320" hidden="1" xr:uid="{00000000-0005-0000-0000-0000B91C0000}"/>
    <cellStyle name="Currency [0] 4595" xfId="7343" hidden="1" xr:uid="{00000000-0005-0000-0000-0000D01C0000}"/>
    <cellStyle name="Currency [0] 4596" xfId="7345" hidden="1" xr:uid="{00000000-0005-0000-0000-0000D21C0000}"/>
    <cellStyle name="Currency [0] 4597" xfId="7201" hidden="1" xr:uid="{00000000-0005-0000-0000-0000421C0000}"/>
    <cellStyle name="Currency [0] 4598" xfId="7300" hidden="1" xr:uid="{00000000-0005-0000-0000-0000A51C0000}"/>
    <cellStyle name="Currency [0] 4599" xfId="7267" hidden="1" xr:uid="{00000000-0005-0000-0000-0000841C0000}"/>
    <cellStyle name="Currency [0] 46" xfId="138" hidden="1" xr:uid="{00000000-0005-0000-0000-0000AB000000}"/>
    <cellStyle name="Currency [0] 460" xfId="530" hidden="1" xr:uid="{00000000-0005-0000-0000-000033020000}"/>
    <cellStyle name="Currency [0] 4600" xfId="7285" hidden="1" xr:uid="{00000000-0005-0000-0000-0000961C0000}"/>
    <cellStyle name="Currency [0] 4601" xfId="7282" hidden="1" xr:uid="{00000000-0005-0000-0000-0000931C0000}"/>
    <cellStyle name="Currency [0] 4602" xfId="7349" hidden="1" xr:uid="{00000000-0005-0000-0000-0000D61C0000}"/>
    <cellStyle name="Currency [0] 4603" xfId="7234" hidden="1" xr:uid="{00000000-0005-0000-0000-0000631C0000}"/>
    <cellStyle name="Currency [0] 4604" xfId="7334" hidden="1" xr:uid="{00000000-0005-0000-0000-0000C71C0000}"/>
    <cellStyle name="Currency [0] 4605" xfId="7356" hidden="1" xr:uid="{00000000-0005-0000-0000-0000DD1C0000}"/>
    <cellStyle name="Currency [0] 4606" xfId="7358" hidden="1" xr:uid="{00000000-0005-0000-0000-0000DF1C0000}"/>
    <cellStyle name="Currency [0] 4607" xfId="7286" hidden="1" xr:uid="{00000000-0005-0000-0000-0000971C0000}"/>
    <cellStyle name="Currency [0] 4608" xfId="7318" hidden="1" xr:uid="{00000000-0005-0000-0000-0000B71C0000}"/>
    <cellStyle name="Currency [0] 4609" xfId="6661" hidden="1" xr:uid="{00000000-0005-0000-0000-0000261A0000}"/>
    <cellStyle name="Currency [0] 461" xfId="523" hidden="1" xr:uid="{00000000-0005-0000-0000-00002C020000}"/>
    <cellStyle name="Currency [0] 4610" xfId="7304" hidden="1" xr:uid="{00000000-0005-0000-0000-0000A91C0000}"/>
    <cellStyle name="Currency [0] 4611" xfId="7301" hidden="1" xr:uid="{00000000-0005-0000-0000-0000A61C0000}"/>
    <cellStyle name="Currency [0] 4612" xfId="7362" hidden="1" xr:uid="{00000000-0005-0000-0000-0000E31C0000}"/>
    <cellStyle name="Currency [0] 4613" xfId="7197" hidden="1" xr:uid="{00000000-0005-0000-0000-00003E1C0000}"/>
    <cellStyle name="Currency [0] 4614" xfId="7346" hidden="1" xr:uid="{00000000-0005-0000-0000-0000D31C0000}"/>
    <cellStyle name="Currency [0] 4615" xfId="7366" hidden="1" xr:uid="{00000000-0005-0000-0000-0000E71C0000}"/>
    <cellStyle name="Currency [0] 4616" xfId="7368" hidden="1" xr:uid="{00000000-0005-0000-0000-0000E91C0000}"/>
    <cellStyle name="Currency [0] 4617" xfId="7305" hidden="1" xr:uid="{00000000-0005-0000-0000-0000AA1C0000}"/>
    <cellStyle name="Currency [0] 4618" xfId="7333" hidden="1" xr:uid="{00000000-0005-0000-0000-0000C61C0000}"/>
    <cellStyle name="Currency [0] 4619" xfId="7293" hidden="1" xr:uid="{00000000-0005-0000-0000-00009E1C0000}"/>
    <cellStyle name="Currency [0] 462" xfId="533" hidden="1" xr:uid="{00000000-0005-0000-0000-000036020000}"/>
    <cellStyle name="Currency [0] 4620" xfId="7322" hidden="1" xr:uid="{00000000-0005-0000-0000-0000BB1C0000}"/>
    <cellStyle name="Currency [0] 4621" xfId="7319" hidden="1" xr:uid="{00000000-0005-0000-0000-0000B81C0000}"/>
    <cellStyle name="Currency [0] 4622" xfId="7372" hidden="1" xr:uid="{00000000-0005-0000-0000-0000ED1C0000}"/>
    <cellStyle name="Currency [0] 4623" xfId="7200" hidden="1" xr:uid="{00000000-0005-0000-0000-0000411C0000}"/>
    <cellStyle name="Currency [0] 4624" xfId="7359" hidden="1" xr:uid="{00000000-0005-0000-0000-0000E01C0000}"/>
    <cellStyle name="Currency [0] 4625" xfId="7376" hidden="1" xr:uid="{00000000-0005-0000-0000-0000F11C0000}"/>
    <cellStyle name="Currency [0] 4626" xfId="7378" hidden="1" xr:uid="{00000000-0005-0000-0000-0000F31C0000}"/>
    <cellStyle name="Currency [0] 4627" xfId="7259" hidden="1" xr:uid="{00000000-0005-0000-0000-00007C1C0000}"/>
    <cellStyle name="Currency [0] 4628" xfId="7295" hidden="1" xr:uid="{00000000-0005-0000-0000-0000A01C0000}"/>
    <cellStyle name="Currency [0] 4629" xfId="7364" hidden="1" xr:uid="{00000000-0005-0000-0000-0000E51C0000}"/>
    <cellStyle name="Currency [0] 463" xfId="537" hidden="1" xr:uid="{00000000-0005-0000-0000-00003A020000}"/>
    <cellStyle name="Currency [0] 4630" xfId="7352" hidden="1" xr:uid="{00000000-0005-0000-0000-0000D91C0000}"/>
    <cellStyle name="Currency [0] 4631" xfId="7369" hidden="1" xr:uid="{00000000-0005-0000-0000-0000EA1C0000}"/>
    <cellStyle name="Currency [0] 4632" xfId="7380" hidden="1" xr:uid="{00000000-0005-0000-0000-0000F51C0000}"/>
    <cellStyle name="Currency [0] 4633" xfId="7228" hidden="1" xr:uid="{00000000-0005-0000-0000-00005D1C0000}"/>
    <cellStyle name="Currency [0] 4634" xfId="7292" hidden="1" xr:uid="{00000000-0005-0000-0000-00009D1C0000}"/>
    <cellStyle name="Currency [0] 4635" xfId="7384" hidden="1" xr:uid="{00000000-0005-0000-0000-0000F91C0000}"/>
    <cellStyle name="Currency [0] 4636" xfId="7386" hidden="1" xr:uid="{00000000-0005-0000-0000-0000FB1C0000}"/>
    <cellStyle name="Currency [0] 4637" xfId="7341" hidden="1" xr:uid="{00000000-0005-0000-0000-0000CE1C0000}"/>
    <cellStyle name="Currency [0] 4638" xfId="7353" hidden="1" xr:uid="{00000000-0005-0000-0000-0000DA1C0000}"/>
    <cellStyle name="Currency [0] 4639" xfId="7381" hidden="1" xr:uid="{00000000-0005-0000-0000-0000F61C0000}"/>
    <cellStyle name="Currency [0] 464" xfId="462" hidden="1" xr:uid="{00000000-0005-0000-0000-0000EF010000}"/>
    <cellStyle name="Currency [0] 4640" xfId="7354" hidden="1" xr:uid="{00000000-0005-0000-0000-0000DB1C0000}"/>
    <cellStyle name="Currency [0] 4641" xfId="7387" hidden="1" xr:uid="{00000000-0005-0000-0000-0000FC1C0000}"/>
    <cellStyle name="Currency [0] 4642" xfId="7389" hidden="1" xr:uid="{00000000-0005-0000-0000-0000FE1C0000}"/>
    <cellStyle name="Currency [0] 4643" xfId="7382" hidden="1" xr:uid="{00000000-0005-0000-0000-0000F71C0000}"/>
    <cellStyle name="Currency [0] 4644" xfId="7328" hidden="1" xr:uid="{00000000-0005-0000-0000-0000C11C0000}"/>
    <cellStyle name="Currency [0] 4645" xfId="7391" hidden="1" xr:uid="{00000000-0005-0000-0000-0000001D0000}"/>
    <cellStyle name="Currency [0] 4646" xfId="7393" hidden="1" xr:uid="{00000000-0005-0000-0000-0000021D0000}"/>
    <cellStyle name="Currency [0] 4647" xfId="6755" hidden="1" xr:uid="{00000000-0005-0000-0000-0000841A0000}"/>
    <cellStyle name="Currency [0] 4648" xfId="6696" hidden="1" xr:uid="{00000000-0005-0000-0000-0000491A0000}"/>
    <cellStyle name="Currency [0] 4649" xfId="7399" hidden="1" xr:uid="{00000000-0005-0000-0000-0000081D0000}"/>
    <cellStyle name="Currency [0] 465" xfId="494" hidden="1" xr:uid="{00000000-0005-0000-0000-00000F020000}"/>
    <cellStyle name="Currency [0] 4650" xfId="7405" hidden="1" xr:uid="{00000000-0005-0000-0000-00000E1D0000}"/>
    <cellStyle name="Currency [0] 4651" xfId="7407" hidden="1" xr:uid="{00000000-0005-0000-0000-0000101D0000}"/>
    <cellStyle name="Currency [0] 4652" xfId="6686" hidden="1" xr:uid="{00000000-0005-0000-0000-00003F1A0000}"/>
    <cellStyle name="Currency [0] 4653" xfId="7401" hidden="1" xr:uid="{00000000-0005-0000-0000-00000A1D0000}"/>
    <cellStyle name="Currency [0] 4654" xfId="7409" hidden="1" xr:uid="{00000000-0005-0000-0000-0000121D0000}"/>
    <cellStyle name="Currency [0] 4655" xfId="7411" hidden="1" xr:uid="{00000000-0005-0000-0000-0000141D0000}"/>
    <cellStyle name="Currency [0] 4656" xfId="7400" hidden="1" xr:uid="{00000000-0005-0000-0000-0000091D0000}"/>
    <cellStyle name="Currency [0] 4657" xfId="6731" hidden="1" xr:uid="{00000000-0005-0000-0000-00006C1A0000}"/>
    <cellStyle name="Currency [0] 4658" xfId="7422" hidden="1" xr:uid="{00000000-0005-0000-0000-00001F1D0000}"/>
    <cellStyle name="Currency [0] 4659" xfId="7431" hidden="1" xr:uid="{00000000-0005-0000-0000-0000281D0000}"/>
    <cellStyle name="Currency [0] 466" xfId="540" hidden="1" xr:uid="{00000000-0005-0000-0000-00003D020000}"/>
    <cellStyle name="Currency [0] 4660" xfId="7442" hidden="1" xr:uid="{00000000-0005-0000-0000-0000331D0000}"/>
    <cellStyle name="Currency [0] 4661" xfId="7448" hidden="1" xr:uid="{00000000-0005-0000-0000-0000391D0000}"/>
    <cellStyle name="Currency [0] 4662" xfId="7420" hidden="1" xr:uid="{00000000-0005-0000-0000-00001D1D0000}"/>
    <cellStyle name="Currency [0] 4663" xfId="7438" hidden="1" xr:uid="{00000000-0005-0000-0000-00002F1D0000}"/>
    <cellStyle name="Currency [0] 4664" xfId="7460" hidden="1" xr:uid="{00000000-0005-0000-0000-0000451D0000}"/>
    <cellStyle name="Currency [0] 4665" xfId="7462" hidden="1" xr:uid="{00000000-0005-0000-0000-0000471D0000}"/>
    <cellStyle name="Currency [0] 4666" xfId="7396" hidden="1" xr:uid="{00000000-0005-0000-0000-0000051D0000}"/>
    <cellStyle name="Currency [0] 4667" xfId="6685" hidden="1" xr:uid="{00000000-0005-0000-0000-00003E1A0000}"/>
    <cellStyle name="Currency [0] 4668" xfId="7434" hidden="1" xr:uid="{00000000-0005-0000-0000-00002B1D0000}"/>
    <cellStyle name="Currency [0] 4669" xfId="6664" hidden="1" xr:uid="{00000000-0005-0000-0000-0000291A0000}"/>
    <cellStyle name="Currency [0] 467" xfId="541" hidden="1" xr:uid="{00000000-0005-0000-0000-00003E020000}"/>
    <cellStyle name="Currency [0] 4670" xfId="7423" hidden="1" xr:uid="{00000000-0005-0000-0000-0000201D0000}"/>
    <cellStyle name="Currency [0] 4671" xfId="7467" hidden="1" xr:uid="{00000000-0005-0000-0000-00004C1D0000}"/>
    <cellStyle name="Currency [0] 4672" xfId="7435" hidden="1" xr:uid="{00000000-0005-0000-0000-00002C1D0000}"/>
    <cellStyle name="Currency [0] 4673" xfId="7443" hidden="1" xr:uid="{00000000-0005-0000-0000-0000341D0000}"/>
    <cellStyle name="Currency [0] 4674" xfId="7479" hidden="1" xr:uid="{00000000-0005-0000-0000-0000581D0000}"/>
    <cellStyle name="Currency [0] 4675" xfId="7481" hidden="1" xr:uid="{00000000-0005-0000-0000-00005A1D0000}"/>
    <cellStyle name="Currency [0] 4676" xfId="7437" hidden="1" xr:uid="{00000000-0005-0000-0000-00002E1D0000}"/>
    <cellStyle name="Currency [0] 4677" xfId="7450" hidden="1" xr:uid="{00000000-0005-0000-0000-00003B1D0000}"/>
    <cellStyle name="Currency [0] 4678" xfId="7455" hidden="1" xr:uid="{00000000-0005-0000-0000-0000401D0000}"/>
    <cellStyle name="Currency [0] 4679" xfId="7449" hidden="1" xr:uid="{00000000-0005-0000-0000-00003A1D0000}"/>
    <cellStyle name="Currency [0] 468" xfId="518" hidden="1" xr:uid="{00000000-0005-0000-0000-000027020000}"/>
    <cellStyle name="Currency [0] 4680" xfId="7497" hidden="1" xr:uid="{00000000-0005-0000-0000-00006A1D0000}"/>
    <cellStyle name="Currency [0] 4681" xfId="7505" hidden="1" xr:uid="{00000000-0005-0000-0000-0000721D0000}"/>
    <cellStyle name="Currency [0] 4682" xfId="7433" hidden="1" xr:uid="{00000000-0005-0000-0000-00002A1D0000}"/>
    <cellStyle name="Currency [0] 4683" xfId="7491" hidden="1" xr:uid="{00000000-0005-0000-0000-0000641D0000}"/>
    <cellStyle name="Currency [0] 4684" xfId="7514" hidden="1" xr:uid="{00000000-0005-0000-0000-00007B1D0000}"/>
    <cellStyle name="Currency [0] 4685" xfId="7516" hidden="1" xr:uid="{00000000-0005-0000-0000-00007D1D0000}"/>
    <cellStyle name="Currency [0] 4686" xfId="7416" hidden="1" xr:uid="{00000000-0005-0000-0000-0000191D0000}"/>
    <cellStyle name="Currency [0] 4687" xfId="7426" hidden="1" xr:uid="{00000000-0005-0000-0000-0000231D0000}"/>
    <cellStyle name="Currency [0] 4688" xfId="7488" hidden="1" xr:uid="{00000000-0005-0000-0000-0000611D0000}"/>
    <cellStyle name="Currency [0] 4689" xfId="7453" hidden="1" xr:uid="{00000000-0005-0000-0000-00003E1D0000}"/>
    <cellStyle name="Currency [0] 469" xfId="524" hidden="1" xr:uid="{00000000-0005-0000-0000-00002D020000}"/>
    <cellStyle name="Currency [0] 4690" xfId="7403" hidden="1" xr:uid="{00000000-0005-0000-0000-00000C1D0000}"/>
    <cellStyle name="Currency [0] 4691" xfId="7524" hidden="1" xr:uid="{00000000-0005-0000-0000-0000851D0000}"/>
    <cellStyle name="Currency [0] 4692" xfId="7489" hidden="1" xr:uid="{00000000-0005-0000-0000-0000621D0000}"/>
    <cellStyle name="Currency [0] 4693" xfId="7500" hidden="1" xr:uid="{00000000-0005-0000-0000-00006D1D0000}"/>
    <cellStyle name="Currency [0] 4694" xfId="7532" hidden="1" xr:uid="{00000000-0005-0000-0000-00008D1D0000}"/>
    <cellStyle name="Currency [0] 4695" xfId="7534" hidden="1" xr:uid="{00000000-0005-0000-0000-00008F1D0000}"/>
    <cellStyle name="Currency [0] 4696" xfId="7486" hidden="1" xr:uid="{00000000-0005-0000-0000-00005F1D0000}"/>
    <cellStyle name="Currency [0] 4697" xfId="7485" hidden="1" xr:uid="{00000000-0005-0000-0000-00005E1D0000}"/>
    <cellStyle name="Currency [0] 4698" xfId="7475" hidden="1" xr:uid="{00000000-0005-0000-0000-0000541D0000}"/>
    <cellStyle name="Currency [0] 4699" xfId="7471" hidden="1" xr:uid="{00000000-0005-0000-0000-0000501D0000}"/>
    <cellStyle name="Currency [0] 47" xfId="122" hidden="1" xr:uid="{00000000-0005-0000-0000-00009B000000}"/>
    <cellStyle name="Currency [0] 470" xfId="538" hidden="1" xr:uid="{00000000-0005-0000-0000-00003B020000}"/>
    <cellStyle name="Currency [0] 4700" xfId="7473" hidden="1" xr:uid="{00000000-0005-0000-0000-0000521D0000}"/>
    <cellStyle name="Currency [0] 4701" xfId="7541" hidden="1" xr:uid="{00000000-0005-0000-0000-0000961D0000}"/>
    <cellStyle name="Currency [0] 4702" xfId="6700" hidden="1" xr:uid="{00000000-0005-0000-0000-00004D1A0000}"/>
    <cellStyle name="Currency [0] 4703" xfId="7519" hidden="1" xr:uid="{00000000-0005-0000-0000-0000801D0000}"/>
    <cellStyle name="Currency [0] 4704" xfId="7547" hidden="1" xr:uid="{00000000-0005-0000-0000-00009C1D0000}"/>
    <cellStyle name="Currency [0] 4705" xfId="7549" hidden="1" xr:uid="{00000000-0005-0000-0000-00009E1D0000}"/>
    <cellStyle name="Currency [0] 4706" xfId="7424" hidden="1" xr:uid="{00000000-0005-0000-0000-0000211D0000}"/>
    <cellStyle name="Currency [0] 4707" xfId="7498" hidden="1" xr:uid="{00000000-0005-0000-0000-00006B1D0000}"/>
    <cellStyle name="Currency [0] 4708" xfId="7454" hidden="1" xr:uid="{00000000-0005-0000-0000-00003F1D0000}"/>
    <cellStyle name="Currency [0] 4709" xfId="7490" hidden="1" xr:uid="{00000000-0005-0000-0000-0000631D0000}"/>
    <cellStyle name="Currency [0] 471" xfId="525" hidden="1" xr:uid="{00000000-0005-0000-0000-00002E020000}"/>
    <cellStyle name="Currency [0] 4710" xfId="7494" hidden="1" xr:uid="{00000000-0005-0000-0000-0000671D0000}"/>
    <cellStyle name="Currency [0] 4711" xfId="7555" hidden="1" xr:uid="{00000000-0005-0000-0000-0000A41D0000}"/>
    <cellStyle name="Currency [0] 4712" xfId="6713" hidden="1" xr:uid="{00000000-0005-0000-0000-00005A1A0000}"/>
    <cellStyle name="Currency [0] 4713" xfId="7537" hidden="1" xr:uid="{00000000-0005-0000-0000-0000921D0000}"/>
    <cellStyle name="Currency [0] 4714" xfId="7560" hidden="1" xr:uid="{00000000-0005-0000-0000-0000A91D0000}"/>
    <cellStyle name="Currency [0] 4715" xfId="7562" hidden="1" xr:uid="{00000000-0005-0000-0000-0000AB1D0000}"/>
    <cellStyle name="Currency [0] 4716" xfId="7418" hidden="1" xr:uid="{00000000-0005-0000-0000-00001B1D0000}"/>
    <cellStyle name="Currency [0] 4717" xfId="7517" hidden="1" xr:uid="{00000000-0005-0000-0000-00007E1D0000}"/>
    <cellStyle name="Currency [0] 4718" xfId="7484" hidden="1" xr:uid="{00000000-0005-0000-0000-00005D1D0000}"/>
    <cellStyle name="Currency [0] 4719" xfId="7502" hidden="1" xr:uid="{00000000-0005-0000-0000-00006F1D0000}"/>
    <cellStyle name="Currency [0] 472" xfId="542" hidden="1" xr:uid="{00000000-0005-0000-0000-00003F020000}"/>
    <cellStyle name="Currency [0] 4720" xfId="7499" hidden="1" xr:uid="{00000000-0005-0000-0000-00006C1D0000}"/>
    <cellStyle name="Currency [0] 4721" xfId="7566" hidden="1" xr:uid="{00000000-0005-0000-0000-0000AF1D0000}"/>
    <cellStyle name="Currency [0] 4722" xfId="7451" hidden="1" xr:uid="{00000000-0005-0000-0000-00003C1D0000}"/>
    <cellStyle name="Currency [0] 4723" xfId="7551" hidden="1" xr:uid="{00000000-0005-0000-0000-0000A01D0000}"/>
    <cellStyle name="Currency [0] 4724" xfId="7573" hidden="1" xr:uid="{00000000-0005-0000-0000-0000B61D0000}"/>
    <cellStyle name="Currency [0] 4725" xfId="7575" hidden="1" xr:uid="{00000000-0005-0000-0000-0000B81D0000}"/>
    <cellStyle name="Currency [0] 4726" xfId="7503" hidden="1" xr:uid="{00000000-0005-0000-0000-0000701D0000}"/>
    <cellStyle name="Currency [0] 4727" xfId="7535" hidden="1" xr:uid="{00000000-0005-0000-0000-0000901D0000}"/>
    <cellStyle name="Currency [0] 4728" xfId="6665" hidden="1" xr:uid="{00000000-0005-0000-0000-00002A1A0000}"/>
    <cellStyle name="Currency [0] 4729" xfId="7521" hidden="1" xr:uid="{00000000-0005-0000-0000-0000821D0000}"/>
    <cellStyle name="Currency [0] 473" xfId="543" hidden="1" xr:uid="{00000000-0005-0000-0000-000040020000}"/>
    <cellStyle name="Currency [0] 4730" xfId="7518" hidden="1" xr:uid="{00000000-0005-0000-0000-00007F1D0000}"/>
    <cellStyle name="Currency [0] 4731" xfId="7579" hidden="1" xr:uid="{00000000-0005-0000-0000-0000BC1D0000}"/>
    <cellStyle name="Currency [0] 4732" xfId="7414" hidden="1" xr:uid="{00000000-0005-0000-0000-0000171D0000}"/>
    <cellStyle name="Currency [0] 4733" xfId="7563" hidden="1" xr:uid="{00000000-0005-0000-0000-0000AC1D0000}"/>
    <cellStyle name="Currency [0] 4734" xfId="7583" hidden="1" xr:uid="{00000000-0005-0000-0000-0000C01D0000}"/>
    <cellStyle name="Currency [0] 4735" xfId="7585" hidden="1" xr:uid="{00000000-0005-0000-0000-0000C21D0000}"/>
    <cellStyle name="Currency [0] 4736" xfId="7522" hidden="1" xr:uid="{00000000-0005-0000-0000-0000831D0000}"/>
    <cellStyle name="Currency [0] 4737" xfId="7550" hidden="1" xr:uid="{00000000-0005-0000-0000-00009F1D0000}"/>
    <cellStyle name="Currency [0] 4738" xfId="7510" hidden="1" xr:uid="{00000000-0005-0000-0000-0000771D0000}"/>
    <cellStyle name="Currency [0] 4739" xfId="7539" hidden="1" xr:uid="{00000000-0005-0000-0000-0000941D0000}"/>
    <cellStyle name="Currency [0] 474" xfId="539" hidden="1" xr:uid="{00000000-0005-0000-0000-00003C020000}"/>
    <cellStyle name="Currency [0] 4740" xfId="7536" hidden="1" xr:uid="{00000000-0005-0000-0000-0000911D0000}"/>
    <cellStyle name="Currency [0] 4741" xfId="7589" hidden="1" xr:uid="{00000000-0005-0000-0000-0000C61D0000}"/>
    <cellStyle name="Currency [0] 4742" xfId="7417" hidden="1" xr:uid="{00000000-0005-0000-0000-00001A1D0000}"/>
    <cellStyle name="Currency [0] 4743" xfId="7576" hidden="1" xr:uid="{00000000-0005-0000-0000-0000B91D0000}"/>
    <cellStyle name="Currency [0] 4744" xfId="7593" hidden="1" xr:uid="{00000000-0005-0000-0000-0000CA1D0000}"/>
    <cellStyle name="Currency [0] 4745" xfId="7595" hidden="1" xr:uid="{00000000-0005-0000-0000-0000CC1D0000}"/>
    <cellStyle name="Currency [0] 4746" xfId="7476" hidden="1" xr:uid="{00000000-0005-0000-0000-0000551D0000}"/>
    <cellStyle name="Currency [0] 4747" xfId="7512" hidden="1" xr:uid="{00000000-0005-0000-0000-0000791D0000}"/>
    <cellStyle name="Currency [0] 4748" xfId="7581" hidden="1" xr:uid="{00000000-0005-0000-0000-0000BE1D0000}"/>
    <cellStyle name="Currency [0] 4749" xfId="7569" hidden="1" xr:uid="{00000000-0005-0000-0000-0000B21D0000}"/>
    <cellStyle name="Currency [0] 475" xfId="512" hidden="1" xr:uid="{00000000-0005-0000-0000-000021020000}"/>
    <cellStyle name="Currency [0] 4750" xfId="7586" hidden="1" xr:uid="{00000000-0005-0000-0000-0000C31D0000}"/>
    <cellStyle name="Currency [0] 4751" xfId="7597" hidden="1" xr:uid="{00000000-0005-0000-0000-0000CE1D0000}"/>
    <cellStyle name="Currency [0] 4752" xfId="7445" hidden="1" xr:uid="{00000000-0005-0000-0000-0000361D0000}"/>
    <cellStyle name="Currency [0] 4753" xfId="7509" hidden="1" xr:uid="{00000000-0005-0000-0000-0000761D0000}"/>
    <cellStyle name="Currency [0] 4754" xfId="7601" hidden="1" xr:uid="{00000000-0005-0000-0000-0000D21D0000}"/>
    <cellStyle name="Currency [0] 4755" xfId="7603" hidden="1" xr:uid="{00000000-0005-0000-0000-0000D41D0000}"/>
    <cellStyle name="Currency [0] 4756" xfId="7558" hidden="1" xr:uid="{00000000-0005-0000-0000-0000A71D0000}"/>
    <cellStyle name="Currency [0] 4757" xfId="7570" hidden="1" xr:uid="{00000000-0005-0000-0000-0000B31D0000}"/>
    <cellStyle name="Currency [0] 4758" xfId="7598" hidden="1" xr:uid="{00000000-0005-0000-0000-0000CF1D0000}"/>
    <cellStyle name="Currency [0] 4759" xfId="7571" hidden="1" xr:uid="{00000000-0005-0000-0000-0000B41D0000}"/>
    <cellStyle name="Currency [0] 476" xfId="544" hidden="1" xr:uid="{00000000-0005-0000-0000-000041020000}"/>
    <cellStyle name="Currency [0] 4760" xfId="7604" hidden="1" xr:uid="{00000000-0005-0000-0000-0000D51D0000}"/>
    <cellStyle name="Currency [0] 4761" xfId="7606" hidden="1" xr:uid="{00000000-0005-0000-0000-0000D71D0000}"/>
    <cellStyle name="Currency [0] 4762" xfId="7599" hidden="1" xr:uid="{00000000-0005-0000-0000-0000D01D0000}"/>
    <cellStyle name="Currency [0] 4763" xfId="7545" hidden="1" xr:uid="{00000000-0005-0000-0000-00009A1D0000}"/>
    <cellStyle name="Currency [0] 4764" xfId="7608" hidden="1" xr:uid="{00000000-0005-0000-0000-0000D91D0000}"/>
    <cellStyle name="Currency [0] 4765" xfId="7610" hidden="1" xr:uid="{00000000-0005-0000-0000-0000DB1D0000}"/>
    <cellStyle name="Currency [0] 4766" xfId="5257" hidden="1" xr:uid="{00000000-0005-0000-0000-0000AA140000}"/>
    <cellStyle name="Currency [0] 4767" xfId="5195" hidden="1" xr:uid="{00000000-0005-0000-0000-00006C140000}"/>
    <cellStyle name="Currency [0] 4768" xfId="6450" hidden="1" xr:uid="{00000000-0005-0000-0000-000053190000}"/>
    <cellStyle name="Currency [0] 4769" xfId="7615" hidden="1" xr:uid="{00000000-0005-0000-0000-0000E01D0000}"/>
    <cellStyle name="Currency [0] 477" xfId="545" hidden="1" xr:uid="{00000000-0005-0000-0000-000042020000}"/>
    <cellStyle name="Currency [0] 4770" xfId="7618" hidden="1" xr:uid="{00000000-0005-0000-0000-0000E31D0000}"/>
    <cellStyle name="Currency [0] 4771" xfId="5232" hidden="1" xr:uid="{00000000-0005-0000-0000-000091140000}"/>
    <cellStyle name="Currency [0] 4772" xfId="7611" hidden="1" xr:uid="{00000000-0005-0000-0000-0000DC1D0000}"/>
    <cellStyle name="Currency [0] 4773" xfId="7620" hidden="1" xr:uid="{00000000-0005-0000-0000-0000E51D0000}"/>
    <cellStyle name="Currency [0] 4774" xfId="7622" hidden="1" xr:uid="{00000000-0005-0000-0000-0000E71D0000}"/>
    <cellStyle name="Currency [0] 4775" xfId="5207" hidden="1" xr:uid="{00000000-0005-0000-0000-000078140000}"/>
    <cellStyle name="Currency [0] 4776" xfId="5229" hidden="1" xr:uid="{00000000-0005-0000-0000-00008E140000}"/>
    <cellStyle name="Currency [0] 4777" xfId="7633" hidden="1" xr:uid="{00000000-0005-0000-0000-0000F21D0000}"/>
    <cellStyle name="Currency [0] 4778" xfId="7642" hidden="1" xr:uid="{00000000-0005-0000-0000-0000FB1D0000}"/>
    <cellStyle name="Currency [0] 4779" xfId="7653" hidden="1" xr:uid="{00000000-0005-0000-0000-0000061E0000}"/>
    <cellStyle name="Currency [0] 478" xfId="222" hidden="1" xr:uid="{00000000-0005-0000-0000-0000FF000000}"/>
    <cellStyle name="Currency [0] 4780" xfId="7659" hidden="1" xr:uid="{00000000-0005-0000-0000-00000C1E0000}"/>
    <cellStyle name="Currency [0] 4781" xfId="7631" hidden="1" xr:uid="{00000000-0005-0000-0000-0000F01D0000}"/>
    <cellStyle name="Currency [0] 4782" xfId="7649" hidden="1" xr:uid="{00000000-0005-0000-0000-0000021E0000}"/>
    <cellStyle name="Currency [0] 4783" xfId="7671" hidden="1" xr:uid="{00000000-0005-0000-0000-0000181E0000}"/>
    <cellStyle name="Currency [0] 4784" xfId="7673" hidden="1" xr:uid="{00000000-0005-0000-0000-00001A1E0000}"/>
    <cellStyle name="Currency [0] 4785" xfId="5178" hidden="1" xr:uid="{00000000-0005-0000-0000-00005B140000}"/>
    <cellStyle name="Currency [0] 4786" xfId="5212" hidden="1" xr:uid="{00000000-0005-0000-0000-00007D140000}"/>
    <cellStyle name="Currency [0] 4787" xfId="7645" hidden="1" xr:uid="{00000000-0005-0000-0000-0000FE1D0000}"/>
    <cellStyle name="Currency [0] 4788" xfId="5216" hidden="1" xr:uid="{00000000-0005-0000-0000-000081140000}"/>
    <cellStyle name="Currency [0] 4789" xfId="7634" hidden="1" xr:uid="{00000000-0005-0000-0000-0000F31D0000}"/>
    <cellStyle name="Currency [0] 479" xfId="198" hidden="1" xr:uid="{00000000-0005-0000-0000-0000E7000000}"/>
    <cellStyle name="Currency [0] 4790" xfId="7678" hidden="1" xr:uid="{00000000-0005-0000-0000-00001F1E0000}"/>
    <cellStyle name="Currency [0] 4791" xfId="7646" hidden="1" xr:uid="{00000000-0005-0000-0000-0000FF1D0000}"/>
    <cellStyle name="Currency [0] 4792" xfId="7654" hidden="1" xr:uid="{00000000-0005-0000-0000-0000071E0000}"/>
    <cellStyle name="Currency [0] 4793" xfId="7690" hidden="1" xr:uid="{00000000-0005-0000-0000-00002B1E0000}"/>
    <cellStyle name="Currency [0] 4794" xfId="7692" hidden="1" xr:uid="{00000000-0005-0000-0000-00002D1E0000}"/>
    <cellStyle name="Currency [0] 4795" xfId="7648" hidden="1" xr:uid="{00000000-0005-0000-0000-0000011E0000}"/>
    <cellStyle name="Currency [0] 4796" xfId="7661" hidden="1" xr:uid="{00000000-0005-0000-0000-00000E1E0000}"/>
    <cellStyle name="Currency [0] 4797" xfId="7666" hidden="1" xr:uid="{00000000-0005-0000-0000-0000131E0000}"/>
    <cellStyle name="Currency [0] 4798" xfId="7660" hidden="1" xr:uid="{00000000-0005-0000-0000-00000D1E0000}"/>
    <cellStyle name="Currency [0] 4799" xfId="7708" hidden="1" xr:uid="{00000000-0005-0000-0000-00003D1E0000}"/>
    <cellStyle name="Currency [0] 48" xfId="127" hidden="1" xr:uid="{00000000-0005-0000-0000-0000A0000000}"/>
    <cellStyle name="Currency [0] 480" xfId="547" hidden="1" xr:uid="{00000000-0005-0000-0000-000044020000}"/>
    <cellStyle name="Currency [0] 4800" xfId="7716" hidden="1" xr:uid="{00000000-0005-0000-0000-0000451E0000}"/>
    <cellStyle name="Currency [0] 4801" xfId="7644" hidden="1" xr:uid="{00000000-0005-0000-0000-0000FD1D0000}"/>
    <cellStyle name="Currency [0] 4802" xfId="7702" hidden="1" xr:uid="{00000000-0005-0000-0000-0000371E0000}"/>
    <cellStyle name="Currency [0] 4803" xfId="7725" hidden="1" xr:uid="{00000000-0005-0000-0000-00004E1E0000}"/>
    <cellStyle name="Currency [0] 4804" xfId="7727" hidden="1" xr:uid="{00000000-0005-0000-0000-0000501E0000}"/>
    <cellStyle name="Currency [0] 4805" xfId="7627" hidden="1" xr:uid="{00000000-0005-0000-0000-0000EC1D0000}"/>
    <cellStyle name="Currency [0] 4806" xfId="7637" hidden="1" xr:uid="{00000000-0005-0000-0000-0000F61D0000}"/>
    <cellStyle name="Currency [0] 4807" xfId="7699" hidden="1" xr:uid="{00000000-0005-0000-0000-0000341E0000}"/>
    <cellStyle name="Currency [0] 4808" xfId="7664" hidden="1" xr:uid="{00000000-0005-0000-0000-0000111E0000}"/>
    <cellStyle name="Currency [0] 4809" xfId="7613" hidden="1" xr:uid="{00000000-0005-0000-0000-0000DE1D0000}"/>
    <cellStyle name="Currency [0] 481" xfId="551" hidden="1" xr:uid="{00000000-0005-0000-0000-000048020000}"/>
    <cellStyle name="Currency [0] 4810" xfId="7735" hidden="1" xr:uid="{00000000-0005-0000-0000-0000581E0000}"/>
    <cellStyle name="Currency [0] 4811" xfId="7700" hidden="1" xr:uid="{00000000-0005-0000-0000-0000351E0000}"/>
    <cellStyle name="Currency [0] 4812" xfId="7711" hidden="1" xr:uid="{00000000-0005-0000-0000-0000401E0000}"/>
    <cellStyle name="Currency [0] 4813" xfId="7743" hidden="1" xr:uid="{00000000-0005-0000-0000-0000601E0000}"/>
    <cellStyle name="Currency [0] 4814" xfId="7745" hidden="1" xr:uid="{00000000-0005-0000-0000-0000621E0000}"/>
    <cellStyle name="Currency [0] 4815" xfId="7697" hidden="1" xr:uid="{00000000-0005-0000-0000-0000321E0000}"/>
    <cellStyle name="Currency [0] 4816" xfId="7696" hidden="1" xr:uid="{00000000-0005-0000-0000-0000311E0000}"/>
    <cellStyle name="Currency [0] 4817" xfId="7686" hidden="1" xr:uid="{00000000-0005-0000-0000-0000271E0000}"/>
    <cellStyle name="Currency [0] 4818" xfId="7682" hidden="1" xr:uid="{00000000-0005-0000-0000-0000231E0000}"/>
    <cellStyle name="Currency [0] 4819" xfId="7684" hidden="1" xr:uid="{00000000-0005-0000-0000-0000251E0000}"/>
    <cellStyle name="Currency [0] 482" xfId="552" hidden="1" xr:uid="{00000000-0005-0000-0000-000049020000}"/>
    <cellStyle name="Currency [0] 4820" xfId="7752" hidden="1" xr:uid="{00000000-0005-0000-0000-0000691E0000}"/>
    <cellStyle name="Currency [0] 4821" xfId="5271" hidden="1" xr:uid="{00000000-0005-0000-0000-0000B8140000}"/>
    <cellStyle name="Currency [0] 4822" xfId="7730" hidden="1" xr:uid="{00000000-0005-0000-0000-0000531E0000}"/>
    <cellStyle name="Currency [0] 4823" xfId="7758" hidden="1" xr:uid="{00000000-0005-0000-0000-00006F1E0000}"/>
    <cellStyle name="Currency [0] 4824" xfId="7760" hidden="1" xr:uid="{00000000-0005-0000-0000-0000711E0000}"/>
    <cellStyle name="Currency [0] 4825" xfId="7635" hidden="1" xr:uid="{00000000-0005-0000-0000-0000F41D0000}"/>
    <cellStyle name="Currency [0] 4826" xfId="7709" hidden="1" xr:uid="{00000000-0005-0000-0000-00003E1E0000}"/>
    <cellStyle name="Currency [0] 4827" xfId="7665" hidden="1" xr:uid="{00000000-0005-0000-0000-0000121E0000}"/>
    <cellStyle name="Currency [0] 4828" xfId="7701" hidden="1" xr:uid="{00000000-0005-0000-0000-0000361E0000}"/>
    <cellStyle name="Currency [0] 4829" xfId="7705" hidden="1" xr:uid="{00000000-0005-0000-0000-00003A1E0000}"/>
    <cellStyle name="Currency [0] 483" xfId="193" hidden="1" xr:uid="{00000000-0005-0000-0000-0000E2000000}"/>
    <cellStyle name="Currency [0] 4830" xfId="7766" hidden="1" xr:uid="{00000000-0005-0000-0000-0000771E0000}"/>
    <cellStyle name="Currency [0] 4831" xfId="5210" hidden="1" xr:uid="{00000000-0005-0000-0000-00007B140000}"/>
    <cellStyle name="Currency [0] 4832" xfId="7748" hidden="1" xr:uid="{00000000-0005-0000-0000-0000651E0000}"/>
    <cellStyle name="Currency [0] 4833" xfId="7771" hidden="1" xr:uid="{00000000-0005-0000-0000-00007C1E0000}"/>
    <cellStyle name="Currency [0] 4834" xfId="7773" hidden="1" xr:uid="{00000000-0005-0000-0000-00007E1E0000}"/>
    <cellStyle name="Currency [0] 4835" xfId="7629" hidden="1" xr:uid="{00000000-0005-0000-0000-0000EE1D0000}"/>
    <cellStyle name="Currency [0] 4836" xfId="7728" hidden="1" xr:uid="{00000000-0005-0000-0000-0000511E0000}"/>
    <cellStyle name="Currency [0] 4837" xfId="7695" hidden="1" xr:uid="{00000000-0005-0000-0000-0000301E0000}"/>
    <cellStyle name="Currency [0] 4838" xfId="7713" hidden="1" xr:uid="{00000000-0005-0000-0000-0000421E0000}"/>
    <cellStyle name="Currency [0] 4839" xfId="7710" hidden="1" xr:uid="{00000000-0005-0000-0000-00003F1E0000}"/>
    <cellStyle name="Currency [0] 484" xfId="549" hidden="1" xr:uid="{00000000-0005-0000-0000-000046020000}"/>
    <cellStyle name="Currency [0] 4840" xfId="7777" hidden="1" xr:uid="{00000000-0005-0000-0000-0000821E0000}"/>
    <cellStyle name="Currency [0] 4841" xfId="7662" hidden="1" xr:uid="{00000000-0005-0000-0000-00000F1E0000}"/>
    <cellStyle name="Currency [0] 4842" xfId="7762" hidden="1" xr:uid="{00000000-0005-0000-0000-0000731E0000}"/>
    <cellStyle name="Currency [0] 4843" xfId="7784" hidden="1" xr:uid="{00000000-0005-0000-0000-0000891E0000}"/>
    <cellStyle name="Currency [0] 4844" xfId="7786" hidden="1" xr:uid="{00000000-0005-0000-0000-00008B1E0000}"/>
    <cellStyle name="Currency [0] 4845" xfId="7714" hidden="1" xr:uid="{00000000-0005-0000-0000-0000431E0000}"/>
    <cellStyle name="Currency [0] 4846" xfId="7746" hidden="1" xr:uid="{00000000-0005-0000-0000-0000631E0000}"/>
    <cellStyle name="Currency [0] 4847" xfId="5219" hidden="1" xr:uid="{00000000-0005-0000-0000-000084140000}"/>
    <cellStyle name="Currency [0] 4848" xfId="7732" hidden="1" xr:uid="{00000000-0005-0000-0000-0000551E0000}"/>
    <cellStyle name="Currency [0] 4849" xfId="7729" hidden="1" xr:uid="{00000000-0005-0000-0000-0000521E0000}"/>
    <cellStyle name="Currency [0] 485" xfId="553" hidden="1" xr:uid="{00000000-0005-0000-0000-00004A020000}"/>
    <cellStyle name="Currency [0] 4850" xfId="7790" hidden="1" xr:uid="{00000000-0005-0000-0000-00008F1E0000}"/>
    <cellStyle name="Currency [0] 4851" xfId="7625" hidden="1" xr:uid="{00000000-0005-0000-0000-0000EA1D0000}"/>
    <cellStyle name="Currency [0] 4852" xfId="7774" hidden="1" xr:uid="{00000000-0005-0000-0000-00007F1E0000}"/>
    <cellStyle name="Currency [0] 4853" xfId="7794" hidden="1" xr:uid="{00000000-0005-0000-0000-0000931E0000}"/>
    <cellStyle name="Currency [0] 4854" xfId="7796" hidden="1" xr:uid="{00000000-0005-0000-0000-0000951E0000}"/>
    <cellStyle name="Currency [0] 4855" xfId="7733" hidden="1" xr:uid="{00000000-0005-0000-0000-0000561E0000}"/>
    <cellStyle name="Currency [0] 4856" xfId="7761" hidden="1" xr:uid="{00000000-0005-0000-0000-0000721E0000}"/>
    <cellStyle name="Currency [0] 4857" xfId="7721" hidden="1" xr:uid="{00000000-0005-0000-0000-00004A1E0000}"/>
    <cellStyle name="Currency [0] 4858" xfId="7750" hidden="1" xr:uid="{00000000-0005-0000-0000-0000671E0000}"/>
    <cellStyle name="Currency [0] 4859" xfId="7747" hidden="1" xr:uid="{00000000-0005-0000-0000-0000641E0000}"/>
    <cellStyle name="Currency [0] 486" xfId="554" hidden="1" xr:uid="{00000000-0005-0000-0000-00004B020000}"/>
    <cellStyle name="Currency [0] 4860" xfId="7800" hidden="1" xr:uid="{00000000-0005-0000-0000-0000991E0000}"/>
    <cellStyle name="Currency [0] 4861" xfId="7628" hidden="1" xr:uid="{00000000-0005-0000-0000-0000ED1D0000}"/>
    <cellStyle name="Currency [0] 4862" xfId="7787" hidden="1" xr:uid="{00000000-0005-0000-0000-00008C1E0000}"/>
    <cellStyle name="Currency [0] 4863" xfId="7804" hidden="1" xr:uid="{00000000-0005-0000-0000-00009D1E0000}"/>
    <cellStyle name="Currency [0] 4864" xfId="7806" hidden="1" xr:uid="{00000000-0005-0000-0000-00009F1E0000}"/>
    <cellStyle name="Currency [0] 4865" xfId="7687" hidden="1" xr:uid="{00000000-0005-0000-0000-0000281E0000}"/>
    <cellStyle name="Currency [0] 4866" xfId="7723" hidden="1" xr:uid="{00000000-0005-0000-0000-00004C1E0000}"/>
    <cellStyle name="Currency [0] 4867" xfId="7792" hidden="1" xr:uid="{00000000-0005-0000-0000-0000911E0000}"/>
    <cellStyle name="Currency [0] 4868" xfId="7780" hidden="1" xr:uid="{00000000-0005-0000-0000-0000851E0000}"/>
    <cellStyle name="Currency [0] 4869" xfId="7797" hidden="1" xr:uid="{00000000-0005-0000-0000-0000961E0000}"/>
    <cellStyle name="Currency [0] 487" xfId="548" hidden="1" xr:uid="{00000000-0005-0000-0000-000045020000}"/>
    <cellStyle name="Currency [0] 4870" xfId="7808" hidden="1" xr:uid="{00000000-0005-0000-0000-0000A11E0000}"/>
    <cellStyle name="Currency [0] 4871" xfId="7656" hidden="1" xr:uid="{00000000-0005-0000-0000-0000091E0000}"/>
    <cellStyle name="Currency [0] 4872" xfId="7720" hidden="1" xr:uid="{00000000-0005-0000-0000-0000491E0000}"/>
    <cellStyle name="Currency [0] 4873" xfId="7812" hidden="1" xr:uid="{00000000-0005-0000-0000-0000A51E0000}"/>
    <cellStyle name="Currency [0] 4874" xfId="7814" hidden="1" xr:uid="{00000000-0005-0000-0000-0000A71E0000}"/>
    <cellStyle name="Currency [0] 4875" xfId="7769" hidden="1" xr:uid="{00000000-0005-0000-0000-00007A1E0000}"/>
    <cellStyle name="Currency [0] 4876" xfId="7781" hidden="1" xr:uid="{00000000-0005-0000-0000-0000861E0000}"/>
    <cellStyle name="Currency [0] 4877" xfId="7809" hidden="1" xr:uid="{00000000-0005-0000-0000-0000A21E0000}"/>
    <cellStyle name="Currency [0] 4878" xfId="7782" hidden="1" xr:uid="{00000000-0005-0000-0000-0000871E0000}"/>
    <cellStyle name="Currency [0] 4879" xfId="7815" hidden="1" xr:uid="{00000000-0005-0000-0000-0000A81E0000}"/>
    <cellStyle name="Currency [0] 488" xfId="210" hidden="1" xr:uid="{00000000-0005-0000-0000-0000F3000000}"/>
    <cellStyle name="Currency [0] 4880" xfId="7817" hidden="1" xr:uid="{00000000-0005-0000-0000-0000AA1E0000}"/>
    <cellStyle name="Currency [0] 4881" xfId="7810" hidden="1" xr:uid="{00000000-0005-0000-0000-0000A31E0000}"/>
    <cellStyle name="Currency [0] 4882" xfId="7756" hidden="1" xr:uid="{00000000-0005-0000-0000-00006D1E0000}"/>
    <cellStyle name="Currency [0] 4883" xfId="7819" hidden="1" xr:uid="{00000000-0005-0000-0000-0000AC1E0000}"/>
    <cellStyle name="Currency [0] 4884" xfId="7821" hidden="1" xr:uid="{00000000-0005-0000-0000-0000AE1E0000}"/>
    <cellStyle name="Currency [0] 4885" xfId="7880" hidden="1" xr:uid="{00000000-0005-0000-0000-0000E91E0000}"/>
    <cellStyle name="Currency [0] 4886" xfId="7899" hidden="1" xr:uid="{00000000-0005-0000-0000-0000FC1E0000}"/>
    <cellStyle name="Currency [0] 4887" xfId="7906" hidden="1" xr:uid="{00000000-0005-0000-0000-0000031F0000}"/>
    <cellStyle name="Currency [0] 4888" xfId="7913" hidden="1" xr:uid="{00000000-0005-0000-0000-00000A1F0000}"/>
    <cellStyle name="Currency [0] 4889" xfId="7918" hidden="1" xr:uid="{00000000-0005-0000-0000-00000F1F0000}"/>
    <cellStyle name="Currency [0] 489" xfId="560" hidden="1" xr:uid="{00000000-0005-0000-0000-000051020000}"/>
    <cellStyle name="Currency [0] 4890" xfId="7897" hidden="1" xr:uid="{00000000-0005-0000-0000-0000FA1E0000}"/>
    <cellStyle name="Currency [0] 4891" xfId="7908" hidden="1" xr:uid="{00000000-0005-0000-0000-0000051F0000}"/>
    <cellStyle name="Currency [0] 4892" xfId="7922" hidden="1" xr:uid="{00000000-0005-0000-0000-0000131F0000}"/>
    <cellStyle name="Currency [0] 4893" xfId="7924" hidden="1" xr:uid="{00000000-0005-0000-0000-0000151F0000}"/>
    <cellStyle name="Currency [0] 4894" xfId="7907" hidden="1" xr:uid="{00000000-0005-0000-0000-0000041F0000}"/>
    <cellStyle name="Currency [0] 4895" xfId="7881" hidden="1" xr:uid="{00000000-0005-0000-0000-0000EA1E0000}"/>
    <cellStyle name="Currency [0] 4896" xfId="7935" hidden="1" xr:uid="{00000000-0005-0000-0000-0000201F0000}"/>
    <cellStyle name="Currency [0] 4897" xfId="7944" hidden="1" xr:uid="{00000000-0005-0000-0000-0000291F0000}"/>
    <cellStyle name="Currency [0] 4898" xfId="7955" hidden="1" xr:uid="{00000000-0005-0000-0000-0000341F0000}"/>
    <cellStyle name="Currency [0] 4899" xfId="7961" hidden="1" xr:uid="{00000000-0005-0000-0000-00003A1F0000}"/>
    <cellStyle name="Currency [0] 49" xfId="139" hidden="1" xr:uid="{00000000-0005-0000-0000-0000AC000000}"/>
    <cellStyle name="Currency [0] 490" xfId="564" hidden="1" xr:uid="{00000000-0005-0000-0000-000055020000}"/>
    <cellStyle name="Currency [0] 4900" xfId="7933" hidden="1" xr:uid="{00000000-0005-0000-0000-00001E1F0000}"/>
    <cellStyle name="Currency [0] 4901" xfId="7951" hidden="1" xr:uid="{00000000-0005-0000-0000-0000301F0000}"/>
    <cellStyle name="Currency [0] 4902" xfId="7973" hidden="1" xr:uid="{00000000-0005-0000-0000-0000461F0000}"/>
    <cellStyle name="Currency [0] 4903" xfId="7975" hidden="1" xr:uid="{00000000-0005-0000-0000-0000481F0000}"/>
    <cellStyle name="Currency [0] 4904" xfId="7903" hidden="1" xr:uid="{00000000-0005-0000-0000-0000001F0000}"/>
    <cellStyle name="Currency [0] 4905" xfId="7887" hidden="1" xr:uid="{00000000-0005-0000-0000-0000F01E0000}"/>
    <cellStyle name="Currency [0] 4906" xfId="7947" hidden="1" xr:uid="{00000000-0005-0000-0000-00002C1F0000}"/>
    <cellStyle name="Currency [0] 4907" xfId="7892" hidden="1" xr:uid="{00000000-0005-0000-0000-0000F51E0000}"/>
    <cellStyle name="Currency [0] 4908" xfId="7936" hidden="1" xr:uid="{00000000-0005-0000-0000-0000211F0000}"/>
    <cellStyle name="Currency [0] 4909" xfId="7980" hidden="1" xr:uid="{00000000-0005-0000-0000-00004D1F0000}"/>
    <cellStyle name="Currency [0] 491" xfId="570" hidden="1" xr:uid="{00000000-0005-0000-0000-00005B020000}"/>
    <cellStyle name="Currency [0] 4910" xfId="7948" hidden="1" xr:uid="{00000000-0005-0000-0000-00002D1F0000}"/>
    <cellStyle name="Currency [0] 4911" xfId="7956" hidden="1" xr:uid="{00000000-0005-0000-0000-0000351F0000}"/>
    <cellStyle name="Currency [0] 4912" xfId="7992" hidden="1" xr:uid="{00000000-0005-0000-0000-0000591F0000}"/>
    <cellStyle name="Currency [0] 4913" xfId="7994" hidden="1" xr:uid="{00000000-0005-0000-0000-00005B1F0000}"/>
    <cellStyle name="Currency [0] 4914" xfId="7950" hidden="1" xr:uid="{00000000-0005-0000-0000-00002F1F0000}"/>
    <cellStyle name="Currency [0] 4915" xfId="7963" hidden="1" xr:uid="{00000000-0005-0000-0000-00003C1F0000}"/>
    <cellStyle name="Currency [0] 4916" xfId="7968" hidden="1" xr:uid="{00000000-0005-0000-0000-0000411F0000}"/>
    <cellStyle name="Currency [0] 4917" xfId="7962" hidden="1" xr:uid="{00000000-0005-0000-0000-00003B1F0000}"/>
    <cellStyle name="Currency [0] 4918" xfId="8010" hidden="1" xr:uid="{00000000-0005-0000-0000-00006B1F0000}"/>
    <cellStyle name="Currency [0] 4919" xfId="8018" hidden="1" xr:uid="{00000000-0005-0000-0000-0000731F0000}"/>
    <cellStyle name="Currency [0] 492" xfId="573" hidden="1" xr:uid="{00000000-0005-0000-0000-00005E020000}"/>
    <cellStyle name="Currency [0] 4920" xfId="7946" hidden="1" xr:uid="{00000000-0005-0000-0000-00002B1F0000}"/>
    <cellStyle name="Currency [0] 4921" xfId="8004" hidden="1" xr:uid="{00000000-0005-0000-0000-0000651F0000}"/>
    <cellStyle name="Currency [0] 4922" xfId="8027" hidden="1" xr:uid="{00000000-0005-0000-0000-00007C1F0000}"/>
    <cellStyle name="Currency [0] 4923" xfId="8029" hidden="1" xr:uid="{00000000-0005-0000-0000-00007E1F0000}"/>
    <cellStyle name="Currency [0] 4924" xfId="7929" hidden="1" xr:uid="{00000000-0005-0000-0000-00001A1F0000}"/>
    <cellStyle name="Currency [0] 4925" xfId="7939" hidden="1" xr:uid="{00000000-0005-0000-0000-0000241F0000}"/>
    <cellStyle name="Currency [0] 4926" xfId="8001" hidden="1" xr:uid="{00000000-0005-0000-0000-0000621F0000}"/>
    <cellStyle name="Currency [0] 4927" xfId="7966" hidden="1" xr:uid="{00000000-0005-0000-0000-00003F1F0000}"/>
    <cellStyle name="Currency [0] 4928" xfId="7911" hidden="1" xr:uid="{00000000-0005-0000-0000-0000081F0000}"/>
    <cellStyle name="Currency [0] 4929" xfId="8037" hidden="1" xr:uid="{00000000-0005-0000-0000-0000861F0000}"/>
    <cellStyle name="Currency [0] 493" xfId="559" hidden="1" xr:uid="{00000000-0005-0000-0000-000050020000}"/>
    <cellStyle name="Currency [0] 4930" xfId="8002" hidden="1" xr:uid="{00000000-0005-0000-0000-0000631F0000}"/>
    <cellStyle name="Currency [0] 4931" xfId="8013" hidden="1" xr:uid="{00000000-0005-0000-0000-00006E1F0000}"/>
    <cellStyle name="Currency [0] 4932" xfId="8045" hidden="1" xr:uid="{00000000-0005-0000-0000-00008E1F0000}"/>
    <cellStyle name="Currency [0] 4933" xfId="8047" hidden="1" xr:uid="{00000000-0005-0000-0000-0000901F0000}"/>
    <cellStyle name="Currency [0] 4934" xfId="7999" hidden="1" xr:uid="{00000000-0005-0000-0000-0000601F0000}"/>
    <cellStyle name="Currency [0] 4935" xfId="7998" hidden="1" xr:uid="{00000000-0005-0000-0000-00005F1F0000}"/>
    <cellStyle name="Currency [0] 4936" xfId="7988" hidden="1" xr:uid="{00000000-0005-0000-0000-0000551F0000}"/>
    <cellStyle name="Currency [0] 4937" xfId="7984" hidden="1" xr:uid="{00000000-0005-0000-0000-0000511F0000}"/>
    <cellStyle name="Currency [0] 4938" xfId="7986" hidden="1" xr:uid="{00000000-0005-0000-0000-0000531F0000}"/>
    <cellStyle name="Currency [0] 4939" xfId="8054" hidden="1" xr:uid="{00000000-0005-0000-0000-0000971F0000}"/>
    <cellStyle name="Currency [0] 494" xfId="569" hidden="1" xr:uid="{00000000-0005-0000-0000-00005A020000}"/>
    <cellStyle name="Currency [0] 4940" xfId="7889" hidden="1" xr:uid="{00000000-0005-0000-0000-0000F21E0000}"/>
    <cellStyle name="Currency [0] 4941" xfId="8032" hidden="1" xr:uid="{00000000-0005-0000-0000-0000811F0000}"/>
    <cellStyle name="Currency [0] 4942" xfId="8060" hidden="1" xr:uid="{00000000-0005-0000-0000-00009D1F0000}"/>
    <cellStyle name="Currency [0] 4943" xfId="8062" hidden="1" xr:uid="{00000000-0005-0000-0000-00009F1F0000}"/>
    <cellStyle name="Currency [0] 4944" xfId="7937" hidden="1" xr:uid="{00000000-0005-0000-0000-0000221F0000}"/>
    <cellStyle name="Currency [0] 4945" xfId="8011" hidden="1" xr:uid="{00000000-0005-0000-0000-00006C1F0000}"/>
    <cellStyle name="Currency [0] 4946" xfId="7967" hidden="1" xr:uid="{00000000-0005-0000-0000-0000401F0000}"/>
    <cellStyle name="Currency [0] 4947" xfId="8003" hidden="1" xr:uid="{00000000-0005-0000-0000-0000641F0000}"/>
    <cellStyle name="Currency [0] 4948" xfId="8007" hidden="1" xr:uid="{00000000-0005-0000-0000-0000681F0000}"/>
    <cellStyle name="Currency [0] 4949" xfId="8068" hidden="1" xr:uid="{00000000-0005-0000-0000-0000A51F0000}"/>
    <cellStyle name="Currency [0] 495" xfId="580" hidden="1" xr:uid="{00000000-0005-0000-0000-000065020000}"/>
    <cellStyle name="Currency [0] 4950" xfId="7884" hidden="1" xr:uid="{00000000-0005-0000-0000-0000ED1E0000}"/>
    <cellStyle name="Currency [0] 4951" xfId="8050" hidden="1" xr:uid="{00000000-0005-0000-0000-0000931F0000}"/>
    <cellStyle name="Currency [0] 4952" xfId="8073" hidden="1" xr:uid="{00000000-0005-0000-0000-0000AA1F0000}"/>
    <cellStyle name="Currency [0] 4953" xfId="8075" hidden="1" xr:uid="{00000000-0005-0000-0000-0000AC1F0000}"/>
    <cellStyle name="Currency [0] 4954" xfId="7931" hidden="1" xr:uid="{00000000-0005-0000-0000-00001C1F0000}"/>
    <cellStyle name="Currency [0] 4955" xfId="8030" hidden="1" xr:uid="{00000000-0005-0000-0000-00007F1F0000}"/>
    <cellStyle name="Currency [0] 4956" xfId="7997" hidden="1" xr:uid="{00000000-0005-0000-0000-00005E1F0000}"/>
    <cellStyle name="Currency [0] 4957" xfId="8015" hidden="1" xr:uid="{00000000-0005-0000-0000-0000701F0000}"/>
    <cellStyle name="Currency [0] 4958" xfId="8012" hidden="1" xr:uid="{00000000-0005-0000-0000-00006D1F0000}"/>
    <cellStyle name="Currency [0] 4959" xfId="8079" hidden="1" xr:uid="{00000000-0005-0000-0000-0000B01F0000}"/>
    <cellStyle name="Currency [0] 496" xfId="581" hidden="1" xr:uid="{00000000-0005-0000-0000-000066020000}"/>
    <cellStyle name="Currency [0] 4960" xfId="7964" hidden="1" xr:uid="{00000000-0005-0000-0000-00003D1F0000}"/>
    <cellStyle name="Currency [0] 4961" xfId="8064" hidden="1" xr:uid="{00000000-0005-0000-0000-0000A11F0000}"/>
    <cellStyle name="Currency [0] 4962" xfId="8086" hidden="1" xr:uid="{00000000-0005-0000-0000-0000B71F0000}"/>
    <cellStyle name="Currency [0] 4963" xfId="8088" hidden="1" xr:uid="{00000000-0005-0000-0000-0000B91F0000}"/>
    <cellStyle name="Currency [0] 4964" xfId="8016" hidden="1" xr:uid="{00000000-0005-0000-0000-0000711F0000}"/>
    <cellStyle name="Currency [0] 4965" xfId="8048" hidden="1" xr:uid="{00000000-0005-0000-0000-0000911F0000}"/>
    <cellStyle name="Currency [0] 4966" xfId="7900" hidden="1" xr:uid="{00000000-0005-0000-0000-0000FD1E0000}"/>
    <cellStyle name="Currency [0] 4967" xfId="8034" hidden="1" xr:uid="{00000000-0005-0000-0000-0000831F0000}"/>
    <cellStyle name="Currency [0] 4968" xfId="8031" hidden="1" xr:uid="{00000000-0005-0000-0000-0000801F0000}"/>
    <cellStyle name="Currency [0] 4969" xfId="8092" hidden="1" xr:uid="{00000000-0005-0000-0000-0000BD1F0000}"/>
    <cellStyle name="Currency [0] 497" xfId="546" hidden="1" xr:uid="{00000000-0005-0000-0000-000043020000}"/>
    <cellStyle name="Currency [0] 4970" xfId="7927" hidden="1" xr:uid="{00000000-0005-0000-0000-0000181F0000}"/>
    <cellStyle name="Currency [0] 4971" xfId="8076" hidden="1" xr:uid="{00000000-0005-0000-0000-0000AD1F0000}"/>
    <cellStyle name="Currency [0] 4972" xfId="8096" hidden="1" xr:uid="{00000000-0005-0000-0000-0000C11F0000}"/>
    <cellStyle name="Currency [0] 4973" xfId="8098" hidden="1" xr:uid="{00000000-0005-0000-0000-0000C31F0000}"/>
    <cellStyle name="Currency [0] 4974" xfId="8035" hidden="1" xr:uid="{00000000-0005-0000-0000-0000841F0000}"/>
    <cellStyle name="Currency [0] 4975" xfId="8063" hidden="1" xr:uid="{00000000-0005-0000-0000-0000A01F0000}"/>
    <cellStyle name="Currency [0] 4976" xfId="8023" hidden="1" xr:uid="{00000000-0005-0000-0000-0000781F0000}"/>
    <cellStyle name="Currency [0] 4977" xfId="8052" hidden="1" xr:uid="{00000000-0005-0000-0000-0000951F0000}"/>
    <cellStyle name="Currency [0] 4978" xfId="8049" hidden="1" xr:uid="{00000000-0005-0000-0000-0000921F0000}"/>
    <cellStyle name="Currency [0] 4979" xfId="8102" hidden="1" xr:uid="{00000000-0005-0000-0000-0000C71F0000}"/>
    <cellStyle name="Currency [0] 498" xfId="192" hidden="1" xr:uid="{00000000-0005-0000-0000-0000E1000000}"/>
    <cellStyle name="Currency [0] 4980" xfId="7930" hidden="1" xr:uid="{00000000-0005-0000-0000-00001B1F0000}"/>
    <cellStyle name="Currency [0] 4981" xfId="8089" hidden="1" xr:uid="{00000000-0005-0000-0000-0000BA1F0000}"/>
    <cellStyle name="Currency [0] 4982" xfId="8106" hidden="1" xr:uid="{00000000-0005-0000-0000-0000CB1F0000}"/>
    <cellStyle name="Currency [0] 4983" xfId="8108" hidden="1" xr:uid="{00000000-0005-0000-0000-0000CD1F0000}"/>
    <cellStyle name="Currency [0] 4984" xfId="7989" hidden="1" xr:uid="{00000000-0005-0000-0000-0000561F0000}"/>
    <cellStyle name="Currency [0] 4985" xfId="8025" hidden="1" xr:uid="{00000000-0005-0000-0000-00007A1F0000}"/>
    <cellStyle name="Currency [0] 4986" xfId="8094" hidden="1" xr:uid="{00000000-0005-0000-0000-0000BF1F0000}"/>
    <cellStyle name="Currency [0] 4987" xfId="8082" hidden="1" xr:uid="{00000000-0005-0000-0000-0000B31F0000}"/>
    <cellStyle name="Currency [0] 4988" xfId="8099" hidden="1" xr:uid="{00000000-0005-0000-0000-0000C41F0000}"/>
    <cellStyle name="Currency [0] 4989" xfId="8110" hidden="1" xr:uid="{00000000-0005-0000-0000-0000CF1F0000}"/>
    <cellStyle name="Currency [0] 499" xfId="566" hidden="1" xr:uid="{00000000-0005-0000-0000-000057020000}"/>
    <cellStyle name="Currency [0] 4990" xfId="7958" hidden="1" xr:uid="{00000000-0005-0000-0000-0000371F0000}"/>
    <cellStyle name="Currency [0] 4991" xfId="8022" hidden="1" xr:uid="{00000000-0005-0000-0000-0000771F0000}"/>
    <cellStyle name="Currency [0] 4992" xfId="8114" hidden="1" xr:uid="{00000000-0005-0000-0000-0000D31F0000}"/>
    <cellStyle name="Currency [0] 4993" xfId="8116" hidden="1" xr:uid="{00000000-0005-0000-0000-0000D51F0000}"/>
    <cellStyle name="Currency [0] 4994" xfId="8071" hidden="1" xr:uid="{00000000-0005-0000-0000-0000A81F0000}"/>
    <cellStyle name="Currency [0] 4995" xfId="8083" hidden="1" xr:uid="{00000000-0005-0000-0000-0000B41F0000}"/>
    <cellStyle name="Currency [0] 4996" xfId="8111" hidden="1" xr:uid="{00000000-0005-0000-0000-0000D01F0000}"/>
    <cellStyle name="Currency [0] 4997" xfId="8084" hidden="1" xr:uid="{00000000-0005-0000-0000-0000B51F0000}"/>
    <cellStyle name="Currency [0] 4998" xfId="8117" hidden="1" xr:uid="{00000000-0005-0000-0000-0000D61F0000}"/>
    <cellStyle name="Currency [0] 4999" xfId="8119" hidden="1" xr:uid="{00000000-0005-0000-0000-0000D81F0000}"/>
    <cellStyle name="Currency [0] 5" xfId="67" hidden="1" xr:uid="{00000000-0005-0000-0000-000063000000}"/>
    <cellStyle name="Currency [0] 50" xfId="140" hidden="1" xr:uid="{00000000-0005-0000-0000-0000AD000000}"/>
    <cellStyle name="Currency [0] 500" xfId="182" hidden="1" xr:uid="{00000000-0005-0000-0000-0000D7000000}"/>
    <cellStyle name="Currency [0] 5000" xfId="8112" hidden="1" xr:uid="{00000000-0005-0000-0000-0000D11F0000}"/>
    <cellStyle name="Currency [0] 5001" xfId="8058" hidden="1" xr:uid="{00000000-0005-0000-0000-00009B1F0000}"/>
    <cellStyle name="Currency [0] 5002" xfId="8122" hidden="1" xr:uid="{00000000-0005-0000-0000-0000DB1F0000}"/>
    <cellStyle name="Currency [0] 5003" xfId="8124" hidden="1" xr:uid="{00000000-0005-0000-0000-0000DD1F0000}"/>
    <cellStyle name="Currency [0] 5004" xfId="7841" hidden="1" xr:uid="{00000000-0005-0000-0000-0000C21E0000}"/>
    <cellStyle name="Currency [0] 5005" xfId="7863" hidden="1" xr:uid="{00000000-0005-0000-0000-0000D81E0000}"/>
    <cellStyle name="Currency [0] 5006" xfId="8128" hidden="1" xr:uid="{00000000-0005-0000-0000-0000E11F0000}"/>
    <cellStyle name="Currency [0] 5007" xfId="8135" hidden="1" xr:uid="{00000000-0005-0000-0000-0000E81F0000}"/>
    <cellStyle name="Currency [0] 5008" xfId="8137" hidden="1" xr:uid="{00000000-0005-0000-0000-0000EA1F0000}"/>
    <cellStyle name="Currency [0] 5009" xfId="7828" hidden="1" xr:uid="{00000000-0005-0000-0000-0000B51E0000}"/>
    <cellStyle name="Currency [0] 501" xfId="561" hidden="1" xr:uid="{00000000-0005-0000-0000-000052020000}"/>
    <cellStyle name="Currency [0] 5010" xfId="8131" hidden="1" xr:uid="{00000000-0005-0000-0000-0000E41F0000}"/>
    <cellStyle name="Currency [0] 5011" xfId="8140" hidden="1" xr:uid="{00000000-0005-0000-0000-0000ED1F0000}"/>
    <cellStyle name="Currency [0] 5012" xfId="8142" hidden="1" xr:uid="{00000000-0005-0000-0000-0000EF1F0000}"/>
    <cellStyle name="Currency [0] 5013" xfId="8130" hidden="1" xr:uid="{00000000-0005-0000-0000-0000E31F0000}"/>
    <cellStyle name="Currency [0] 5014" xfId="7840" hidden="1" xr:uid="{00000000-0005-0000-0000-0000C11E0000}"/>
    <cellStyle name="Currency [0] 5015" xfId="8153" hidden="1" xr:uid="{00000000-0005-0000-0000-0000FA1F0000}"/>
    <cellStyle name="Currency [0] 5016" xfId="8162" hidden="1" xr:uid="{00000000-0005-0000-0000-000003200000}"/>
    <cellStyle name="Currency [0] 5017" xfId="8173" hidden="1" xr:uid="{00000000-0005-0000-0000-00000E200000}"/>
    <cellStyle name="Currency [0] 5018" xfId="8179" hidden="1" xr:uid="{00000000-0005-0000-0000-000014200000}"/>
    <cellStyle name="Currency [0] 5019" xfId="8151" hidden="1" xr:uid="{00000000-0005-0000-0000-0000F81F0000}"/>
    <cellStyle name="Currency [0] 502" xfId="582" hidden="1" xr:uid="{00000000-0005-0000-0000-000067020000}"/>
    <cellStyle name="Currency [0] 5020" xfId="8169" hidden="1" xr:uid="{00000000-0005-0000-0000-00000A200000}"/>
    <cellStyle name="Currency [0] 5021" xfId="8191" hidden="1" xr:uid="{00000000-0005-0000-0000-000020200000}"/>
    <cellStyle name="Currency [0] 5022" xfId="8193" hidden="1" xr:uid="{00000000-0005-0000-0000-000022200000}"/>
    <cellStyle name="Currency [0] 5023" xfId="8125" hidden="1" xr:uid="{00000000-0005-0000-0000-0000DE1F0000}"/>
    <cellStyle name="Currency [0] 5024" xfId="7836" hidden="1" xr:uid="{00000000-0005-0000-0000-0000BD1E0000}"/>
    <cellStyle name="Currency [0] 5025" xfId="8165" hidden="1" xr:uid="{00000000-0005-0000-0000-000006200000}"/>
    <cellStyle name="Currency [0] 5026" xfId="7832" hidden="1" xr:uid="{00000000-0005-0000-0000-0000B91E0000}"/>
    <cellStyle name="Currency [0] 5027" xfId="8154" hidden="1" xr:uid="{00000000-0005-0000-0000-0000FB1F0000}"/>
    <cellStyle name="Currency [0] 5028" xfId="8198" hidden="1" xr:uid="{00000000-0005-0000-0000-000027200000}"/>
    <cellStyle name="Currency [0] 5029" xfId="8166" hidden="1" xr:uid="{00000000-0005-0000-0000-000007200000}"/>
    <cellStyle name="Currency [0] 503" xfId="567" hidden="1" xr:uid="{00000000-0005-0000-0000-000058020000}"/>
    <cellStyle name="Currency [0] 5030" xfId="8174" hidden="1" xr:uid="{00000000-0005-0000-0000-00000F200000}"/>
    <cellStyle name="Currency [0] 5031" xfId="8210" hidden="1" xr:uid="{00000000-0005-0000-0000-000033200000}"/>
    <cellStyle name="Currency [0] 5032" xfId="8212" hidden="1" xr:uid="{00000000-0005-0000-0000-000035200000}"/>
    <cellStyle name="Currency [0] 5033" xfId="8168" hidden="1" xr:uid="{00000000-0005-0000-0000-000009200000}"/>
    <cellStyle name="Currency [0] 5034" xfId="8181" hidden="1" xr:uid="{00000000-0005-0000-0000-000016200000}"/>
    <cellStyle name="Currency [0] 5035" xfId="8186" hidden="1" xr:uid="{00000000-0005-0000-0000-00001B200000}"/>
    <cellStyle name="Currency [0] 5036" xfId="8180" hidden="1" xr:uid="{00000000-0005-0000-0000-000015200000}"/>
    <cellStyle name="Currency [0] 5037" xfId="8228" hidden="1" xr:uid="{00000000-0005-0000-0000-000045200000}"/>
    <cellStyle name="Currency [0] 5038" xfId="8236" hidden="1" xr:uid="{00000000-0005-0000-0000-00004D200000}"/>
    <cellStyle name="Currency [0] 5039" xfId="8164" hidden="1" xr:uid="{00000000-0005-0000-0000-000005200000}"/>
    <cellStyle name="Currency [0] 504" xfId="571" hidden="1" xr:uid="{00000000-0005-0000-0000-00005C020000}"/>
    <cellStyle name="Currency [0] 5040" xfId="8222" hidden="1" xr:uid="{00000000-0005-0000-0000-00003F200000}"/>
    <cellStyle name="Currency [0] 5041" xfId="8245" hidden="1" xr:uid="{00000000-0005-0000-0000-000056200000}"/>
    <cellStyle name="Currency [0] 5042" xfId="8247" hidden="1" xr:uid="{00000000-0005-0000-0000-000058200000}"/>
    <cellStyle name="Currency [0] 5043" xfId="8147" hidden="1" xr:uid="{00000000-0005-0000-0000-0000F41F0000}"/>
    <cellStyle name="Currency [0] 5044" xfId="8157" hidden="1" xr:uid="{00000000-0005-0000-0000-0000FE1F0000}"/>
    <cellStyle name="Currency [0] 5045" xfId="8219" hidden="1" xr:uid="{00000000-0005-0000-0000-00003C200000}"/>
    <cellStyle name="Currency [0] 5046" xfId="8184" hidden="1" xr:uid="{00000000-0005-0000-0000-000019200000}"/>
    <cellStyle name="Currency [0] 5047" xfId="8133" hidden="1" xr:uid="{00000000-0005-0000-0000-0000E61F0000}"/>
    <cellStyle name="Currency [0] 5048" xfId="8255" hidden="1" xr:uid="{00000000-0005-0000-0000-000060200000}"/>
    <cellStyle name="Currency [0] 5049" xfId="8220" hidden="1" xr:uid="{00000000-0005-0000-0000-00003D200000}"/>
    <cellStyle name="Currency [0] 505" xfId="587" hidden="1" xr:uid="{00000000-0005-0000-0000-00006C020000}"/>
    <cellStyle name="Currency [0] 5050" xfId="8231" hidden="1" xr:uid="{00000000-0005-0000-0000-000048200000}"/>
    <cellStyle name="Currency [0] 5051" xfId="8263" hidden="1" xr:uid="{00000000-0005-0000-0000-000068200000}"/>
    <cellStyle name="Currency [0] 5052" xfId="8265" hidden="1" xr:uid="{00000000-0005-0000-0000-00006A200000}"/>
    <cellStyle name="Currency [0] 5053" xfId="8217" hidden="1" xr:uid="{00000000-0005-0000-0000-00003A200000}"/>
    <cellStyle name="Currency [0] 5054" xfId="8216" hidden="1" xr:uid="{00000000-0005-0000-0000-000039200000}"/>
    <cellStyle name="Currency [0] 5055" xfId="8206" hidden="1" xr:uid="{00000000-0005-0000-0000-00002F200000}"/>
    <cellStyle name="Currency [0] 5056" xfId="8202" hidden="1" xr:uid="{00000000-0005-0000-0000-00002B200000}"/>
    <cellStyle name="Currency [0] 5057" xfId="8204" hidden="1" xr:uid="{00000000-0005-0000-0000-00002D200000}"/>
    <cellStyle name="Currency [0] 5058" xfId="8272" hidden="1" xr:uid="{00000000-0005-0000-0000-000071200000}"/>
    <cellStyle name="Currency [0] 5059" xfId="7834" hidden="1" xr:uid="{00000000-0005-0000-0000-0000BB1E0000}"/>
    <cellStyle name="Currency [0] 506" xfId="588" hidden="1" xr:uid="{00000000-0005-0000-0000-00006D020000}"/>
    <cellStyle name="Currency [0] 5060" xfId="8250" hidden="1" xr:uid="{00000000-0005-0000-0000-00005B200000}"/>
    <cellStyle name="Currency [0] 5061" xfId="8278" hidden="1" xr:uid="{00000000-0005-0000-0000-000077200000}"/>
    <cellStyle name="Currency [0] 5062" xfId="8280" hidden="1" xr:uid="{00000000-0005-0000-0000-000079200000}"/>
    <cellStyle name="Currency [0] 5063" xfId="8155" hidden="1" xr:uid="{00000000-0005-0000-0000-0000FC1F0000}"/>
    <cellStyle name="Currency [0] 5064" xfId="8229" hidden="1" xr:uid="{00000000-0005-0000-0000-000046200000}"/>
    <cellStyle name="Currency [0] 5065" xfId="8185" hidden="1" xr:uid="{00000000-0005-0000-0000-00001A200000}"/>
    <cellStyle name="Currency [0] 5066" xfId="8221" hidden="1" xr:uid="{00000000-0005-0000-0000-00003E200000}"/>
    <cellStyle name="Currency [0] 5067" xfId="8225" hidden="1" xr:uid="{00000000-0005-0000-0000-000042200000}"/>
    <cellStyle name="Currency [0] 5068" xfId="8286" hidden="1" xr:uid="{00000000-0005-0000-0000-00007F200000}"/>
    <cellStyle name="Currency [0] 5069" xfId="7869" hidden="1" xr:uid="{00000000-0005-0000-0000-0000DE1E0000}"/>
    <cellStyle name="Currency [0] 507" xfId="568" hidden="1" xr:uid="{00000000-0005-0000-0000-000059020000}"/>
    <cellStyle name="Currency [0] 5070" xfId="8268" hidden="1" xr:uid="{00000000-0005-0000-0000-00006D200000}"/>
    <cellStyle name="Currency [0] 5071" xfId="8291" hidden="1" xr:uid="{00000000-0005-0000-0000-000084200000}"/>
    <cellStyle name="Currency [0] 5072" xfId="8293" hidden="1" xr:uid="{00000000-0005-0000-0000-000086200000}"/>
    <cellStyle name="Currency [0] 5073" xfId="8149" hidden="1" xr:uid="{00000000-0005-0000-0000-0000F61F0000}"/>
    <cellStyle name="Currency [0] 5074" xfId="8248" hidden="1" xr:uid="{00000000-0005-0000-0000-000059200000}"/>
    <cellStyle name="Currency [0] 5075" xfId="8215" hidden="1" xr:uid="{00000000-0005-0000-0000-000038200000}"/>
    <cellStyle name="Currency [0] 5076" xfId="8233" hidden="1" xr:uid="{00000000-0005-0000-0000-00004A200000}"/>
    <cellStyle name="Currency [0] 5077" xfId="8230" hidden="1" xr:uid="{00000000-0005-0000-0000-000047200000}"/>
    <cellStyle name="Currency [0] 5078" xfId="8297" hidden="1" xr:uid="{00000000-0005-0000-0000-00008A200000}"/>
    <cellStyle name="Currency [0] 5079" xfId="8182" hidden="1" xr:uid="{00000000-0005-0000-0000-000017200000}"/>
    <cellStyle name="Currency [0] 508" xfId="575" hidden="1" xr:uid="{00000000-0005-0000-0000-000060020000}"/>
    <cellStyle name="Currency [0] 5080" xfId="8282" hidden="1" xr:uid="{00000000-0005-0000-0000-00007B200000}"/>
    <cellStyle name="Currency [0] 5081" xfId="8304" hidden="1" xr:uid="{00000000-0005-0000-0000-000091200000}"/>
    <cellStyle name="Currency [0] 5082" xfId="8306" hidden="1" xr:uid="{00000000-0005-0000-0000-000093200000}"/>
    <cellStyle name="Currency [0] 5083" xfId="8234" hidden="1" xr:uid="{00000000-0005-0000-0000-00004B200000}"/>
    <cellStyle name="Currency [0] 5084" xfId="8266" hidden="1" xr:uid="{00000000-0005-0000-0000-00006B200000}"/>
    <cellStyle name="Currency [0] 5085" xfId="7914" hidden="1" xr:uid="{00000000-0005-0000-0000-00000B1F0000}"/>
    <cellStyle name="Currency [0] 5086" xfId="8252" hidden="1" xr:uid="{00000000-0005-0000-0000-00005D200000}"/>
    <cellStyle name="Currency [0] 5087" xfId="8249" hidden="1" xr:uid="{00000000-0005-0000-0000-00005A200000}"/>
    <cellStyle name="Currency [0] 5088" xfId="8310" hidden="1" xr:uid="{00000000-0005-0000-0000-000097200000}"/>
    <cellStyle name="Currency [0] 5089" xfId="8145" hidden="1" xr:uid="{00000000-0005-0000-0000-0000F21F0000}"/>
    <cellStyle name="Currency [0] 509" xfId="579" hidden="1" xr:uid="{00000000-0005-0000-0000-000064020000}"/>
    <cellStyle name="Currency [0] 5090" xfId="8294" hidden="1" xr:uid="{00000000-0005-0000-0000-000087200000}"/>
    <cellStyle name="Currency [0] 5091" xfId="8314" hidden="1" xr:uid="{00000000-0005-0000-0000-00009B200000}"/>
    <cellStyle name="Currency [0] 5092" xfId="8316" hidden="1" xr:uid="{00000000-0005-0000-0000-00009D200000}"/>
    <cellStyle name="Currency [0] 5093" xfId="8253" hidden="1" xr:uid="{00000000-0005-0000-0000-00005E200000}"/>
    <cellStyle name="Currency [0] 5094" xfId="8281" hidden="1" xr:uid="{00000000-0005-0000-0000-00007A200000}"/>
    <cellStyle name="Currency [0] 5095" xfId="8241" hidden="1" xr:uid="{00000000-0005-0000-0000-000052200000}"/>
    <cellStyle name="Currency [0] 5096" xfId="8270" hidden="1" xr:uid="{00000000-0005-0000-0000-00006F200000}"/>
    <cellStyle name="Currency [0] 5097" xfId="8267" hidden="1" xr:uid="{00000000-0005-0000-0000-00006C200000}"/>
    <cellStyle name="Currency [0] 5098" xfId="8320" hidden="1" xr:uid="{00000000-0005-0000-0000-0000A1200000}"/>
    <cellStyle name="Currency [0] 5099" xfId="8148" hidden="1" xr:uid="{00000000-0005-0000-0000-0000F51F0000}"/>
    <cellStyle name="Currency [0] 51" xfId="120" hidden="1" xr:uid="{00000000-0005-0000-0000-000099000000}"/>
    <cellStyle name="Currency [0] 510" xfId="574" hidden="1" xr:uid="{00000000-0005-0000-0000-00005F020000}"/>
    <cellStyle name="Currency [0] 5100" xfId="8307" hidden="1" xr:uid="{00000000-0005-0000-0000-000094200000}"/>
    <cellStyle name="Currency [0] 5101" xfId="8324" hidden="1" xr:uid="{00000000-0005-0000-0000-0000A5200000}"/>
    <cellStyle name="Currency [0] 5102" xfId="8326" hidden="1" xr:uid="{00000000-0005-0000-0000-0000A7200000}"/>
    <cellStyle name="Currency [0] 5103" xfId="8207" hidden="1" xr:uid="{00000000-0005-0000-0000-000030200000}"/>
    <cellStyle name="Currency [0] 5104" xfId="8243" hidden="1" xr:uid="{00000000-0005-0000-0000-000054200000}"/>
    <cellStyle name="Currency [0] 5105" xfId="8312" hidden="1" xr:uid="{00000000-0005-0000-0000-000099200000}"/>
    <cellStyle name="Currency [0] 5106" xfId="8300" hidden="1" xr:uid="{00000000-0005-0000-0000-00008D200000}"/>
    <cellStyle name="Currency [0] 5107" xfId="8317" hidden="1" xr:uid="{00000000-0005-0000-0000-00009E200000}"/>
    <cellStyle name="Currency [0] 5108" xfId="8328" hidden="1" xr:uid="{00000000-0005-0000-0000-0000A9200000}"/>
    <cellStyle name="Currency [0] 5109" xfId="8176" hidden="1" xr:uid="{00000000-0005-0000-0000-000011200000}"/>
    <cellStyle name="Currency [0] 511" xfId="597" hidden="1" xr:uid="{00000000-0005-0000-0000-000076020000}"/>
    <cellStyle name="Currency [0] 5110" xfId="8240" hidden="1" xr:uid="{00000000-0005-0000-0000-000051200000}"/>
    <cellStyle name="Currency [0] 5111" xfId="8332" hidden="1" xr:uid="{00000000-0005-0000-0000-0000AD200000}"/>
    <cellStyle name="Currency [0] 5112" xfId="8334" hidden="1" xr:uid="{00000000-0005-0000-0000-0000AF200000}"/>
    <cellStyle name="Currency [0] 5113" xfId="8289" hidden="1" xr:uid="{00000000-0005-0000-0000-000082200000}"/>
    <cellStyle name="Currency [0] 5114" xfId="8301" hidden="1" xr:uid="{00000000-0005-0000-0000-00008E200000}"/>
    <cellStyle name="Currency [0] 5115" xfId="8329" hidden="1" xr:uid="{00000000-0005-0000-0000-0000AA200000}"/>
    <cellStyle name="Currency [0] 5116" xfId="8302" hidden="1" xr:uid="{00000000-0005-0000-0000-00008F200000}"/>
    <cellStyle name="Currency [0] 5117" xfId="8335" hidden="1" xr:uid="{00000000-0005-0000-0000-0000B0200000}"/>
    <cellStyle name="Currency [0] 5118" xfId="8337" hidden="1" xr:uid="{00000000-0005-0000-0000-0000B2200000}"/>
    <cellStyle name="Currency [0] 5119" xfId="8330" hidden="1" xr:uid="{00000000-0005-0000-0000-0000AB200000}"/>
    <cellStyle name="Currency [0] 512" xfId="603" hidden="1" xr:uid="{00000000-0005-0000-0000-00007C020000}"/>
    <cellStyle name="Currency [0] 5120" xfId="8276" hidden="1" xr:uid="{00000000-0005-0000-0000-000075200000}"/>
    <cellStyle name="Currency [0] 5121" xfId="8339" hidden="1" xr:uid="{00000000-0005-0000-0000-0000B4200000}"/>
    <cellStyle name="Currency [0] 5122" xfId="8341" hidden="1" xr:uid="{00000000-0005-0000-0000-0000B6200000}"/>
    <cellStyle name="Currency [0] 5123" xfId="7853" hidden="1" xr:uid="{00000000-0005-0000-0000-0000CE1E0000}"/>
    <cellStyle name="Currency [0] 5124" xfId="7831" hidden="1" xr:uid="{00000000-0005-0000-0000-0000B81E0000}"/>
    <cellStyle name="Currency [0] 5125" xfId="8347" hidden="1" xr:uid="{00000000-0005-0000-0000-0000BC200000}"/>
    <cellStyle name="Currency [0] 5126" xfId="8353" hidden="1" xr:uid="{00000000-0005-0000-0000-0000C2200000}"/>
    <cellStyle name="Currency [0] 5127" xfId="8355" hidden="1" xr:uid="{00000000-0005-0000-0000-0000C4200000}"/>
    <cellStyle name="Currency [0] 5128" xfId="7848" hidden="1" xr:uid="{00000000-0005-0000-0000-0000C91E0000}"/>
    <cellStyle name="Currency [0] 5129" xfId="8349" hidden="1" xr:uid="{00000000-0005-0000-0000-0000BE200000}"/>
    <cellStyle name="Currency [0] 513" xfId="565" hidden="1" xr:uid="{00000000-0005-0000-0000-000056020000}"/>
    <cellStyle name="Currency [0] 5130" xfId="8357" hidden="1" xr:uid="{00000000-0005-0000-0000-0000C6200000}"/>
    <cellStyle name="Currency [0] 5131" xfId="8359" hidden="1" xr:uid="{00000000-0005-0000-0000-0000C8200000}"/>
    <cellStyle name="Currency [0] 5132" xfId="8348" hidden="1" xr:uid="{00000000-0005-0000-0000-0000BD200000}"/>
    <cellStyle name="Currency [0] 5133" xfId="7854" hidden="1" xr:uid="{00000000-0005-0000-0000-0000CF1E0000}"/>
    <cellStyle name="Currency [0] 5134" xfId="8370" hidden="1" xr:uid="{00000000-0005-0000-0000-0000D3200000}"/>
    <cellStyle name="Currency [0] 5135" xfId="8379" hidden="1" xr:uid="{00000000-0005-0000-0000-0000DC200000}"/>
    <cellStyle name="Currency [0] 5136" xfId="8390" hidden="1" xr:uid="{00000000-0005-0000-0000-0000E7200000}"/>
    <cellStyle name="Currency [0] 5137" xfId="8396" hidden="1" xr:uid="{00000000-0005-0000-0000-0000ED200000}"/>
    <cellStyle name="Currency [0] 5138" xfId="8368" hidden="1" xr:uid="{00000000-0005-0000-0000-0000D1200000}"/>
    <cellStyle name="Currency [0] 5139" xfId="8386" hidden="1" xr:uid="{00000000-0005-0000-0000-0000E3200000}"/>
    <cellStyle name="Currency [0] 514" xfId="595" hidden="1" xr:uid="{00000000-0005-0000-0000-000074020000}"/>
    <cellStyle name="Currency [0] 5140" xfId="8408" hidden="1" xr:uid="{00000000-0005-0000-0000-0000F9200000}"/>
    <cellStyle name="Currency [0] 5141" xfId="8410" hidden="1" xr:uid="{00000000-0005-0000-0000-0000FB200000}"/>
    <cellStyle name="Currency [0] 5142" xfId="8344" hidden="1" xr:uid="{00000000-0005-0000-0000-0000B9200000}"/>
    <cellStyle name="Currency [0] 5143" xfId="7858" hidden="1" xr:uid="{00000000-0005-0000-0000-0000D31E0000}"/>
    <cellStyle name="Currency [0] 5144" xfId="8382" hidden="1" xr:uid="{00000000-0005-0000-0000-0000DF200000}"/>
    <cellStyle name="Currency [0] 5145" xfId="7874" hidden="1" xr:uid="{00000000-0005-0000-0000-0000E31E0000}"/>
    <cellStyle name="Currency [0] 5146" xfId="8371" hidden="1" xr:uid="{00000000-0005-0000-0000-0000D4200000}"/>
    <cellStyle name="Currency [0] 5147" xfId="8415" hidden="1" xr:uid="{00000000-0005-0000-0000-000000210000}"/>
    <cellStyle name="Currency [0] 5148" xfId="8383" hidden="1" xr:uid="{00000000-0005-0000-0000-0000E0200000}"/>
    <cellStyle name="Currency [0] 5149" xfId="8391" hidden="1" xr:uid="{00000000-0005-0000-0000-0000E8200000}"/>
    <cellStyle name="Currency [0] 515" xfId="607" hidden="1" xr:uid="{00000000-0005-0000-0000-000080020000}"/>
    <cellStyle name="Currency [0] 5150" xfId="8427" hidden="1" xr:uid="{00000000-0005-0000-0000-00000C210000}"/>
    <cellStyle name="Currency [0] 5151" xfId="8429" hidden="1" xr:uid="{00000000-0005-0000-0000-00000E210000}"/>
    <cellStyle name="Currency [0] 5152" xfId="8385" hidden="1" xr:uid="{00000000-0005-0000-0000-0000E2200000}"/>
    <cellStyle name="Currency [0] 5153" xfId="8398" hidden="1" xr:uid="{00000000-0005-0000-0000-0000EF200000}"/>
    <cellStyle name="Currency [0] 5154" xfId="8403" hidden="1" xr:uid="{00000000-0005-0000-0000-0000F4200000}"/>
    <cellStyle name="Currency [0] 5155" xfId="8397" hidden="1" xr:uid="{00000000-0005-0000-0000-0000EE200000}"/>
    <cellStyle name="Currency [0] 5156" xfId="8445" hidden="1" xr:uid="{00000000-0005-0000-0000-00001E210000}"/>
    <cellStyle name="Currency [0] 5157" xfId="8453" hidden="1" xr:uid="{00000000-0005-0000-0000-000026210000}"/>
    <cellStyle name="Currency [0] 5158" xfId="8381" hidden="1" xr:uid="{00000000-0005-0000-0000-0000DE200000}"/>
    <cellStyle name="Currency [0] 5159" xfId="8439" hidden="1" xr:uid="{00000000-0005-0000-0000-000018210000}"/>
    <cellStyle name="Currency [0] 516" xfId="608" hidden="1" xr:uid="{00000000-0005-0000-0000-000081020000}"/>
    <cellStyle name="Currency [0] 5160" xfId="8462" hidden="1" xr:uid="{00000000-0005-0000-0000-00002F210000}"/>
    <cellStyle name="Currency [0] 5161" xfId="8464" hidden="1" xr:uid="{00000000-0005-0000-0000-000031210000}"/>
    <cellStyle name="Currency [0] 5162" xfId="8364" hidden="1" xr:uid="{00000000-0005-0000-0000-0000CD200000}"/>
    <cellStyle name="Currency [0] 5163" xfId="8374" hidden="1" xr:uid="{00000000-0005-0000-0000-0000D7200000}"/>
    <cellStyle name="Currency [0] 5164" xfId="8436" hidden="1" xr:uid="{00000000-0005-0000-0000-000015210000}"/>
    <cellStyle name="Currency [0] 5165" xfId="8401" hidden="1" xr:uid="{00000000-0005-0000-0000-0000F2200000}"/>
    <cellStyle name="Currency [0] 5166" xfId="8351" hidden="1" xr:uid="{00000000-0005-0000-0000-0000C0200000}"/>
    <cellStyle name="Currency [0] 5167" xfId="8472" hidden="1" xr:uid="{00000000-0005-0000-0000-000039210000}"/>
    <cellStyle name="Currency [0] 5168" xfId="8437" hidden="1" xr:uid="{00000000-0005-0000-0000-000016210000}"/>
    <cellStyle name="Currency [0] 5169" xfId="8448" hidden="1" xr:uid="{00000000-0005-0000-0000-000021210000}"/>
    <cellStyle name="Currency [0] 517" xfId="556" hidden="1" xr:uid="{00000000-0005-0000-0000-00004D020000}"/>
    <cellStyle name="Currency [0] 5170" xfId="8480" hidden="1" xr:uid="{00000000-0005-0000-0000-000041210000}"/>
    <cellStyle name="Currency [0] 5171" xfId="8482" hidden="1" xr:uid="{00000000-0005-0000-0000-000043210000}"/>
    <cellStyle name="Currency [0] 5172" xfId="8434" hidden="1" xr:uid="{00000000-0005-0000-0000-000013210000}"/>
    <cellStyle name="Currency [0] 5173" xfId="8433" hidden="1" xr:uid="{00000000-0005-0000-0000-000012210000}"/>
    <cellStyle name="Currency [0] 5174" xfId="8423" hidden="1" xr:uid="{00000000-0005-0000-0000-000008210000}"/>
    <cellStyle name="Currency [0] 5175" xfId="8419" hidden="1" xr:uid="{00000000-0005-0000-0000-000004210000}"/>
    <cellStyle name="Currency [0] 5176" xfId="8421" hidden="1" xr:uid="{00000000-0005-0000-0000-000006210000}"/>
    <cellStyle name="Currency [0] 5177" xfId="8489" hidden="1" xr:uid="{00000000-0005-0000-0000-00004A210000}"/>
    <cellStyle name="Currency [0] 5178" xfId="7860" hidden="1" xr:uid="{00000000-0005-0000-0000-0000D51E0000}"/>
    <cellStyle name="Currency [0] 5179" xfId="8467" hidden="1" xr:uid="{00000000-0005-0000-0000-000034210000}"/>
    <cellStyle name="Currency [0] 518" xfId="563" hidden="1" xr:uid="{00000000-0005-0000-0000-000054020000}"/>
    <cellStyle name="Currency [0] 5180" xfId="8495" hidden="1" xr:uid="{00000000-0005-0000-0000-000050210000}"/>
    <cellStyle name="Currency [0] 5181" xfId="8497" hidden="1" xr:uid="{00000000-0005-0000-0000-000052210000}"/>
    <cellStyle name="Currency [0] 5182" xfId="8372" hidden="1" xr:uid="{00000000-0005-0000-0000-0000D5200000}"/>
    <cellStyle name="Currency [0] 5183" xfId="8446" hidden="1" xr:uid="{00000000-0005-0000-0000-00001F210000}"/>
    <cellStyle name="Currency [0] 5184" xfId="8402" hidden="1" xr:uid="{00000000-0005-0000-0000-0000F3200000}"/>
    <cellStyle name="Currency [0] 5185" xfId="8438" hidden="1" xr:uid="{00000000-0005-0000-0000-000017210000}"/>
    <cellStyle name="Currency [0] 5186" xfId="8442" hidden="1" xr:uid="{00000000-0005-0000-0000-00001B210000}"/>
    <cellStyle name="Currency [0] 5187" xfId="8503" hidden="1" xr:uid="{00000000-0005-0000-0000-000058210000}"/>
    <cellStyle name="Currency [0] 5188" xfId="7847" hidden="1" xr:uid="{00000000-0005-0000-0000-0000C81E0000}"/>
    <cellStyle name="Currency [0] 5189" xfId="8485" hidden="1" xr:uid="{00000000-0005-0000-0000-000046210000}"/>
    <cellStyle name="Currency [0] 519" xfId="592" hidden="1" xr:uid="{00000000-0005-0000-0000-000071020000}"/>
    <cellStyle name="Currency [0] 5190" xfId="8508" hidden="1" xr:uid="{00000000-0005-0000-0000-00005D210000}"/>
    <cellStyle name="Currency [0] 5191" xfId="8510" hidden="1" xr:uid="{00000000-0005-0000-0000-00005F210000}"/>
    <cellStyle name="Currency [0] 5192" xfId="8366" hidden="1" xr:uid="{00000000-0005-0000-0000-0000CF200000}"/>
    <cellStyle name="Currency [0] 5193" xfId="8465" hidden="1" xr:uid="{00000000-0005-0000-0000-000032210000}"/>
    <cellStyle name="Currency [0] 5194" xfId="8432" hidden="1" xr:uid="{00000000-0005-0000-0000-000011210000}"/>
    <cellStyle name="Currency [0] 5195" xfId="8450" hidden="1" xr:uid="{00000000-0005-0000-0000-000023210000}"/>
    <cellStyle name="Currency [0] 5196" xfId="8447" hidden="1" xr:uid="{00000000-0005-0000-0000-000020210000}"/>
    <cellStyle name="Currency [0] 5197" xfId="8514" hidden="1" xr:uid="{00000000-0005-0000-0000-000063210000}"/>
    <cellStyle name="Currency [0] 5198" xfId="8399" hidden="1" xr:uid="{00000000-0005-0000-0000-0000F0200000}"/>
    <cellStyle name="Currency [0] 5199" xfId="8499" hidden="1" xr:uid="{00000000-0005-0000-0000-000054210000}"/>
    <cellStyle name="Currency [0] 52" xfId="119" hidden="1" xr:uid="{00000000-0005-0000-0000-000098000000}"/>
    <cellStyle name="Currency [0] 520" xfId="577" hidden="1" xr:uid="{00000000-0005-0000-0000-000062020000}"/>
    <cellStyle name="Currency [0] 5200" xfId="8521" hidden="1" xr:uid="{00000000-0005-0000-0000-00006A210000}"/>
    <cellStyle name="Currency [0] 5201" xfId="8523" hidden="1" xr:uid="{00000000-0005-0000-0000-00006C210000}"/>
    <cellStyle name="Currency [0] 5202" xfId="8451" hidden="1" xr:uid="{00000000-0005-0000-0000-000024210000}"/>
    <cellStyle name="Currency [0] 5203" xfId="8483" hidden="1" xr:uid="{00000000-0005-0000-0000-000044210000}"/>
    <cellStyle name="Currency [0] 5204" xfId="7826" hidden="1" xr:uid="{00000000-0005-0000-0000-0000B31E0000}"/>
    <cellStyle name="Currency [0] 5205" xfId="8469" hidden="1" xr:uid="{00000000-0005-0000-0000-000036210000}"/>
    <cellStyle name="Currency [0] 5206" xfId="8466" hidden="1" xr:uid="{00000000-0005-0000-0000-000033210000}"/>
    <cellStyle name="Currency [0] 5207" xfId="8527" hidden="1" xr:uid="{00000000-0005-0000-0000-000070210000}"/>
    <cellStyle name="Currency [0] 5208" xfId="8362" hidden="1" xr:uid="{00000000-0005-0000-0000-0000CB200000}"/>
    <cellStyle name="Currency [0] 5209" xfId="8511" hidden="1" xr:uid="{00000000-0005-0000-0000-000060210000}"/>
    <cellStyle name="Currency [0] 521" xfId="550" hidden="1" xr:uid="{00000000-0005-0000-0000-000047020000}"/>
    <cellStyle name="Currency [0] 5210" xfId="8531" hidden="1" xr:uid="{00000000-0005-0000-0000-000074210000}"/>
    <cellStyle name="Currency [0] 5211" xfId="8533" hidden="1" xr:uid="{00000000-0005-0000-0000-000076210000}"/>
    <cellStyle name="Currency [0] 5212" xfId="8470" hidden="1" xr:uid="{00000000-0005-0000-0000-000037210000}"/>
    <cellStyle name="Currency [0] 5213" xfId="8498" hidden="1" xr:uid="{00000000-0005-0000-0000-000053210000}"/>
    <cellStyle name="Currency [0] 5214" xfId="8458" hidden="1" xr:uid="{00000000-0005-0000-0000-00002B210000}"/>
    <cellStyle name="Currency [0] 5215" xfId="8487" hidden="1" xr:uid="{00000000-0005-0000-0000-000048210000}"/>
    <cellStyle name="Currency [0] 5216" xfId="8484" hidden="1" xr:uid="{00000000-0005-0000-0000-000045210000}"/>
    <cellStyle name="Currency [0] 5217" xfId="8537" hidden="1" xr:uid="{00000000-0005-0000-0000-00007A210000}"/>
    <cellStyle name="Currency [0] 5218" xfId="8365" hidden="1" xr:uid="{00000000-0005-0000-0000-0000CE200000}"/>
    <cellStyle name="Currency [0] 5219" xfId="8524" hidden="1" xr:uid="{00000000-0005-0000-0000-00006D210000}"/>
    <cellStyle name="Currency [0] 522" xfId="614" hidden="1" xr:uid="{00000000-0005-0000-0000-000087020000}"/>
    <cellStyle name="Currency [0] 5220" xfId="8541" hidden="1" xr:uid="{00000000-0005-0000-0000-00007E210000}"/>
    <cellStyle name="Currency [0] 5221" xfId="8543" hidden="1" xr:uid="{00000000-0005-0000-0000-000080210000}"/>
    <cellStyle name="Currency [0] 5222" xfId="8424" hidden="1" xr:uid="{00000000-0005-0000-0000-000009210000}"/>
    <cellStyle name="Currency [0] 5223" xfId="8460" hidden="1" xr:uid="{00000000-0005-0000-0000-00002D210000}"/>
    <cellStyle name="Currency [0] 5224" xfId="8529" hidden="1" xr:uid="{00000000-0005-0000-0000-000072210000}"/>
    <cellStyle name="Currency [0] 5225" xfId="8517" hidden="1" xr:uid="{00000000-0005-0000-0000-000066210000}"/>
    <cellStyle name="Currency [0] 5226" xfId="8534" hidden="1" xr:uid="{00000000-0005-0000-0000-000077210000}"/>
    <cellStyle name="Currency [0] 5227" xfId="8545" hidden="1" xr:uid="{00000000-0005-0000-0000-000082210000}"/>
    <cellStyle name="Currency [0] 5228" xfId="8393" hidden="1" xr:uid="{00000000-0005-0000-0000-0000EA200000}"/>
    <cellStyle name="Currency [0] 5229" xfId="8457" hidden="1" xr:uid="{00000000-0005-0000-0000-00002A210000}"/>
    <cellStyle name="Currency [0] 523" xfId="593" hidden="1" xr:uid="{00000000-0005-0000-0000-000072020000}"/>
    <cellStyle name="Currency [0] 5230" xfId="8549" hidden="1" xr:uid="{00000000-0005-0000-0000-000086210000}"/>
    <cellStyle name="Currency [0] 5231" xfId="8551" hidden="1" xr:uid="{00000000-0005-0000-0000-000088210000}"/>
    <cellStyle name="Currency [0] 5232" xfId="8506" hidden="1" xr:uid="{00000000-0005-0000-0000-00005B210000}"/>
    <cellStyle name="Currency [0] 5233" xfId="8518" hidden="1" xr:uid="{00000000-0005-0000-0000-000067210000}"/>
    <cellStyle name="Currency [0] 5234" xfId="8546" hidden="1" xr:uid="{00000000-0005-0000-0000-000083210000}"/>
    <cellStyle name="Currency [0] 5235" xfId="8519" hidden="1" xr:uid="{00000000-0005-0000-0000-000068210000}"/>
    <cellStyle name="Currency [0] 5236" xfId="8552" hidden="1" xr:uid="{00000000-0005-0000-0000-000089210000}"/>
    <cellStyle name="Currency [0] 5237" xfId="8554" hidden="1" xr:uid="{00000000-0005-0000-0000-00008B210000}"/>
    <cellStyle name="Currency [0] 5238" xfId="8547" hidden="1" xr:uid="{00000000-0005-0000-0000-000084210000}"/>
    <cellStyle name="Currency [0] 5239" xfId="8493" hidden="1" xr:uid="{00000000-0005-0000-0000-00004E210000}"/>
    <cellStyle name="Currency [0] 524" xfId="600" hidden="1" xr:uid="{00000000-0005-0000-0000-000079020000}"/>
    <cellStyle name="Currency [0] 5240" xfId="8556" hidden="1" xr:uid="{00000000-0005-0000-0000-00008D210000}"/>
    <cellStyle name="Currency [0] 5241" xfId="8558" hidden="1" xr:uid="{00000000-0005-0000-0000-00008F210000}"/>
    <cellStyle name="Currency [0] 5242" xfId="7920" hidden="1" xr:uid="{00000000-0005-0000-0000-0000111F0000}"/>
    <cellStyle name="Currency [0] 5243" xfId="7861" hidden="1" xr:uid="{00000000-0005-0000-0000-0000D61E0000}"/>
    <cellStyle name="Currency [0] 5244" xfId="8564" hidden="1" xr:uid="{00000000-0005-0000-0000-000095210000}"/>
    <cellStyle name="Currency [0] 5245" xfId="8570" hidden="1" xr:uid="{00000000-0005-0000-0000-00009B210000}"/>
    <cellStyle name="Currency [0] 5246" xfId="8572" hidden="1" xr:uid="{00000000-0005-0000-0000-00009D210000}"/>
    <cellStyle name="Currency [0] 5247" xfId="7851" hidden="1" xr:uid="{00000000-0005-0000-0000-0000CC1E0000}"/>
    <cellStyle name="Currency [0] 5248" xfId="8566" hidden="1" xr:uid="{00000000-0005-0000-0000-000097210000}"/>
    <cellStyle name="Currency [0] 5249" xfId="8574" hidden="1" xr:uid="{00000000-0005-0000-0000-00009F210000}"/>
    <cellStyle name="Currency [0] 525" xfId="615" hidden="1" xr:uid="{00000000-0005-0000-0000-000088020000}"/>
    <cellStyle name="Currency [0] 5250" xfId="8576" hidden="1" xr:uid="{00000000-0005-0000-0000-0000A1210000}"/>
    <cellStyle name="Currency [0] 5251" xfId="8565" hidden="1" xr:uid="{00000000-0005-0000-0000-000096210000}"/>
    <cellStyle name="Currency [0] 5252" xfId="7896" hidden="1" xr:uid="{00000000-0005-0000-0000-0000F91E0000}"/>
    <cellStyle name="Currency [0] 5253" xfId="8587" hidden="1" xr:uid="{00000000-0005-0000-0000-0000AC210000}"/>
    <cellStyle name="Currency [0] 5254" xfId="8596" hidden="1" xr:uid="{00000000-0005-0000-0000-0000B5210000}"/>
    <cellStyle name="Currency [0] 5255" xfId="8607" hidden="1" xr:uid="{00000000-0005-0000-0000-0000C0210000}"/>
    <cellStyle name="Currency [0] 5256" xfId="8613" hidden="1" xr:uid="{00000000-0005-0000-0000-0000C6210000}"/>
    <cellStyle name="Currency [0] 5257" xfId="8585" hidden="1" xr:uid="{00000000-0005-0000-0000-0000AA210000}"/>
    <cellStyle name="Currency [0] 5258" xfId="8603" hidden="1" xr:uid="{00000000-0005-0000-0000-0000BC210000}"/>
    <cellStyle name="Currency [0] 5259" xfId="8625" hidden="1" xr:uid="{00000000-0005-0000-0000-0000D2210000}"/>
    <cellStyle name="Currency [0] 526" xfId="616" hidden="1" xr:uid="{00000000-0005-0000-0000-000089020000}"/>
    <cellStyle name="Currency [0] 5260" xfId="8627" hidden="1" xr:uid="{00000000-0005-0000-0000-0000D4210000}"/>
    <cellStyle name="Currency [0] 5261" xfId="8561" hidden="1" xr:uid="{00000000-0005-0000-0000-000092210000}"/>
    <cellStyle name="Currency [0] 5262" xfId="7850" hidden="1" xr:uid="{00000000-0005-0000-0000-0000CB1E0000}"/>
    <cellStyle name="Currency [0] 5263" xfId="8599" hidden="1" xr:uid="{00000000-0005-0000-0000-0000B8210000}"/>
    <cellStyle name="Currency [0] 5264" xfId="7829" hidden="1" xr:uid="{00000000-0005-0000-0000-0000B61E0000}"/>
    <cellStyle name="Currency [0] 5265" xfId="8588" hidden="1" xr:uid="{00000000-0005-0000-0000-0000AD210000}"/>
    <cellStyle name="Currency [0] 5266" xfId="8632" hidden="1" xr:uid="{00000000-0005-0000-0000-0000D9210000}"/>
    <cellStyle name="Currency [0] 5267" xfId="8600" hidden="1" xr:uid="{00000000-0005-0000-0000-0000B9210000}"/>
    <cellStyle name="Currency [0] 5268" xfId="8608" hidden="1" xr:uid="{00000000-0005-0000-0000-0000C1210000}"/>
    <cellStyle name="Currency [0] 5269" xfId="8644" hidden="1" xr:uid="{00000000-0005-0000-0000-0000E5210000}"/>
    <cellStyle name="Currency [0] 527" xfId="591" hidden="1" xr:uid="{00000000-0005-0000-0000-000070020000}"/>
    <cellStyle name="Currency [0] 5270" xfId="8646" hidden="1" xr:uid="{00000000-0005-0000-0000-0000E7210000}"/>
    <cellStyle name="Currency [0] 5271" xfId="8602" hidden="1" xr:uid="{00000000-0005-0000-0000-0000BB210000}"/>
    <cellStyle name="Currency [0] 5272" xfId="8615" hidden="1" xr:uid="{00000000-0005-0000-0000-0000C8210000}"/>
    <cellStyle name="Currency [0] 5273" xfId="8620" hidden="1" xr:uid="{00000000-0005-0000-0000-0000CD210000}"/>
    <cellStyle name="Currency [0] 5274" xfId="8614" hidden="1" xr:uid="{00000000-0005-0000-0000-0000C7210000}"/>
    <cellStyle name="Currency [0] 5275" xfId="8662" hidden="1" xr:uid="{00000000-0005-0000-0000-0000F7210000}"/>
    <cellStyle name="Currency [0] 5276" xfId="8670" hidden="1" xr:uid="{00000000-0005-0000-0000-0000FF210000}"/>
    <cellStyle name="Currency [0] 5277" xfId="8598" hidden="1" xr:uid="{00000000-0005-0000-0000-0000B7210000}"/>
    <cellStyle name="Currency [0] 5278" xfId="8656" hidden="1" xr:uid="{00000000-0005-0000-0000-0000F1210000}"/>
    <cellStyle name="Currency [0] 5279" xfId="8679" hidden="1" xr:uid="{00000000-0005-0000-0000-000008220000}"/>
    <cellStyle name="Currency [0] 528" xfId="590" hidden="1" xr:uid="{00000000-0005-0000-0000-00006F020000}"/>
    <cellStyle name="Currency [0] 5280" xfId="8681" hidden="1" xr:uid="{00000000-0005-0000-0000-00000A220000}"/>
    <cellStyle name="Currency [0] 5281" xfId="8581" hidden="1" xr:uid="{00000000-0005-0000-0000-0000A6210000}"/>
    <cellStyle name="Currency [0] 5282" xfId="8591" hidden="1" xr:uid="{00000000-0005-0000-0000-0000B0210000}"/>
    <cellStyle name="Currency [0] 5283" xfId="8653" hidden="1" xr:uid="{00000000-0005-0000-0000-0000EE210000}"/>
    <cellStyle name="Currency [0] 5284" xfId="8618" hidden="1" xr:uid="{00000000-0005-0000-0000-0000CB210000}"/>
    <cellStyle name="Currency [0] 5285" xfId="8568" hidden="1" xr:uid="{00000000-0005-0000-0000-000099210000}"/>
    <cellStyle name="Currency [0] 5286" xfId="8689" hidden="1" xr:uid="{00000000-0005-0000-0000-000012220000}"/>
    <cellStyle name="Currency [0] 5287" xfId="8654" hidden="1" xr:uid="{00000000-0005-0000-0000-0000EF210000}"/>
    <cellStyle name="Currency [0] 5288" xfId="8665" hidden="1" xr:uid="{00000000-0005-0000-0000-0000FA210000}"/>
    <cellStyle name="Currency [0] 5289" xfId="8697" hidden="1" xr:uid="{00000000-0005-0000-0000-00001A220000}"/>
    <cellStyle name="Currency [0] 529" xfId="585" hidden="1" xr:uid="{00000000-0005-0000-0000-00006A020000}"/>
    <cellStyle name="Currency [0] 5290" xfId="8699" hidden="1" xr:uid="{00000000-0005-0000-0000-00001C220000}"/>
    <cellStyle name="Currency [0] 5291" xfId="8651" hidden="1" xr:uid="{00000000-0005-0000-0000-0000EC210000}"/>
    <cellStyle name="Currency [0] 5292" xfId="8650" hidden="1" xr:uid="{00000000-0005-0000-0000-0000EB210000}"/>
    <cellStyle name="Currency [0] 5293" xfId="8640" hidden="1" xr:uid="{00000000-0005-0000-0000-0000E1210000}"/>
    <cellStyle name="Currency [0] 5294" xfId="8636" hidden="1" xr:uid="{00000000-0005-0000-0000-0000DD210000}"/>
    <cellStyle name="Currency [0] 5295" xfId="8638" hidden="1" xr:uid="{00000000-0005-0000-0000-0000DF210000}"/>
    <cellStyle name="Currency [0] 5296" xfId="8706" hidden="1" xr:uid="{00000000-0005-0000-0000-000023220000}"/>
    <cellStyle name="Currency [0] 5297" xfId="7865" hidden="1" xr:uid="{00000000-0005-0000-0000-0000DA1E0000}"/>
    <cellStyle name="Currency [0] 5298" xfId="8684" hidden="1" xr:uid="{00000000-0005-0000-0000-00000D220000}"/>
    <cellStyle name="Currency [0] 5299" xfId="8712" hidden="1" xr:uid="{00000000-0005-0000-0000-000029220000}"/>
    <cellStyle name="Currency [0] 53" xfId="116" hidden="1" xr:uid="{00000000-0005-0000-0000-000095000000}"/>
    <cellStyle name="Currency [0] 530" xfId="583" hidden="1" xr:uid="{00000000-0005-0000-0000-000068020000}"/>
    <cellStyle name="Currency [0] 5300" xfId="8714" hidden="1" xr:uid="{00000000-0005-0000-0000-00002B220000}"/>
    <cellStyle name="Currency [0] 5301" xfId="8589" hidden="1" xr:uid="{00000000-0005-0000-0000-0000AE210000}"/>
    <cellStyle name="Currency [0] 5302" xfId="8663" hidden="1" xr:uid="{00000000-0005-0000-0000-0000F8210000}"/>
    <cellStyle name="Currency [0] 5303" xfId="8619" hidden="1" xr:uid="{00000000-0005-0000-0000-0000CC210000}"/>
    <cellStyle name="Currency [0] 5304" xfId="8655" hidden="1" xr:uid="{00000000-0005-0000-0000-0000F0210000}"/>
    <cellStyle name="Currency [0] 5305" xfId="8659" hidden="1" xr:uid="{00000000-0005-0000-0000-0000F4210000}"/>
    <cellStyle name="Currency [0] 5306" xfId="8720" hidden="1" xr:uid="{00000000-0005-0000-0000-000031220000}"/>
    <cellStyle name="Currency [0] 5307" xfId="7878" hidden="1" xr:uid="{00000000-0005-0000-0000-0000E71E0000}"/>
    <cellStyle name="Currency [0] 5308" xfId="8702" hidden="1" xr:uid="{00000000-0005-0000-0000-00001F220000}"/>
    <cellStyle name="Currency [0] 5309" xfId="8725" hidden="1" xr:uid="{00000000-0005-0000-0000-000036220000}"/>
    <cellStyle name="Currency [0] 531" xfId="584" hidden="1" xr:uid="{00000000-0005-0000-0000-000069020000}"/>
    <cellStyle name="Currency [0] 5310" xfId="8727" hidden="1" xr:uid="{00000000-0005-0000-0000-000038220000}"/>
    <cellStyle name="Currency [0] 5311" xfId="8583" hidden="1" xr:uid="{00000000-0005-0000-0000-0000A8210000}"/>
    <cellStyle name="Currency [0] 5312" xfId="8682" hidden="1" xr:uid="{00000000-0005-0000-0000-00000B220000}"/>
    <cellStyle name="Currency [0] 5313" xfId="8649" hidden="1" xr:uid="{00000000-0005-0000-0000-0000EA210000}"/>
    <cellStyle name="Currency [0] 5314" xfId="8667" hidden="1" xr:uid="{00000000-0005-0000-0000-0000FC210000}"/>
    <cellStyle name="Currency [0] 5315" xfId="8664" hidden="1" xr:uid="{00000000-0005-0000-0000-0000F9210000}"/>
    <cellStyle name="Currency [0] 5316" xfId="8731" hidden="1" xr:uid="{00000000-0005-0000-0000-00003C220000}"/>
    <cellStyle name="Currency [0] 5317" xfId="8616" hidden="1" xr:uid="{00000000-0005-0000-0000-0000C9210000}"/>
    <cellStyle name="Currency [0] 5318" xfId="8716" hidden="1" xr:uid="{00000000-0005-0000-0000-00002D220000}"/>
    <cellStyle name="Currency [0] 5319" xfId="8738" hidden="1" xr:uid="{00000000-0005-0000-0000-000043220000}"/>
    <cellStyle name="Currency [0] 532" xfId="621" hidden="1" xr:uid="{00000000-0005-0000-0000-00008E020000}"/>
    <cellStyle name="Currency [0] 5320" xfId="8740" hidden="1" xr:uid="{00000000-0005-0000-0000-000045220000}"/>
    <cellStyle name="Currency [0] 5321" xfId="8668" hidden="1" xr:uid="{00000000-0005-0000-0000-0000FD210000}"/>
    <cellStyle name="Currency [0] 5322" xfId="8700" hidden="1" xr:uid="{00000000-0005-0000-0000-00001D220000}"/>
    <cellStyle name="Currency [0] 5323" xfId="7830" hidden="1" xr:uid="{00000000-0005-0000-0000-0000B71E0000}"/>
    <cellStyle name="Currency [0] 5324" xfId="8686" hidden="1" xr:uid="{00000000-0005-0000-0000-00000F220000}"/>
    <cellStyle name="Currency [0] 5325" xfId="8683" hidden="1" xr:uid="{00000000-0005-0000-0000-00000C220000}"/>
    <cellStyle name="Currency [0] 5326" xfId="8744" hidden="1" xr:uid="{00000000-0005-0000-0000-000049220000}"/>
    <cellStyle name="Currency [0] 5327" xfId="8579" hidden="1" xr:uid="{00000000-0005-0000-0000-0000A4210000}"/>
    <cellStyle name="Currency [0] 5328" xfId="8728" hidden="1" xr:uid="{00000000-0005-0000-0000-000039220000}"/>
    <cellStyle name="Currency [0] 5329" xfId="8748" hidden="1" xr:uid="{00000000-0005-0000-0000-00004D220000}"/>
    <cellStyle name="Currency [0] 533" xfId="200" hidden="1" xr:uid="{00000000-0005-0000-0000-0000E9000000}"/>
    <cellStyle name="Currency [0] 5330" xfId="8750" hidden="1" xr:uid="{00000000-0005-0000-0000-00004F220000}"/>
    <cellStyle name="Currency [0] 5331" xfId="8687" hidden="1" xr:uid="{00000000-0005-0000-0000-000010220000}"/>
    <cellStyle name="Currency [0] 5332" xfId="8715" hidden="1" xr:uid="{00000000-0005-0000-0000-00002C220000}"/>
    <cellStyle name="Currency [0] 5333" xfId="8675" hidden="1" xr:uid="{00000000-0005-0000-0000-000004220000}"/>
    <cellStyle name="Currency [0] 5334" xfId="8704" hidden="1" xr:uid="{00000000-0005-0000-0000-000021220000}"/>
    <cellStyle name="Currency [0] 5335" xfId="8701" hidden="1" xr:uid="{00000000-0005-0000-0000-00001E220000}"/>
    <cellStyle name="Currency [0] 5336" xfId="8754" hidden="1" xr:uid="{00000000-0005-0000-0000-000053220000}"/>
    <cellStyle name="Currency [0] 5337" xfId="8582" hidden="1" xr:uid="{00000000-0005-0000-0000-0000A7210000}"/>
    <cellStyle name="Currency [0] 5338" xfId="8741" hidden="1" xr:uid="{00000000-0005-0000-0000-000046220000}"/>
    <cellStyle name="Currency [0] 5339" xfId="8758" hidden="1" xr:uid="{00000000-0005-0000-0000-000057220000}"/>
    <cellStyle name="Currency [0] 534" xfId="611" hidden="1" xr:uid="{00000000-0005-0000-0000-000084020000}"/>
    <cellStyle name="Currency [0] 5340" xfId="8760" hidden="1" xr:uid="{00000000-0005-0000-0000-000059220000}"/>
    <cellStyle name="Currency [0] 5341" xfId="8641" hidden="1" xr:uid="{00000000-0005-0000-0000-0000E2210000}"/>
    <cellStyle name="Currency [0] 5342" xfId="8677" hidden="1" xr:uid="{00000000-0005-0000-0000-000006220000}"/>
    <cellStyle name="Currency [0] 5343" xfId="8746" hidden="1" xr:uid="{00000000-0005-0000-0000-00004B220000}"/>
    <cellStyle name="Currency [0] 5344" xfId="8734" hidden="1" xr:uid="{00000000-0005-0000-0000-00003F220000}"/>
    <cellStyle name="Currency [0] 5345" xfId="8751" hidden="1" xr:uid="{00000000-0005-0000-0000-000050220000}"/>
    <cellStyle name="Currency [0] 5346" xfId="8762" hidden="1" xr:uid="{00000000-0005-0000-0000-00005B220000}"/>
    <cellStyle name="Currency [0] 5347" xfId="8610" hidden="1" xr:uid="{00000000-0005-0000-0000-0000C3210000}"/>
    <cellStyle name="Currency [0] 5348" xfId="8674" hidden="1" xr:uid="{00000000-0005-0000-0000-000003220000}"/>
    <cellStyle name="Currency [0] 5349" xfId="8766" hidden="1" xr:uid="{00000000-0005-0000-0000-00005F220000}"/>
    <cellStyle name="Currency [0] 535" xfId="623" hidden="1" xr:uid="{00000000-0005-0000-0000-000090020000}"/>
    <cellStyle name="Currency [0] 5350" xfId="8768" hidden="1" xr:uid="{00000000-0005-0000-0000-000061220000}"/>
    <cellStyle name="Currency [0] 5351" xfId="8723" hidden="1" xr:uid="{00000000-0005-0000-0000-000034220000}"/>
    <cellStyle name="Currency [0] 5352" xfId="8735" hidden="1" xr:uid="{00000000-0005-0000-0000-000040220000}"/>
    <cellStyle name="Currency [0] 5353" xfId="8763" hidden="1" xr:uid="{00000000-0005-0000-0000-00005C220000}"/>
    <cellStyle name="Currency [0] 5354" xfId="8736" hidden="1" xr:uid="{00000000-0005-0000-0000-000041220000}"/>
    <cellStyle name="Currency [0] 5355" xfId="8769" hidden="1" xr:uid="{00000000-0005-0000-0000-000062220000}"/>
    <cellStyle name="Currency [0] 5356" xfId="8771" hidden="1" xr:uid="{00000000-0005-0000-0000-000064220000}"/>
    <cellStyle name="Currency [0] 5357" xfId="8764" hidden="1" xr:uid="{00000000-0005-0000-0000-00005D220000}"/>
    <cellStyle name="Currency [0] 5358" xfId="8710" hidden="1" xr:uid="{00000000-0005-0000-0000-000027220000}"/>
    <cellStyle name="Currency [0] 5359" xfId="8773" hidden="1" xr:uid="{00000000-0005-0000-0000-000066220000}"/>
    <cellStyle name="Currency [0] 536" xfId="624" hidden="1" xr:uid="{00000000-0005-0000-0000-000091020000}"/>
    <cellStyle name="Currency [0] 5360" xfId="8775" hidden="1" xr:uid="{00000000-0005-0000-0000-000068220000}"/>
    <cellStyle name="Currency [0] 5361" xfId="5189" hidden="1" xr:uid="{00000000-0005-0000-0000-000066140000}"/>
    <cellStyle name="Currency [0] 5362" xfId="5214" hidden="1" xr:uid="{00000000-0005-0000-0000-00007F140000}"/>
    <cellStyle name="Currency [0] 5363" xfId="7616" hidden="1" xr:uid="{00000000-0005-0000-0000-0000E11D0000}"/>
    <cellStyle name="Currency [0] 5364" xfId="8780" hidden="1" xr:uid="{00000000-0005-0000-0000-00006D220000}"/>
    <cellStyle name="Currency [0] 5365" xfId="8782" hidden="1" xr:uid="{00000000-0005-0000-0000-00006F220000}"/>
    <cellStyle name="Currency [0] 5366" xfId="5203" hidden="1" xr:uid="{00000000-0005-0000-0000-000074140000}"/>
    <cellStyle name="Currency [0] 5367" xfId="8776" hidden="1" xr:uid="{00000000-0005-0000-0000-000069220000}"/>
    <cellStyle name="Currency [0] 5368" xfId="8784" hidden="1" xr:uid="{00000000-0005-0000-0000-000071220000}"/>
    <cellStyle name="Currency [0] 5369" xfId="8786" hidden="1" xr:uid="{00000000-0005-0000-0000-000073220000}"/>
    <cellStyle name="Currency [0] 537" xfId="562" hidden="1" xr:uid="{00000000-0005-0000-0000-000053020000}"/>
    <cellStyle name="Currency [0] 5370" xfId="5208" hidden="1" xr:uid="{00000000-0005-0000-0000-000079140000}"/>
    <cellStyle name="Currency [0] 5371" xfId="5205" hidden="1" xr:uid="{00000000-0005-0000-0000-000076140000}"/>
    <cellStyle name="Currency [0] 5372" xfId="8797" hidden="1" xr:uid="{00000000-0005-0000-0000-00007E220000}"/>
    <cellStyle name="Currency [0] 5373" xfId="8806" hidden="1" xr:uid="{00000000-0005-0000-0000-000087220000}"/>
    <cellStyle name="Currency [0] 5374" xfId="8817" hidden="1" xr:uid="{00000000-0005-0000-0000-000092220000}"/>
    <cellStyle name="Currency [0] 5375" xfId="8823" hidden="1" xr:uid="{00000000-0005-0000-0000-000098220000}"/>
    <cellStyle name="Currency [0] 5376" xfId="8795" hidden="1" xr:uid="{00000000-0005-0000-0000-00007C220000}"/>
    <cellStyle name="Currency [0] 5377" xfId="8813" hidden="1" xr:uid="{00000000-0005-0000-0000-00008E220000}"/>
    <cellStyle name="Currency [0] 5378" xfId="8835" hidden="1" xr:uid="{00000000-0005-0000-0000-0000A4220000}"/>
    <cellStyle name="Currency [0] 5379" xfId="8837" hidden="1" xr:uid="{00000000-0005-0000-0000-0000A6220000}"/>
    <cellStyle name="Currency [0] 538" xfId="598" hidden="1" xr:uid="{00000000-0005-0000-0000-000077020000}"/>
    <cellStyle name="Currency [0] 5380" xfId="5233" hidden="1" xr:uid="{00000000-0005-0000-0000-000092140000}"/>
    <cellStyle name="Currency [0] 5381" xfId="5251" hidden="1" xr:uid="{00000000-0005-0000-0000-0000A4140000}"/>
    <cellStyle name="Currency [0] 5382" xfId="8809" hidden="1" xr:uid="{00000000-0005-0000-0000-00008A220000}"/>
    <cellStyle name="Currency [0] 5383" xfId="5284" hidden="1" xr:uid="{00000000-0005-0000-0000-0000C5140000}"/>
    <cellStyle name="Currency [0] 5384" xfId="8798" hidden="1" xr:uid="{00000000-0005-0000-0000-00007F220000}"/>
    <cellStyle name="Currency [0] 5385" xfId="8842" hidden="1" xr:uid="{00000000-0005-0000-0000-0000AB220000}"/>
    <cellStyle name="Currency [0] 5386" xfId="8810" hidden="1" xr:uid="{00000000-0005-0000-0000-00008B220000}"/>
    <cellStyle name="Currency [0] 5387" xfId="8818" hidden="1" xr:uid="{00000000-0005-0000-0000-000093220000}"/>
    <cellStyle name="Currency [0] 5388" xfId="8854" hidden="1" xr:uid="{00000000-0005-0000-0000-0000B7220000}"/>
    <cellStyle name="Currency [0] 5389" xfId="8856" hidden="1" xr:uid="{00000000-0005-0000-0000-0000B9220000}"/>
    <cellStyle name="Currency [0] 539" xfId="578" hidden="1" xr:uid="{00000000-0005-0000-0000-000063020000}"/>
    <cellStyle name="Currency [0] 5390" xfId="8812" hidden="1" xr:uid="{00000000-0005-0000-0000-00008D220000}"/>
    <cellStyle name="Currency [0] 5391" xfId="8825" hidden="1" xr:uid="{00000000-0005-0000-0000-00009A220000}"/>
    <cellStyle name="Currency [0] 5392" xfId="8830" hidden="1" xr:uid="{00000000-0005-0000-0000-00009F220000}"/>
    <cellStyle name="Currency [0] 5393" xfId="8824" hidden="1" xr:uid="{00000000-0005-0000-0000-000099220000}"/>
    <cellStyle name="Currency [0] 5394" xfId="8872" hidden="1" xr:uid="{00000000-0005-0000-0000-0000C9220000}"/>
    <cellStyle name="Currency [0] 5395" xfId="8880" hidden="1" xr:uid="{00000000-0005-0000-0000-0000D1220000}"/>
    <cellStyle name="Currency [0] 5396" xfId="8808" hidden="1" xr:uid="{00000000-0005-0000-0000-000089220000}"/>
    <cellStyle name="Currency [0] 5397" xfId="8866" hidden="1" xr:uid="{00000000-0005-0000-0000-0000C3220000}"/>
    <cellStyle name="Currency [0] 5398" xfId="8889" hidden="1" xr:uid="{00000000-0005-0000-0000-0000DA220000}"/>
    <cellStyle name="Currency [0] 5399" xfId="8891" hidden="1" xr:uid="{00000000-0005-0000-0000-0000DC220000}"/>
    <cellStyle name="Currency [0] 54" xfId="114" hidden="1" xr:uid="{00000000-0005-0000-0000-000093000000}"/>
    <cellStyle name="Currency [0] 540" xfId="594" hidden="1" xr:uid="{00000000-0005-0000-0000-000073020000}"/>
    <cellStyle name="Currency [0] 5400" xfId="8791" hidden="1" xr:uid="{00000000-0005-0000-0000-000078220000}"/>
    <cellStyle name="Currency [0] 5401" xfId="8801" hidden="1" xr:uid="{00000000-0005-0000-0000-000082220000}"/>
    <cellStyle name="Currency [0] 5402" xfId="8863" hidden="1" xr:uid="{00000000-0005-0000-0000-0000C0220000}"/>
    <cellStyle name="Currency [0] 5403" xfId="8828" hidden="1" xr:uid="{00000000-0005-0000-0000-00009D220000}"/>
    <cellStyle name="Currency [0] 5404" xfId="8778" hidden="1" xr:uid="{00000000-0005-0000-0000-00006B220000}"/>
    <cellStyle name="Currency [0] 5405" xfId="8899" hidden="1" xr:uid="{00000000-0005-0000-0000-0000E4220000}"/>
    <cellStyle name="Currency [0] 5406" xfId="8864" hidden="1" xr:uid="{00000000-0005-0000-0000-0000C1220000}"/>
    <cellStyle name="Currency [0] 5407" xfId="8875" hidden="1" xr:uid="{00000000-0005-0000-0000-0000CC220000}"/>
    <cellStyle name="Currency [0] 5408" xfId="8907" hidden="1" xr:uid="{00000000-0005-0000-0000-0000EC220000}"/>
    <cellStyle name="Currency [0] 5409" xfId="8909" hidden="1" xr:uid="{00000000-0005-0000-0000-0000EE220000}"/>
    <cellStyle name="Currency [0] 541" xfId="596" hidden="1" xr:uid="{00000000-0005-0000-0000-000075020000}"/>
    <cellStyle name="Currency [0] 5410" xfId="8861" hidden="1" xr:uid="{00000000-0005-0000-0000-0000BE220000}"/>
    <cellStyle name="Currency [0] 5411" xfId="8860" hidden="1" xr:uid="{00000000-0005-0000-0000-0000BD220000}"/>
    <cellStyle name="Currency [0] 5412" xfId="8850" hidden="1" xr:uid="{00000000-0005-0000-0000-0000B3220000}"/>
    <cellStyle name="Currency [0] 5413" xfId="8846" hidden="1" xr:uid="{00000000-0005-0000-0000-0000AF220000}"/>
    <cellStyle name="Currency [0] 5414" xfId="8848" hidden="1" xr:uid="{00000000-0005-0000-0000-0000B1220000}"/>
    <cellStyle name="Currency [0] 5415" xfId="8916" hidden="1" xr:uid="{00000000-0005-0000-0000-0000F5220000}"/>
    <cellStyle name="Currency [0] 5416" xfId="6444" hidden="1" xr:uid="{00000000-0005-0000-0000-00004D190000}"/>
    <cellStyle name="Currency [0] 5417" xfId="8894" hidden="1" xr:uid="{00000000-0005-0000-0000-0000DF220000}"/>
    <cellStyle name="Currency [0] 5418" xfId="8922" hidden="1" xr:uid="{00000000-0005-0000-0000-0000FB220000}"/>
    <cellStyle name="Currency [0] 5419" xfId="8924" hidden="1" xr:uid="{00000000-0005-0000-0000-0000FD220000}"/>
    <cellStyle name="Currency [0] 542" xfId="627" hidden="1" xr:uid="{00000000-0005-0000-0000-000094020000}"/>
    <cellStyle name="Currency [0] 5420" xfId="8799" hidden="1" xr:uid="{00000000-0005-0000-0000-000080220000}"/>
    <cellStyle name="Currency [0] 5421" xfId="8873" hidden="1" xr:uid="{00000000-0005-0000-0000-0000CA220000}"/>
    <cellStyle name="Currency [0] 5422" xfId="8829" hidden="1" xr:uid="{00000000-0005-0000-0000-00009E220000}"/>
    <cellStyle name="Currency [0] 5423" xfId="8865" hidden="1" xr:uid="{00000000-0005-0000-0000-0000C2220000}"/>
    <cellStyle name="Currency [0] 5424" xfId="8869" hidden="1" xr:uid="{00000000-0005-0000-0000-0000C6220000}"/>
    <cellStyle name="Currency [0] 5425" xfId="8930" hidden="1" xr:uid="{00000000-0005-0000-0000-000003230000}"/>
    <cellStyle name="Currency [0] 5426" xfId="5253" hidden="1" xr:uid="{00000000-0005-0000-0000-0000A6140000}"/>
    <cellStyle name="Currency [0] 5427" xfId="8912" hidden="1" xr:uid="{00000000-0005-0000-0000-0000F1220000}"/>
    <cellStyle name="Currency [0] 5428" xfId="8935" hidden="1" xr:uid="{00000000-0005-0000-0000-000008230000}"/>
    <cellStyle name="Currency [0] 5429" xfId="8937" hidden="1" xr:uid="{00000000-0005-0000-0000-00000A230000}"/>
    <cellStyle name="Currency [0] 543" xfId="203" hidden="1" xr:uid="{00000000-0005-0000-0000-0000EC000000}"/>
    <cellStyle name="Currency [0] 5430" xfId="8793" hidden="1" xr:uid="{00000000-0005-0000-0000-00007A220000}"/>
    <cellStyle name="Currency [0] 5431" xfId="8892" hidden="1" xr:uid="{00000000-0005-0000-0000-0000DD220000}"/>
    <cellStyle name="Currency [0] 5432" xfId="8859" hidden="1" xr:uid="{00000000-0005-0000-0000-0000BC220000}"/>
    <cellStyle name="Currency [0] 5433" xfId="8877" hidden="1" xr:uid="{00000000-0005-0000-0000-0000CE220000}"/>
    <cellStyle name="Currency [0] 5434" xfId="8874" hidden="1" xr:uid="{00000000-0005-0000-0000-0000CB220000}"/>
    <cellStyle name="Currency [0] 5435" xfId="8941" hidden="1" xr:uid="{00000000-0005-0000-0000-00000E230000}"/>
    <cellStyle name="Currency [0] 5436" xfId="8826" hidden="1" xr:uid="{00000000-0005-0000-0000-00009B220000}"/>
    <cellStyle name="Currency [0] 5437" xfId="8926" hidden="1" xr:uid="{00000000-0005-0000-0000-0000FF220000}"/>
    <cellStyle name="Currency [0] 5438" xfId="8948" hidden="1" xr:uid="{00000000-0005-0000-0000-000015230000}"/>
    <cellStyle name="Currency [0] 5439" xfId="8950" hidden="1" xr:uid="{00000000-0005-0000-0000-000017230000}"/>
    <cellStyle name="Currency [0] 544" xfId="619" hidden="1" xr:uid="{00000000-0005-0000-0000-00008C020000}"/>
    <cellStyle name="Currency [0] 5440" xfId="8878" hidden="1" xr:uid="{00000000-0005-0000-0000-0000CF220000}"/>
    <cellStyle name="Currency [0] 5441" xfId="8910" hidden="1" xr:uid="{00000000-0005-0000-0000-0000EF220000}"/>
    <cellStyle name="Currency [0] 5442" xfId="5223" hidden="1" xr:uid="{00000000-0005-0000-0000-000088140000}"/>
    <cellStyle name="Currency [0] 5443" xfId="8896" hidden="1" xr:uid="{00000000-0005-0000-0000-0000E1220000}"/>
    <cellStyle name="Currency [0] 5444" xfId="8893" hidden="1" xr:uid="{00000000-0005-0000-0000-0000DE220000}"/>
    <cellStyle name="Currency [0] 5445" xfId="8954" hidden="1" xr:uid="{00000000-0005-0000-0000-00001B230000}"/>
    <cellStyle name="Currency [0] 5446" xfId="8789" hidden="1" xr:uid="{00000000-0005-0000-0000-000076220000}"/>
    <cellStyle name="Currency [0] 5447" xfId="8938" hidden="1" xr:uid="{00000000-0005-0000-0000-00000B230000}"/>
    <cellStyle name="Currency [0] 5448" xfId="8958" hidden="1" xr:uid="{00000000-0005-0000-0000-00001F230000}"/>
    <cellStyle name="Currency [0] 5449" xfId="8960" hidden="1" xr:uid="{00000000-0005-0000-0000-000021230000}"/>
    <cellStyle name="Currency [0] 545" xfId="629" hidden="1" xr:uid="{00000000-0005-0000-0000-000096020000}"/>
    <cellStyle name="Currency [0] 5450" xfId="8897" hidden="1" xr:uid="{00000000-0005-0000-0000-0000E2220000}"/>
    <cellStyle name="Currency [0] 5451" xfId="8925" hidden="1" xr:uid="{00000000-0005-0000-0000-0000FE220000}"/>
    <cellStyle name="Currency [0] 5452" xfId="8885" hidden="1" xr:uid="{00000000-0005-0000-0000-0000D6220000}"/>
    <cellStyle name="Currency [0] 5453" xfId="8914" hidden="1" xr:uid="{00000000-0005-0000-0000-0000F3220000}"/>
    <cellStyle name="Currency [0] 5454" xfId="8911" hidden="1" xr:uid="{00000000-0005-0000-0000-0000F0220000}"/>
    <cellStyle name="Currency [0] 5455" xfId="8964" hidden="1" xr:uid="{00000000-0005-0000-0000-000025230000}"/>
    <cellStyle name="Currency [0] 5456" xfId="8792" hidden="1" xr:uid="{00000000-0005-0000-0000-000079220000}"/>
    <cellStyle name="Currency [0] 5457" xfId="8951" hidden="1" xr:uid="{00000000-0005-0000-0000-000018230000}"/>
    <cellStyle name="Currency [0] 5458" xfId="8968" hidden="1" xr:uid="{00000000-0005-0000-0000-000029230000}"/>
    <cellStyle name="Currency [0] 5459" xfId="8970" hidden="1" xr:uid="{00000000-0005-0000-0000-00002B230000}"/>
    <cellStyle name="Currency [0] 546" xfId="630" hidden="1" xr:uid="{00000000-0005-0000-0000-000097020000}"/>
    <cellStyle name="Currency [0] 5460" xfId="8851" hidden="1" xr:uid="{00000000-0005-0000-0000-0000B4220000}"/>
    <cellStyle name="Currency [0] 5461" xfId="8887" hidden="1" xr:uid="{00000000-0005-0000-0000-0000D8220000}"/>
    <cellStyle name="Currency [0] 5462" xfId="8956" hidden="1" xr:uid="{00000000-0005-0000-0000-00001D230000}"/>
    <cellStyle name="Currency [0] 5463" xfId="8944" hidden="1" xr:uid="{00000000-0005-0000-0000-000011230000}"/>
    <cellStyle name="Currency [0] 5464" xfId="8961" hidden="1" xr:uid="{00000000-0005-0000-0000-000022230000}"/>
    <cellStyle name="Currency [0] 5465" xfId="8972" hidden="1" xr:uid="{00000000-0005-0000-0000-00002D230000}"/>
    <cellStyle name="Currency [0] 5466" xfId="8820" hidden="1" xr:uid="{00000000-0005-0000-0000-000095220000}"/>
    <cellStyle name="Currency [0] 5467" xfId="8884" hidden="1" xr:uid="{00000000-0005-0000-0000-0000D5220000}"/>
    <cellStyle name="Currency [0] 5468" xfId="8976" hidden="1" xr:uid="{00000000-0005-0000-0000-000031230000}"/>
    <cellStyle name="Currency [0] 5469" xfId="8978" hidden="1" xr:uid="{00000000-0005-0000-0000-000033230000}"/>
    <cellStyle name="Currency [0] 547" xfId="558" hidden="1" xr:uid="{00000000-0005-0000-0000-00004F020000}"/>
    <cellStyle name="Currency [0] 5470" xfId="8933" hidden="1" xr:uid="{00000000-0005-0000-0000-000006230000}"/>
    <cellStyle name="Currency [0] 5471" xfId="8945" hidden="1" xr:uid="{00000000-0005-0000-0000-000012230000}"/>
    <cellStyle name="Currency [0] 5472" xfId="8973" hidden="1" xr:uid="{00000000-0005-0000-0000-00002E230000}"/>
    <cellStyle name="Currency [0] 5473" xfId="8946" hidden="1" xr:uid="{00000000-0005-0000-0000-000013230000}"/>
    <cellStyle name="Currency [0] 5474" xfId="8979" hidden="1" xr:uid="{00000000-0005-0000-0000-000034230000}"/>
    <cellStyle name="Currency [0] 5475" xfId="8981" hidden="1" xr:uid="{00000000-0005-0000-0000-000036230000}"/>
    <cellStyle name="Currency [0] 5476" xfId="8974" hidden="1" xr:uid="{00000000-0005-0000-0000-00002F230000}"/>
    <cellStyle name="Currency [0] 5477" xfId="8920" hidden="1" xr:uid="{00000000-0005-0000-0000-0000F9220000}"/>
    <cellStyle name="Currency [0] 5478" xfId="8983" hidden="1" xr:uid="{00000000-0005-0000-0000-000038230000}"/>
    <cellStyle name="Currency [0] 5479" xfId="8985" hidden="1" xr:uid="{00000000-0005-0000-0000-00003A230000}"/>
    <cellStyle name="Currency [0] 548" xfId="609" hidden="1" xr:uid="{00000000-0005-0000-0000-000082020000}"/>
    <cellStyle name="Currency [0] 5480" xfId="9042" hidden="1" xr:uid="{00000000-0005-0000-0000-000073230000}"/>
    <cellStyle name="Currency [0] 5481" xfId="9061" hidden="1" xr:uid="{00000000-0005-0000-0000-000086230000}"/>
    <cellStyle name="Currency [0] 5482" xfId="9068" hidden="1" xr:uid="{00000000-0005-0000-0000-00008D230000}"/>
    <cellStyle name="Currency [0] 5483" xfId="9075" hidden="1" xr:uid="{00000000-0005-0000-0000-000094230000}"/>
    <cellStyle name="Currency [0] 5484" xfId="9080" hidden="1" xr:uid="{00000000-0005-0000-0000-000099230000}"/>
    <cellStyle name="Currency [0] 5485" xfId="9059" hidden="1" xr:uid="{00000000-0005-0000-0000-000084230000}"/>
    <cellStyle name="Currency [0] 5486" xfId="9070" hidden="1" xr:uid="{00000000-0005-0000-0000-00008F230000}"/>
    <cellStyle name="Currency [0] 5487" xfId="9084" hidden="1" xr:uid="{00000000-0005-0000-0000-00009D230000}"/>
    <cellStyle name="Currency [0] 5488" xfId="9086" hidden="1" xr:uid="{00000000-0005-0000-0000-00009F230000}"/>
    <cellStyle name="Currency [0] 5489" xfId="9069" hidden="1" xr:uid="{00000000-0005-0000-0000-00008E230000}"/>
    <cellStyle name="Currency [0] 549" xfId="589" hidden="1" xr:uid="{00000000-0005-0000-0000-00006E020000}"/>
    <cellStyle name="Currency [0] 5490" xfId="9043" hidden="1" xr:uid="{00000000-0005-0000-0000-000074230000}"/>
    <cellStyle name="Currency [0] 5491" xfId="9097" hidden="1" xr:uid="{00000000-0005-0000-0000-0000AA230000}"/>
    <cellStyle name="Currency [0] 5492" xfId="9106" hidden="1" xr:uid="{00000000-0005-0000-0000-0000B3230000}"/>
    <cellStyle name="Currency [0] 5493" xfId="9117" hidden="1" xr:uid="{00000000-0005-0000-0000-0000BE230000}"/>
    <cellStyle name="Currency [0] 5494" xfId="9123" hidden="1" xr:uid="{00000000-0005-0000-0000-0000C4230000}"/>
    <cellStyle name="Currency [0] 5495" xfId="9095" hidden="1" xr:uid="{00000000-0005-0000-0000-0000A8230000}"/>
    <cellStyle name="Currency [0] 5496" xfId="9113" hidden="1" xr:uid="{00000000-0005-0000-0000-0000BA230000}"/>
    <cellStyle name="Currency [0] 5497" xfId="9135" hidden="1" xr:uid="{00000000-0005-0000-0000-0000D0230000}"/>
    <cellStyle name="Currency [0] 5498" xfId="9137" hidden="1" xr:uid="{00000000-0005-0000-0000-0000D2230000}"/>
    <cellStyle name="Currency [0] 5499" xfId="9065" hidden="1" xr:uid="{00000000-0005-0000-0000-00008A230000}"/>
    <cellStyle name="Currency [0] 55" xfId="115" hidden="1" xr:uid="{00000000-0005-0000-0000-000094000000}"/>
    <cellStyle name="Currency [0] 550" xfId="601" hidden="1" xr:uid="{00000000-0005-0000-0000-00007A020000}"/>
    <cellStyle name="Currency [0] 5500" xfId="9049" hidden="1" xr:uid="{00000000-0005-0000-0000-00007A230000}"/>
    <cellStyle name="Currency [0] 5501" xfId="9109" hidden="1" xr:uid="{00000000-0005-0000-0000-0000B6230000}"/>
    <cellStyle name="Currency [0] 5502" xfId="9054" hidden="1" xr:uid="{00000000-0005-0000-0000-00007F230000}"/>
    <cellStyle name="Currency [0] 5503" xfId="9098" hidden="1" xr:uid="{00000000-0005-0000-0000-0000AB230000}"/>
    <cellStyle name="Currency [0] 5504" xfId="9142" hidden="1" xr:uid="{00000000-0005-0000-0000-0000D7230000}"/>
    <cellStyle name="Currency [0] 5505" xfId="9110" hidden="1" xr:uid="{00000000-0005-0000-0000-0000B7230000}"/>
    <cellStyle name="Currency [0] 5506" xfId="9118" hidden="1" xr:uid="{00000000-0005-0000-0000-0000BF230000}"/>
    <cellStyle name="Currency [0] 5507" xfId="9154" hidden="1" xr:uid="{00000000-0005-0000-0000-0000E3230000}"/>
    <cellStyle name="Currency [0] 5508" xfId="9156" hidden="1" xr:uid="{00000000-0005-0000-0000-0000E5230000}"/>
    <cellStyle name="Currency [0] 5509" xfId="9112" hidden="1" xr:uid="{00000000-0005-0000-0000-0000B9230000}"/>
    <cellStyle name="Currency [0] 551" xfId="599" hidden="1" xr:uid="{00000000-0005-0000-0000-000078020000}"/>
    <cellStyle name="Currency [0] 5510" xfId="9125" hidden="1" xr:uid="{00000000-0005-0000-0000-0000C6230000}"/>
    <cellStyle name="Currency [0] 5511" xfId="9130" hidden="1" xr:uid="{00000000-0005-0000-0000-0000CB230000}"/>
    <cellStyle name="Currency [0] 5512" xfId="9124" hidden="1" xr:uid="{00000000-0005-0000-0000-0000C5230000}"/>
    <cellStyle name="Currency [0] 5513" xfId="9172" hidden="1" xr:uid="{00000000-0005-0000-0000-0000F5230000}"/>
    <cellStyle name="Currency [0] 5514" xfId="9180" hidden="1" xr:uid="{00000000-0005-0000-0000-0000FD230000}"/>
    <cellStyle name="Currency [0] 5515" xfId="9108" hidden="1" xr:uid="{00000000-0005-0000-0000-0000B5230000}"/>
    <cellStyle name="Currency [0] 5516" xfId="9166" hidden="1" xr:uid="{00000000-0005-0000-0000-0000EF230000}"/>
    <cellStyle name="Currency [0] 5517" xfId="9189" hidden="1" xr:uid="{00000000-0005-0000-0000-000006240000}"/>
    <cellStyle name="Currency [0] 5518" xfId="9191" hidden="1" xr:uid="{00000000-0005-0000-0000-000008240000}"/>
    <cellStyle name="Currency [0] 5519" xfId="9091" hidden="1" xr:uid="{00000000-0005-0000-0000-0000A4230000}"/>
    <cellStyle name="Currency [0] 552" xfId="632" hidden="1" xr:uid="{00000000-0005-0000-0000-000099020000}"/>
    <cellStyle name="Currency [0] 5520" xfId="9101" hidden="1" xr:uid="{00000000-0005-0000-0000-0000AE230000}"/>
    <cellStyle name="Currency [0] 5521" xfId="9163" hidden="1" xr:uid="{00000000-0005-0000-0000-0000EC230000}"/>
    <cellStyle name="Currency [0] 5522" xfId="9128" hidden="1" xr:uid="{00000000-0005-0000-0000-0000C9230000}"/>
    <cellStyle name="Currency [0] 5523" xfId="9073" hidden="1" xr:uid="{00000000-0005-0000-0000-000092230000}"/>
    <cellStyle name="Currency [0] 5524" xfId="9199" hidden="1" xr:uid="{00000000-0005-0000-0000-000010240000}"/>
    <cellStyle name="Currency [0] 5525" xfId="9164" hidden="1" xr:uid="{00000000-0005-0000-0000-0000ED230000}"/>
    <cellStyle name="Currency [0] 5526" xfId="9175" hidden="1" xr:uid="{00000000-0005-0000-0000-0000F8230000}"/>
    <cellStyle name="Currency [0] 5527" xfId="9207" hidden="1" xr:uid="{00000000-0005-0000-0000-000018240000}"/>
    <cellStyle name="Currency [0] 5528" xfId="9209" hidden="1" xr:uid="{00000000-0005-0000-0000-00001A240000}"/>
    <cellStyle name="Currency [0] 5529" xfId="9161" hidden="1" xr:uid="{00000000-0005-0000-0000-0000EA230000}"/>
    <cellStyle name="Currency [0] 553" xfId="576" hidden="1" xr:uid="{00000000-0005-0000-0000-000061020000}"/>
    <cellStyle name="Currency [0] 5530" xfId="9160" hidden="1" xr:uid="{00000000-0005-0000-0000-0000E9230000}"/>
    <cellStyle name="Currency [0] 5531" xfId="9150" hidden="1" xr:uid="{00000000-0005-0000-0000-0000DF230000}"/>
    <cellStyle name="Currency [0] 5532" xfId="9146" hidden="1" xr:uid="{00000000-0005-0000-0000-0000DB230000}"/>
    <cellStyle name="Currency [0] 5533" xfId="9148" hidden="1" xr:uid="{00000000-0005-0000-0000-0000DD230000}"/>
    <cellStyle name="Currency [0] 5534" xfId="9216" hidden="1" xr:uid="{00000000-0005-0000-0000-000021240000}"/>
    <cellStyle name="Currency [0] 5535" xfId="9051" hidden="1" xr:uid="{00000000-0005-0000-0000-00007C230000}"/>
    <cellStyle name="Currency [0] 5536" xfId="9194" hidden="1" xr:uid="{00000000-0005-0000-0000-00000B240000}"/>
    <cellStyle name="Currency [0] 5537" xfId="9222" hidden="1" xr:uid="{00000000-0005-0000-0000-000027240000}"/>
    <cellStyle name="Currency [0] 5538" xfId="9224" hidden="1" xr:uid="{00000000-0005-0000-0000-000029240000}"/>
    <cellStyle name="Currency [0] 5539" xfId="9099" hidden="1" xr:uid="{00000000-0005-0000-0000-0000AC230000}"/>
    <cellStyle name="Currency [0] 554" xfId="626" hidden="1" xr:uid="{00000000-0005-0000-0000-000093020000}"/>
    <cellStyle name="Currency [0] 5540" xfId="9173" hidden="1" xr:uid="{00000000-0005-0000-0000-0000F6230000}"/>
    <cellStyle name="Currency [0] 5541" xfId="9129" hidden="1" xr:uid="{00000000-0005-0000-0000-0000CA230000}"/>
    <cellStyle name="Currency [0] 5542" xfId="9165" hidden="1" xr:uid="{00000000-0005-0000-0000-0000EE230000}"/>
    <cellStyle name="Currency [0] 5543" xfId="9169" hidden="1" xr:uid="{00000000-0005-0000-0000-0000F2230000}"/>
    <cellStyle name="Currency [0] 5544" xfId="9230" hidden="1" xr:uid="{00000000-0005-0000-0000-00002F240000}"/>
    <cellStyle name="Currency [0] 5545" xfId="9046" hidden="1" xr:uid="{00000000-0005-0000-0000-000077230000}"/>
    <cellStyle name="Currency [0] 5546" xfId="9212" hidden="1" xr:uid="{00000000-0005-0000-0000-00001D240000}"/>
    <cellStyle name="Currency [0] 5547" xfId="9235" hidden="1" xr:uid="{00000000-0005-0000-0000-000034240000}"/>
    <cellStyle name="Currency [0] 5548" xfId="9237" hidden="1" xr:uid="{00000000-0005-0000-0000-000036240000}"/>
    <cellStyle name="Currency [0] 5549" xfId="9093" hidden="1" xr:uid="{00000000-0005-0000-0000-0000A6230000}"/>
    <cellStyle name="Currency [0] 555" xfId="636" hidden="1" xr:uid="{00000000-0005-0000-0000-00009D020000}"/>
    <cellStyle name="Currency [0] 5550" xfId="9192" hidden="1" xr:uid="{00000000-0005-0000-0000-000009240000}"/>
    <cellStyle name="Currency [0] 5551" xfId="9159" hidden="1" xr:uid="{00000000-0005-0000-0000-0000E8230000}"/>
    <cellStyle name="Currency [0] 5552" xfId="9177" hidden="1" xr:uid="{00000000-0005-0000-0000-0000FA230000}"/>
    <cellStyle name="Currency [0] 5553" xfId="9174" hidden="1" xr:uid="{00000000-0005-0000-0000-0000F7230000}"/>
    <cellStyle name="Currency [0] 5554" xfId="9241" hidden="1" xr:uid="{00000000-0005-0000-0000-00003A240000}"/>
    <cellStyle name="Currency [0] 5555" xfId="9126" hidden="1" xr:uid="{00000000-0005-0000-0000-0000C7230000}"/>
    <cellStyle name="Currency [0] 5556" xfId="9226" hidden="1" xr:uid="{00000000-0005-0000-0000-00002B240000}"/>
    <cellStyle name="Currency [0] 5557" xfId="9248" hidden="1" xr:uid="{00000000-0005-0000-0000-000041240000}"/>
    <cellStyle name="Currency [0] 5558" xfId="9250" hidden="1" xr:uid="{00000000-0005-0000-0000-000043240000}"/>
    <cellStyle name="Currency [0] 5559" xfId="9178" hidden="1" xr:uid="{00000000-0005-0000-0000-0000FB230000}"/>
    <cellStyle name="Currency [0] 556" xfId="637" hidden="1" xr:uid="{00000000-0005-0000-0000-00009E020000}"/>
    <cellStyle name="Currency [0] 5560" xfId="9210" hidden="1" xr:uid="{00000000-0005-0000-0000-00001B240000}"/>
    <cellStyle name="Currency [0] 5561" xfId="9062" hidden="1" xr:uid="{00000000-0005-0000-0000-000087230000}"/>
    <cellStyle name="Currency [0] 5562" xfId="9196" hidden="1" xr:uid="{00000000-0005-0000-0000-00000D240000}"/>
    <cellStyle name="Currency [0] 5563" xfId="9193" hidden="1" xr:uid="{00000000-0005-0000-0000-00000A240000}"/>
    <cellStyle name="Currency [0] 5564" xfId="9254" hidden="1" xr:uid="{00000000-0005-0000-0000-000047240000}"/>
    <cellStyle name="Currency [0] 5565" xfId="9089" hidden="1" xr:uid="{00000000-0005-0000-0000-0000A2230000}"/>
    <cellStyle name="Currency [0] 5566" xfId="9238" hidden="1" xr:uid="{00000000-0005-0000-0000-000037240000}"/>
    <cellStyle name="Currency [0] 5567" xfId="9258" hidden="1" xr:uid="{00000000-0005-0000-0000-00004B240000}"/>
    <cellStyle name="Currency [0] 5568" xfId="9260" hidden="1" xr:uid="{00000000-0005-0000-0000-00004D240000}"/>
    <cellStyle name="Currency [0] 5569" xfId="9197" hidden="1" xr:uid="{00000000-0005-0000-0000-00000E240000}"/>
    <cellStyle name="Currency [0] 557" xfId="602" hidden="1" xr:uid="{00000000-0005-0000-0000-00007B020000}"/>
    <cellStyle name="Currency [0] 5570" xfId="9225" hidden="1" xr:uid="{00000000-0005-0000-0000-00002A240000}"/>
    <cellStyle name="Currency [0] 5571" xfId="9185" hidden="1" xr:uid="{00000000-0005-0000-0000-000002240000}"/>
    <cellStyle name="Currency [0] 5572" xfId="9214" hidden="1" xr:uid="{00000000-0005-0000-0000-00001F240000}"/>
    <cellStyle name="Currency [0] 5573" xfId="9211" hidden="1" xr:uid="{00000000-0005-0000-0000-00001C240000}"/>
    <cellStyle name="Currency [0] 5574" xfId="9264" hidden="1" xr:uid="{00000000-0005-0000-0000-000051240000}"/>
    <cellStyle name="Currency [0] 5575" xfId="9092" hidden="1" xr:uid="{00000000-0005-0000-0000-0000A5230000}"/>
    <cellStyle name="Currency [0] 5576" xfId="9251" hidden="1" xr:uid="{00000000-0005-0000-0000-000044240000}"/>
    <cellStyle name="Currency [0] 5577" xfId="9268" hidden="1" xr:uid="{00000000-0005-0000-0000-000055240000}"/>
    <cellStyle name="Currency [0] 5578" xfId="9270" hidden="1" xr:uid="{00000000-0005-0000-0000-000057240000}"/>
    <cellStyle name="Currency [0] 5579" xfId="9151" hidden="1" xr:uid="{00000000-0005-0000-0000-0000E0230000}"/>
    <cellStyle name="Currency [0] 558" xfId="617" hidden="1" xr:uid="{00000000-0005-0000-0000-00008A020000}"/>
    <cellStyle name="Currency [0] 5580" xfId="9187" hidden="1" xr:uid="{00000000-0005-0000-0000-000004240000}"/>
    <cellStyle name="Currency [0] 5581" xfId="9256" hidden="1" xr:uid="{00000000-0005-0000-0000-000049240000}"/>
    <cellStyle name="Currency [0] 5582" xfId="9244" hidden="1" xr:uid="{00000000-0005-0000-0000-00003D240000}"/>
    <cellStyle name="Currency [0] 5583" xfId="9261" hidden="1" xr:uid="{00000000-0005-0000-0000-00004E240000}"/>
    <cellStyle name="Currency [0] 5584" xfId="9272" hidden="1" xr:uid="{00000000-0005-0000-0000-000059240000}"/>
    <cellStyle name="Currency [0] 5585" xfId="9120" hidden="1" xr:uid="{00000000-0005-0000-0000-0000C1230000}"/>
    <cellStyle name="Currency [0] 5586" xfId="9184" hidden="1" xr:uid="{00000000-0005-0000-0000-000001240000}"/>
    <cellStyle name="Currency [0] 5587" xfId="9276" hidden="1" xr:uid="{00000000-0005-0000-0000-00005D240000}"/>
    <cellStyle name="Currency [0] 5588" xfId="9278" hidden="1" xr:uid="{00000000-0005-0000-0000-00005F240000}"/>
    <cellStyle name="Currency [0] 5589" xfId="9233" hidden="1" xr:uid="{00000000-0005-0000-0000-000032240000}"/>
    <cellStyle name="Currency [0] 559" xfId="183" hidden="1" xr:uid="{00000000-0005-0000-0000-0000D8000000}"/>
    <cellStyle name="Currency [0] 5590" xfId="9245" hidden="1" xr:uid="{00000000-0005-0000-0000-00003E240000}"/>
    <cellStyle name="Currency [0] 5591" xfId="9273" hidden="1" xr:uid="{00000000-0005-0000-0000-00005A240000}"/>
    <cellStyle name="Currency [0] 5592" xfId="9246" hidden="1" xr:uid="{00000000-0005-0000-0000-00003F240000}"/>
    <cellStyle name="Currency [0] 5593" xfId="9279" hidden="1" xr:uid="{00000000-0005-0000-0000-000060240000}"/>
    <cellStyle name="Currency [0] 5594" xfId="9281" hidden="1" xr:uid="{00000000-0005-0000-0000-000062240000}"/>
    <cellStyle name="Currency [0] 5595" xfId="9274" hidden="1" xr:uid="{00000000-0005-0000-0000-00005B240000}"/>
    <cellStyle name="Currency [0] 5596" xfId="9220" hidden="1" xr:uid="{00000000-0005-0000-0000-000025240000}"/>
    <cellStyle name="Currency [0] 5597" xfId="9284" hidden="1" xr:uid="{00000000-0005-0000-0000-000065240000}"/>
    <cellStyle name="Currency [0] 5598" xfId="9286" hidden="1" xr:uid="{00000000-0005-0000-0000-000067240000}"/>
    <cellStyle name="Currency [0] 5599" xfId="9003" hidden="1" xr:uid="{00000000-0005-0000-0000-00004C230000}"/>
    <cellStyle name="Currency [0] 56" xfId="145" hidden="1" xr:uid="{00000000-0005-0000-0000-0000B2000000}"/>
    <cellStyle name="Currency [0] 560" xfId="612" hidden="1" xr:uid="{00000000-0005-0000-0000-000085020000}"/>
    <cellStyle name="Currency [0] 5600" xfId="9025" hidden="1" xr:uid="{00000000-0005-0000-0000-000062230000}"/>
    <cellStyle name="Currency [0] 5601" xfId="9290" hidden="1" xr:uid="{00000000-0005-0000-0000-00006B240000}"/>
    <cellStyle name="Currency [0] 5602" xfId="9297" hidden="1" xr:uid="{00000000-0005-0000-0000-000072240000}"/>
    <cellStyle name="Currency [0] 5603" xfId="9299" hidden="1" xr:uid="{00000000-0005-0000-0000-000074240000}"/>
    <cellStyle name="Currency [0] 5604" xfId="8990" hidden="1" xr:uid="{00000000-0005-0000-0000-00003F230000}"/>
    <cellStyle name="Currency [0] 5605" xfId="9293" hidden="1" xr:uid="{00000000-0005-0000-0000-00006E240000}"/>
    <cellStyle name="Currency [0] 5606" xfId="9302" hidden="1" xr:uid="{00000000-0005-0000-0000-000077240000}"/>
    <cellStyle name="Currency [0] 5607" xfId="9304" hidden="1" xr:uid="{00000000-0005-0000-0000-000079240000}"/>
    <cellStyle name="Currency [0] 5608" xfId="9292" hidden="1" xr:uid="{00000000-0005-0000-0000-00006D240000}"/>
    <cellStyle name="Currency [0] 5609" xfId="9002" hidden="1" xr:uid="{00000000-0005-0000-0000-00004B230000}"/>
    <cellStyle name="Currency [0] 561" xfId="610" hidden="1" xr:uid="{00000000-0005-0000-0000-000083020000}"/>
    <cellStyle name="Currency [0] 5610" xfId="9315" hidden="1" xr:uid="{00000000-0005-0000-0000-000084240000}"/>
    <cellStyle name="Currency [0] 5611" xfId="9324" hidden="1" xr:uid="{00000000-0005-0000-0000-00008D240000}"/>
    <cellStyle name="Currency [0] 5612" xfId="9335" hidden="1" xr:uid="{00000000-0005-0000-0000-000098240000}"/>
    <cellStyle name="Currency [0] 5613" xfId="9341" hidden="1" xr:uid="{00000000-0005-0000-0000-00009E240000}"/>
    <cellStyle name="Currency [0] 5614" xfId="9313" hidden="1" xr:uid="{00000000-0005-0000-0000-000082240000}"/>
    <cellStyle name="Currency [0] 5615" xfId="9331" hidden="1" xr:uid="{00000000-0005-0000-0000-000094240000}"/>
    <cellStyle name="Currency [0] 5616" xfId="9353" hidden="1" xr:uid="{00000000-0005-0000-0000-0000AA240000}"/>
    <cellStyle name="Currency [0] 5617" xfId="9355" hidden="1" xr:uid="{00000000-0005-0000-0000-0000AC240000}"/>
    <cellStyle name="Currency [0] 5618" xfId="9287" hidden="1" xr:uid="{00000000-0005-0000-0000-000068240000}"/>
    <cellStyle name="Currency [0] 5619" xfId="8998" hidden="1" xr:uid="{00000000-0005-0000-0000-000047230000}"/>
    <cellStyle name="Currency [0] 562" xfId="639" hidden="1" xr:uid="{00000000-0005-0000-0000-0000A0020000}"/>
    <cellStyle name="Currency [0] 5620" xfId="9327" hidden="1" xr:uid="{00000000-0005-0000-0000-000090240000}"/>
    <cellStyle name="Currency [0] 5621" xfId="8994" hidden="1" xr:uid="{00000000-0005-0000-0000-000043230000}"/>
    <cellStyle name="Currency [0] 5622" xfId="9316" hidden="1" xr:uid="{00000000-0005-0000-0000-000085240000}"/>
    <cellStyle name="Currency [0] 5623" xfId="9360" hidden="1" xr:uid="{00000000-0005-0000-0000-0000B1240000}"/>
    <cellStyle name="Currency [0] 5624" xfId="9328" hidden="1" xr:uid="{00000000-0005-0000-0000-000091240000}"/>
    <cellStyle name="Currency [0] 5625" xfId="9336" hidden="1" xr:uid="{00000000-0005-0000-0000-000099240000}"/>
    <cellStyle name="Currency [0] 5626" xfId="9372" hidden="1" xr:uid="{00000000-0005-0000-0000-0000BD240000}"/>
    <cellStyle name="Currency [0] 5627" xfId="9374" hidden="1" xr:uid="{00000000-0005-0000-0000-0000BF240000}"/>
    <cellStyle name="Currency [0] 5628" xfId="9330" hidden="1" xr:uid="{00000000-0005-0000-0000-000093240000}"/>
    <cellStyle name="Currency [0] 5629" xfId="9343" hidden="1" xr:uid="{00000000-0005-0000-0000-0000A0240000}"/>
    <cellStyle name="Currency [0] 563" xfId="555" hidden="1" xr:uid="{00000000-0005-0000-0000-00004C020000}"/>
    <cellStyle name="Currency [0] 5630" xfId="9348" hidden="1" xr:uid="{00000000-0005-0000-0000-0000A5240000}"/>
    <cellStyle name="Currency [0] 5631" xfId="9342" hidden="1" xr:uid="{00000000-0005-0000-0000-00009F240000}"/>
    <cellStyle name="Currency [0] 5632" xfId="9390" hidden="1" xr:uid="{00000000-0005-0000-0000-0000CF240000}"/>
    <cellStyle name="Currency [0] 5633" xfId="9398" hidden="1" xr:uid="{00000000-0005-0000-0000-0000D7240000}"/>
    <cellStyle name="Currency [0] 5634" xfId="9326" hidden="1" xr:uid="{00000000-0005-0000-0000-00008F240000}"/>
    <cellStyle name="Currency [0] 5635" xfId="9384" hidden="1" xr:uid="{00000000-0005-0000-0000-0000C9240000}"/>
    <cellStyle name="Currency [0] 5636" xfId="9407" hidden="1" xr:uid="{00000000-0005-0000-0000-0000E0240000}"/>
    <cellStyle name="Currency [0] 5637" xfId="9409" hidden="1" xr:uid="{00000000-0005-0000-0000-0000E2240000}"/>
    <cellStyle name="Currency [0] 5638" xfId="9309" hidden="1" xr:uid="{00000000-0005-0000-0000-00007E240000}"/>
    <cellStyle name="Currency [0] 5639" xfId="9319" hidden="1" xr:uid="{00000000-0005-0000-0000-000088240000}"/>
    <cellStyle name="Currency [0] 564" xfId="631" hidden="1" xr:uid="{00000000-0005-0000-0000-000098020000}"/>
    <cellStyle name="Currency [0] 5640" xfId="9381" hidden="1" xr:uid="{00000000-0005-0000-0000-0000C6240000}"/>
    <cellStyle name="Currency [0] 5641" xfId="9346" hidden="1" xr:uid="{00000000-0005-0000-0000-0000A3240000}"/>
    <cellStyle name="Currency [0] 5642" xfId="9295" hidden="1" xr:uid="{00000000-0005-0000-0000-000070240000}"/>
    <cellStyle name="Currency [0] 5643" xfId="9417" hidden="1" xr:uid="{00000000-0005-0000-0000-0000EA240000}"/>
    <cellStyle name="Currency [0] 5644" xfId="9382" hidden="1" xr:uid="{00000000-0005-0000-0000-0000C7240000}"/>
    <cellStyle name="Currency [0] 5645" xfId="9393" hidden="1" xr:uid="{00000000-0005-0000-0000-0000D2240000}"/>
    <cellStyle name="Currency [0] 5646" xfId="9425" hidden="1" xr:uid="{00000000-0005-0000-0000-0000F2240000}"/>
    <cellStyle name="Currency [0] 5647" xfId="9427" hidden="1" xr:uid="{00000000-0005-0000-0000-0000F4240000}"/>
    <cellStyle name="Currency [0] 5648" xfId="9379" hidden="1" xr:uid="{00000000-0005-0000-0000-0000C4240000}"/>
    <cellStyle name="Currency [0] 5649" xfId="9378" hidden="1" xr:uid="{00000000-0005-0000-0000-0000C3240000}"/>
    <cellStyle name="Currency [0] 565" xfId="641" hidden="1" xr:uid="{00000000-0005-0000-0000-0000A2020000}"/>
    <cellStyle name="Currency [0] 5650" xfId="9368" hidden="1" xr:uid="{00000000-0005-0000-0000-0000B9240000}"/>
    <cellStyle name="Currency [0] 5651" xfId="9364" hidden="1" xr:uid="{00000000-0005-0000-0000-0000B5240000}"/>
    <cellStyle name="Currency [0] 5652" xfId="9366" hidden="1" xr:uid="{00000000-0005-0000-0000-0000B7240000}"/>
    <cellStyle name="Currency [0] 5653" xfId="9434" hidden="1" xr:uid="{00000000-0005-0000-0000-0000FB240000}"/>
    <cellStyle name="Currency [0] 5654" xfId="8996" hidden="1" xr:uid="{00000000-0005-0000-0000-000045230000}"/>
    <cellStyle name="Currency [0] 5655" xfId="9412" hidden="1" xr:uid="{00000000-0005-0000-0000-0000E5240000}"/>
    <cellStyle name="Currency [0] 5656" xfId="9440" hidden="1" xr:uid="{00000000-0005-0000-0000-000001250000}"/>
    <cellStyle name="Currency [0] 5657" xfId="9442" hidden="1" xr:uid="{00000000-0005-0000-0000-000003250000}"/>
    <cellStyle name="Currency [0] 5658" xfId="9317" hidden="1" xr:uid="{00000000-0005-0000-0000-000086240000}"/>
    <cellStyle name="Currency [0] 5659" xfId="9391" hidden="1" xr:uid="{00000000-0005-0000-0000-0000D0240000}"/>
    <cellStyle name="Currency [0] 566" xfId="642" hidden="1" xr:uid="{00000000-0005-0000-0000-0000A3020000}"/>
    <cellStyle name="Currency [0] 5660" xfId="9347" hidden="1" xr:uid="{00000000-0005-0000-0000-0000A4240000}"/>
    <cellStyle name="Currency [0] 5661" xfId="9383" hidden="1" xr:uid="{00000000-0005-0000-0000-0000C8240000}"/>
    <cellStyle name="Currency [0] 5662" xfId="9387" hidden="1" xr:uid="{00000000-0005-0000-0000-0000CC240000}"/>
    <cellStyle name="Currency [0] 5663" xfId="9448" hidden="1" xr:uid="{00000000-0005-0000-0000-000009250000}"/>
    <cellStyle name="Currency [0] 5664" xfId="9031" hidden="1" xr:uid="{00000000-0005-0000-0000-000068230000}"/>
    <cellStyle name="Currency [0] 5665" xfId="9430" hidden="1" xr:uid="{00000000-0005-0000-0000-0000F7240000}"/>
    <cellStyle name="Currency [0] 5666" xfId="9453" hidden="1" xr:uid="{00000000-0005-0000-0000-00000E250000}"/>
    <cellStyle name="Currency [0] 5667" xfId="9455" hidden="1" xr:uid="{00000000-0005-0000-0000-000010250000}"/>
    <cellStyle name="Currency [0] 5668" xfId="9311" hidden="1" xr:uid="{00000000-0005-0000-0000-000080240000}"/>
    <cellStyle name="Currency [0] 5669" xfId="9410" hidden="1" xr:uid="{00000000-0005-0000-0000-0000E3240000}"/>
    <cellStyle name="Currency [0] 567" xfId="613" hidden="1" xr:uid="{00000000-0005-0000-0000-000086020000}"/>
    <cellStyle name="Currency [0] 5670" xfId="9377" hidden="1" xr:uid="{00000000-0005-0000-0000-0000C2240000}"/>
    <cellStyle name="Currency [0] 5671" xfId="9395" hidden="1" xr:uid="{00000000-0005-0000-0000-0000D4240000}"/>
    <cellStyle name="Currency [0] 5672" xfId="9392" hidden="1" xr:uid="{00000000-0005-0000-0000-0000D1240000}"/>
    <cellStyle name="Currency [0] 5673" xfId="9459" hidden="1" xr:uid="{00000000-0005-0000-0000-000014250000}"/>
    <cellStyle name="Currency [0] 5674" xfId="9344" hidden="1" xr:uid="{00000000-0005-0000-0000-0000A1240000}"/>
    <cellStyle name="Currency [0] 5675" xfId="9444" hidden="1" xr:uid="{00000000-0005-0000-0000-000005250000}"/>
    <cellStyle name="Currency [0] 5676" xfId="9466" hidden="1" xr:uid="{00000000-0005-0000-0000-00001B250000}"/>
    <cellStyle name="Currency [0] 5677" xfId="9468" hidden="1" xr:uid="{00000000-0005-0000-0000-00001D250000}"/>
    <cellStyle name="Currency [0] 5678" xfId="9396" hidden="1" xr:uid="{00000000-0005-0000-0000-0000D5240000}"/>
    <cellStyle name="Currency [0] 5679" xfId="9428" hidden="1" xr:uid="{00000000-0005-0000-0000-0000F5240000}"/>
    <cellStyle name="Currency [0] 568" xfId="625" hidden="1" xr:uid="{00000000-0005-0000-0000-000092020000}"/>
    <cellStyle name="Currency [0] 5680" xfId="9076" hidden="1" xr:uid="{00000000-0005-0000-0000-000095230000}"/>
    <cellStyle name="Currency [0] 5681" xfId="9414" hidden="1" xr:uid="{00000000-0005-0000-0000-0000E7240000}"/>
    <cellStyle name="Currency [0] 5682" xfId="9411" hidden="1" xr:uid="{00000000-0005-0000-0000-0000E4240000}"/>
    <cellStyle name="Currency [0] 5683" xfId="9472" hidden="1" xr:uid="{00000000-0005-0000-0000-000021250000}"/>
    <cellStyle name="Currency [0] 5684" xfId="9307" hidden="1" xr:uid="{00000000-0005-0000-0000-00007C240000}"/>
    <cellStyle name="Currency [0] 5685" xfId="9456" hidden="1" xr:uid="{00000000-0005-0000-0000-000011250000}"/>
    <cellStyle name="Currency [0] 5686" xfId="9476" hidden="1" xr:uid="{00000000-0005-0000-0000-000025250000}"/>
    <cellStyle name="Currency [0] 5687" xfId="9478" hidden="1" xr:uid="{00000000-0005-0000-0000-000027250000}"/>
    <cellStyle name="Currency [0] 5688" xfId="9415" hidden="1" xr:uid="{00000000-0005-0000-0000-0000E8240000}"/>
    <cellStyle name="Currency [0] 5689" xfId="9443" hidden="1" xr:uid="{00000000-0005-0000-0000-000004250000}"/>
    <cellStyle name="Currency [0] 569" xfId="605" hidden="1" xr:uid="{00000000-0005-0000-0000-00007E020000}"/>
    <cellStyle name="Currency [0] 5690" xfId="9403" hidden="1" xr:uid="{00000000-0005-0000-0000-0000DC240000}"/>
    <cellStyle name="Currency [0] 5691" xfId="9432" hidden="1" xr:uid="{00000000-0005-0000-0000-0000F9240000}"/>
    <cellStyle name="Currency [0] 5692" xfId="9429" hidden="1" xr:uid="{00000000-0005-0000-0000-0000F6240000}"/>
    <cellStyle name="Currency [0] 5693" xfId="9482" hidden="1" xr:uid="{00000000-0005-0000-0000-00002B250000}"/>
    <cellStyle name="Currency [0] 5694" xfId="9310" hidden="1" xr:uid="{00000000-0005-0000-0000-00007F240000}"/>
    <cellStyle name="Currency [0] 5695" xfId="9469" hidden="1" xr:uid="{00000000-0005-0000-0000-00001E250000}"/>
    <cellStyle name="Currency [0] 5696" xfId="9486" hidden="1" xr:uid="{00000000-0005-0000-0000-00002F250000}"/>
    <cellStyle name="Currency [0] 5697" xfId="9488" hidden="1" xr:uid="{00000000-0005-0000-0000-000031250000}"/>
    <cellStyle name="Currency [0] 5698" xfId="9369" hidden="1" xr:uid="{00000000-0005-0000-0000-0000BA240000}"/>
    <cellStyle name="Currency [0] 5699" xfId="9405" hidden="1" xr:uid="{00000000-0005-0000-0000-0000DE240000}"/>
    <cellStyle name="Currency [0] 57" xfId="102" hidden="1" xr:uid="{00000000-0005-0000-0000-000087000000}"/>
    <cellStyle name="Currency [0] 570" xfId="620" hidden="1" xr:uid="{00000000-0005-0000-0000-00008D020000}"/>
    <cellStyle name="Currency [0] 5700" xfId="9474" hidden="1" xr:uid="{00000000-0005-0000-0000-000023250000}"/>
    <cellStyle name="Currency [0] 5701" xfId="9462" hidden="1" xr:uid="{00000000-0005-0000-0000-000017250000}"/>
    <cellStyle name="Currency [0] 5702" xfId="9479" hidden="1" xr:uid="{00000000-0005-0000-0000-000028250000}"/>
    <cellStyle name="Currency [0] 5703" xfId="9490" hidden="1" xr:uid="{00000000-0005-0000-0000-000033250000}"/>
    <cellStyle name="Currency [0] 5704" xfId="9338" hidden="1" xr:uid="{00000000-0005-0000-0000-00009B240000}"/>
    <cellStyle name="Currency [0] 5705" xfId="9402" hidden="1" xr:uid="{00000000-0005-0000-0000-0000DB240000}"/>
    <cellStyle name="Currency [0] 5706" xfId="9494" hidden="1" xr:uid="{00000000-0005-0000-0000-000037250000}"/>
    <cellStyle name="Currency [0] 5707" xfId="9496" hidden="1" xr:uid="{00000000-0005-0000-0000-000039250000}"/>
    <cellStyle name="Currency [0] 5708" xfId="9451" hidden="1" xr:uid="{00000000-0005-0000-0000-00000C250000}"/>
    <cellStyle name="Currency [0] 5709" xfId="9463" hidden="1" xr:uid="{00000000-0005-0000-0000-000018250000}"/>
    <cellStyle name="Currency [0] 571" xfId="618" hidden="1" xr:uid="{00000000-0005-0000-0000-00008B020000}"/>
    <cellStyle name="Currency [0] 5710" xfId="9491" hidden="1" xr:uid="{00000000-0005-0000-0000-000034250000}"/>
    <cellStyle name="Currency [0] 5711" xfId="9464" hidden="1" xr:uid="{00000000-0005-0000-0000-000019250000}"/>
    <cellStyle name="Currency [0] 5712" xfId="9497" hidden="1" xr:uid="{00000000-0005-0000-0000-00003A250000}"/>
    <cellStyle name="Currency [0] 5713" xfId="9499" hidden="1" xr:uid="{00000000-0005-0000-0000-00003C250000}"/>
    <cellStyle name="Currency [0] 5714" xfId="9492" hidden="1" xr:uid="{00000000-0005-0000-0000-000035250000}"/>
    <cellStyle name="Currency [0] 5715" xfId="9438" hidden="1" xr:uid="{00000000-0005-0000-0000-0000FF240000}"/>
    <cellStyle name="Currency [0] 5716" xfId="9501" hidden="1" xr:uid="{00000000-0005-0000-0000-00003E250000}"/>
    <cellStyle name="Currency [0] 5717" xfId="9503" hidden="1" xr:uid="{00000000-0005-0000-0000-000040250000}"/>
    <cellStyle name="Currency [0] 5718" xfId="9015" hidden="1" xr:uid="{00000000-0005-0000-0000-000058230000}"/>
    <cellStyle name="Currency [0] 5719" xfId="8993" hidden="1" xr:uid="{00000000-0005-0000-0000-000042230000}"/>
    <cellStyle name="Currency [0] 572" xfId="644" hidden="1" xr:uid="{00000000-0005-0000-0000-0000A5020000}"/>
    <cellStyle name="Currency [0] 5720" xfId="9509" hidden="1" xr:uid="{00000000-0005-0000-0000-000046250000}"/>
    <cellStyle name="Currency [0] 5721" xfId="9515" hidden="1" xr:uid="{00000000-0005-0000-0000-00004C250000}"/>
    <cellStyle name="Currency [0] 5722" xfId="9517" hidden="1" xr:uid="{00000000-0005-0000-0000-00004E250000}"/>
    <cellStyle name="Currency [0] 5723" xfId="9010" hidden="1" xr:uid="{00000000-0005-0000-0000-000053230000}"/>
    <cellStyle name="Currency [0] 5724" xfId="9511" hidden="1" xr:uid="{00000000-0005-0000-0000-000048250000}"/>
    <cellStyle name="Currency [0] 5725" xfId="9519" hidden="1" xr:uid="{00000000-0005-0000-0000-000050250000}"/>
    <cellStyle name="Currency [0] 5726" xfId="9521" hidden="1" xr:uid="{00000000-0005-0000-0000-000052250000}"/>
    <cellStyle name="Currency [0] 5727" xfId="9510" hidden="1" xr:uid="{00000000-0005-0000-0000-000047250000}"/>
    <cellStyle name="Currency [0] 5728" xfId="9016" hidden="1" xr:uid="{00000000-0005-0000-0000-000059230000}"/>
    <cellStyle name="Currency [0] 5729" xfId="9532" hidden="1" xr:uid="{00000000-0005-0000-0000-00005D250000}"/>
    <cellStyle name="Currency [0] 573" xfId="557" hidden="1" xr:uid="{00000000-0005-0000-0000-00004E020000}"/>
    <cellStyle name="Currency [0] 5730" xfId="9541" hidden="1" xr:uid="{00000000-0005-0000-0000-000066250000}"/>
    <cellStyle name="Currency [0] 5731" xfId="9552" hidden="1" xr:uid="{00000000-0005-0000-0000-000071250000}"/>
    <cellStyle name="Currency [0] 5732" xfId="9558" hidden="1" xr:uid="{00000000-0005-0000-0000-000077250000}"/>
    <cellStyle name="Currency [0] 5733" xfId="9530" hidden="1" xr:uid="{00000000-0005-0000-0000-00005B250000}"/>
    <cellStyle name="Currency [0] 5734" xfId="9548" hidden="1" xr:uid="{00000000-0005-0000-0000-00006D250000}"/>
    <cellStyle name="Currency [0] 5735" xfId="9570" hidden="1" xr:uid="{00000000-0005-0000-0000-000083250000}"/>
    <cellStyle name="Currency [0] 5736" xfId="9572" hidden="1" xr:uid="{00000000-0005-0000-0000-000085250000}"/>
    <cellStyle name="Currency [0] 5737" xfId="9506" hidden="1" xr:uid="{00000000-0005-0000-0000-000043250000}"/>
    <cellStyle name="Currency [0] 5738" xfId="9020" hidden="1" xr:uid="{00000000-0005-0000-0000-00005D230000}"/>
    <cellStyle name="Currency [0] 5739" xfId="9544" hidden="1" xr:uid="{00000000-0005-0000-0000-000069250000}"/>
    <cellStyle name="Currency [0] 574" xfId="638" hidden="1" xr:uid="{00000000-0005-0000-0000-00009F020000}"/>
    <cellStyle name="Currency [0] 5740" xfId="9036" hidden="1" xr:uid="{00000000-0005-0000-0000-00006D230000}"/>
    <cellStyle name="Currency [0] 5741" xfId="9533" hidden="1" xr:uid="{00000000-0005-0000-0000-00005E250000}"/>
    <cellStyle name="Currency [0] 5742" xfId="9577" hidden="1" xr:uid="{00000000-0005-0000-0000-00008A250000}"/>
    <cellStyle name="Currency [0] 5743" xfId="9545" hidden="1" xr:uid="{00000000-0005-0000-0000-00006A250000}"/>
    <cellStyle name="Currency [0] 5744" xfId="9553" hidden="1" xr:uid="{00000000-0005-0000-0000-000072250000}"/>
    <cellStyle name="Currency [0] 5745" xfId="9589" hidden="1" xr:uid="{00000000-0005-0000-0000-000096250000}"/>
    <cellStyle name="Currency [0] 5746" xfId="9591" hidden="1" xr:uid="{00000000-0005-0000-0000-000098250000}"/>
    <cellStyle name="Currency [0] 5747" xfId="9547" hidden="1" xr:uid="{00000000-0005-0000-0000-00006C250000}"/>
    <cellStyle name="Currency [0] 5748" xfId="9560" hidden="1" xr:uid="{00000000-0005-0000-0000-000079250000}"/>
    <cellStyle name="Currency [0] 5749" xfId="9565" hidden="1" xr:uid="{00000000-0005-0000-0000-00007E250000}"/>
    <cellStyle name="Currency [0] 575" xfId="645" hidden="1" xr:uid="{00000000-0005-0000-0000-0000A6020000}"/>
    <cellStyle name="Currency [0] 5750" xfId="9559" hidden="1" xr:uid="{00000000-0005-0000-0000-000078250000}"/>
    <cellStyle name="Currency [0] 5751" xfId="9607" hidden="1" xr:uid="{00000000-0005-0000-0000-0000A8250000}"/>
    <cellStyle name="Currency [0] 5752" xfId="9615" hidden="1" xr:uid="{00000000-0005-0000-0000-0000B0250000}"/>
    <cellStyle name="Currency [0] 5753" xfId="9543" hidden="1" xr:uid="{00000000-0005-0000-0000-000068250000}"/>
    <cellStyle name="Currency [0] 5754" xfId="9601" hidden="1" xr:uid="{00000000-0005-0000-0000-0000A2250000}"/>
    <cellStyle name="Currency [0] 5755" xfId="9624" hidden="1" xr:uid="{00000000-0005-0000-0000-0000B9250000}"/>
    <cellStyle name="Currency [0] 5756" xfId="9626" hidden="1" xr:uid="{00000000-0005-0000-0000-0000BB250000}"/>
    <cellStyle name="Currency [0] 5757" xfId="9526" hidden="1" xr:uid="{00000000-0005-0000-0000-000057250000}"/>
    <cellStyle name="Currency [0] 5758" xfId="9536" hidden="1" xr:uid="{00000000-0005-0000-0000-000061250000}"/>
    <cellStyle name="Currency [0] 5759" xfId="9598" hidden="1" xr:uid="{00000000-0005-0000-0000-00009F250000}"/>
    <cellStyle name="Currency [0] 576" xfId="646" hidden="1" xr:uid="{00000000-0005-0000-0000-0000A7020000}"/>
    <cellStyle name="Currency [0] 5760" xfId="9563" hidden="1" xr:uid="{00000000-0005-0000-0000-00007C250000}"/>
    <cellStyle name="Currency [0] 5761" xfId="9513" hidden="1" xr:uid="{00000000-0005-0000-0000-00004A250000}"/>
    <cellStyle name="Currency [0] 5762" xfId="9634" hidden="1" xr:uid="{00000000-0005-0000-0000-0000C3250000}"/>
    <cellStyle name="Currency [0] 5763" xfId="9599" hidden="1" xr:uid="{00000000-0005-0000-0000-0000A0250000}"/>
    <cellStyle name="Currency [0] 5764" xfId="9610" hidden="1" xr:uid="{00000000-0005-0000-0000-0000AB250000}"/>
    <cellStyle name="Currency [0] 5765" xfId="9642" hidden="1" xr:uid="{00000000-0005-0000-0000-0000CB250000}"/>
    <cellStyle name="Currency [0] 5766" xfId="9644" hidden="1" xr:uid="{00000000-0005-0000-0000-0000CD250000}"/>
    <cellStyle name="Currency [0] 5767" xfId="9596" hidden="1" xr:uid="{00000000-0005-0000-0000-00009D250000}"/>
    <cellStyle name="Currency [0] 5768" xfId="9595" hidden="1" xr:uid="{00000000-0005-0000-0000-00009C250000}"/>
    <cellStyle name="Currency [0] 5769" xfId="9585" hidden="1" xr:uid="{00000000-0005-0000-0000-000092250000}"/>
    <cellStyle name="Currency [0] 577" xfId="586" hidden="1" xr:uid="{00000000-0005-0000-0000-00006B020000}"/>
    <cellStyle name="Currency [0] 5770" xfId="9581" hidden="1" xr:uid="{00000000-0005-0000-0000-00008E250000}"/>
    <cellStyle name="Currency [0] 5771" xfId="9583" hidden="1" xr:uid="{00000000-0005-0000-0000-000090250000}"/>
    <cellStyle name="Currency [0] 5772" xfId="9651" hidden="1" xr:uid="{00000000-0005-0000-0000-0000D4250000}"/>
    <cellStyle name="Currency [0] 5773" xfId="9022" hidden="1" xr:uid="{00000000-0005-0000-0000-00005F230000}"/>
    <cellStyle name="Currency [0] 5774" xfId="9629" hidden="1" xr:uid="{00000000-0005-0000-0000-0000BE250000}"/>
    <cellStyle name="Currency [0] 5775" xfId="9657" hidden="1" xr:uid="{00000000-0005-0000-0000-0000DA250000}"/>
    <cellStyle name="Currency [0] 5776" xfId="9659" hidden="1" xr:uid="{00000000-0005-0000-0000-0000DC250000}"/>
    <cellStyle name="Currency [0] 5777" xfId="9534" hidden="1" xr:uid="{00000000-0005-0000-0000-00005F250000}"/>
    <cellStyle name="Currency [0] 5778" xfId="9608" hidden="1" xr:uid="{00000000-0005-0000-0000-0000A9250000}"/>
    <cellStyle name="Currency [0] 5779" xfId="9564" hidden="1" xr:uid="{00000000-0005-0000-0000-00007D250000}"/>
    <cellStyle name="Currency [0] 578" xfId="606" hidden="1" xr:uid="{00000000-0005-0000-0000-00007F020000}"/>
    <cellStyle name="Currency [0] 5780" xfId="9600" hidden="1" xr:uid="{00000000-0005-0000-0000-0000A1250000}"/>
    <cellStyle name="Currency [0] 5781" xfId="9604" hidden="1" xr:uid="{00000000-0005-0000-0000-0000A5250000}"/>
    <cellStyle name="Currency [0] 5782" xfId="9665" hidden="1" xr:uid="{00000000-0005-0000-0000-0000E2250000}"/>
    <cellStyle name="Currency [0] 5783" xfId="9009" hidden="1" xr:uid="{00000000-0005-0000-0000-000052230000}"/>
    <cellStyle name="Currency [0] 5784" xfId="9647" hidden="1" xr:uid="{00000000-0005-0000-0000-0000D0250000}"/>
    <cellStyle name="Currency [0] 5785" xfId="9670" hidden="1" xr:uid="{00000000-0005-0000-0000-0000E7250000}"/>
    <cellStyle name="Currency [0] 5786" xfId="9672" hidden="1" xr:uid="{00000000-0005-0000-0000-0000E9250000}"/>
    <cellStyle name="Currency [0] 5787" xfId="9528" hidden="1" xr:uid="{00000000-0005-0000-0000-000059250000}"/>
    <cellStyle name="Currency [0] 5788" xfId="9627" hidden="1" xr:uid="{00000000-0005-0000-0000-0000BC250000}"/>
    <cellStyle name="Currency [0] 5789" xfId="9594" hidden="1" xr:uid="{00000000-0005-0000-0000-00009B250000}"/>
    <cellStyle name="Currency [0] 579" xfId="640" hidden="1" xr:uid="{00000000-0005-0000-0000-0000A1020000}"/>
    <cellStyle name="Currency [0] 5790" xfId="9612" hidden="1" xr:uid="{00000000-0005-0000-0000-0000AD250000}"/>
    <cellStyle name="Currency [0] 5791" xfId="9609" hidden="1" xr:uid="{00000000-0005-0000-0000-0000AA250000}"/>
    <cellStyle name="Currency [0] 5792" xfId="9676" hidden="1" xr:uid="{00000000-0005-0000-0000-0000ED250000}"/>
    <cellStyle name="Currency [0] 5793" xfId="9561" hidden="1" xr:uid="{00000000-0005-0000-0000-00007A250000}"/>
    <cellStyle name="Currency [0] 5794" xfId="9661" hidden="1" xr:uid="{00000000-0005-0000-0000-0000DE250000}"/>
    <cellStyle name="Currency [0] 5795" xfId="9683" hidden="1" xr:uid="{00000000-0005-0000-0000-0000F4250000}"/>
    <cellStyle name="Currency [0] 5796" xfId="9685" hidden="1" xr:uid="{00000000-0005-0000-0000-0000F6250000}"/>
    <cellStyle name="Currency [0] 5797" xfId="9613" hidden="1" xr:uid="{00000000-0005-0000-0000-0000AE250000}"/>
    <cellStyle name="Currency [0] 5798" xfId="9645" hidden="1" xr:uid="{00000000-0005-0000-0000-0000CE250000}"/>
    <cellStyle name="Currency [0] 5799" xfId="8988" hidden="1" xr:uid="{00000000-0005-0000-0000-00003D230000}"/>
    <cellStyle name="Currency [0] 58" xfId="135" hidden="1" xr:uid="{00000000-0005-0000-0000-0000A8000000}"/>
    <cellStyle name="Currency [0] 580" xfId="633" hidden="1" xr:uid="{00000000-0005-0000-0000-00009A020000}"/>
    <cellStyle name="Currency [0] 5800" xfId="9631" hidden="1" xr:uid="{00000000-0005-0000-0000-0000C0250000}"/>
    <cellStyle name="Currency [0] 5801" xfId="9628" hidden="1" xr:uid="{00000000-0005-0000-0000-0000BD250000}"/>
    <cellStyle name="Currency [0] 5802" xfId="9689" hidden="1" xr:uid="{00000000-0005-0000-0000-0000FA250000}"/>
    <cellStyle name="Currency [0] 5803" xfId="9524" hidden="1" xr:uid="{00000000-0005-0000-0000-000055250000}"/>
    <cellStyle name="Currency [0] 5804" xfId="9673" hidden="1" xr:uid="{00000000-0005-0000-0000-0000EA250000}"/>
    <cellStyle name="Currency [0] 5805" xfId="9693" hidden="1" xr:uid="{00000000-0005-0000-0000-0000FE250000}"/>
    <cellStyle name="Currency [0] 5806" xfId="9695" hidden="1" xr:uid="{00000000-0005-0000-0000-000000260000}"/>
    <cellStyle name="Currency [0] 5807" xfId="9632" hidden="1" xr:uid="{00000000-0005-0000-0000-0000C1250000}"/>
    <cellStyle name="Currency [0] 5808" xfId="9660" hidden="1" xr:uid="{00000000-0005-0000-0000-0000DD250000}"/>
    <cellStyle name="Currency [0] 5809" xfId="9620" hidden="1" xr:uid="{00000000-0005-0000-0000-0000B5250000}"/>
    <cellStyle name="Currency [0] 581" xfId="643" hidden="1" xr:uid="{00000000-0005-0000-0000-0000A4020000}"/>
    <cellStyle name="Currency [0] 5810" xfId="9649" hidden="1" xr:uid="{00000000-0005-0000-0000-0000D2250000}"/>
    <cellStyle name="Currency [0] 5811" xfId="9646" hidden="1" xr:uid="{00000000-0005-0000-0000-0000CF250000}"/>
    <cellStyle name="Currency [0] 5812" xfId="9699" hidden="1" xr:uid="{00000000-0005-0000-0000-000004260000}"/>
    <cellStyle name="Currency [0] 5813" xfId="9527" hidden="1" xr:uid="{00000000-0005-0000-0000-000058250000}"/>
    <cellStyle name="Currency [0] 5814" xfId="9686" hidden="1" xr:uid="{00000000-0005-0000-0000-0000F7250000}"/>
    <cellStyle name="Currency [0] 5815" xfId="9703" hidden="1" xr:uid="{00000000-0005-0000-0000-000008260000}"/>
    <cellStyle name="Currency [0] 5816" xfId="9705" hidden="1" xr:uid="{00000000-0005-0000-0000-00000A260000}"/>
    <cellStyle name="Currency [0] 5817" xfId="9586" hidden="1" xr:uid="{00000000-0005-0000-0000-000093250000}"/>
    <cellStyle name="Currency [0] 5818" xfId="9622" hidden="1" xr:uid="{00000000-0005-0000-0000-0000B7250000}"/>
    <cellStyle name="Currency [0] 5819" xfId="9691" hidden="1" xr:uid="{00000000-0005-0000-0000-0000FC250000}"/>
    <cellStyle name="Currency [0] 582" xfId="647" hidden="1" xr:uid="{00000000-0005-0000-0000-0000A8020000}"/>
    <cellStyle name="Currency [0] 5820" xfId="9679" hidden="1" xr:uid="{00000000-0005-0000-0000-0000F0250000}"/>
    <cellStyle name="Currency [0] 5821" xfId="9696" hidden="1" xr:uid="{00000000-0005-0000-0000-000001260000}"/>
    <cellStyle name="Currency [0] 5822" xfId="9707" hidden="1" xr:uid="{00000000-0005-0000-0000-00000C260000}"/>
    <cellStyle name="Currency [0] 5823" xfId="9555" hidden="1" xr:uid="{00000000-0005-0000-0000-000074250000}"/>
    <cellStyle name="Currency [0] 5824" xfId="9619" hidden="1" xr:uid="{00000000-0005-0000-0000-0000B4250000}"/>
    <cellStyle name="Currency [0] 5825" xfId="9711" hidden="1" xr:uid="{00000000-0005-0000-0000-000010260000}"/>
    <cellStyle name="Currency [0] 5826" xfId="9713" hidden="1" xr:uid="{00000000-0005-0000-0000-000012260000}"/>
    <cellStyle name="Currency [0] 5827" xfId="9668" hidden="1" xr:uid="{00000000-0005-0000-0000-0000E5250000}"/>
    <cellStyle name="Currency [0] 5828" xfId="9680" hidden="1" xr:uid="{00000000-0005-0000-0000-0000F1250000}"/>
    <cellStyle name="Currency [0] 5829" xfId="9708" hidden="1" xr:uid="{00000000-0005-0000-0000-00000D260000}"/>
    <cellStyle name="Currency [0] 583" xfId="572" hidden="1" xr:uid="{00000000-0005-0000-0000-00005D020000}"/>
    <cellStyle name="Currency [0] 5830" xfId="9681" hidden="1" xr:uid="{00000000-0005-0000-0000-0000F2250000}"/>
    <cellStyle name="Currency [0] 5831" xfId="9714" hidden="1" xr:uid="{00000000-0005-0000-0000-000013260000}"/>
    <cellStyle name="Currency [0] 5832" xfId="9716" hidden="1" xr:uid="{00000000-0005-0000-0000-000015260000}"/>
    <cellStyle name="Currency [0] 5833" xfId="9709" hidden="1" xr:uid="{00000000-0005-0000-0000-00000E260000}"/>
    <cellStyle name="Currency [0] 5834" xfId="9655" hidden="1" xr:uid="{00000000-0005-0000-0000-0000D8250000}"/>
    <cellStyle name="Currency [0] 5835" xfId="9718" hidden="1" xr:uid="{00000000-0005-0000-0000-000017260000}"/>
    <cellStyle name="Currency [0] 5836" xfId="9720" hidden="1" xr:uid="{00000000-0005-0000-0000-000019260000}"/>
    <cellStyle name="Currency [0] 5837" xfId="9082" hidden="1" xr:uid="{00000000-0005-0000-0000-00009B230000}"/>
    <cellStyle name="Currency [0] 5838" xfId="9023" hidden="1" xr:uid="{00000000-0005-0000-0000-000060230000}"/>
    <cellStyle name="Currency [0] 5839" xfId="9726" hidden="1" xr:uid="{00000000-0005-0000-0000-00001F260000}"/>
    <cellStyle name="Currency [0] 584" xfId="604" hidden="1" xr:uid="{00000000-0005-0000-0000-00007D020000}"/>
    <cellStyle name="Currency [0] 5840" xfId="9732" hidden="1" xr:uid="{00000000-0005-0000-0000-000025260000}"/>
    <cellStyle name="Currency [0] 5841" xfId="9734" hidden="1" xr:uid="{00000000-0005-0000-0000-000027260000}"/>
    <cellStyle name="Currency [0] 5842" xfId="9013" hidden="1" xr:uid="{00000000-0005-0000-0000-000056230000}"/>
    <cellStyle name="Currency [0] 5843" xfId="9728" hidden="1" xr:uid="{00000000-0005-0000-0000-000021260000}"/>
    <cellStyle name="Currency [0] 5844" xfId="9736" hidden="1" xr:uid="{00000000-0005-0000-0000-000029260000}"/>
    <cellStyle name="Currency [0] 5845" xfId="9738" hidden="1" xr:uid="{00000000-0005-0000-0000-00002B260000}"/>
    <cellStyle name="Currency [0] 5846" xfId="9727" hidden="1" xr:uid="{00000000-0005-0000-0000-000020260000}"/>
    <cellStyle name="Currency [0] 5847" xfId="9058" hidden="1" xr:uid="{00000000-0005-0000-0000-000083230000}"/>
    <cellStyle name="Currency [0] 5848" xfId="9749" hidden="1" xr:uid="{00000000-0005-0000-0000-000036260000}"/>
    <cellStyle name="Currency [0] 5849" xfId="9758" hidden="1" xr:uid="{00000000-0005-0000-0000-00003F260000}"/>
    <cellStyle name="Currency [0] 585" xfId="650" hidden="1" xr:uid="{00000000-0005-0000-0000-0000AB020000}"/>
    <cellStyle name="Currency [0] 5850" xfId="9769" hidden="1" xr:uid="{00000000-0005-0000-0000-00004A260000}"/>
    <cellStyle name="Currency [0] 5851" xfId="9775" hidden="1" xr:uid="{00000000-0005-0000-0000-000050260000}"/>
    <cellStyle name="Currency [0] 5852" xfId="9747" hidden="1" xr:uid="{00000000-0005-0000-0000-000034260000}"/>
    <cellStyle name="Currency [0] 5853" xfId="9765" hidden="1" xr:uid="{00000000-0005-0000-0000-000046260000}"/>
    <cellStyle name="Currency [0] 5854" xfId="9787" hidden="1" xr:uid="{00000000-0005-0000-0000-00005C260000}"/>
    <cellStyle name="Currency [0] 5855" xfId="9789" hidden="1" xr:uid="{00000000-0005-0000-0000-00005E260000}"/>
    <cellStyle name="Currency [0] 5856" xfId="9723" hidden="1" xr:uid="{00000000-0005-0000-0000-00001C260000}"/>
    <cellStyle name="Currency [0] 5857" xfId="9012" hidden="1" xr:uid="{00000000-0005-0000-0000-000055230000}"/>
    <cellStyle name="Currency [0] 5858" xfId="9761" hidden="1" xr:uid="{00000000-0005-0000-0000-000042260000}"/>
    <cellStyle name="Currency [0] 5859" xfId="8991" hidden="1" xr:uid="{00000000-0005-0000-0000-000040230000}"/>
    <cellStyle name="Currency [0] 586" xfId="651" hidden="1" xr:uid="{00000000-0005-0000-0000-0000AC020000}"/>
    <cellStyle name="Currency [0] 5860" xfId="9750" hidden="1" xr:uid="{00000000-0005-0000-0000-000037260000}"/>
    <cellStyle name="Currency [0] 5861" xfId="9794" hidden="1" xr:uid="{00000000-0005-0000-0000-000063260000}"/>
    <cellStyle name="Currency [0] 5862" xfId="9762" hidden="1" xr:uid="{00000000-0005-0000-0000-000043260000}"/>
    <cellStyle name="Currency [0] 5863" xfId="9770" hidden="1" xr:uid="{00000000-0005-0000-0000-00004B260000}"/>
    <cellStyle name="Currency [0] 5864" xfId="9806" hidden="1" xr:uid="{00000000-0005-0000-0000-00006F260000}"/>
    <cellStyle name="Currency [0] 5865" xfId="9808" hidden="1" xr:uid="{00000000-0005-0000-0000-000071260000}"/>
    <cellStyle name="Currency [0] 5866" xfId="9764" hidden="1" xr:uid="{00000000-0005-0000-0000-000045260000}"/>
    <cellStyle name="Currency [0] 5867" xfId="9777" hidden="1" xr:uid="{00000000-0005-0000-0000-000052260000}"/>
    <cellStyle name="Currency [0] 5868" xfId="9782" hidden="1" xr:uid="{00000000-0005-0000-0000-000057260000}"/>
    <cellStyle name="Currency [0] 5869" xfId="9776" hidden="1" xr:uid="{00000000-0005-0000-0000-000051260000}"/>
    <cellStyle name="Currency [0] 587" xfId="628" hidden="1" xr:uid="{00000000-0005-0000-0000-000095020000}"/>
    <cellStyle name="Currency [0] 5870" xfId="9824" hidden="1" xr:uid="{00000000-0005-0000-0000-000081260000}"/>
    <cellStyle name="Currency [0] 5871" xfId="9832" hidden="1" xr:uid="{00000000-0005-0000-0000-000089260000}"/>
    <cellStyle name="Currency [0] 5872" xfId="9760" hidden="1" xr:uid="{00000000-0005-0000-0000-000041260000}"/>
    <cellStyle name="Currency [0] 5873" xfId="9818" hidden="1" xr:uid="{00000000-0005-0000-0000-00007B260000}"/>
    <cellStyle name="Currency [0] 5874" xfId="9841" hidden="1" xr:uid="{00000000-0005-0000-0000-000092260000}"/>
    <cellStyle name="Currency [0] 5875" xfId="9843" hidden="1" xr:uid="{00000000-0005-0000-0000-000094260000}"/>
    <cellStyle name="Currency [0] 5876" xfId="9743" hidden="1" xr:uid="{00000000-0005-0000-0000-000030260000}"/>
    <cellStyle name="Currency [0] 5877" xfId="9753" hidden="1" xr:uid="{00000000-0005-0000-0000-00003A260000}"/>
    <cellStyle name="Currency [0] 5878" xfId="9815" hidden="1" xr:uid="{00000000-0005-0000-0000-000078260000}"/>
    <cellStyle name="Currency [0] 5879" xfId="9780" hidden="1" xr:uid="{00000000-0005-0000-0000-000055260000}"/>
    <cellStyle name="Currency [0] 588" xfId="634" hidden="1" xr:uid="{00000000-0005-0000-0000-00009B020000}"/>
    <cellStyle name="Currency [0] 5880" xfId="9730" hidden="1" xr:uid="{00000000-0005-0000-0000-000023260000}"/>
    <cellStyle name="Currency [0] 5881" xfId="9851" hidden="1" xr:uid="{00000000-0005-0000-0000-00009C260000}"/>
    <cellStyle name="Currency [0] 5882" xfId="9816" hidden="1" xr:uid="{00000000-0005-0000-0000-000079260000}"/>
    <cellStyle name="Currency [0] 5883" xfId="9827" hidden="1" xr:uid="{00000000-0005-0000-0000-000084260000}"/>
    <cellStyle name="Currency [0] 5884" xfId="9859" hidden="1" xr:uid="{00000000-0005-0000-0000-0000A4260000}"/>
    <cellStyle name="Currency [0] 5885" xfId="9861" hidden="1" xr:uid="{00000000-0005-0000-0000-0000A6260000}"/>
    <cellStyle name="Currency [0] 5886" xfId="9813" hidden="1" xr:uid="{00000000-0005-0000-0000-000076260000}"/>
    <cellStyle name="Currency [0] 5887" xfId="9812" hidden="1" xr:uid="{00000000-0005-0000-0000-000075260000}"/>
    <cellStyle name="Currency [0] 5888" xfId="9802" hidden="1" xr:uid="{00000000-0005-0000-0000-00006B260000}"/>
    <cellStyle name="Currency [0] 5889" xfId="9798" hidden="1" xr:uid="{00000000-0005-0000-0000-000067260000}"/>
    <cellStyle name="Currency [0] 589" xfId="648" hidden="1" xr:uid="{00000000-0005-0000-0000-0000A9020000}"/>
    <cellStyle name="Currency [0] 5890" xfId="9800" hidden="1" xr:uid="{00000000-0005-0000-0000-000069260000}"/>
    <cellStyle name="Currency [0] 5891" xfId="9868" hidden="1" xr:uid="{00000000-0005-0000-0000-0000AD260000}"/>
    <cellStyle name="Currency [0] 5892" xfId="9027" hidden="1" xr:uid="{00000000-0005-0000-0000-000064230000}"/>
    <cellStyle name="Currency [0] 5893" xfId="9846" hidden="1" xr:uid="{00000000-0005-0000-0000-000097260000}"/>
    <cellStyle name="Currency [0] 5894" xfId="9874" hidden="1" xr:uid="{00000000-0005-0000-0000-0000B3260000}"/>
    <cellStyle name="Currency [0] 5895" xfId="9876" hidden="1" xr:uid="{00000000-0005-0000-0000-0000B5260000}"/>
    <cellStyle name="Currency [0] 5896" xfId="9751" hidden="1" xr:uid="{00000000-0005-0000-0000-000038260000}"/>
    <cellStyle name="Currency [0] 5897" xfId="9825" hidden="1" xr:uid="{00000000-0005-0000-0000-000082260000}"/>
    <cellStyle name="Currency [0] 5898" xfId="9781" hidden="1" xr:uid="{00000000-0005-0000-0000-000056260000}"/>
    <cellStyle name="Currency [0] 5899" xfId="9817" hidden="1" xr:uid="{00000000-0005-0000-0000-00007A260000}"/>
    <cellStyle name="Currency [0] 59" xfId="147" hidden="1" xr:uid="{00000000-0005-0000-0000-0000B4000000}"/>
    <cellStyle name="Currency [0] 590" xfId="635" hidden="1" xr:uid="{00000000-0005-0000-0000-00009C020000}"/>
    <cellStyle name="Currency [0] 5900" xfId="9821" hidden="1" xr:uid="{00000000-0005-0000-0000-00007E260000}"/>
    <cellStyle name="Currency [0] 5901" xfId="9882" hidden="1" xr:uid="{00000000-0005-0000-0000-0000BB260000}"/>
    <cellStyle name="Currency [0] 5902" xfId="9040" hidden="1" xr:uid="{00000000-0005-0000-0000-000071230000}"/>
    <cellStyle name="Currency [0] 5903" xfId="9864" hidden="1" xr:uid="{00000000-0005-0000-0000-0000A9260000}"/>
    <cellStyle name="Currency [0] 5904" xfId="9887" hidden="1" xr:uid="{00000000-0005-0000-0000-0000C0260000}"/>
    <cellStyle name="Currency [0] 5905" xfId="9889" hidden="1" xr:uid="{00000000-0005-0000-0000-0000C2260000}"/>
    <cellStyle name="Currency [0] 5906" xfId="9745" hidden="1" xr:uid="{00000000-0005-0000-0000-000032260000}"/>
    <cellStyle name="Currency [0] 5907" xfId="9844" hidden="1" xr:uid="{00000000-0005-0000-0000-000095260000}"/>
    <cellStyle name="Currency [0] 5908" xfId="9811" hidden="1" xr:uid="{00000000-0005-0000-0000-000074260000}"/>
    <cellStyle name="Currency [0] 5909" xfId="9829" hidden="1" xr:uid="{00000000-0005-0000-0000-000086260000}"/>
    <cellStyle name="Currency [0] 591" xfId="652" hidden="1" xr:uid="{00000000-0005-0000-0000-0000AD020000}"/>
    <cellStyle name="Currency [0] 5910" xfId="9826" hidden="1" xr:uid="{00000000-0005-0000-0000-000083260000}"/>
    <cellStyle name="Currency [0] 5911" xfId="9893" hidden="1" xr:uid="{00000000-0005-0000-0000-0000C6260000}"/>
    <cellStyle name="Currency [0] 5912" xfId="9778" hidden="1" xr:uid="{00000000-0005-0000-0000-000053260000}"/>
    <cellStyle name="Currency [0] 5913" xfId="9878" hidden="1" xr:uid="{00000000-0005-0000-0000-0000B7260000}"/>
    <cellStyle name="Currency [0] 5914" xfId="9900" hidden="1" xr:uid="{00000000-0005-0000-0000-0000CD260000}"/>
    <cellStyle name="Currency [0] 5915" xfId="9902" hidden="1" xr:uid="{00000000-0005-0000-0000-0000CF260000}"/>
    <cellStyle name="Currency [0] 5916" xfId="9830" hidden="1" xr:uid="{00000000-0005-0000-0000-000087260000}"/>
    <cellStyle name="Currency [0] 5917" xfId="9862" hidden="1" xr:uid="{00000000-0005-0000-0000-0000A7260000}"/>
    <cellStyle name="Currency [0] 5918" xfId="8992" hidden="1" xr:uid="{00000000-0005-0000-0000-000041230000}"/>
    <cellStyle name="Currency [0] 5919" xfId="9848" hidden="1" xr:uid="{00000000-0005-0000-0000-000099260000}"/>
    <cellStyle name="Currency [0] 592" xfId="653" hidden="1" xr:uid="{00000000-0005-0000-0000-0000AE020000}"/>
    <cellStyle name="Currency [0] 5920" xfId="9845" hidden="1" xr:uid="{00000000-0005-0000-0000-000096260000}"/>
    <cellStyle name="Currency [0] 5921" xfId="9906" hidden="1" xr:uid="{00000000-0005-0000-0000-0000D3260000}"/>
    <cellStyle name="Currency [0] 5922" xfId="9741" hidden="1" xr:uid="{00000000-0005-0000-0000-00002E260000}"/>
    <cellStyle name="Currency [0] 5923" xfId="9890" hidden="1" xr:uid="{00000000-0005-0000-0000-0000C3260000}"/>
    <cellStyle name="Currency [0] 5924" xfId="9910" hidden="1" xr:uid="{00000000-0005-0000-0000-0000D7260000}"/>
    <cellStyle name="Currency [0] 5925" xfId="9912" hidden="1" xr:uid="{00000000-0005-0000-0000-0000D9260000}"/>
    <cellStyle name="Currency [0] 5926" xfId="9849" hidden="1" xr:uid="{00000000-0005-0000-0000-00009A260000}"/>
    <cellStyle name="Currency [0] 5927" xfId="9877" hidden="1" xr:uid="{00000000-0005-0000-0000-0000B6260000}"/>
    <cellStyle name="Currency [0] 5928" xfId="9837" hidden="1" xr:uid="{00000000-0005-0000-0000-00008E260000}"/>
    <cellStyle name="Currency [0] 5929" xfId="9866" hidden="1" xr:uid="{00000000-0005-0000-0000-0000AB260000}"/>
    <cellStyle name="Currency [0] 593" xfId="649" hidden="1" xr:uid="{00000000-0005-0000-0000-0000AA020000}"/>
    <cellStyle name="Currency [0] 5930" xfId="9863" hidden="1" xr:uid="{00000000-0005-0000-0000-0000A8260000}"/>
    <cellStyle name="Currency [0] 5931" xfId="9916" hidden="1" xr:uid="{00000000-0005-0000-0000-0000DD260000}"/>
    <cellStyle name="Currency [0] 5932" xfId="9744" hidden="1" xr:uid="{00000000-0005-0000-0000-000031260000}"/>
    <cellStyle name="Currency [0] 5933" xfId="9903" hidden="1" xr:uid="{00000000-0005-0000-0000-0000D0260000}"/>
    <cellStyle name="Currency [0] 5934" xfId="9920" hidden="1" xr:uid="{00000000-0005-0000-0000-0000E1260000}"/>
    <cellStyle name="Currency [0] 5935" xfId="9922" hidden="1" xr:uid="{00000000-0005-0000-0000-0000E3260000}"/>
    <cellStyle name="Currency [0] 5936" xfId="9803" hidden="1" xr:uid="{00000000-0005-0000-0000-00006C260000}"/>
    <cellStyle name="Currency [0] 5937" xfId="9839" hidden="1" xr:uid="{00000000-0005-0000-0000-000090260000}"/>
    <cellStyle name="Currency [0] 5938" xfId="9908" hidden="1" xr:uid="{00000000-0005-0000-0000-0000D5260000}"/>
    <cellStyle name="Currency [0] 5939" xfId="9896" hidden="1" xr:uid="{00000000-0005-0000-0000-0000C9260000}"/>
    <cellStyle name="Currency [0] 594" xfId="622" hidden="1" xr:uid="{00000000-0005-0000-0000-00008F020000}"/>
    <cellStyle name="Currency [0] 5940" xfId="9913" hidden="1" xr:uid="{00000000-0005-0000-0000-0000DA260000}"/>
    <cellStyle name="Currency [0] 5941" xfId="9924" hidden="1" xr:uid="{00000000-0005-0000-0000-0000E5260000}"/>
    <cellStyle name="Currency [0] 5942" xfId="9772" hidden="1" xr:uid="{00000000-0005-0000-0000-00004D260000}"/>
    <cellStyle name="Currency [0] 5943" xfId="9836" hidden="1" xr:uid="{00000000-0005-0000-0000-00008D260000}"/>
    <cellStyle name="Currency [0] 5944" xfId="9928" hidden="1" xr:uid="{00000000-0005-0000-0000-0000E9260000}"/>
    <cellStyle name="Currency [0] 5945" xfId="9930" hidden="1" xr:uid="{00000000-0005-0000-0000-0000EB260000}"/>
    <cellStyle name="Currency [0] 5946" xfId="9885" hidden="1" xr:uid="{00000000-0005-0000-0000-0000BE260000}"/>
    <cellStyle name="Currency [0] 5947" xfId="9897" hidden="1" xr:uid="{00000000-0005-0000-0000-0000CA260000}"/>
    <cellStyle name="Currency [0] 5948" xfId="9925" hidden="1" xr:uid="{00000000-0005-0000-0000-0000E6260000}"/>
    <cellStyle name="Currency [0] 5949" xfId="9898" hidden="1" xr:uid="{00000000-0005-0000-0000-0000CB260000}"/>
    <cellStyle name="Currency [0] 595" xfId="654" hidden="1" xr:uid="{00000000-0005-0000-0000-0000AF020000}"/>
    <cellStyle name="Currency [0] 5950" xfId="9931" hidden="1" xr:uid="{00000000-0005-0000-0000-0000EC260000}"/>
    <cellStyle name="Currency [0] 5951" xfId="9933" hidden="1" xr:uid="{00000000-0005-0000-0000-0000EE260000}"/>
    <cellStyle name="Currency [0] 5952" xfId="9926" hidden="1" xr:uid="{00000000-0005-0000-0000-0000E7260000}"/>
    <cellStyle name="Currency [0] 5953" xfId="9872" hidden="1" xr:uid="{00000000-0005-0000-0000-0000B1260000}"/>
    <cellStyle name="Currency [0] 5954" xfId="9935" hidden="1" xr:uid="{00000000-0005-0000-0000-0000F0260000}"/>
    <cellStyle name="Currency [0] 5955" xfId="9937" hidden="1" xr:uid="{00000000-0005-0000-0000-0000F2260000}"/>
    <cellStyle name="Currency [0] 5956" xfId="9939" hidden="1" xr:uid="{00000000-0005-0000-0000-0000F4260000}"/>
    <cellStyle name="Currency [0] 5957" xfId="9940" hidden="1" xr:uid="{00000000-0005-0000-0000-0000F5260000}"/>
    <cellStyle name="Currency [0] 5958" xfId="9943" hidden="1" xr:uid="{00000000-0005-0000-0000-0000F8260000}"/>
    <cellStyle name="Currency [0] 5959" xfId="9961" hidden="1" xr:uid="{00000000-0005-0000-0000-00000A270000}"/>
    <cellStyle name="Currency [0] 596" xfId="655" hidden="1" xr:uid="{00000000-0005-0000-0000-0000B0020000}"/>
    <cellStyle name="Currency [0] 5960" xfId="9968" hidden="1" xr:uid="{00000000-0005-0000-0000-000011270000}"/>
    <cellStyle name="Currency [0] 5961" xfId="9974" hidden="1" xr:uid="{00000000-0005-0000-0000-000017270000}"/>
    <cellStyle name="Currency [0] 5962" xfId="9976" hidden="1" xr:uid="{00000000-0005-0000-0000-000019270000}"/>
    <cellStyle name="Currency [0] 5963" xfId="9959" hidden="1" xr:uid="{00000000-0005-0000-0000-000008270000}"/>
    <cellStyle name="Currency [0] 5964" xfId="9970" hidden="1" xr:uid="{00000000-0005-0000-0000-000013270000}"/>
    <cellStyle name="Currency [0] 5965" xfId="9978" hidden="1" xr:uid="{00000000-0005-0000-0000-00001B270000}"/>
    <cellStyle name="Currency [0] 5966" xfId="9980" hidden="1" xr:uid="{00000000-0005-0000-0000-00001D270000}"/>
    <cellStyle name="Currency [0] 5967" xfId="9969" hidden="1" xr:uid="{00000000-0005-0000-0000-000012270000}"/>
    <cellStyle name="Currency [0] 5968" xfId="9944" hidden="1" xr:uid="{00000000-0005-0000-0000-0000F9260000}"/>
    <cellStyle name="Currency [0] 5969" xfId="9991" hidden="1" xr:uid="{00000000-0005-0000-0000-000028270000}"/>
    <cellStyle name="Currency [0] 597" xfId="656" hidden="1" xr:uid="{00000000-0005-0000-0000-0000B1020000}"/>
    <cellStyle name="Currency [0] 5970" xfId="10000" hidden="1" xr:uid="{00000000-0005-0000-0000-000031270000}"/>
    <cellStyle name="Currency [0] 5971" xfId="10011" hidden="1" xr:uid="{00000000-0005-0000-0000-00003C270000}"/>
    <cellStyle name="Currency [0] 5972" xfId="10017" hidden="1" xr:uid="{00000000-0005-0000-0000-000042270000}"/>
    <cellStyle name="Currency [0] 5973" xfId="9989" hidden="1" xr:uid="{00000000-0005-0000-0000-000026270000}"/>
    <cellStyle name="Currency [0] 5974" xfId="10007" hidden="1" xr:uid="{00000000-0005-0000-0000-000038270000}"/>
    <cellStyle name="Currency [0] 5975" xfId="10029" hidden="1" xr:uid="{00000000-0005-0000-0000-00004E270000}"/>
    <cellStyle name="Currency [0] 5976" xfId="10031" hidden="1" xr:uid="{00000000-0005-0000-0000-000050270000}"/>
    <cellStyle name="Currency [0] 5977" xfId="9965" hidden="1" xr:uid="{00000000-0005-0000-0000-00000E270000}"/>
    <cellStyle name="Currency [0] 5978" xfId="9950" hidden="1" xr:uid="{00000000-0005-0000-0000-0000FF260000}"/>
    <cellStyle name="Currency [0] 5979" xfId="10003" hidden="1" xr:uid="{00000000-0005-0000-0000-000034270000}"/>
    <cellStyle name="Currency [0] 598" xfId="662" hidden="1" xr:uid="{00000000-0005-0000-0000-0000B7020000}"/>
    <cellStyle name="Currency [0] 5980" xfId="9955" hidden="1" xr:uid="{00000000-0005-0000-0000-000004270000}"/>
    <cellStyle name="Currency [0] 5981" xfId="9992" hidden="1" xr:uid="{00000000-0005-0000-0000-000029270000}"/>
    <cellStyle name="Currency [0] 5982" xfId="10036" hidden="1" xr:uid="{00000000-0005-0000-0000-000055270000}"/>
    <cellStyle name="Currency [0] 5983" xfId="10004" hidden="1" xr:uid="{00000000-0005-0000-0000-000035270000}"/>
    <cellStyle name="Currency [0] 5984" xfId="10012" hidden="1" xr:uid="{00000000-0005-0000-0000-00003D270000}"/>
    <cellStyle name="Currency [0] 5985" xfId="10048" hidden="1" xr:uid="{00000000-0005-0000-0000-000061270000}"/>
    <cellStyle name="Currency [0] 5986" xfId="10050" hidden="1" xr:uid="{00000000-0005-0000-0000-000063270000}"/>
    <cellStyle name="Currency [0] 5987" xfId="10006" hidden="1" xr:uid="{00000000-0005-0000-0000-000037270000}"/>
    <cellStyle name="Currency [0] 5988" xfId="10019" hidden="1" xr:uid="{00000000-0005-0000-0000-000044270000}"/>
    <cellStyle name="Currency [0] 5989" xfId="10024" hidden="1" xr:uid="{00000000-0005-0000-0000-000049270000}"/>
    <cellStyle name="Currency [0] 599" xfId="688" hidden="1" xr:uid="{00000000-0005-0000-0000-0000D1020000}"/>
    <cellStyle name="Currency [0] 5990" xfId="10018" hidden="1" xr:uid="{00000000-0005-0000-0000-000043270000}"/>
    <cellStyle name="Currency [0] 5991" xfId="10066" hidden="1" xr:uid="{00000000-0005-0000-0000-000073270000}"/>
    <cellStyle name="Currency [0] 5992" xfId="10074" hidden="1" xr:uid="{00000000-0005-0000-0000-00007B270000}"/>
    <cellStyle name="Currency [0] 5993" xfId="10002" hidden="1" xr:uid="{00000000-0005-0000-0000-000033270000}"/>
    <cellStyle name="Currency [0] 5994" xfId="10060" hidden="1" xr:uid="{00000000-0005-0000-0000-00006D270000}"/>
    <cellStyle name="Currency [0] 5995" xfId="10083" hidden="1" xr:uid="{00000000-0005-0000-0000-000084270000}"/>
    <cellStyle name="Currency [0] 5996" xfId="10085" hidden="1" xr:uid="{00000000-0005-0000-0000-000086270000}"/>
    <cellStyle name="Currency [0] 5997" xfId="9985" hidden="1" xr:uid="{00000000-0005-0000-0000-000022270000}"/>
    <cellStyle name="Currency [0] 5998" xfId="9995" hidden="1" xr:uid="{00000000-0005-0000-0000-00002C270000}"/>
    <cellStyle name="Currency [0] 5999" xfId="10057" hidden="1" xr:uid="{00000000-0005-0000-0000-00006A270000}"/>
    <cellStyle name="Currency [0] 6" xfId="65" hidden="1" xr:uid="{00000000-0005-0000-0000-000061000000}"/>
    <cellStyle name="Currency [0] 60" xfId="148" hidden="1" xr:uid="{00000000-0005-0000-0000-0000B5000000}"/>
    <cellStyle name="Currency [0] 600" xfId="696" hidden="1" xr:uid="{00000000-0005-0000-0000-0000D9020000}"/>
    <cellStyle name="Currency [0] 6000" xfId="10022" hidden="1" xr:uid="{00000000-0005-0000-0000-000047270000}"/>
    <cellStyle name="Currency [0] 6001" xfId="9972" hidden="1" xr:uid="{00000000-0005-0000-0000-000015270000}"/>
    <cellStyle name="Currency [0] 6002" xfId="10093" hidden="1" xr:uid="{00000000-0005-0000-0000-00008E270000}"/>
    <cellStyle name="Currency [0] 6003" xfId="10058" hidden="1" xr:uid="{00000000-0005-0000-0000-00006B270000}"/>
    <cellStyle name="Currency [0] 6004" xfId="10069" hidden="1" xr:uid="{00000000-0005-0000-0000-000076270000}"/>
    <cellStyle name="Currency [0] 6005" xfId="10101" hidden="1" xr:uid="{00000000-0005-0000-0000-000096270000}"/>
    <cellStyle name="Currency [0] 6006" xfId="10103" hidden="1" xr:uid="{00000000-0005-0000-0000-000098270000}"/>
    <cellStyle name="Currency [0] 6007" xfId="10055" hidden="1" xr:uid="{00000000-0005-0000-0000-000068270000}"/>
    <cellStyle name="Currency [0] 6008" xfId="10054" hidden="1" xr:uid="{00000000-0005-0000-0000-000067270000}"/>
    <cellStyle name="Currency [0] 6009" xfId="10044" hidden="1" xr:uid="{00000000-0005-0000-0000-00005D270000}"/>
    <cellStyle name="Currency [0] 601" xfId="699" hidden="1" xr:uid="{00000000-0005-0000-0000-0000DC020000}"/>
    <cellStyle name="Currency [0] 6010" xfId="10040" hidden="1" xr:uid="{00000000-0005-0000-0000-000059270000}"/>
    <cellStyle name="Currency [0] 6011" xfId="10042" hidden="1" xr:uid="{00000000-0005-0000-0000-00005B270000}"/>
    <cellStyle name="Currency [0] 6012" xfId="10110" hidden="1" xr:uid="{00000000-0005-0000-0000-00009F270000}"/>
    <cellStyle name="Currency [0] 6013" xfId="9952" hidden="1" xr:uid="{00000000-0005-0000-0000-000001270000}"/>
    <cellStyle name="Currency [0] 6014" xfId="10088" hidden="1" xr:uid="{00000000-0005-0000-0000-000089270000}"/>
    <cellStyle name="Currency [0] 6015" xfId="10116" hidden="1" xr:uid="{00000000-0005-0000-0000-0000A5270000}"/>
    <cellStyle name="Currency [0] 6016" xfId="10118" hidden="1" xr:uid="{00000000-0005-0000-0000-0000A7270000}"/>
    <cellStyle name="Currency [0] 6017" xfId="9993" hidden="1" xr:uid="{00000000-0005-0000-0000-00002A270000}"/>
    <cellStyle name="Currency [0] 6018" xfId="10067" hidden="1" xr:uid="{00000000-0005-0000-0000-000074270000}"/>
    <cellStyle name="Currency [0] 6019" xfId="10023" hidden="1" xr:uid="{00000000-0005-0000-0000-000048270000}"/>
    <cellStyle name="Currency [0] 602" xfId="703" hidden="1" xr:uid="{00000000-0005-0000-0000-0000E0020000}"/>
    <cellStyle name="Currency [0] 6020" xfId="10059" hidden="1" xr:uid="{00000000-0005-0000-0000-00006C270000}"/>
    <cellStyle name="Currency [0] 6021" xfId="10063" hidden="1" xr:uid="{00000000-0005-0000-0000-000070270000}"/>
    <cellStyle name="Currency [0] 6022" xfId="10124" hidden="1" xr:uid="{00000000-0005-0000-0000-0000AD270000}"/>
    <cellStyle name="Currency [0] 6023" xfId="9947" hidden="1" xr:uid="{00000000-0005-0000-0000-0000FC260000}"/>
    <cellStyle name="Currency [0] 6024" xfId="10106" hidden="1" xr:uid="{00000000-0005-0000-0000-00009B270000}"/>
    <cellStyle name="Currency [0] 6025" xfId="10129" hidden="1" xr:uid="{00000000-0005-0000-0000-0000B2270000}"/>
    <cellStyle name="Currency [0] 6026" xfId="10131" hidden="1" xr:uid="{00000000-0005-0000-0000-0000B4270000}"/>
    <cellStyle name="Currency [0] 6027" xfId="9987" hidden="1" xr:uid="{00000000-0005-0000-0000-000024270000}"/>
    <cellStyle name="Currency [0] 6028" xfId="10086" hidden="1" xr:uid="{00000000-0005-0000-0000-000087270000}"/>
    <cellStyle name="Currency [0] 6029" xfId="10053" hidden="1" xr:uid="{00000000-0005-0000-0000-000066270000}"/>
    <cellStyle name="Currency [0] 603" xfId="705" hidden="1" xr:uid="{00000000-0005-0000-0000-0000E2020000}"/>
    <cellStyle name="Currency [0] 6030" xfId="10071" hidden="1" xr:uid="{00000000-0005-0000-0000-000078270000}"/>
    <cellStyle name="Currency [0] 6031" xfId="10068" hidden="1" xr:uid="{00000000-0005-0000-0000-000075270000}"/>
    <cellStyle name="Currency [0] 6032" xfId="10135" hidden="1" xr:uid="{00000000-0005-0000-0000-0000B8270000}"/>
    <cellStyle name="Currency [0] 6033" xfId="10020" hidden="1" xr:uid="{00000000-0005-0000-0000-000045270000}"/>
    <cellStyle name="Currency [0] 6034" xfId="10120" hidden="1" xr:uid="{00000000-0005-0000-0000-0000A9270000}"/>
    <cellStyle name="Currency [0] 6035" xfId="10142" hidden="1" xr:uid="{00000000-0005-0000-0000-0000BF270000}"/>
    <cellStyle name="Currency [0] 6036" xfId="10144" hidden="1" xr:uid="{00000000-0005-0000-0000-0000C1270000}"/>
    <cellStyle name="Currency [0] 6037" xfId="10072" hidden="1" xr:uid="{00000000-0005-0000-0000-000079270000}"/>
    <cellStyle name="Currency [0] 6038" xfId="10104" hidden="1" xr:uid="{00000000-0005-0000-0000-000099270000}"/>
    <cellStyle name="Currency [0] 6039" xfId="9962" hidden="1" xr:uid="{00000000-0005-0000-0000-00000B270000}"/>
    <cellStyle name="Currency [0] 604" xfId="695" hidden="1" xr:uid="{00000000-0005-0000-0000-0000D8020000}"/>
    <cellStyle name="Currency [0] 6040" xfId="10090" hidden="1" xr:uid="{00000000-0005-0000-0000-00008B270000}"/>
    <cellStyle name="Currency [0] 6041" xfId="10087" hidden="1" xr:uid="{00000000-0005-0000-0000-000088270000}"/>
    <cellStyle name="Currency [0] 6042" xfId="10148" hidden="1" xr:uid="{00000000-0005-0000-0000-0000C5270000}"/>
    <cellStyle name="Currency [0] 6043" xfId="9983" hidden="1" xr:uid="{00000000-0005-0000-0000-000020270000}"/>
    <cellStyle name="Currency [0] 6044" xfId="10132" hidden="1" xr:uid="{00000000-0005-0000-0000-0000B5270000}"/>
    <cellStyle name="Currency [0] 6045" xfId="10152" hidden="1" xr:uid="{00000000-0005-0000-0000-0000C9270000}"/>
    <cellStyle name="Currency [0] 6046" xfId="10154" hidden="1" xr:uid="{00000000-0005-0000-0000-0000CB270000}"/>
    <cellStyle name="Currency [0] 6047" xfId="10091" hidden="1" xr:uid="{00000000-0005-0000-0000-00008C270000}"/>
    <cellStyle name="Currency [0] 6048" xfId="10119" hidden="1" xr:uid="{00000000-0005-0000-0000-0000A8270000}"/>
    <cellStyle name="Currency [0] 6049" xfId="10079" hidden="1" xr:uid="{00000000-0005-0000-0000-000080270000}"/>
    <cellStyle name="Currency [0] 605" xfId="701" hidden="1" xr:uid="{00000000-0005-0000-0000-0000DE020000}"/>
    <cellStyle name="Currency [0] 6050" xfId="10108" hidden="1" xr:uid="{00000000-0005-0000-0000-00009D270000}"/>
    <cellStyle name="Currency [0] 6051" xfId="10105" hidden="1" xr:uid="{00000000-0005-0000-0000-00009A270000}"/>
    <cellStyle name="Currency [0] 6052" xfId="10158" hidden="1" xr:uid="{00000000-0005-0000-0000-0000CF270000}"/>
    <cellStyle name="Currency [0] 6053" xfId="9986" hidden="1" xr:uid="{00000000-0005-0000-0000-000023270000}"/>
    <cellStyle name="Currency [0] 6054" xfId="10145" hidden="1" xr:uid="{00000000-0005-0000-0000-0000C2270000}"/>
    <cellStyle name="Currency [0] 6055" xfId="10162" hidden="1" xr:uid="{00000000-0005-0000-0000-0000D3270000}"/>
    <cellStyle name="Currency [0] 6056" xfId="10164" hidden="1" xr:uid="{00000000-0005-0000-0000-0000D5270000}"/>
    <cellStyle name="Currency [0] 6057" xfId="10045" hidden="1" xr:uid="{00000000-0005-0000-0000-00005E270000}"/>
    <cellStyle name="Currency [0] 6058" xfId="10081" hidden="1" xr:uid="{00000000-0005-0000-0000-000082270000}"/>
    <cellStyle name="Currency [0] 6059" xfId="10150" hidden="1" xr:uid="{00000000-0005-0000-0000-0000C7270000}"/>
    <cellStyle name="Currency [0] 606" xfId="706" hidden="1" xr:uid="{00000000-0005-0000-0000-0000E3020000}"/>
    <cellStyle name="Currency [0] 6060" xfId="10138" hidden="1" xr:uid="{00000000-0005-0000-0000-0000BB270000}"/>
    <cellStyle name="Currency [0] 6061" xfId="10155" hidden="1" xr:uid="{00000000-0005-0000-0000-0000CC270000}"/>
    <cellStyle name="Currency [0] 6062" xfId="10166" hidden="1" xr:uid="{00000000-0005-0000-0000-0000D7270000}"/>
    <cellStyle name="Currency [0] 6063" xfId="10014" hidden="1" xr:uid="{00000000-0005-0000-0000-00003F270000}"/>
    <cellStyle name="Currency [0] 6064" xfId="10078" hidden="1" xr:uid="{00000000-0005-0000-0000-00007F270000}"/>
    <cellStyle name="Currency [0] 6065" xfId="10170" hidden="1" xr:uid="{00000000-0005-0000-0000-0000DB270000}"/>
    <cellStyle name="Currency [0] 6066" xfId="10172" hidden="1" xr:uid="{00000000-0005-0000-0000-0000DD270000}"/>
    <cellStyle name="Currency [0] 6067" xfId="10127" hidden="1" xr:uid="{00000000-0005-0000-0000-0000B0270000}"/>
    <cellStyle name="Currency [0] 6068" xfId="10139" hidden="1" xr:uid="{00000000-0005-0000-0000-0000BC270000}"/>
    <cellStyle name="Currency [0] 6069" xfId="10167" hidden="1" xr:uid="{00000000-0005-0000-0000-0000D8270000}"/>
    <cellStyle name="Currency [0] 607" xfId="707" hidden="1" xr:uid="{00000000-0005-0000-0000-0000E4020000}"/>
    <cellStyle name="Currency [0] 6070" xfId="10140" hidden="1" xr:uid="{00000000-0005-0000-0000-0000BD270000}"/>
    <cellStyle name="Currency [0] 6071" xfId="10173" hidden="1" xr:uid="{00000000-0005-0000-0000-0000DE270000}"/>
    <cellStyle name="Currency [0] 6072" xfId="10175" hidden="1" xr:uid="{00000000-0005-0000-0000-0000E0270000}"/>
    <cellStyle name="Currency [0] 6073" xfId="10168" hidden="1" xr:uid="{00000000-0005-0000-0000-0000D9270000}"/>
    <cellStyle name="Currency [0] 6074" xfId="10114" hidden="1" xr:uid="{00000000-0005-0000-0000-0000A3270000}"/>
    <cellStyle name="Currency [0] 6075" xfId="10177" hidden="1" xr:uid="{00000000-0005-0000-0000-0000E2270000}"/>
    <cellStyle name="Currency [0] 6076" xfId="10179" hidden="1" xr:uid="{00000000-0005-0000-0000-0000E4270000}"/>
    <cellStyle name="Currency [0] 6077" xfId="10236" hidden="1" xr:uid="{00000000-0005-0000-0000-00001D280000}"/>
    <cellStyle name="Currency [0] 6078" xfId="10255" hidden="1" xr:uid="{00000000-0005-0000-0000-000030280000}"/>
    <cellStyle name="Currency [0] 6079" xfId="10262" hidden="1" xr:uid="{00000000-0005-0000-0000-000037280000}"/>
    <cellStyle name="Currency [0] 608" xfId="700" hidden="1" xr:uid="{00000000-0005-0000-0000-0000DD020000}"/>
    <cellStyle name="Currency [0] 6080" xfId="10269" hidden="1" xr:uid="{00000000-0005-0000-0000-00003E280000}"/>
    <cellStyle name="Currency [0] 6081" xfId="10274" hidden="1" xr:uid="{00000000-0005-0000-0000-000043280000}"/>
    <cellStyle name="Currency [0] 6082" xfId="10253" hidden="1" xr:uid="{00000000-0005-0000-0000-00002E280000}"/>
    <cellStyle name="Currency [0] 6083" xfId="10264" hidden="1" xr:uid="{00000000-0005-0000-0000-000039280000}"/>
    <cellStyle name="Currency [0] 6084" xfId="10278" hidden="1" xr:uid="{00000000-0005-0000-0000-000047280000}"/>
    <cellStyle name="Currency [0] 6085" xfId="10280" hidden="1" xr:uid="{00000000-0005-0000-0000-000049280000}"/>
    <cellStyle name="Currency [0] 6086" xfId="10263" hidden="1" xr:uid="{00000000-0005-0000-0000-000038280000}"/>
    <cellStyle name="Currency [0] 6087" xfId="10237" hidden="1" xr:uid="{00000000-0005-0000-0000-00001E280000}"/>
    <cellStyle name="Currency [0] 6088" xfId="10291" hidden="1" xr:uid="{00000000-0005-0000-0000-000054280000}"/>
    <cellStyle name="Currency [0] 6089" xfId="10300" hidden="1" xr:uid="{00000000-0005-0000-0000-00005D280000}"/>
    <cellStyle name="Currency [0] 609" xfId="689" hidden="1" xr:uid="{00000000-0005-0000-0000-0000D2020000}"/>
    <cellStyle name="Currency [0] 6090" xfId="10311" hidden="1" xr:uid="{00000000-0005-0000-0000-000068280000}"/>
    <cellStyle name="Currency [0] 6091" xfId="10317" hidden="1" xr:uid="{00000000-0005-0000-0000-00006E280000}"/>
    <cellStyle name="Currency [0] 6092" xfId="10289" hidden="1" xr:uid="{00000000-0005-0000-0000-000052280000}"/>
    <cellStyle name="Currency [0] 6093" xfId="10307" hidden="1" xr:uid="{00000000-0005-0000-0000-000064280000}"/>
    <cellStyle name="Currency [0] 6094" xfId="10329" hidden="1" xr:uid="{00000000-0005-0000-0000-00007A280000}"/>
    <cellStyle name="Currency [0] 6095" xfId="10331" hidden="1" xr:uid="{00000000-0005-0000-0000-00007C280000}"/>
    <cellStyle name="Currency [0] 6096" xfId="10259" hidden="1" xr:uid="{00000000-0005-0000-0000-000034280000}"/>
    <cellStyle name="Currency [0] 6097" xfId="10243" hidden="1" xr:uid="{00000000-0005-0000-0000-000024280000}"/>
    <cellStyle name="Currency [0] 6098" xfId="10303" hidden="1" xr:uid="{00000000-0005-0000-0000-000060280000}"/>
    <cellStyle name="Currency [0] 6099" xfId="10248" hidden="1" xr:uid="{00000000-0005-0000-0000-000029280000}"/>
    <cellStyle name="Currency [0] 61" xfId="108" hidden="1" xr:uid="{00000000-0005-0000-0000-00008D000000}"/>
    <cellStyle name="Currency [0] 610" xfId="713" hidden="1" xr:uid="{00000000-0005-0000-0000-0000EA020000}"/>
    <cellStyle name="Currency [0] 6100" xfId="10292" hidden="1" xr:uid="{00000000-0005-0000-0000-000055280000}"/>
    <cellStyle name="Currency [0] 6101" xfId="10336" hidden="1" xr:uid="{00000000-0005-0000-0000-000081280000}"/>
    <cellStyle name="Currency [0] 6102" xfId="10304" hidden="1" xr:uid="{00000000-0005-0000-0000-000061280000}"/>
    <cellStyle name="Currency [0] 6103" xfId="10312" hidden="1" xr:uid="{00000000-0005-0000-0000-000069280000}"/>
    <cellStyle name="Currency [0] 6104" xfId="10348" hidden="1" xr:uid="{00000000-0005-0000-0000-00008D280000}"/>
    <cellStyle name="Currency [0] 6105" xfId="10350" hidden="1" xr:uid="{00000000-0005-0000-0000-00008F280000}"/>
    <cellStyle name="Currency [0] 6106" xfId="10306" hidden="1" xr:uid="{00000000-0005-0000-0000-000063280000}"/>
    <cellStyle name="Currency [0] 6107" xfId="10319" hidden="1" xr:uid="{00000000-0005-0000-0000-000070280000}"/>
    <cellStyle name="Currency [0] 6108" xfId="10324" hidden="1" xr:uid="{00000000-0005-0000-0000-000075280000}"/>
    <cellStyle name="Currency [0] 6109" xfId="10318" hidden="1" xr:uid="{00000000-0005-0000-0000-00006F280000}"/>
    <cellStyle name="Currency [0] 611" xfId="717" hidden="1" xr:uid="{00000000-0005-0000-0000-0000EE020000}"/>
    <cellStyle name="Currency [0] 6110" xfId="10366" hidden="1" xr:uid="{00000000-0005-0000-0000-00009F280000}"/>
    <cellStyle name="Currency [0] 6111" xfId="10374" hidden="1" xr:uid="{00000000-0005-0000-0000-0000A7280000}"/>
    <cellStyle name="Currency [0] 6112" xfId="10302" hidden="1" xr:uid="{00000000-0005-0000-0000-00005F280000}"/>
    <cellStyle name="Currency [0] 6113" xfId="10360" hidden="1" xr:uid="{00000000-0005-0000-0000-000099280000}"/>
    <cellStyle name="Currency [0] 6114" xfId="10383" hidden="1" xr:uid="{00000000-0005-0000-0000-0000B0280000}"/>
    <cellStyle name="Currency [0] 6115" xfId="10385" hidden="1" xr:uid="{00000000-0005-0000-0000-0000B2280000}"/>
    <cellStyle name="Currency [0] 6116" xfId="10285" hidden="1" xr:uid="{00000000-0005-0000-0000-00004E280000}"/>
    <cellStyle name="Currency [0] 6117" xfId="10295" hidden="1" xr:uid="{00000000-0005-0000-0000-000058280000}"/>
    <cellStyle name="Currency [0] 6118" xfId="10357" hidden="1" xr:uid="{00000000-0005-0000-0000-000096280000}"/>
    <cellStyle name="Currency [0] 6119" xfId="10322" hidden="1" xr:uid="{00000000-0005-0000-0000-000073280000}"/>
    <cellStyle name="Currency [0] 612" xfId="723" hidden="1" xr:uid="{00000000-0005-0000-0000-0000F4020000}"/>
    <cellStyle name="Currency [0] 6120" xfId="10267" hidden="1" xr:uid="{00000000-0005-0000-0000-00003C280000}"/>
    <cellStyle name="Currency [0] 6121" xfId="10393" hidden="1" xr:uid="{00000000-0005-0000-0000-0000BA280000}"/>
    <cellStyle name="Currency [0] 6122" xfId="10358" hidden="1" xr:uid="{00000000-0005-0000-0000-000097280000}"/>
    <cellStyle name="Currency [0] 6123" xfId="10369" hidden="1" xr:uid="{00000000-0005-0000-0000-0000A2280000}"/>
    <cellStyle name="Currency [0] 6124" xfId="10401" hidden="1" xr:uid="{00000000-0005-0000-0000-0000C2280000}"/>
    <cellStyle name="Currency [0] 6125" xfId="10403" hidden="1" xr:uid="{00000000-0005-0000-0000-0000C4280000}"/>
    <cellStyle name="Currency [0] 6126" xfId="10355" hidden="1" xr:uid="{00000000-0005-0000-0000-000094280000}"/>
    <cellStyle name="Currency [0] 6127" xfId="10354" hidden="1" xr:uid="{00000000-0005-0000-0000-000093280000}"/>
    <cellStyle name="Currency [0] 6128" xfId="10344" hidden="1" xr:uid="{00000000-0005-0000-0000-000089280000}"/>
    <cellStyle name="Currency [0] 6129" xfId="10340" hidden="1" xr:uid="{00000000-0005-0000-0000-000085280000}"/>
    <cellStyle name="Currency [0] 613" xfId="726" hidden="1" xr:uid="{00000000-0005-0000-0000-0000F7020000}"/>
    <cellStyle name="Currency [0] 6130" xfId="10342" hidden="1" xr:uid="{00000000-0005-0000-0000-000087280000}"/>
    <cellStyle name="Currency [0] 6131" xfId="10410" hidden="1" xr:uid="{00000000-0005-0000-0000-0000CB280000}"/>
    <cellStyle name="Currency [0] 6132" xfId="10245" hidden="1" xr:uid="{00000000-0005-0000-0000-000026280000}"/>
    <cellStyle name="Currency [0] 6133" xfId="10388" hidden="1" xr:uid="{00000000-0005-0000-0000-0000B5280000}"/>
    <cellStyle name="Currency [0] 6134" xfId="10416" hidden="1" xr:uid="{00000000-0005-0000-0000-0000D1280000}"/>
    <cellStyle name="Currency [0] 6135" xfId="10418" hidden="1" xr:uid="{00000000-0005-0000-0000-0000D3280000}"/>
    <cellStyle name="Currency [0] 6136" xfId="10293" hidden="1" xr:uid="{00000000-0005-0000-0000-000056280000}"/>
    <cellStyle name="Currency [0] 6137" xfId="10367" hidden="1" xr:uid="{00000000-0005-0000-0000-0000A0280000}"/>
    <cellStyle name="Currency [0] 6138" xfId="10323" hidden="1" xr:uid="{00000000-0005-0000-0000-000074280000}"/>
    <cellStyle name="Currency [0] 6139" xfId="10359" hidden="1" xr:uid="{00000000-0005-0000-0000-000098280000}"/>
    <cellStyle name="Currency [0] 614" xfId="712" hidden="1" xr:uid="{00000000-0005-0000-0000-0000E9020000}"/>
    <cellStyle name="Currency [0] 6140" xfId="10363" hidden="1" xr:uid="{00000000-0005-0000-0000-00009C280000}"/>
    <cellStyle name="Currency [0] 6141" xfId="10424" hidden="1" xr:uid="{00000000-0005-0000-0000-0000D9280000}"/>
    <cellStyle name="Currency [0] 6142" xfId="10240" hidden="1" xr:uid="{00000000-0005-0000-0000-000021280000}"/>
    <cellStyle name="Currency [0] 6143" xfId="10406" hidden="1" xr:uid="{00000000-0005-0000-0000-0000C7280000}"/>
    <cellStyle name="Currency [0] 6144" xfId="10429" hidden="1" xr:uid="{00000000-0005-0000-0000-0000DE280000}"/>
    <cellStyle name="Currency [0] 6145" xfId="10431" hidden="1" xr:uid="{00000000-0005-0000-0000-0000E0280000}"/>
    <cellStyle name="Currency [0] 6146" xfId="10287" hidden="1" xr:uid="{00000000-0005-0000-0000-000050280000}"/>
    <cellStyle name="Currency [0] 6147" xfId="10386" hidden="1" xr:uid="{00000000-0005-0000-0000-0000B3280000}"/>
    <cellStyle name="Currency [0] 6148" xfId="10353" hidden="1" xr:uid="{00000000-0005-0000-0000-000092280000}"/>
    <cellStyle name="Currency [0] 6149" xfId="10371" hidden="1" xr:uid="{00000000-0005-0000-0000-0000A4280000}"/>
    <cellStyle name="Currency [0] 615" xfId="722" hidden="1" xr:uid="{00000000-0005-0000-0000-0000F3020000}"/>
    <cellStyle name="Currency [0] 6150" xfId="10368" hidden="1" xr:uid="{00000000-0005-0000-0000-0000A1280000}"/>
    <cellStyle name="Currency [0] 6151" xfId="10435" hidden="1" xr:uid="{00000000-0005-0000-0000-0000E4280000}"/>
    <cellStyle name="Currency [0] 6152" xfId="10320" hidden="1" xr:uid="{00000000-0005-0000-0000-000071280000}"/>
    <cellStyle name="Currency [0] 6153" xfId="10420" hidden="1" xr:uid="{00000000-0005-0000-0000-0000D5280000}"/>
    <cellStyle name="Currency [0] 6154" xfId="10442" hidden="1" xr:uid="{00000000-0005-0000-0000-0000EB280000}"/>
    <cellStyle name="Currency [0] 6155" xfId="10444" hidden="1" xr:uid="{00000000-0005-0000-0000-0000ED280000}"/>
    <cellStyle name="Currency [0] 6156" xfId="10372" hidden="1" xr:uid="{00000000-0005-0000-0000-0000A5280000}"/>
    <cellStyle name="Currency [0] 6157" xfId="10404" hidden="1" xr:uid="{00000000-0005-0000-0000-0000C5280000}"/>
    <cellStyle name="Currency [0] 6158" xfId="10256" hidden="1" xr:uid="{00000000-0005-0000-0000-000031280000}"/>
    <cellStyle name="Currency [0] 6159" xfId="10390" hidden="1" xr:uid="{00000000-0005-0000-0000-0000B7280000}"/>
    <cellStyle name="Currency [0] 616" xfId="733" hidden="1" xr:uid="{00000000-0005-0000-0000-0000FE020000}"/>
    <cellStyle name="Currency [0] 6160" xfId="10387" hidden="1" xr:uid="{00000000-0005-0000-0000-0000B4280000}"/>
    <cellStyle name="Currency [0] 6161" xfId="10448" hidden="1" xr:uid="{00000000-0005-0000-0000-0000F1280000}"/>
    <cellStyle name="Currency [0] 6162" xfId="10283" hidden="1" xr:uid="{00000000-0005-0000-0000-00004C280000}"/>
    <cellStyle name="Currency [0] 6163" xfId="10432" hidden="1" xr:uid="{00000000-0005-0000-0000-0000E1280000}"/>
    <cellStyle name="Currency [0] 6164" xfId="10452" hidden="1" xr:uid="{00000000-0005-0000-0000-0000F5280000}"/>
    <cellStyle name="Currency [0] 6165" xfId="10454" hidden="1" xr:uid="{00000000-0005-0000-0000-0000F7280000}"/>
    <cellStyle name="Currency [0] 6166" xfId="10391" hidden="1" xr:uid="{00000000-0005-0000-0000-0000B8280000}"/>
    <cellStyle name="Currency [0] 6167" xfId="10419" hidden="1" xr:uid="{00000000-0005-0000-0000-0000D4280000}"/>
    <cellStyle name="Currency [0] 6168" xfId="10379" hidden="1" xr:uid="{00000000-0005-0000-0000-0000AC280000}"/>
    <cellStyle name="Currency [0] 6169" xfId="10408" hidden="1" xr:uid="{00000000-0005-0000-0000-0000C9280000}"/>
    <cellStyle name="Currency [0] 617" xfId="734" hidden="1" xr:uid="{00000000-0005-0000-0000-0000FF020000}"/>
    <cellStyle name="Currency [0] 6170" xfId="10405" hidden="1" xr:uid="{00000000-0005-0000-0000-0000C6280000}"/>
    <cellStyle name="Currency [0] 6171" xfId="10458" hidden="1" xr:uid="{00000000-0005-0000-0000-0000FB280000}"/>
    <cellStyle name="Currency [0] 6172" xfId="10286" hidden="1" xr:uid="{00000000-0005-0000-0000-00004F280000}"/>
    <cellStyle name="Currency [0] 6173" xfId="10445" hidden="1" xr:uid="{00000000-0005-0000-0000-0000EE280000}"/>
    <cellStyle name="Currency [0] 6174" xfId="10462" hidden="1" xr:uid="{00000000-0005-0000-0000-0000FF280000}"/>
    <cellStyle name="Currency [0] 6175" xfId="10464" hidden="1" xr:uid="{00000000-0005-0000-0000-000001290000}"/>
    <cellStyle name="Currency [0] 6176" xfId="10345" hidden="1" xr:uid="{00000000-0005-0000-0000-00008A280000}"/>
    <cellStyle name="Currency [0] 6177" xfId="10381" hidden="1" xr:uid="{00000000-0005-0000-0000-0000AE280000}"/>
    <cellStyle name="Currency [0] 6178" xfId="10450" hidden="1" xr:uid="{00000000-0005-0000-0000-0000F3280000}"/>
    <cellStyle name="Currency [0] 6179" xfId="10438" hidden="1" xr:uid="{00000000-0005-0000-0000-0000E7280000}"/>
    <cellStyle name="Currency [0] 618" xfId="698" hidden="1" xr:uid="{00000000-0005-0000-0000-0000DB020000}"/>
    <cellStyle name="Currency [0] 6180" xfId="10455" hidden="1" xr:uid="{00000000-0005-0000-0000-0000F8280000}"/>
    <cellStyle name="Currency [0] 6181" xfId="10466" hidden="1" xr:uid="{00000000-0005-0000-0000-000003290000}"/>
    <cellStyle name="Currency [0] 6182" xfId="10314" hidden="1" xr:uid="{00000000-0005-0000-0000-00006B280000}"/>
    <cellStyle name="Currency [0] 6183" xfId="10378" hidden="1" xr:uid="{00000000-0005-0000-0000-0000AB280000}"/>
    <cellStyle name="Currency [0] 6184" xfId="10470" hidden="1" xr:uid="{00000000-0005-0000-0000-000007290000}"/>
    <cellStyle name="Currency [0] 6185" xfId="10472" hidden="1" xr:uid="{00000000-0005-0000-0000-000009290000}"/>
    <cellStyle name="Currency [0] 6186" xfId="10427" hidden="1" xr:uid="{00000000-0005-0000-0000-0000DC280000}"/>
    <cellStyle name="Currency [0] 6187" xfId="10439" hidden="1" xr:uid="{00000000-0005-0000-0000-0000E8280000}"/>
    <cellStyle name="Currency [0] 6188" xfId="10467" hidden="1" xr:uid="{00000000-0005-0000-0000-000004290000}"/>
    <cellStyle name="Currency [0] 6189" xfId="10440" hidden="1" xr:uid="{00000000-0005-0000-0000-0000E9280000}"/>
    <cellStyle name="Currency [0] 619" xfId="691" hidden="1" xr:uid="{00000000-0005-0000-0000-0000D4020000}"/>
    <cellStyle name="Currency [0] 6190" xfId="10473" hidden="1" xr:uid="{00000000-0005-0000-0000-00000A290000}"/>
    <cellStyle name="Currency [0] 6191" xfId="10475" hidden="1" xr:uid="{00000000-0005-0000-0000-00000C290000}"/>
    <cellStyle name="Currency [0] 6192" xfId="10468" hidden="1" xr:uid="{00000000-0005-0000-0000-000005290000}"/>
    <cellStyle name="Currency [0] 6193" xfId="10414" hidden="1" xr:uid="{00000000-0005-0000-0000-0000CF280000}"/>
    <cellStyle name="Currency [0] 6194" xfId="10478" hidden="1" xr:uid="{00000000-0005-0000-0000-00000F290000}"/>
    <cellStyle name="Currency [0] 6195" xfId="10480" hidden="1" xr:uid="{00000000-0005-0000-0000-000011290000}"/>
    <cellStyle name="Currency [0] 6196" xfId="10197" hidden="1" xr:uid="{00000000-0005-0000-0000-0000F6270000}"/>
    <cellStyle name="Currency [0] 6197" xfId="10219" hidden="1" xr:uid="{00000000-0005-0000-0000-00000C280000}"/>
    <cellStyle name="Currency [0] 6198" xfId="10484" hidden="1" xr:uid="{00000000-0005-0000-0000-000015290000}"/>
    <cellStyle name="Currency [0] 6199" xfId="10491" hidden="1" xr:uid="{00000000-0005-0000-0000-00001C290000}"/>
    <cellStyle name="Currency [0] 62" xfId="125" hidden="1" xr:uid="{00000000-0005-0000-0000-00009E000000}"/>
    <cellStyle name="Currency [0] 620" xfId="719" hidden="1" xr:uid="{00000000-0005-0000-0000-0000F0020000}"/>
    <cellStyle name="Currency [0] 6200" xfId="10493" hidden="1" xr:uid="{00000000-0005-0000-0000-00001E290000}"/>
    <cellStyle name="Currency [0] 6201" xfId="10184" hidden="1" xr:uid="{00000000-0005-0000-0000-0000E9270000}"/>
    <cellStyle name="Currency [0] 6202" xfId="10487" hidden="1" xr:uid="{00000000-0005-0000-0000-000018290000}"/>
    <cellStyle name="Currency [0] 6203" xfId="10496" hidden="1" xr:uid="{00000000-0005-0000-0000-000021290000}"/>
    <cellStyle name="Currency [0] 6204" xfId="10498" hidden="1" xr:uid="{00000000-0005-0000-0000-000023290000}"/>
    <cellStyle name="Currency [0] 6205" xfId="10486" hidden="1" xr:uid="{00000000-0005-0000-0000-000017290000}"/>
    <cellStyle name="Currency [0] 6206" xfId="10196" hidden="1" xr:uid="{00000000-0005-0000-0000-0000F5270000}"/>
    <cellStyle name="Currency [0] 6207" xfId="10509" hidden="1" xr:uid="{00000000-0005-0000-0000-00002E290000}"/>
    <cellStyle name="Currency [0] 6208" xfId="10518" hidden="1" xr:uid="{00000000-0005-0000-0000-000037290000}"/>
    <cellStyle name="Currency [0] 6209" xfId="10529" hidden="1" xr:uid="{00000000-0005-0000-0000-000042290000}"/>
    <cellStyle name="Currency [0] 621" xfId="693" hidden="1" xr:uid="{00000000-0005-0000-0000-0000D6020000}"/>
    <cellStyle name="Currency [0] 6210" xfId="10535" hidden="1" xr:uid="{00000000-0005-0000-0000-000048290000}"/>
    <cellStyle name="Currency [0] 6211" xfId="10507" hidden="1" xr:uid="{00000000-0005-0000-0000-00002C290000}"/>
    <cellStyle name="Currency [0] 6212" xfId="10525" hidden="1" xr:uid="{00000000-0005-0000-0000-00003E290000}"/>
    <cellStyle name="Currency [0] 6213" xfId="10547" hidden="1" xr:uid="{00000000-0005-0000-0000-000054290000}"/>
    <cellStyle name="Currency [0] 6214" xfId="10549" hidden="1" xr:uid="{00000000-0005-0000-0000-000056290000}"/>
    <cellStyle name="Currency [0] 6215" xfId="10481" hidden="1" xr:uid="{00000000-0005-0000-0000-000012290000}"/>
    <cellStyle name="Currency [0] 6216" xfId="10192" hidden="1" xr:uid="{00000000-0005-0000-0000-0000F1270000}"/>
    <cellStyle name="Currency [0] 6217" xfId="10521" hidden="1" xr:uid="{00000000-0005-0000-0000-00003A290000}"/>
    <cellStyle name="Currency [0] 6218" xfId="10188" hidden="1" xr:uid="{00000000-0005-0000-0000-0000ED270000}"/>
    <cellStyle name="Currency [0] 6219" xfId="10510" hidden="1" xr:uid="{00000000-0005-0000-0000-00002F290000}"/>
    <cellStyle name="Currency [0] 622" xfId="714" hidden="1" xr:uid="{00000000-0005-0000-0000-0000EB020000}"/>
    <cellStyle name="Currency [0] 6220" xfId="10554" hidden="1" xr:uid="{00000000-0005-0000-0000-00005B290000}"/>
    <cellStyle name="Currency [0] 6221" xfId="10522" hidden="1" xr:uid="{00000000-0005-0000-0000-00003B290000}"/>
    <cellStyle name="Currency [0] 6222" xfId="10530" hidden="1" xr:uid="{00000000-0005-0000-0000-000043290000}"/>
    <cellStyle name="Currency [0] 6223" xfId="10566" hidden="1" xr:uid="{00000000-0005-0000-0000-000067290000}"/>
    <cellStyle name="Currency [0] 6224" xfId="10568" hidden="1" xr:uid="{00000000-0005-0000-0000-000069290000}"/>
    <cellStyle name="Currency [0] 6225" xfId="10524" hidden="1" xr:uid="{00000000-0005-0000-0000-00003D290000}"/>
    <cellStyle name="Currency [0] 6226" xfId="10537" hidden="1" xr:uid="{00000000-0005-0000-0000-00004A290000}"/>
    <cellStyle name="Currency [0] 6227" xfId="10542" hidden="1" xr:uid="{00000000-0005-0000-0000-00004F290000}"/>
    <cellStyle name="Currency [0] 6228" xfId="10536" hidden="1" xr:uid="{00000000-0005-0000-0000-000049290000}"/>
    <cellStyle name="Currency [0] 6229" xfId="10584" hidden="1" xr:uid="{00000000-0005-0000-0000-000079290000}"/>
    <cellStyle name="Currency [0] 623" xfId="735" hidden="1" xr:uid="{00000000-0005-0000-0000-000000030000}"/>
    <cellStyle name="Currency [0] 6230" xfId="10592" hidden="1" xr:uid="{00000000-0005-0000-0000-000081290000}"/>
    <cellStyle name="Currency [0] 6231" xfId="10520" hidden="1" xr:uid="{00000000-0005-0000-0000-000039290000}"/>
    <cellStyle name="Currency [0] 6232" xfId="10578" hidden="1" xr:uid="{00000000-0005-0000-0000-000073290000}"/>
    <cellStyle name="Currency [0] 6233" xfId="10601" hidden="1" xr:uid="{00000000-0005-0000-0000-00008A290000}"/>
    <cellStyle name="Currency [0] 6234" xfId="10603" hidden="1" xr:uid="{00000000-0005-0000-0000-00008C290000}"/>
    <cellStyle name="Currency [0] 6235" xfId="10503" hidden="1" xr:uid="{00000000-0005-0000-0000-000028290000}"/>
    <cellStyle name="Currency [0] 6236" xfId="10513" hidden="1" xr:uid="{00000000-0005-0000-0000-000032290000}"/>
    <cellStyle name="Currency [0] 6237" xfId="10575" hidden="1" xr:uid="{00000000-0005-0000-0000-000070290000}"/>
    <cellStyle name="Currency [0] 6238" xfId="10540" hidden="1" xr:uid="{00000000-0005-0000-0000-00004D290000}"/>
    <cellStyle name="Currency [0] 6239" xfId="10489" hidden="1" xr:uid="{00000000-0005-0000-0000-00001A290000}"/>
    <cellStyle name="Currency [0] 624" xfId="720" hidden="1" xr:uid="{00000000-0005-0000-0000-0000F1020000}"/>
    <cellStyle name="Currency [0] 6240" xfId="10611" hidden="1" xr:uid="{00000000-0005-0000-0000-000094290000}"/>
    <cellStyle name="Currency [0] 6241" xfId="10576" hidden="1" xr:uid="{00000000-0005-0000-0000-000071290000}"/>
    <cellStyle name="Currency [0] 6242" xfId="10587" hidden="1" xr:uid="{00000000-0005-0000-0000-00007C290000}"/>
    <cellStyle name="Currency [0] 6243" xfId="10619" hidden="1" xr:uid="{00000000-0005-0000-0000-00009C290000}"/>
    <cellStyle name="Currency [0] 6244" xfId="10621" hidden="1" xr:uid="{00000000-0005-0000-0000-00009E290000}"/>
    <cellStyle name="Currency [0] 6245" xfId="10573" hidden="1" xr:uid="{00000000-0005-0000-0000-00006E290000}"/>
    <cellStyle name="Currency [0] 6246" xfId="10572" hidden="1" xr:uid="{00000000-0005-0000-0000-00006D290000}"/>
    <cellStyle name="Currency [0] 6247" xfId="10562" hidden="1" xr:uid="{00000000-0005-0000-0000-000063290000}"/>
    <cellStyle name="Currency [0] 6248" xfId="10558" hidden="1" xr:uid="{00000000-0005-0000-0000-00005F290000}"/>
    <cellStyle name="Currency [0] 6249" xfId="10560" hidden="1" xr:uid="{00000000-0005-0000-0000-000061290000}"/>
    <cellStyle name="Currency [0] 625" xfId="724" hidden="1" xr:uid="{00000000-0005-0000-0000-0000F5020000}"/>
    <cellStyle name="Currency [0] 6250" xfId="10628" hidden="1" xr:uid="{00000000-0005-0000-0000-0000A5290000}"/>
    <cellStyle name="Currency [0] 6251" xfId="10190" hidden="1" xr:uid="{00000000-0005-0000-0000-0000EF270000}"/>
    <cellStyle name="Currency [0] 6252" xfId="10606" hidden="1" xr:uid="{00000000-0005-0000-0000-00008F290000}"/>
    <cellStyle name="Currency [0] 6253" xfId="10634" hidden="1" xr:uid="{00000000-0005-0000-0000-0000AB290000}"/>
    <cellStyle name="Currency [0] 6254" xfId="10636" hidden="1" xr:uid="{00000000-0005-0000-0000-0000AD290000}"/>
    <cellStyle name="Currency [0] 6255" xfId="10511" hidden="1" xr:uid="{00000000-0005-0000-0000-000030290000}"/>
    <cellStyle name="Currency [0] 6256" xfId="10585" hidden="1" xr:uid="{00000000-0005-0000-0000-00007A290000}"/>
    <cellStyle name="Currency [0] 6257" xfId="10541" hidden="1" xr:uid="{00000000-0005-0000-0000-00004E290000}"/>
    <cellStyle name="Currency [0] 6258" xfId="10577" hidden="1" xr:uid="{00000000-0005-0000-0000-000072290000}"/>
    <cellStyle name="Currency [0] 6259" xfId="10581" hidden="1" xr:uid="{00000000-0005-0000-0000-000076290000}"/>
    <cellStyle name="Currency [0] 626" xfId="740" hidden="1" xr:uid="{00000000-0005-0000-0000-000005030000}"/>
    <cellStyle name="Currency [0] 6260" xfId="10642" hidden="1" xr:uid="{00000000-0005-0000-0000-0000B3290000}"/>
    <cellStyle name="Currency [0] 6261" xfId="10225" hidden="1" xr:uid="{00000000-0005-0000-0000-000012280000}"/>
    <cellStyle name="Currency [0] 6262" xfId="10624" hidden="1" xr:uid="{00000000-0005-0000-0000-0000A1290000}"/>
    <cellStyle name="Currency [0] 6263" xfId="10647" hidden="1" xr:uid="{00000000-0005-0000-0000-0000B8290000}"/>
    <cellStyle name="Currency [0] 6264" xfId="10649" hidden="1" xr:uid="{00000000-0005-0000-0000-0000BA290000}"/>
    <cellStyle name="Currency [0] 6265" xfId="10505" hidden="1" xr:uid="{00000000-0005-0000-0000-00002A290000}"/>
    <cellStyle name="Currency [0] 6266" xfId="10604" hidden="1" xr:uid="{00000000-0005-0000-0000-00008D290000}"/>
    <cellStyle name="Currency [0] 6267" xfId="10571" hidden="1" xr:uid="{00000000-0005-0000-0000-00006C290000}"/>
    <cellStyle name="Currency [0] 6268" xfId="10589" hidden="1" xr:uid="{00000000-0005-0000-0000-00007E290000}"/>
    <cellStyle name="Currency [0] 6269" xfId="10586" hidden="1" xr:uid="{00000000-0005-0000-0000-00007B290000}"/>
    <cellStyle name="Currency [0] 627" xfId="741" hidden="1" xr:uid="{00000000-0005-0000-0000-000006030000}"/>
    <cellStyle name="Currency [0] 6270" xfId="10653" hidden="1" xr:uid="{00000000-0005-0000-0000-0000BE290000}"/>
    <cellStyle name="Currency [0] 6271" xfId="10538" hidden="1" xr:uid="{00000000-0005-0000-0000-00004B290000}"/>
    <cellStyle name="Currency [0] 6272" xfId="10638" hidden="1" xr:uid="{00000000-0005-0000-0000-0000AF290000}"/>
    <cellStyle name="Currency [0] 6273" xfId="10660" hidden="1" xr:uid="{00000000-0005-0000-0000-0000C5290000}"/>
    <cellStyle name="Currency [0] 6274" xfId="10662" hidden="1" xr:uid="{00000000-0005-0000-0000-0000C7290000}"/>
    <cellStyle name="Currency [0] 6275" xfId="10590" hidden="1" xr:uid="{00000000-0005-0000-0000-00007F290000}"/>
    <cellStyle name="Currency [0] 6276" xfId="10622" hidden="1" xr:uid="{00000000-0005-0000-0000-00009F290000}"/>
    <cellStyle name="Currency [0] 6277" xfId="10270" hidden="1" xr:uid="{00000000-0005-0000-0000-00003F280000}"/>
    <cellStyle name="Currency [0] 6278" xfId="10608" hidden="1" xr:uid="{00000000-0005-0000-0000-000091290000}"/>
    <cellStyle name="Currency [0] 6279" xfId="10605" hidden="1" xr:uid="{00000000-0005-0000-0000-00008E290000}"/>
    <cellStyle name="Currency [0] 628" xfId="721" hidden="1" xr:uid="{00000000-0005-0000-0000-0000F2020000}"/>
    <cellStyle name="Currency [0] 6280" xfId="10666" hidden="1" xr:uid="{00000000-0005-0000-0000-0000CB290000}"/>
    <cellStyle name="Currency [0] 6281" xfId="10501" hidden="1" xr:uid="{00000000-0005-0000-0000-000026290000}"/>
    <cellStyle name="Currency [0] 6282" xfId="10650" hidden="1" xr:uid="{00000000-0005-0000-0000-0000BB290000}"/>
    <cellStyle name="Currency [0] 6283" xfId="10670" hidden="1" xr:uid="{00000000-0005-0000-0000-0000CF290000}"/>
    <cellStyle name="Currency [0] 6284" xfId="10672" hidden="1" xr:uid="{00000000-0005-0000-0000-0000D1290000}"/>
    <cellStyle name="Currency [0] 6285" xfId="10609" hidden="1" xr:uid="{00000000-0005-0000-0000-000092290000}"/>
    <cellStyle name="Currency [0] 6286" xfId="10637" hidden="1" xr:uid="{00000000-0005-0000-0000-0000AE290000}"/>
    <cellStyle name="Currency [0] 6287" xfId="10597" hidden="1" xr:uid="{00000000-0005-0000-0000-000086290000}"/>
    <cellStyle name="Currency [0] 6288" xfId="10626" hidden="1" xr:uid="{00000000-0005-0000-0000-0000A3290000}"/>
    <cellStyle name="Currency [0] 6289" xfId="10623" hidden="1" xr:uid="{00000000-0005-0000-0000-0000A0290000}"/>
    <cellStyle name="Currency [0] 629" xfId="728" hidden="1" xr:uid="{00000000-0005-0000-0000-0000F9020000}"/>
    <cellStyle name="Currency [0] 6290" xfId="10676" hidden="1" xr:uid="{00000000-0005-0000-0000-0000D5290000}"/>
    <cellStyle name="Currency [0] 6291" xfId="10504" hidden="1" xr:uid="{00000000-0005-0000-0000-000029290000}"/>
    <cellStyle name="Currency [0] 6292" xfId="10663" hidden="1" xr:uid="{00000000-0005-0000-0000-0000C8290000}"/>
    <cellStyle name="Currency [0] 6293" xfId="10680" hidden="1" xr:uid="{00000000-0005-0000-0000-0000D9290000}"/>
    <cellStyle name="Currency [0] 6294" xfId="10682" hidden="1" xr:uid="{00000000-0005-0000-0000-0000DB290000}"/>
    <cellStyle name="Currency [0] 6295" xfId="10563" hidden="1" xr:uid="{00000000-0005-0000-0000-000064290000}"/>
    <cellStyle name="Currency [0] 6296" xfId="10599" hidden="1" xr:uid="{00000000-0005-0000-0000-000088290000}"/>
    <cellStyle name="Currency [0] 6297" xfId="10668" hidden="1" xr:uid="{00000000-0005-0000-0000-0000CD290000}"/>
    <cellStyle name="Currency [0] 6298" xfId="10656" hidden="1" xr:uid="{00000000-0005-0000-0000-0000C1290000}"/>
    <cellStyle name="Currency [0] 6299" xfId="10673" hidden="1" xr:uid="{00000000-0005-0000-0000-0000D2290000}"/>
    <cellStyle name="Currency [0] 63" xfId="113" hidden="1" xr:uid="{00000000-0005-0000-0000-000092000000}"/>
    <cellStyle name="Currency [0] 630" xfId="732" hidden="1" xr:uid="{00000000-0005-0000-0000-0000FD020000}"/>
    <cellStyle name="Currency [0] 6300" xfId="10684" hidden="1" xr:uid="{00000000-0005-0000-0000-0000DD290000}"/>
    <cellStyle name="Currency [0] 6301" xfId="10532" hidden="1" xr:uid="{00000000-0005-0000-0000-000045290000}"/>
    <cellStyle name="Currency [0] 6302" xfId="10596" hidden="1" xr:uid="{00000000-0005-0000-0000-000085290000}"/>
    <cellStyle name="Currency [0] 6303" xfId="10688" hidden="1" xr:uid="{00000000-0005-0000-0000-0000E1290000}"/>
    <cellStyle name="Currency [0] 6304" xfId="10690" hidden="1" xr:uid="{00000000-0005-0000-0000-0000E3290000}"/>
    <cellStyle name="Currency [0] 6305" xfId="10645" hidden="1" xr:uid="{00000000-0005-0000-0000-0000B6290000}"/>
    <cellStyle name="Currency [0] 6306" xfId="10657" hidden="1" xr:uid="{00000000-0005-0000-0000-0000C2290000}"/>
    <cellStyle name="Currency [0] 6307" xfId="10685" hidden="1" xr:uid="{00000000-0005-0000-0000-0000DE290000}"/>
    <cellStyle name="Currency [0] 6308" xfId="10658" hidden="1" xr:uid="{00000000-0005-0000-0000-0000C3290000}"/>
    <cellStyle name="Currency [0] 6309" xfId="10691" hidden="1" xr:uid="{00000000-0005-0000-0000-0000E4290000}"/>
    <cellStyle name="Currency [0] 631" xfId="727" hidden="1" xr:uid="{00000000-0005-0000-0000-0000F8020000}"/>
    <cellStyle name="Currency [0] 6310" xfId="10693" hidden="1" xr:uid="{00000000-0005-0000-0000-0000E6290000}"/>
    <cellStyle name="Currency [0] 6311" xfId="10686" hidden="1" xr:uid="{00000000-0005-0000-0000-0000DF290000}"/>
    <cellStyle name="Currency [0] 6312" xfId="10632" hidden="1" xr:uid="{00000000-0005-0000-0000-0000A9290000}"/>
    <cellStyle name="Currency [0] 6313" xfId="10695" hidden="1" xr:uid="{00000000-0005-0000-0000-0000E8290000}"/>
    <cellStyle name="Currency [0] 6314" xfId="10697" hidden="1" xr:uid="{00000000-0005-0000-0000-0000EA290000}"/>
    <cellStyle name="Currency [0] 6315" xfId="10209" hidden="1" xr:uid="{00000000-0005-0000-0000-000002280000}"/>
    <cellStyle name="Currency [0] 6316" xfId="10187" hidden="1" xr:uid="{00000000-0005-0000-0000-0000EC270000}"/>
    <cellStyle name="Currency [0] 6317" xfId="10703" hidden="1" xr:uid="{00000000-0005-0000-0000-0000F0290000}"/>
    <cellStyle name="Currency [0] 6318" xfId="10709" hidden="1" xr:uid="{00000000-0005-0000-0000-0000F6290000}"/>
    <cellStyle name="Currency [0] 6319" xfId="10711" hidden="1" xr:uid="{00000000-0005-0000-0000-0000F8290000}"/>
    <cellStyle name="Currency [0] 632" xfId="750" hidden="1" xr:uid="{00000000-0005-0000-0000-00000F030000}"/>
    <cellStyle name="Currency [0] 6320" xfId="10204" hidden="1" xr:uid="{00000000-0005-0000-0000-0000FD270000}"/>
    <cellStyle name="Currency [0] 6321" xfId="10705" hidden="1" xr:uid="{00000000-0005-0000-0000-0000F2290000}"/>
    <cellStyle name="Currency [0] 6322" xfId="10713" hidden="1" xr:uid="{00000000-0005-0000-0000-0000FA290000}"/>
    <cellStyle name="Currency [0] 6323" xfId="10715" hidden="1" xr:uid="{00000000-0005-0000-0000-0000FC290000}"/>
    <cellStyle name="Currency [0] 6324" xfId="10704" hidden="1" xr:uid="{00000000-0005-0000-0000-0000F1290000}"/>
    <cellStyle name="Currency [0] 6325" xfId="10210" hidden="1" xr:uid="{00000000-0005-0000-0000-000003280000}"/>
    <cellStyle name="Currency [0] 6326" xfId="10726" hidden="1" xr:uid="{00000000-0005-0000-0000-0000072A0000}"/>
    <cellStyle name="Currency [0] 6327" xfId="10735" hidden="1" xr:uid="{00000000-0005-0000-0000-0000102A0000}"/>
    <cellStyle name="Currency [0] 6328" xfId="10746" hidden="1" xr:uid="{00000000-0005-0000-0000-00001B2A0000}"/>
    <cellStyle name="Currency [0] 6329" xfId="10752" hidden="1" xr:uid="{00000000-0005-0000-0000-0000212A0000}"/>
    <cellStyle name="Currency [0] 633" xfId="756" hidden="1" xr:uid="{00000000-0005-0000-0000-000015030000}"/>
    <cellStyle name="Currency [0] 6330" xfId="10724" hidden="1" xr:uid="{00000000-0005-0000-0000-0000052A0000}"/>
    <cellStyle name="Currency [0] 6331" xfId="10742" hidden="1" xr:uid="{00000000-0005-0000-0000-0000172A0000}"/>
    <cellStyle name="Currency [0] 6332" xfId="10764" hidden="1" xr:uid="{00000000-0005-0000-0000-00002D2A0000}"/>
    <cellStyle name="Currency [0] 6333" xfId="10766" hidden="1" xr:uid="{00000000-0005-0000-0000-00002F2A0000}"/>
    <cellStyle name="Currency [0] 6334" xfId="10700" hidden="1" xr:uid="{00000000-0005-0000-0000-0000ED290000}"/>
    <cellStyle name="Currency [0] 6335" xfId="10214" hidden="1" xr:uid="{00000000-0005-0000-0000-000007280000}"/>
    <cellStyle name="Currency [0] 6336" xfId="10738" hidden="1" xr:uid="{00000000-0005-0000-0000-0000132A0000}"/>
    <cellStyle name="Currency [0] 6337" xfId="10230" hidden="1" xr:uid="{00000000-0005-0000-0000-000017280000}"/>
    <cellStyle name="Currency [0] 6338" xfId="10727" hidden="1" xr:uid="{00000000-0005-0000-0000-0000082A0000}"/>
    <cellStyle name="Currency [0] 6339" xfId="10771" hidden="1" xr:uid="{00000000-0005-0000-0000-0000342A0000}"/>
    <cellStyle name="Currency [0] 634" xfId="718" hidden="1" xr:uid="{00000000-0005-0000-0000-0000EF020000}"/>
    <cellStyle name="Currency [0] 6340" xfId="10739" hidden="1" xr:uid="{00000000-0005-0000-0000-0000142A0000}"/>
    <cellStyle name="Currency [0] 6341" xfId="10747" hidden="1" xr:uid="{00000000-0005-0000-0000-00001C2A0000}"/>
    <cellStyle name="Currency [0] 6342" xfId="10783" hidden="1" xr:uid="{00000000-0005-0000-0000-0000402A0000}"/>
    <cellStyle name="Currency [0] 6343" xfId="10785" hidden="1" xr:uid="{00000000-0005-0000-0000-0000422A0000}"/>
    <cellStyle name="Currency [0] 6344" xfId="10741" hidden="1" xr:uid="{00000000-0005-0000-0000-0000162A0000}"/>
    <cellStyle name="Currency [0] 6345" xfId="10754" hidden="1" xr:uid="{00000000-0005-0000-0000-0000232A0000}"/>
    <cellStyle name="Currency [0] 6346" xfId="10759" hidden="1" xr:uid="{00000000-0005-0000-0000-0000282A0000}"/>
    <cellStyle name="Currency [0] 6347" xfId="10753" hidden="1" xr:uid="{00000000-0005-0000-0000-0000222A0000}"/>
    <cellStyle name="Currency [0] 6348" xfId="10801" hidden="1" xr:uid="{00000000-0005-0000-0000-0000522A0000}"/>
    <cellStyle name="Currency [0] 6349" xfId="10809" hidden="1" xr:uid="{00000000-0005-0000-0000-00005A2A0000}"/>
    <cellStyle name="Currency [0] 635" xfId="748" hidden="1" xr:uid="{00000000-0005-0000-0000-00000D030000}"/>
    <cellStyle name="Currency [0] 6350" xfId="10737" hidden="1" xr:uid="{00000000-0005-0000-0000-0000122A0000}"/>
    <cellStyle name="Currency [0] 6351" xfId="10795" hidden="1" xr:uid="{00000000-0005-0000-0000-00004C2A0000}"/>
    <cellStyle name="Currency [0] 6352" xfId="10818" hidden="1" xr:uid="{00000000-0005-0000-0000-0000632A0000}"/>
    <cellStyle name="Currency [0] 6353" xfId="10820" hidden="1" xr:uid="{00000000-0005-0000-0000-0000652A0000}"/>
    <cellStyle name="Currency [0] 6354" xfId="10720" hidden="1" xr:uid="{00000000-0005-0000-0000-0000012A0000}"/>
    <cellStyle name="Currency [0] 6355" xfId="10730" hidden="1" xr:uid="{00000000-0005-0000-0000-00000B2A0000}"/>
    <cellStyle name="Currency [0] 6356" xfId="10792" hidden="1" xr:uid="{00000000-0005-0000-0000-0000492A0000}"/>
    <cellStyle name="Currency [0] 6357" xfId="10757" hidden="1" xr:uid="{00000000-0005-0000-0000-0000262A0000}"/>
    <cellStyle name="Currency [0] 6358" xfId="10707" hidden="1" xr:uid="{00000000-0005-0000-0000-0000F4290000}"/>
    <cellStyle name="Currency [0] 6359" xfId="10828" hidden="1" xr:uid="{00000000-0005-0000-0000-00006D2A0000}"/>
    <cellStyle name="Currency [0] 636" xfId="760" hidden="1" xr:uid="{00000000-0005-0000-0000-000019030000}"/>
    <cellStyle name="Currency [0] 6360" xfId="10793" hidden="1" xr:uid="{00000000-0005-0000-0000-00004A2A0000}"/>
    <cellStyle name="Currency [0] 6361" xfId="10804" hidden="1" xr:uid="{00000000-0005-0000-0000-0000552A0000}"/>
    <cellStyle name="Currency [0] 6362" xfId="10836" hidden="1" xr:uid="{00000000-0005-0000-0000-0000752A0000}"/>
    <cellStyle name="Currency [0] 6363" xfId="10838" hidden="1" xr:uid="{00000000-0005-0000-0000-0000772A0000}"/>
    <cellStyle name="Currency [0] 6364" xfId="10790" hidden="1" xr:uid="{00000000-0005-0000-0000-0000472A0000}"/>
    <cellStyle name="Currency [0] 6365" xfId="10789" hidden="1" xr:uid="{00000000-0005-0000-0000-0000462A0000}"/>
    <cellStyle name="Currency [0] 6366" xfId="10779" hidden="1" xr:uid="{00000000-0005-0000-0000-00003C2A0000}"/>
    <cellStyle name="Currency [0] 6367" xfId="10775" hidden="1" xr:uid="{00000000-0005-0000-0000-0000382A0000}"/>
    <cellStyle name="Currency [0] 6368" xfId="10777" hidden="1" xr:uid="{00000000-0005-0000-0000-00003A2A0000}"/>
    <cellStyle name="Currency [0] 6369" xfId="10845" hidden="1" xr:uid="{00000000-0005-0000-0000-00007E2A0000}"/>
    <cellStyle name="Currency [0] 637" xfId="761" hidden="1" xr:uid="{00000000-0005-0000-0000-00001A030000}"/>
    <cellStyle name="Currency [0] 6370" xfId="10216" hidden="1" xr:uid="{00000000-0005-0000-0000-000009280000}"/>
    <cellStyle name="Currency [0] 6371" xfId="10823" hidden="1" xr:uid="{00000000-0005-0000-0000-0000682A0000}"/>
    <cellStyle name="Currency [0] 6372" xfId="10851" hidden="1" xr:uid="{00000000-0005-0000-0000-0000842A0000}"/>
    <cellStyle name="Currency [0] 6373" xfId="10853" hidden="1" xr:uid="{00000000-0005-0000-0000-0000862A0000}"/>
    <cellStyle name="Currency [0] 6374" xfId="10728" hidden="1" xr:uid="{00000000-0005-0000-0000-0000092A0000}"/>
    <cellStyle name="Currency [0] 6375" xfId="10802" hidden="1" xr:uid="{00000000-0005-0000-0000-0000532A0000}"/>
    <cellStyle name="Currency [0] 6376" xfId="10758" hidden="1" xr:uid="{00000000-0005-0000-0000-0000272A0000}"/>
    <cellStyle name="Currency [0] 6377" xfId="10794" hidden="1" xr:uid="{00000000-0005-0000-0000-00004B2A0000}"/>
    <cellStyle name="Currency [0] 6378" xfId="10798" hidden="1" xr:uid="{00000000-0005-0000-0000-00004F2A0000}"/>
    <cellStyle name="Currency [0] 6379" xfId="10859" hidden="1" xr:uid="{00000000-0005-0000-0000-00008C2A0000}"/>
    <cellStyle name="Currency [0] 638" xfId="709" hidden="1" xr:uid="{00000000-0005-0000-0000-0000E6020000}"/>
    <cellStyle name="Currency [0] 6380" xfId="10203" hidden="1" xr:uid="{00000000-0005-0000-0000-0000FC270000}"/>
    <cellStyle name="Currency [0] 6381" xfId="10841" hidden="1" xr:uid="{00000000-0005-0000-0000-00007A2A0000}"/>
    <cellStyle name="Currency [0] 6382" xfId="10864" hidden="1" xr:uid="{00000000-0005-0000-0000-0000912A0000}"/>
    <cellStyle name="Currency [0] 6383" xfId="10866" hidden="1" xr:uid="{00000000-0005-0000-0000-0000932A0000}"/>
    <cellStyle name="Currency [0] 6384" xfId="10722" hidden="1" xr:uid="{00000000-0005-0000-0000-0000032A0000}"/>
    <cellStyle name="Currency [0] 6385" xfId="10821" hidden="1" xr:uid="{00000000-0005-0000-0000-0000662A0000}"/>
    <cellStyle name="Currency [0] 6386" xfId="10788" hidden="1" xr:uid="{00000000-0005-0000-0000-0000452A0000}"/>
    <cellStyle name="Currency [0] 6387" xfId="10806" hidden="1" xr:uid="{00000000-0005-0000-0000-0000572A0000}"/>
    <cellStyle name="Currency [0] 6388" xfId="10803" hidden="1" xr:uid="{00000000-0005-0000-0000-0000542A0000}"/>
    <cellStyle name="Currency [0] 6389" xfId="10870" hidden="1" xr:uid="{00000000-0005-0000-0000-0000972A0000}"/>
    <cellStyle name="Currency [0] 639" xfId="716" hidden="1" xr:uid="{00000000-0005-0000-0000-0000ED020000}"/>
    <cellStyle name="Currency [0] 6390" xfId="10755" hidden="1" xr:uid="{00000000-0005-0000-0000-0000242A0000}"/>
    <cellStyle name="Currency [0] 6391" xfId="10855" hidden="1" xr:uid="{00000000-0005-0000-0000-0000882A0000}"/>
    <cellStyle name="Currency [0] 6392" xfId="10877" hidden="1" xr:uid="{00000000-0005-0000-0000-00009E2A0000}"/>
    <cellStyle name="Currency [0] 6393" xfId="10879" hidden="1" xr:uid="{00000000-0005-0000-0000-0000A02A0000}"/>
    <cellStyle name="Currency [0] 6394" xfId="10807" hidden="1" xr:uid="{00000000-0005-0000-0000-0000582A0000}"/>
    <cellStyle name="Currency [0] 6395" xfId="10839" hidden="1" xr:uid="{00000000-0005-0000-0000-0000782A0000}"/>
    <cellStyle name="Currency [0] 6396" xfId="10182" hidden="1" xr:uid="{00000000-0005-0000-0000-0000E7270000}"/>
    <cellStyle name="Currency [0] 6397" xfId="10825" hidden="1" xr:uid="{00000000-0005-0000-0000-00006A2A0000}"/>
    <cellStyle name="Currency [0] 6398" xfId="10822" hidden="1" xr:uid="{00000000-0005-0000-0000-0000672A0000}"/>
    <cellStyle name="Currency [0] 6399" xfId="10883" hidden="1" xr:uid="{00000000-0005-0000-0000-0000A42A0000}"/>
    <cellStyle name="Currency [0] 64" xfId="123" hidden="1" xr:uid="{00000000-0005-0000-0000-00009C000000}"/>
    <cellStyle name="Currency [0] 640" xfId="745" hidden="1" xr:uid="{00000000-0005-0000-0000-00000A030000}"/>
    <cellStyle name="Currency [0] 6400" xfId="10718" hidden="1" xr:uid="{00000000-0005-0000-0000-0000FF290000}"/>
    <cellStyle name="Currency [0] 6401" xfId="10867" hidden="1" xr:uid="{00000000-0005-0000-0000-0000942A0000}"/>
    <cellStyle name="Currency [0] 6402" xfId="10887" hidden="1" xr:uid="{00000000-0005-0000-0000-0000A82A0000}"/>
    <cellStyle name="Currency [0] 6403" xfId="10889" hidden="1" xr:uid="{00000000-0005-0000-0000-0000AA2A0000}"/>
    <cellStyle name="Currency [0] 6404" xfId="10826" hidden="1" xr:uid="{00000000-0005-0000-0000-00006B2A0000}"/>
    <cellStyle name="Currency [0] 6405" xfId="10854" hidden="1" xr:uid="{00000000-0005-0000-0000-0000872A0000}"/>
    <cellStyle name="Currency [0] 6406" xfId="10814" hidden="1" xr:uid="{00000000-0005-0000-0000-00005F2A0000}"/>
    <cellStyle name="Currency [0] 6407" xfId="10843" hidden="1" xr:uid="{00000000-0005-0000-0000-00007C2A0000}"/>
    <cellStyle name="Currency [0] 6408" xfId="10840" hidden="1" xr:uid="{00000000-0005-0000-0000-0000792A0000}"/>
    <cellStyle name="Currency [0] 6409" xfId="10893" hidden="1" xr:uid="{00000000-0005-0000-0000-0000AE2A0000}"/>
    <cellStyle name="Currency [0] 641" xfId="730" hidden="1" xr:uid="{00000000-0005-0000-0000-0000FB020000}"/>
    <cellStyle name="Currency [0] 6410" xfId="10721" hidden="1" xr:uid="{00000000-0005-0000-0000-0000022A0000}"/>
    <cellStyle name="Currency [0] 6411" xfId="10880" hidden="1" xr:uid="{00000000-0005-0000-0000-0000A12A0000}"/>
    <cellStyle name="Currency [0] 6412" xfId="10897" hidden="1" xr:uid="{00000000-0005-0000-0000-0000B22A0000}"/>
    <cellStyle name="Currency [0] 6413" xfId="10899" hidden="1" xr:uid="{00000000-0005-0000-0000-0000B42A0000}"/>
    <cellStyle name="Currency [0] 6414" xfId="10780" hidden="1" xr:uid="{00000000-0005-0000-0000-00003D2A0000}"/>
    <cellStyle name="Currency [0] 6415" xfId="10816" hidden="1" xr:uid="{00000000-0005-0000-0000-0000612A0000}"/>
    <cellStyle name="Currency [0] 6416" xfId="10885" hidden="1" xr:uid="{00000000-0005-0000-0000-0000A62A0000}"/>
    <cellStyle name="Currency [0] 6417" xfId="10873" hidden="1" xr:uid="{00000000-0005-0000-0000-00009A2A0000}"/>
    <cellStyle name="Currency [0] 6418" xfId="10890" hidden="1" xr:uid="{00000000-0005-0000-0000-0000AB2A0000}"/>
    <cellStyle name="Currency [0] 6419" xfId="10901" hidden="1" xr:uid="{00000000-0005-0000-0000-0000B62A0000}"/>
    <cellStyle name="Currency [0] 642" xfId="702" hidden="1" xr:uid="{00000000-0005-0000-0000-0000DF020000}"/>
    <cellStyle name="Currency [0] 6420" xfId="10749" hidden="1" xr:uid="{00000000-0005-0000-0000-00001E2A0000}"/>
    <cellStyle name="Currency [0] 6421" xfId="10813" hidden="1" xr:uid="{00000000-0005-0000-0000-00005E2A0000}"/>
    <cellStyle name="Currency [0] 6422" xfId="10905" hidden="1" xr:uid="{00000000-0005-0000-0000-0000BA2A0000}"/>
    <cellStyle name="Currency [0] 6423" xfId="10907" hidden="1" xr:uid="{00000000-0005-0000-0000-0000BC2A0000}"/>
    <cellStyle name="Currency [0] 6424" xfId="10862" hidden="1" xr:uid="{00000000-0005-0000-0000-00008F2A0000}"/>
    <cellStyle name="Currency [0] 6425" xfId="10874" hidden="1" xr:uid="{00000000-0005-0000-0000-00009B2A0000}"/>
    <cellStyle name="Currency [0] 6426" xfId="10902" hidden="1" xr:uid="{00000000-0005-0000-0000-0000B72A0000}"/>
    <cellStyle name="Currency [0] 6427" xfId="10875" hidden="1" xr:uid="{00000000-0005-0000-0000-00009C2A0000}"/>
    <cellStyle name="Currency [0] 6428" xfId="10908" hidden="1" xr:uid="{00000000-0005-0000-0000-0000BD2A0000}"/>
    <cellStyle name="Currency [0] 6429" xfId="10910" hidden="1" xr:uid="{00000000-0005-0000-0000-0000BF2A0000}"/>
    <cellStyle name="Currency [0] 643" xfId="767" hidden="1" xr:uid="{00000000-0005-0000-0000-000020030000}"/>
    <cellStyle name="Currency [0] 6430" xfId="10903" hidden="1" xr:uid="{00000000-0005-0000-0000-0000B82A0000}"/>
    <cellStyle name="Currency [0] 6431" xfId="10849" hidden="1" xr:uid="{00000000-0005-0000-0000-0000822A0000}"/>
    <cellStyle name="Currency [0] 6432" xfId="10912" hidden="1" xr:uid="{00000000-0005-0000-0000-0000C12A0000}"/>
    <cellStyle name="Currency [0] 6433" xfId="10914" hidden="1" xr:uid="{00000000-0005-0000-0000-0000C32A0000}"/>
    <cellStyle name="Currency [0] 6434" xfId="10276" hidden="1" xr:uid="{00000000-0005-0000-0000-000045280000}"/>
    <cellStyle name="Currency [0] 6435" xfId="10217" hidden="1" xr:uid="{00000000-0005-0000-0000-00000A280000}"/>
    <cellStyle name="Currency [0] 6436" xfId="10920" hidden="1" xr:uid="{00000000-0005-0000-0000-0000C92A0000}"/>
    <cellStyle name="Currency [0] 6437" xfId="10926" hidden="1" xr:uid="{00000000-0005-0000-0000-0000CF2A0000}"/>
    <cellStyle name="Currency [0] 6438" xfId="10928" hidden="1" xr:uid="{00000000-0005-0000-0000-0000D12A0000}"/>
    <cellStyle name="Currency [0] 6439" xfId="10207" hidden="1" xr:uid="{00000000-0005-0000-0000-000000280000}"/>
    <cellStyle name="Currency [0] 644" xfId="746" hidden="1" xr:uid="{00000000-0005-0000-0000-00000B030000}"/>
    <cellStyle name="Currency [0] 6440" xfId="10922" hidden="1" xr:uid="{00000000-0005-0000-0000-0000CB2A0000}"/>
    <cellStyle name="Currency [0] 6441" xfId="10930" hidden="1" xr:uid="{00000000-0005-0000-0000-0000D32A0000}"/>
    <cellStyle name="Currency [0] 6442" xfId="10932" hidden="1" xr:uid="{00000000-0005-0000-0000-0000D52A0000}"/>
    <cellStyle name="Currency [0] 6443" xfId="10921" hidden="1" xr:uid="{00000000-0005-0000-0000-0000CA2A0000}"/>
    <cellStyle name="Currency [0] 6444" xfId="10252" hidden="1" xr:uid="{00000000-0005-0000-0000-00002D280000}"/>
    <cellStyle name="Currency [0] 6445" xfId="10943" hidden="1" xr:uid="{00000000-0005-0000-0000-0000E02A0000}"/>
    <cellStyle name="Currency [0] 6446" xfId="10952" hidden="1" xr:uid="{00000000-0005-0000-0000-0000E92A0000}"/>
    <cellStyle name="Currency [0] 6447" xfId="10963" hidden="1" xr:uid="{00000000-0005-0000-0000-0000F42A0000}"/>
    <cellStyle name="Currency [0] 6448" xfId="10969" hidden="1" xr:uid="{00000000-0005-0000-0000-0000FA2A0000}"/>
    <cellStyle name="Currency [0] 6449" xfId="10941" hidden="1" xr:uid="{00000000-0005-0000-0000-0000DE2A0000}"/>
    <cellStyle name="Currency [0] 645" xfId="753" hidden="1" xr:uid="{00000000-0005-0000-0000-000012030000}"/>
    <cellStyle name="Currency [0] 6450" xfId="10959" hidden="1" xr:uid="{00000000-0005-0000-0000-0000F02A0000}"/>
    <cellStyle name="Currency [0] 6451" xfId="10981" hidden="1" xr:uid="{00000000-0005-0000-0000-0000062B0000}"/>
    <cellStyle name="Currency [0] 6452" xfId="10983" hidden="1" xr:uid="{00000000-0005-0000-0000-0000082B0000}"/>
    <cellStyle name="Currency [0] 6453" xfId="10917" hidden="1" xr:uid="{00000000-0005-0000-0000-0000C62A0000}"/>
    <cellStyle name="Currency [0] 6454" xfId="10206" hidden="1" xr:uid="{00000000-0005-0000-0000-0000FF270000}"/>
    <cellStyle name="Currency [0] 6455" xfId="10955" hidden="1" xr:uid="{00000000-0005-0000-0000-0000EC2A0000}"/>
    <cellStyle name="Currency [0] 6456" xfId="10185" hidden="1" xr:uid="{00000000-0005-0000-0000-0000EA270000}"/>
    <cellStyle name="Currency [0] 6457" xfId="10944" hidden="1" xr:uid="{00000000-0005-0000-0000-0000E12A0000}"/>
    <cellStyle name="Currency [0] 6458" xfId="10988" hidden="1" xr:uid="{00000000-0005-0000-0000-00000D2B0000}"/>
    <cellStyle name="Currency [0] 6459" xfId="10956" hidden="1" xr:uid="{00000000-0005-0000-0000-0000ED2A0000}"/>
    <cellStyle name="Currency [0] 646" xfId="768" hidden="1" xr:uid="{00000000-0005-0000-0000-000021030000}"/>
    <cellStyle name="Currency [0] 6460" xfId="10964" hidden="1" xr:uid="{00000000-0005-0000-0000-0000F52A0000}"/>
    <cellStyle name="Currency [0] 6461" xfId="11000" hidden="1" xr:uid="{00000000-0005-0000-0000-0000192B0000}"/>
    <cellStyle name="Currency [0] 6462" xfId="11002" hidden="1" xr:uid="{00000000-0005-0000-0000-00001B2B0000}"/>
    <cellStyle name="Currency [0] 6463" xfId="10958" hidden="1" xr:uid="{00000000-0005-0000-0000-0000EF2A0000}"/>
    <cellStyle name="Currency [0] 6464" xfId="10971" hidden="1" xr:uid="{00000000-0005-0000-0000-0000FC2A0000}"/>
    <cellStyle name="Currency [0] 6465" xfId="10976" hidden="1" xr:uid="{00000000-0005-0000-0000-0000012B0000}"/>
    <cellStyle name="Currency [0] 6466" xfId="10970" hidden="1" xr:uid="{00000000-0005-0000-0000-0000FB2A0000}"/>
    <cellStyle name="Currency [0] 6467" xfId="11018" hidden="1" xr:uid="{00000000-0005-0000-0000-00002B2B0000}"/>
    <cellStyle name="Currency [0] 6468" xfId="11026" hidden="1" xr:uid="{00000000-0005-0000-0000-0000332B0000}"/>
    <cellStyle name="Currency [0] 6469" xfId="10954" hidden="1" xr:uid="{00000000-0005-0000-0000-0000EB2A0000}"/>
    <cellStyle name="Currency [0] 647" xfId="769" hidden="1" xr:uid="{00000000-0005-0000-0000-000022030000}"/>
    <cellStyle name="Currency [0] 6470" xfId="11012" hidden="1" xr:uid="{00000000-0005-0000-0000-0000252B0000}"/>
    <cellStyle name="Currency [0] 6471" xfId="11035" hidden="1" xr:uid="{00000000-0005-0000-0000-00003C2B0000}"/>
    <cellStyle name="Currency [0] 6472" xfId="11037" hidden="1" xr:uid="{00000000-0005-0000-0000-00003E2B0000}"/>
    <cellStyle name="Currency [0] 6473" xfId="10937" hidden="1" xr:uid="{00000000-0005-0000-0000-0000DA2A0000}"/>
    <cellStyle name="Currency [0] 6474" xfId="10947" hidden="1" xr:uid="{00000000-0005-0000-0000-0000E42A0000}"/>
    <cellStyle name="Currency [0] 6475" xfId="11009" hidden="1" xr:uid="{00000000-0005-0000-0000-0000222B0000}"/>
    <cellStyle name="Currency [0] 6476" xfId="10974" hidden="1" xr:uid="{00000000-0005-0000-0000-0000FF2A0000}"/>
    <cellStyle name="Currency [0] 6477" xfId="10924" hidden="1" xr:uid="{00000000-0005-0000-0000-0000CD2A0000}"/>
    <cellStyle name="Currency [0] 6478" xfId="11045" hidden="1" xr:uid="{00000000-0005-0000-0000-0000462B0000}"/>
    <cellStyle name="Currency [0] 6479" xfId="11010" hidden="1" xr:uid="{00000000-0005-0000-0000-0000232B0000}"/>
    <cellStyle name="Currency [0] 648" xfId="744" hidden="1" xr:uid="{00000000-0005-0000-0000-000009030000}"/>
    <cellStyle name="Currency [0] 6480" xfId="11021" hidden="1" xr:uid="{00000000-0005-0000-0000-00002E2B0000}"/>
    <cellStyle name="Currency [0] 6481" xfId="11053" hidden="1" xr:uid="{00000000-0005-0000-0000-00004E2B0000}"/>
    <cellStyle name="Currency [0] 6482" xfId="11055" hidden="1" xr:uid="{00000000-0005-0000-0000-0000502B0000}"/>
    <cellStyle name="Currency [0] 6483" xfId="11007" hidden="1" xr:uid="{00000000-0005-0000-0000-0000202B0000}"/>
    <cellStyle name="Currency [0] 6484" xfId="11006" hidden="1" xr:uid="{00000000-0005-0000-0000-00001F2B0000}"/>
    <cellStyle name="Currency [0] 6485" xfId="10996" hidden="1" xr:uid="{00000000-0005-0000-0000-0000152B0000}"/>
    <cellStyle name="Currency [0] 6486" xfId="10992" hidden="1" xr:uid="{00000000-0005-0000-0000-0000112B0000}"/>
    <cellStyle name="Currency [0] 6487" xfId="10994" hidden="1" xr:uid="{00000000-0005-0000-0000-0000132B0000}"/>
    <cellStyle name="Currency [0] 6488" xfId="11062" hidden="1" xr:uid="{00000000-0005-0000-0000-0000572B0000}"/>
    <cellStyle name="Currency [0] 6489" xfId="10221" hidden="1" xr:uid="{00000000-0005-0000-0000-00000E280000}"/>
    <cellStyle name="Currency [0] 649" xfId="743" hidden="1" xr:uid="{00000000-0005-0000-0000-000008030000}"/>
    <cellStyle name="Currency [0] 6490" xfId="11040" hidden="1" xr:uid="{00000000-0005-0000-0000-0000412B0000}"/>
    <cellStyle name="Currency [0] 6491" xfId="11068" hidden="1" xr:uid="{00000000-0005-0000-0000-00005D2B0000}"/>
    <cellStyle name="Currency [0] 6492" xfId="11070" hidden="1" xr:uid="{00000000-0005-0000-0000-00005F2B0000}"/>
    <cellStyle name="Currency [0] 6493" xfId="10945" hidden="1" xr:uid="{00000000-0005-0000-0000-0000E22A0000}"/>
    <cellStyle name="Currency [0] 6494" xfId="11019" hidden="1" xr:uid="{00000000-0005-0000-0000-00002C2B0000}"/>
    <cellStyle name="Currency [0] 6495" xfId="10975" hidden="1" xr:uid="{00000000-0005-0000-0000-0000002B0000}"/>
    <cellStyle name="Currency [0] 6496" xfId="11011" hidden="1" xr:uid="{00000000-0005-0000-0000-0000242B0000}"/>
    <cellStyle name="Currency [0] 6497" xfId="11015" hidden="1" xr:uid="{00000000-0005-0000-0000-0000282B0000}"/>
    <cellStyle name="Currency [0] 6498" xfId="11076" hidden="1" xr:uid="{00000000-0005-0000-0000-0000652B0000}"/>
    <cellStyle name="Currency [0] 6499" xfId="10234" hidden="1" xr:uid="{00000000-0005-0000-0000-00001B280000}"/>
    <cellStyle name="Currency [0] 65" xfId="124" hidden="1" xr:uid="{00000000-0005-0000-0000-00009D000000}"/>
    <cellStyle name="Currency [0] 650" xfId="738" hidden="1" xr:uid="{00000000-0005-0000-0000-000003030000}"/>
    <cellStyle name="Currency [0] 6500" xfId="11058" hidden="1" xr:uid="{00000000-0005-0000-0000-0000532B0000}"/>
    <cellStyle name="Currency [0] 6501" xfId="11081" hidden="1" xr:uid="{00000000-0005-0000-0000-00006A2B0000}"/>
    <cellStyle name="Currency [0] 6502" xfId="11083" hidden="1" xr:uid="{00000000-0005-0000-0000-00006C2B0000}"/>
    <cellStyle name="Currency [0] 6503" xfId="10939" hidden="1" xr:uid="{00000000-0005-0000-0000-0000DC2A0000}"/>
    <cellStyle name="Currency [0] 6504" xfId="11038" hidden="1" xr:uid="{00000000-0005-0000-0000-00003F2B0000}"/>
    <cellStyle name="Currency [0] 6505" xfId="11005" hidden="1" xr:uid="{00000000-0005-0000-0000-00001E2B0000}"/>
    <cellStyle name="Currency [0] 6506" xfId="11023" hidden="1" xr:uid="{00000000-0005-0000-0000-0000302B0000}"/>
    <cellStyle name="Currency [0] 6507" xfId="11020" hidden="1" xr:uid="{00000000-0005-0000-0000-00002D2B0000}"/>
    <cellStyle name="Currency [0] 6508" xfId="11087" hidden="1" xr:uid="{00000000-0005-0000-0000-0000702B0000}"/>
    <cellStyle name="Currency [0] 6509" xfId="10972" hidden="1" xr:uid="{00000000-0005-0000-0000-0000FD2A0000}"/>
    <cellStyle name="Currency [0] 651" xfId="736" hidden="1" xr:uid="{00000000-0005-0000-0000-000001030000}"/>
    <cellStyle name="Currency [0] 6510" xfId="11072" hidden="1" xr:uid="{00000000-0005-0000-0000-0000612B0000}"/>
    <cellStyle name="Currency [0] 6511" xfId="11094" hidden="1" xr:uid="{00000000-0005-0000-0000-0000772B0000}"/>
    <cellStyle name="Currency [0] 6512" xfId="11096" hidden="1" xr:uid="{00000000-0005-0000-0000-0000792B0000}"/>
    <cellStyle name="Currency [0] 6513" xfId="11024" hidden="1" xr:uid="{00000000-0005-0000-0000-0000312B0000}"/>
    <cellStyle name="Currency [0] 6514" xfId="11056" hidden="1" xr:uid="{00000000-0005-0000-0000-0000512B0000}"/>
    <cellStyle name="Currency [0] 6515" xfId="10186" hidden="1" xr:uid="{00000000-0005-0000-0000-0000EB270000}"/>
    <cellStyle name="Currency [0] 6516" xfId="11042" hidden="1" xr:uid="{00000000-0005-0000-0000-0000432B0000}"/>
    <cellStyle name="Currency [0] 6517" xfId="11039" hidden="1" xr:uid="{00000000-0005-0000-0000-0000402B0000}"/>
    <cellStyle name="Currency [0] 6518" xfId="11100" hidden="1" xr:uid="{00000000-0005-0000-0000-00007D2B0000}"/>
    <cellStyle name="Currency [0] 6519" xfId="10935" hidden="1" xr:uid="{00000000-0005-0000-0000-0000D82A0000}"/>
    <cellStyle name="Currency [0] 652" xfId="737" hidden="1" xr:uid="{00000000-0005-0000-0000-000002030000}"/>
    <cellStyle name="Currency [0] 6520" xfId="11084" hidden="1" xr:uid="{00000000-0005-0000-0000-00006D2B0000}"/>
    <cellStyle name="Currency [0] 6521" xfId="11104" hidden="1" xr:uid="{00000000-0005-0000-0000-0000812B0000}"/>
    <cellStyle name="Currency [0] 6522" xfId="11106" hidden="1" xr:uid="{00000000-0005-0000-0000-0000832B0000}"/>
    <cellStyle name="Currency [0] 6523" xfId="11043" hidden="1" xr:uid="{00000000-0005-0000-0000-0000442B0000}"/>
    <cellStyle name="Currency [0] 6524" xfId="11071" hidden="1" xr:uid="{00000000-0005-0000-0000-0000602B0000}"/>
    <cellStyle name="Currency [0] 6525" xfId="11031" hidden="1" xr:uid="{00000000-0005-0000-0000-0000382B0000}"/>
    <cellStyle name="Currency [0] 6526" xfId="11060" hidden="1" xr:uid="{00000000-0005-0000-0000-0000552B0000}"/>
    <cellStyle name="Currency [0] 6527" xfId="11057" hidden="1" xr:uid="{00000000-0005-0000-0000-0000522B0000}"/>
    <cellStyle name="Currency [0] 6528" xfId="11110" hidden="1" xr:uid="{00000000-0005-0000-0000-0000872B0000}"/>
    <cellStyle name="Currency [0] 6529" xfId="10938" hidden="1" xr:uid="{00000000-0005-0000-0000-0000DB2A0000}"/>
    <cellStyle name="Currency [0] 653" xfId="774" hidden="1" xr:uid="{00000000-0005-0000-0000-000027030000}"/>
    <cellStyle name="Currency [0] 6530" xfId="11097" hidden="1" xr:uid="{00000000-0005-0000-0000-00007A2B0000}"/>
    <cellStyle name="Currency [0] 6531" xfId="11114" hidden="1" xr:uid="{00000000-0005-0000-0000-00008B2B0000}"/>
    <cellStyle name="Currency [0] 6532" xfId="11116" hidden="1" xr:uid="{00000000-0005-0000-0000-00008D2B0000}"/>
    <cellStyle name="Currency [0] 6533" xfId="10997" hidden="1" xr:uid="{00000000-0005-0000-0000-0000162B0000}"/>
    <cellStyle name="Currency [0] 6534" xfId="11033" hidden="1" xr:uid="{00000000-0005-0000-0000-00003A2B0000}"/>
    <cellStyle name="Currency [0] 6535" xfId="11102" hidden="1" xr:uid="{00000000-0005-0000-0000-00007F2B0000}"/>
    <cellStyle name="Currency [0] 6536" xfId="11090" hidden="1" xr:uid="{00000000-0005-0000-0000-0000732B0000}"/>
    <cellStyle name="Currency [0] 6537" xfId="11107" hidden="1" xr:uid="{00000000-0005-0000-0000-0000842B0000}"/>
    <cellStyle name="Currency [0] 6538" xfId="11118" hidden="1" xr:uid="{00000000-0005-0000-0000-00008F2B0000}"/>
    <cellStyle name="Currency [0] 6539" xfId="10966" hidden="1" xr:uid="{00000000-0005-0000-0000-0000F72A0000}"/>
    <cellStyle name="Currency [0] 654" xfId="692" hidden="1" xr:uid="{00000000-0005-0000-0000-0000D5020000}"/>
    <cellStyle name="Currency [0] 6540" xfId="11030" hidden="1" xr:uid="{00000000-0005-0000-0000-0000372B0000}"/>
    <cellStyle name="Currency [0] 6541" xfId="11122" hidden="1" xr:uid="{00000000-0005-0000-0000-0000932B0000}"/>
    <cellStyle name="Currency [0] 6542" xfId="11124" hidden="1" xr:uid="{00000000-0005-0000-0000-0000952B0000}"/>
    <cellStyle name="Currency [0] 6543" xfId="11079" hidden="1" xr:uid="{00000000-0005-0000-0000-0000682B0000}"/>
    <cellStyle name="Currency [0] 6544" xfId="11091" hidden="1" xr:uid="{00000000-0005-0000-0000-0000742B0000}"/>
    <cellStyle name="Currency [0] 6545" xfId="11119" hidden="1" xr:uid="{00000000-0005-0000-0000-0000902B0000}"/>
    <cellStyle name="Currency [0] 6546" xfId="11092" hidden="1" xr:uid="{00000000-0005-0000-0000-0000752B0000}"/>
    <cellStyle name="Currency [0] 6547" xfId="11125" hidden="1" xr:uid="{00000000-0005-0000-0000-0000962B0000}"/>
    <cellStyle name="Currency [0] 6548" xfId="11127" hidden="1" xr:uid="{00000000-0005-0000-0000-0000982B0000}"/>
    <cellStyle name="Currency [0] 6549" xfId="11120" hidden="1" xr:uid="{00000000-0005-0000-0000-0000912B0000}"/>
    <cellStyle name="Currency [0] 655" xfId="764" hidden="1" xr:uid="{00000000-0005-0000-0000-00001D030000}"/>
    <cellStyle name="Currency [0] 6550" xfId="11066" hidden="1" xr:uid="{00000000-0005-0000-0000-00005B2B0000}"/>
    <cellStyle name="Currency [0] 6551" xfId="11129" hidden="1" xr:uid="{00000000-0005-0000-0000-00009A2B0000}"/>
    <cellStyle name="Currency [0] 6552" xfId="11131" hidden="1" xr:uid="{00000000-0005-0000-0000-00009C2B0000}"/>
    <cellStyle name="Currency [0] 6553" xfId="11178" hidden="1" xr:uid="{00000000-0005-0000-0000-0000CB2B0000}"/>
    <cellStyle name="Currency [0] 6554" xfId="11198" hidden="1" xr:uid="{00000000-0005-0000-0000-0000DF2B0000}"/>
    <cellStyle name="Currency [0] 6555" xfId="11205" hidden="1" xr:uid="{00000000-0005-0000-0000-0000E62B0000}"/>
    <cellStyle name="Currency [0] 6556" xfId="11213" hidden="1" xr:uid="{00000000-0005-0000-0000-0000EE2B0000}"/>
    <cellStyle name="Currency [0] 6557" xfId="11216" hidden="1" xr:uid="{00000000-0005-0000-0000-0000F12B0000}"/>
    <cellStyle name="Currency [0] 6558" xfId="11196" hidden="1" xr:uid="{00000000-0005-0000-0000-0000DD2B0000}"/>
    <cellStyle name="Currency [0] 6559" xfId="11209" hidden="1" xr:uid="{00000000-0005-0000-0000-0000EA2B0000}"/>
    <cellStyle name="Currency [0] 656" xfId="776" hidden="1" xr:uid="{00000000-0005-0000-0000-000029030000}"/>
    <cellStyle name="Currency [0] 6560" xfId="11218" hidden="1" xr:uid="{00000000-0005-0000-0000-0000F32B0000}"/>
    <cellStyle name="Currency [0] 6561" xfId="11220" hidden="1" xr:uid="{00000000-0005-0000-0000-0000F52B0000}"/>
    <cellStyle name="Currency [0] 6562" xfId="11206" hidden="1" xr:uid="{00000000-0005-0000-0000-0000E72B0000}"/>
    <cellStyle name="Currency [0] 6563" xfId="11179" hidden="1" xr:uid="{00000000-0005-0000-0000-0000CC2B0000}"/>
    <cellStyle name="Currency [0] 6564" xfId="11231" hidden="1" xr:uid="{00000000-0005-0000-0000-0000002C0000}"/>
    <cellStyle name="Currency [0] 6565" xfId="11240" hidden="1" xr:uid="{00000000-0005-0000-0000-0000092C0000}"/>
    <cellStyle name="Currency [0] 6566" xfId="11251" hidden="1" xr:uid="{00000000-0005-0000-0000-0000142C0000}"/>
    <cellStyle name="Currency [0] 6567" xfId="11257" hidden="1" xr:uid="{00000000-0005-0000-0000-00001A2C0000}"/>
    <cellStyle name="Currency [0] 6568" xfId="11229" hidden="1" xr:uid="{00000000-0005-0000-0000-0000FE2B0000}"/>
    <cellStyle name="Currency [0] 6569" xfId="11247" hidden="1" xr:uid="{00000000-0005-0000-0000-0000102C0000}"/>
    <cellStyle name="Currency [0] 657" xfId="777" hidden="1" xr:uid="{00000000-0005-0000-0000-00002A030000}"/>
    <cellStyle name="Currency [0] 6570" xfId="11269" hidden="1" xr:uid="{00000000-0005-0000-0000-0000262C0000}"/>
    <cellStyle name="Currency [0] 6571" xfId="11271" hidden="1" xr:uid="{00000000-0005-0000-0000-0000282C0000}"/>
    <cellStyle name="Currency [0] 6572" xfId="11202" hidden="1" xr:uid="{00000000-0005-0000-0000-0000E32B0000}"/>
    <cellStyle name="Currency [0] 6573" xfId="11185" hidden="1" xr:uid="{00000000-0005-0000-0000-0000D22B0000}"/>
    <cellStyle name="Currency [0] 6574" xfId="11243" hidden="1" xr:uid="{00000000-0005-0000-0000-00000C2C0000}"/>
    <cellStyle name="Currency [0] 6575" xfId="11191" hidden="1" xr:uid="{00000000-0005-0000-0000-0000D82B0000}"/>
    <cellStyle name="Currency [0] 6576" xfId="11232" hidden="1" xr:uid="{00000000-0005-0000-0000-0000012C0000}"/>
    <cellStyle name="Currency [0] 6577" xfId="11276" hidden="1" xr:uid="{00000000-0005-0000-0000-00002D2C0000}"/>
    <cellStyle name="Currency [0] 6578" xfId="11244" hidden="1" xr:uid="{00000000-0005-0000-0000-00000D2C0000}"/>
    <cellStyle name="Currency [0] 6579" xfId="11252" hidden="1" xr:uid="{00000000-0005-0000-0000-0000152C0000}"/>
    <cellStyle name="Currency [0] 658" xfId="715" hidden="1" xr:uid="{00000000-0005-0000-0000-0000EC020000}"/>
    <cellStyle name="Currency [0] 6580" xfId="11288" hidden="1" xr:uid="{00000000-0005-0000-0000-0000392C0000}"/>
    <cellStyle name="Currency [0] 6581" xfId="11290" hidden="1" xr:uid="{00000000-0005-0000-0000-00003B2C0000}"/>
    <cellStyle name="Currency [0] 6582" xfId="11246" hidden="1" xr:uid="{00000000-0005-0000-0000-00000F2C0000}"/>
    <cellStyle name="Currency [0] 6583" xfId="11259" hidden="1" xr:uid="{00000000-0005-0000-0000-00001C2C0000}"/>
    <cellStyle name="Currency [0] 6584" xfId="11264" hidden="1" xr:uid="{00000000-0005-0000-0000-0000212C0000}"/>
    <cellStyle name="Currency [0] 6585" xfId="11258" hidden="1" xr:uid="{00000000-0005-0000-0000-00001B2C0000}"/>
    <cellStyle name="Currency [0] 6586" xfId="11306" hidden="1" xr:uid="{00000000-0005-0000-0000-00004B2C0000}"/>
    <cellStyle name="Currency [0] 6587" xfId="11314" hidden="1" xr:uid="{00000000-0005-0000-0000-0000532C0000}"/>
    <cellStyle name="Currency [0] 6588" xfId="11242" hidden="1" xr:uid="{00000000-0005-0000-0000-00000B2C0000}"/>
    <cellStyle name="Currency [0] 6589" xfId="11300" hidden="1" xr:uid="{00000000-0005-0000-0000-0000452C0000}"/>
    <cellStyle name="Currency [0] 659" xfId="751" hidden="1" xr:uid="{00000000-0005-0000-0000-000010030000}"/>
    <cellStyle name="Currency [0] 6590" xfId="11323" hidden="1" xr:uid="{00000000-0005-0000-0000-00005C2C0000}"/>
    <cellStyle name="Currency [0] 6591" xfId="11325" hidden="1" xr:uid="{00000000-0005-0000-0000-00005E2C0000}"/>
    <cellStyle name="Currency [0] 6592" xfId="11225" hidden="1" xr:uid="{00000000-0005-0000-0000-0000FA2B0000}"/>
    <cellStyle name="Currency [0] 6593" xfId="11235" hidden="1" xr:uid="{00000000-0005-0000-0000-0000042C0000}"/>
    <cellStyle name="Currency [0] 6594" xfId="11297" hidden="1" xr:uid="{00000000-0005-0000-0000-0000422C0000}"/>
    <cellStyle name="Currency [0] 6595" xfId="11262" hidden="1" xr:uid="{00000000-0005-0000-0000-00001F2C0000}"/>
    <cellStyle name="Currency [0] 6596" xfId="11211" hidden="1" xr:uid="{00000000-0005-0000-0000-0000EC2B0000}"/>
    <cellStyle name="Currency [0] 6597" xfId="11333" hidden="1" xr:uid="{00000000-0005-0000-0000-0000662C0000}"/>
    <cellStyle name="Currency [0] 6598" xfId="11298" hidden="1" xr:uid="{00000000-0005-0000-0000-0000432C0000}"/>
    <cellStyle name="Currency [0] 6599" xfId="11309" hidden="1" xr:uid="{00000000-0005-0000-0000-00004E2C0000}"/>
    <cellStyle name="Currency [0] 66" xfId="151" hidden="1" xr:uid="{00000000-0005-0000-0000-0000B8000000}"/>
    <cellStyle name="Currency [0] 660" xfId="731" hidden="1" xr:uid="{00000000-0005-0000-0000-0000FC020000}"/>
    <cellStyle name="Currency [0] 6600" xfId="11341" hidden="1" xr:uid="{00000000-0005-0000-0000-00006E2C0000}"/>
    <cellStyle name="Currency [0] 6601" xfId="11343" hidden="1" xr:uid="{00000000-0005-0000-0000-0000702C0000}"/>
    <cellStyle name="Currency [0] 6602" xfId="11295" hidden="1" xr:uid="{00000000-0005-0000-0000-0000402C0000}"/>
    <cellStyle name="Currency [0] 6603" xfId="11294" hidden="1" xr:uid="{00000000-0005-0000-0000-00003F2C0000}"/>
    <cellStyle name="Currency [0] 6604" xfId="11284" hidden="1" xr:uid="{00000000-0005-0000-0000-0000352C0000}"/>
    <cellStyle name="Currency [0] 6605" xfId="11280" hidden="1" xr:uid="{00000000-0005-0000-0000-0000312C0000}"/>
    <cellStyle name="Currency [0] 6606" xfId="11282" hidden="1" xr:uid="{00000000-0005-0000-0000-0000332C0000}"/>
    <cellStyle name="Currency [0] 6607" xfId="11350" hidden="1" xr:uid="{00000000-0005-0000-0000-0000772C0000}"/>
    <cellStyle name="Currency [0] 6608" xfId="11187" hidden="1" xr:uid="{00000000-0005-0000-0000-0000D42B0000}"/>
    <cellStyle name="Currency [0] 6609" xfId="11328" hidden="1" xr:uid="{00000000-0005-0000-0000-0000612C0000}"/>
    <cellStyle name="Currency [0] 661" xfId="747" hidden="1" xr:uid="{00000000-0005-0000-0000-00000C030000}"/>
    <cellStyle name="Currency [0] 6610" xfId="11356" hidden="1" xr:uid="{00000000-0005-0000-0000-00007D2C0000}"/>
    <cellStyle name="Currency [0] 6611" xfId="11358" hidden="1" xr:uid="{00000000-0005-0000-0000-00007F2C0000}"/>
    <cellStyle name="Currency [0] 6612" xfId="11233" hidden="1" xr:uid="{00000000-0005-0000-0000-0000022C0000}"/>
    <cellStyle name="Currency [0] 6613" xfId="11307" hidden="1" xr:uid="{00000000-0005-0000-0000-00004C2C0000}"/>
    <cellStyle name="Currency [0] 6614" xfId="11263" hidden="1" xr:uid="{00000000-0005-0000-0000-0000202C0000}"/>
    <cellStyle name="Currency [0] 6615" xfId="11299" hidden="1" xr:uid="{00000000-0005-0000-0000-0000442C0000}"/>
    <cellStyle name="Currency [0] 6616" xfId="11303" hidden="1" xr:uid="{00000000-0005-0000-0000-0000482C0000}"/>
    <cellStyle name="Currency [0] 6617" xfId="11364" hidden="1" xr:uid="{00000000-0005-0000-0000-0000852C0000}"/>
    <cellStyle name="Currency [0] 6618" xfId="11182" hidden="1" xr:uid="{00000000-0005-0000-0000-0000CF2B0000}"/>
    <cellStyle name="Currency [0] 6619" xfId="11346" hidden="1" xr:uid="{00000000-0005-0000-0000-0000732C0000}"/>
    <cellStyle name="Currency [0] 662" xfId="749" hidden="1" xr:uid="{00000000-0005-0000-0000-00000E030000}"/>
    <cellStyle name="Currency [0] 6620" xfId="11369" hidden="1" xr:uid="{00000000-0005-0000-0000-00008A2C0000}"/>
    <cellStyle name="Currency [0] 6621" xfId="11371" hidden="1" xr:uid="{00000000-0005-0000-0000-00008C2C0000}"/>
    <cellStyle name="Currency [0] 6622" xfId="11227" hidden="1" xr:uid="{00000000-0005-0000-0000-0000FC2B0000}"/>
    <cellStyle name="Currency [0] 6623" xfId="11326" hidden="1" xr:uid="{00000000-0005-0000-0000-00005F2C0000}"/>
    <cellStyle name="Currency [0] 6624" xfId="11293" hidden="1" xr:uid="{00000000-0005-0000-0000-00003E2C0000}"/>
    <cellStyle name="Currency [0] 6625" xfId="11311" hidden="1" xr:uid="{00000000-0005-0000-0000-0000502C0000}"/>
    <cellStyle name="Currency [0] 6626" xfId="11308" hidden="1" xr:uid="{00000000-0005-0000-0000-00004D2C0000}"/>
    <cellStyle name="Currency [0] 6627" xfId="11375" hidden="1" xr:uid="{00000000-0005-0000-0000-0000902C0000}"/>
    <cellStyle name="Currency [0] 6628" xfId="11260" hidden="1" xr:uid="{00000000-0005-0000-0000-00001D2C0000}"/>
    <cellStyle name="Currency [0] 6629" xfId="11360" hidden="1" xr:uid="{00000000-0005-0000-0000-0000812C0000}"/>
    <cellStyle name="Currency [0] 663" xfId="780" hidden="1" xr:uid="{00000000-0005-0000-0000-00002D030000}"/>
    <cellStyle name="Currency [0] 6630" xfId="11382" hidden="1" xr:uid="{00000000-0005-0000-0000-0000972C0000}"/>
    <cellStyle name="Currency [0] 6631" xfId="11384" hidden="1" xr:uid="{00000000-0005-0000-0000-0000992C0000}"/>
    <cellStyle name="Currency [0] 6632" xfId="11312" hidden="1" xr:uid="{00000000-0005-0000-0000-0000512C0000}"/>
    <cellStyle name="Currency [0] 6633" xfId="11344" hidden="1" xr:uid="{00000000-0005-0000-0000-0000712C0000}"/>
    <cellStyle name="Currency [0] 6634" xfId="11199" hidden="1" xr:uid="{00000000-0005-0000-0000-0000E02B0000}"/>
    <cellStyle name="Currency [0] 6635" xfId="11330" hidden="1" xr:uid="{00000000-0005-0000-0000-0000632C0000}"/>
    <cellStyle name="Currency [0] 6636" xfId="11327" hidden="1" xr:uid="{00000000-0005-0000-0000-0000602C0000}"/>
    <cellStyle name="Currency [0] 6637" xfId="11388" hidden="1" xr:uid="{00000000-0005-0000-0000-00009D2C0000}"/>
    <cellStyle name="Currency [0] 6638" xfId="11223" hidden="1" xr:uid="{00000000-0005-0000-0000-0000F82B0000}"/>
    <cellStyle name="Currency [0] 6639" xfId="11372" hidden="1" xr:uid="{00000000-0005-0000-0000-00008D2C0000}"/>
    <cellStyle name="Currency [0] 664" xfId="690" hidden="1" xr:uid="{00000000-0005-0000-0000-0000D3020000}"/>
    <cellStyle name="Currency [0] 6640" xfId="11392" hidden="1" xr:uid="{00000000-0005-0000-0000-0000A12C0000}"/>
    <cellStyle name="Currency [0] 6641" xfId="11394" hidden="1" xr:uid="{00000000-0005-0000-0000-0000A32C0000}"/>
    <cellStyle name="Currency [0] 6642" xfId="11331" hidden="1" xr:uid="{00000000-0005-0000-0000-0000642C0000}"/>
    <cellStyle name="Currency [0] 6643" xfId="11359" hidden="1" xr:uid="{00000000-0005-0000-0000-0000802C0000}"/>
    <cellStyle name="Currency [0] 6644" xfId="11319" hidden="1" xr:uid="{00000000-0005-0000-0000-0000582C0000}"/>
    <cellStyle name="Currency [0] 6645" xfId="11348" hidden="1" xr:uid="{00000000-0005-0000-0000-0000752C0000}"/>
    <cellStyle name="Currency [0] 6646" xfId="11345" hidden="1" xr:uid="{00000000-0005-0000-0000-0000722C0000}"/>
    <cellStyle name="Currency [0] 6647" xfId="11398" hidden="1" xr:uid="{00000000-0005-0000-0000-0000A72C0000}"/>
    <cellStyle name="Currency [0] 6648" xfId="11226" hidden="1" xr:uid="{00000000-0005-0000-0000-0000FB2B0000}"/>
    <cellStyle name="Currency [0] 6649" xfId="11385" hidden="1" xr:uid="{00000000-0005-0000-0000-00009A2C0000}"/>
    <cellStyle name="Currency [0] 665" xfId="772" hidden="1" xr:uid="{00000000-0005-0000-0000-000025030000}"/>
    <cellStyle name="Currency [0] 6650" xfId="11402" hidden="1" xr:uid="{00000000-0005-0000-0000-0000AB2C0000}"/>
    <cellStyle name="Currency [0] 6651" xfId="11404" hidden="1" xr:uid="{00000000-0005-0000-0000-0000AD2C0000}"/>
    <cellStyle name="Currency [0] 6652" xfId="11285" hidden="1" xr:uid="{00000000-0005-0000-0000-0000362C0000}"/>
    <cellStyle name="Currency [0] 6653" xfId="11321" hidden="1" xr:uid="{00000000-0005-0000-0000-00005A2C0000}"/>
    <cellStyle name="Currency [0] 6654" xfId="11390" hidden="1" xr:uid="{00000000-0005-0000-0000-00009F2C0000}"/>
    <cellStyle name="Currency [0] 6655" xfId="11378" hidden="1" xr:uid="{00000000-0005-0000-0000-0000932C0000}"/>
    <cellStyle name="Currency [0] 6656" xfId="11395" hidden="1" xr:uid="{00000000-0005-0000-0000-0000A42C0000}"/>
    <cellStyle name="Currency [0] 6657" xfId="11406" hidden="1" xr:uid="{00000000-0005-0000-0000-0000AF2C0000}"/>
    <cellStyle name="Currency [0] 6658" xfId="11254" hidden="1" xr:uid="{00000000-0005-0000-0000-0000172C0000}"/>
    <cellStyle name="Currency [0] 6659" xfId="11318" hidden="1" xr:uid="{00000000-0005-0000-0000-0000572C0000}"/>
    <cellStyle name="Currency [0] 666" xfId="782" hidden="1" xr:uid="{00000000-0005-0000-0000-00002F030000}"/>
    <cellStyle name="Currency [0] 6660" xfId="11410" hidden="1" xr:uid="{00000000-0005-0000-0000-0000B32C0000}"/>
    <cellStyle name="Currency [0] 6661" xfId="11412" hidden="1" xr:uid="{00000000-0005-0000-0000-0000B52C0000}"/>
    <cellStyle name="Currency [0] 6662" xfId="11367" hidden="1" xr:uid="{00000000-0005-0000-0000-0000882C0000}"/>
    <cellStyle name="Currency [0] 6663" xfId="11379" hidden="1" xr:uid="{00000000-0005-0000-0000-0000942C0000}"/>
    <cellStyle name="Currency [0] 6664" xfId="11407" hidden="1" xr:uid="{00000000-0005-0000-0000-0000B02C0000}"/>
    <cellStyle name="Currency [0] 6665" xfId="11380" hidden="1" xr:uid="{00000000-0005-0000-0000-0000952C0000}"/>
    <cellStyle name="Currency [0] 6666" xfId="11413" hidden="1" xr:uid="{00000000-0005-0000-0000-0000B62C0000}"/>
    <cellStyle name="Currency [0] 6667" xfId="11415" hidden="1" xr:uid="{00000000-0005-0000-0000-0000B82C0000}"/>
    <cellStyle name="Currency [0] 6668" xfId="11408" hidden="1" xr:uid="{00000000-0005-0000-0000-0000B12C0000}"/>
    <cellStyle name="Currency [0] 6669" xfId="11354" hidden="1" xr:uid="{00000000-0005-0000-0000-00007B2C0000}"/>
    <cellStyle name="Currency [0] 667" xfId="783" hidden="1" xr:uid="{00000000-0005-0000-0000-000030030000}"/>
    <cellStyle name="Currency [0] 6670" xfId="11417" hidden="1" xr:uid="{00000000-0005-0000-0000-0000BA2C0000}"/>
    <cellStyle name="Currency [0] 6671" xfId="11419" hidden="1" xr:uid="{00000000-0005-0000-0000-0000BC2C0000}"/>
    <cellStyle name="Currency [0] 6672" xfId="11479" hidden="1" xr:uid="{00000000-0005-0000-0000-0000F82C0000}"/>
    <cellStyle name="Currency [0] 6673" xfId="11498" hidden="1" xr:uid="{00000000-0005-0000-0000-00000B2D0000}"/>
    <cellStyle name="Currency [0] 6674" xfId="11505" hidden="1" xr:uid="{00000000-0005-0000-0000-0000122D0000}"/>
    <cellStyle name="Currency [0] 6675" xfId="11512" hidden="1" xr:uid="{00000000-0005-0000-0000-0000192D0000}"/>
    <cellStyle name="Currency [0] 6676" xfId="11517" hidden="1" xr:uid="{00000000-0005-0000-0000-00001E2D0000}"/>
    <cellStyle name="Currency [0] 6677" xfId="11496" hidden="1" xr:uid="{00000000-0005-0000-0000-0000092D0000}"/>
    <cellStyle name="Currency [0] 6678" xfId="11507" hidden="1" xr:uid="{00000000-0005-0000-0000-0000142D0000}"/>
    <cellStyle name="Currency [0] 6679" xfId="11521" hidden="1" xr:uid="{00000000-0005-0000-0000-0000222D0000}"/>
    <cellStyle name="Currency [0] 668" xfId="711" hidden="1" xr:uid="{00000000-0005-0000-0000-0000E8020000}"/>
    <cellStyle name="Currency [0] 6680" xfId="11523" hidden="1" xr:uid="{00000000-0005-0000-0000-0000242D0000}"/>
    <cellStyle name="Currency [0] 6681" xfId="11506" hidden="1" xr:uid="{00000000-0005-0000-0000-0000132D0000}"/>
    <cellStyle name="Currency [0] 6682" xfId="11480" hidden="1" xr:uid="{00000000-0005-0000-0000-0000F92C0000}"/>
    <cellStyle name="Currency [0] 6683" xfId="11534" hidden="1" xr:uid="{00000000-0005-0000-0000-00002F2D0000}"/>
    <cellStyle name="Currency [0] 6684" xfId="11543" hidden="1" xr:uid="{00000000-0005-0000-0000-0000382D0000}"/>
    <cellStyle name="Currency [0] 6685" xfId="11554" hidden="1" xr:uid="{00000000-0005-0000-0000-0000432D0000}"/>
    <cellStyle name="Currency [0] 6686" xfId="11560" hidden="1" xr:uid="{00000000-0005-0000-0000-0000492D0000}"/>
    <cellStyle name="Currency [0] 6687" xfId="11532" hidden="1" xr:uid="{00000000-0005-0000-0000-00002D2D0000}"/>
    <cellStyle name="Currency [0] 6688" xfId="11550" hidden="1" xr:uid="{00000000-0005-0000-0000-00003F2D0000}"/>
    <cellStyle name="Currency [0] 6689" xfId="11572" hidden="1" xr:uid="{00000000-0005-0000-0000-0000552D0000}"/>
    <cellStyle name="Currency [0] 669" xfId="762" hidden="1" xr:uid="{00000000-0005-0000-0000-00001B030000}"/>
    <cellStyle name="Currency [0] 6690" xfId="11574" hidden="1" xr:uid="{00000000-0005-0000-0000-0000572D0000}"/>
    <cellStyle name="Currency [0] 6691" xfId="11502" hidden="1" xr:uid="{00000000-0005-0000-0000-00000F2D0000}"/>
    <cellStyle name="Currency [0] 6692" xfId="11486" hidden="1" xr:uid="{00000000-0005-0000-0000-0000FF2C0000}"/>
    <cellStyle name="Currency [0] 6693" xfId="11546" hidden="1" xr:uid="{00000000-0005-0000-0000-00003B2D0000}"/>
    <cellStyle name="Currency [0] 6694" xfId="11491" hidden="1" xr:uid="{00000000-0005-0000-0000-0000042D0000}"/>
    <cellStyle name="Currency [0] 6695" xfId="11535" hidden="1" xr:uid="{00000000-0005-0000-0000-0000302D0000}"/>
    <cellStyle name="Currency [0] 6696" xfId="11579" hidden="1" xr:uid="{00000000-0005-0000-0000-00005C2D0000}"/>
    <cellStyle name="Currency [0] 6697" xfId="11547" hidden="1" xr:uid="{00000000-0005-0000-0000-00003C2D0000}"/>
    <cellStyle name="Currency [0] 6698" xfId="11555" hidden="1" xr:uid="{00000000-0005-0000-0000-0000442D0000}"/>
    <cellStyle name="Currency [0] 6699" xfId="11591" hidden="1" xr:uid="{00000000-0005-0000-0000-0000682D0000}"/>
    <cellStyle name="Currency [0] 67" xfId="101" hidden="1" xr:uid="{00000000-0005-0000-0000-000086000000}"/>
    <cellStyle name="Currency [0] 670" xfId="742" hidden="1" xr:uid="{00000000-0005-0000-0000-000007030000}"/>
    <cellStyle name="Currency [0] 6700" xfId="11593" hidden="1" xr:uid="{00000000-0005-0000-0000-00006A2D0000}"/>
    <cellStyle name="Currency [0] 6701" xfId="11549" hidden="1" xr:uid="{00000000-0005-0000-0000-00003E2D0000}"/>
    <cellStyle name="Currency [0] 6702" xfId="11562" hidden="1" xr:uid="{00000000-0005-0000-0000-00004B2D0000}"/>
    <cellStyle name="Currency [0] 6703" xfId="11567" hidden="1" xr:uid="{00000000-0005-0000-0000-0000502D0000}"/>
    <cellStyle name="Currency [0] 6704" xfId="11561" hidden="1" xr:uid="{00000000-0005-0000-0000-00004A2D0000}"/>
    <cellStyle name="Currency [0] 6705" xfId="11609" hidden="1" xr:uid="{00000000-0005-0000-0000-00007A2D0000}"/>
    <cellStyle name="Currency [0] 6706" xfId="11617" hidden="1" xr:uid="{00000000-0005-0000-0000-0000822D0000}"/>
    <cellStyle name="Currency [0] 6707" xfId="11545" hidden="1" xr:uid="{00000000-0005-0000-0000-00003A2D0000}"/>
    <cellStyle name="Currency [0] 6708" xfId="11603" hidden="1" xr:uid="{00000000-0005-0000-0000-0000742D0000}"/>
    <cellStyle name="Currency [0] 6709" xfId="11626" hidden="1" xr:uid="{00000000-0005-0000-0000-00008B2D0000}"/>
    <cellStyle name="Currency [0] 671" xfId="754" hidden="1" xr:uid="{00000000-0005-0000-0000-000013030000}"/>
    <cellStyle name="Currency [0] 6710" xfId="11628" hidden="1" xr:uid="{00000000-0005-0000-0000-00008D2D0000}"/>
    <cellStyle name="Currency [0] 6711" xfId="11528" hidden="1" xr:uid="{00000000-0005-0000-0000-0000292D0000}"/>
    <cellStyle name="Currency [0] 6712" xfId="11538" hidden="1" xr:uid="{00000000-0005-0000-0000-0000332D0000}"/>
    <cellStyle name="Currency [0] 6713" xfId="11600" hidden="1" xr:uid="{00000000-0005-0000-0000-0000712D0000}"/>
    <cellStyle name="Currency [0] 6714" xfId="11565" hidden="1" xr:uid="{00000000-0005-0000-0000-00004E2D0000}"/>
    <cellStyle name="Currency [0] 6715" xfId="11510" hidden="1" xr:uid="{00000000-0005-0000-0000-0000172D0000}"/>
    <cellStyle name="Currency [0] 6716" xfId="11636" hidden="1" xr:uid="{00000000-0005-0000-0000-0000952D0000}"/>
    <cellStyle name="Currency [0] 6717" xfId="11601" hidden="1" xr:uid="{00000000-0005-0000-0000-0000722D0000}"/>
    <cellStyle name="Currency [0] 6718" xfId="11612" hidden="1" xr:uid="{00000000-0005-0000-0000-00007D2D0000}"/>
    <cellStyle name="Currency [0] 6719" xfId="11644" hidden="1" xr:uid="{00000000-0005-0000-0000-00009D2D0000}"/>
    <cellStyle name="Currency [0] 672" xfId="752" hidden="1" xr:uid="{00000000-0005-0000-0000-000011030000}"/>
    <cellStyle name="Currency [0] 6720" xfId="11646" hidden="1" xr:uid="{00000000-0005-0000-0000-00009F2D0000}"/>
    <cellStyle name="Currency [0] 6721" xfId="11598" hidden="1" xr:uid="{00000000-0005-0000-0000-00006F2D0000}"/>
    <cellStyle name="Currency [0] 6722" xfId="11597" hidden="1" xr:uid="{00000000-0005-0000-0000-00006E2D0000}"/>
    <cellStyle name="Currency [0] 6723" xfId="11587" hidden="1" xr:uid="{00000000-0005-0000-0000-0000642D0000}"/>
    <cellStyle name="Currency [0] 6724" xfId="11583" hidden="1" xr:uid="{00000000-0005-0000-0000-0000602D0000}"/>
    <cellStyle name="Currency [0] 6725" xfId="11585" hidden="1" xr:uid="{00000000-0005-0000-0000-0000622D0000}"/>
    <cellStyle name="Currency [0] 6726" xfId="11653" hidden="1" xr:uid="{00000000-0005-0000-0000-0000A62D0000}"/>
    <cellStyle name="Currency [0] 6727" xfId="11488" hidden="1" xr:uid="{00000000-0005-0000-0000-0000012D0000}"/>
    <cellStyle name="Currency [0] 6728" xfId="11631" hidden="1" xr:uid="{00000000-0005-0000-0000-0000902D0000}"/>
    <cellStyle name="Currency [0] 6729" xfId="11659" hidden="1" xr:uid="{00000000-0005-0000-0000-0000AC2D0000}"/>
    <cellStyle name="Currency [0] 673" xfId="785" hidden="1" xr:uid="{00000000-0005-0000-0000-000032030000}"/>
    <cellStyle name="Currency [0] 6730" xfId="11661" hidden="1" xr:uid="{00000000-0005-0000-0000-0000AE2D0000}"/>
    <cellStyle name="Currency [0] 6731" xfId="11536" hidden="1" xr:uid="{00000000-0005-0000-0000-0000312D0000}"/>
    <cellStyle name="Currency [0] 6732" xfId="11610" hidden="1" xr:uid="{00000000-0005-0000-0000-00007B2D0000}"/>
    <cellStyle name="Currency [0] 6733" xfId="11566" hidden="1" xr:uid="{00000000-0005-0000-0000-00004F2D0000}"/>
    <cellStyle name="Currency [0] 6734" xfId="11602" hidden="1" xr:uid="{00000000-0005-0000-0000-0000732D0000}"/>
    <cellStyle name="Currency [0] 6735" xfId="11606" hidden="1" xr:uid="{00000000-0005-0000-0000-0000772D0000}"/>
    <cellStyle name="Currency [0] 6736" xfId="11667" hidden="1" xr:uid="{00000000-0005-0000-0000-0000B42D0000}"/>
    <cellStyle name="Currency [0] 6737" xfId="11483" hidden="1" xr:uid="{00000000-0005-0000-0000-0000FC2C0000}"/>
    <cellStyle name="Currency [0] 6738" xfId="11649" hidden="1" xr:uid="{00000000-0005-0000-0000-0000A22D0000}"/>
    <cellStyle name="Currency [0] 6739" xfId="11672" hidden="1" xr:uid="{00000000-0005-0000-0000-0000B92D0000}"/>
    <cellStyle name="Currency [0] 674" xfId="729" hidden="1" xr:uid="{00000000-0005-0000-0000-0000FA020000}"/>
    <cellStyle name="Currency [0] 6740" xfId="11674" hidden="1" xr:uid="{00000000-0005-0000-0000-0000BB2D0000}"/>
    <cellStyle name="Currency [0] 6741" xfId="11530" hidden="1" xr:uid="{00000000-0005-0000-0000-00002B2D0000}"/>
    <cellStyle name="Currency [0] 6742" xfId="11629" hidden="1" xr:uid="{00000000-0005-0000-0000-00008E2D0000}"/>
    <cellStyle name="Currency [0] 6743" xfId="11596" hidden="1" xr:uid="{00000000-0005-0000-0000-00006D2D0000}"/>
    <cellStyle name="Currency [0] 6744" xfId="11614" hidden="1" xr:uid="{00000000-0005-0000-0000-00007F2D0000}"/>
    <cellStyle name="Currency [0] 6745" xfId="11611" hidden="1" xr:uid="{00000000-0005-0000-0000-00007C2D0000}"/>
    <cellStyle name="Currency [0] 6746" xfId="11678" hidden="1" xr:uid="{00000000-0005-0000-0000-0000BF2D0000}"/>
    <cellStyle name="Currency [0] 6747" xfId="11563" hidden="1" xr:uid="{00000000-0005-0000-0000-00004C2D0000}"/>
    <cellStyle name="Currency [0] 6748" xfId="11663" hidden="1" xr:uid="{00000000-0005-0000-0000-0000B02D0000}"/>
    <cellStyle name="Currency [0] 6749" xfId="11685" hidden="1" xr:uid="{00000000-0005-0000-0000-0000C62D0000}"/>
    <cellStyle name="Currency [0] 675" xfId="779" hidden="1" xr:uid="{00000000-0005-0000-0000-00002C030000}"/>
    <cellStyle name="Currency [0] 6750" xfId="11687" hidden="1" xr:uid="{00000000-0005-0000-0000-0000C82D0000}"/>
    <cellStyle name="Currency [0] 6751" xfId="11615" hidden="1" xr:uid="{00000000-0005-0000-0000-0000802D0000}"/>
    <cellStyle name="Currency [0] 6752" xfId="11647" hidden="1" xr:uid="{00000000-0005-0000-0000-0000A02D0000}"/>
    <cellStyle name="Currency [0] 6753" xfId="11499" hidden="1" xr:uid="{00000000-0005-0000-0000-00000C2D0000}"/>
    <cellStyle name="Currency [0] 6754" xfId="11633" hidden="1" xr:uid="{00000000-0005-0000-0000-0000922D0000}"/>
    <cellStyle name="Currency [0] 6755" xfId="11630" hidden="1" xr:uid="{00000000-0005-0000-0000-00008F2D0000}"/>
    <cellStyle name="Currency [0] 6756" xfId="11691" hidden="1" xr:uid="{00000000-0005-0000-0000-0000CC2D0000}"/>
    <cellStyle name="Currency [0] 6757" xfId="11526" hidden="1" xr:uid="{00000000-0005-0000-0000-0000272D0000}"/>
    <cellStyle name="Currency [0] 6758" xfId="11675" hidden="1" xr:uid="{00000000-0005-0000-0000-0000BC2D0000}"/>
    <cellStyle name="Currency [0] 6759" xfId="11695" hidden="1" xr:uid="{00000000-0005-0000-0000-0000D02D0000}"/>
    <cellStyle name="Currency [0] 676" xfId="789" hidden="1" xr:uid="{00000000-0005-0000-0000-000036030000}"/>
    <cellStyle name="Currency [0] 6760" xfId="11697" hidden="1" xr:uid="{00000000-0005-0000-0000-0000D22D0000}"/>
    <cellStyle name="Currency [0] 6761" xfId="11634" hidden="1" xr:uid="{00000000-0005-0000-0000-0000932D0000}"/>
    <cellStyle name="Currency [0] 6762" xfId="11662" hidden="1" xr:uid="{00000000-0005-0000-0000-0000AF2D0000}"/>
    <cellStyle name="Currency [0] 6763" xfId="11622" hidden="1" xr:uid="{00000000-0005-0000-0000-0000872D0000}"/>
    <cellStyle name="Currency [0] 6764" xfId="11651" hidden="1" xr:uid="{00000000-0005-0000-0000-0000A42D0000}"/>
    <cellStyle name="Currency [0] 6765" xfId="11648" hidden="1" xr:uid="{00000000-0005-0000-0000-0000A12D0000}"/>
    <cellStyle name="Currency [0] 6766" xfId="11701" hidden="1" xr:uid="{00000000-0005-0000-0000-0000D62D0000}"/>
    <cellStyle name="Currency [0] 6767" xfId="11529" hidden="1" xr:uid="{00000000-0005-0000-0000-00002A2D0000}"/>
    <cellStyle name="Currency [0] 6768" xfId="11688" hidden="1" xr:uid="{00000000-0005-0000-0000-0000C92D0000}"/>
    <cellStyle name="Currency [0] 6769" xfId="11705" hidden="1" xr:uid="{00000000-0005-0000-0000-0000DA2D0000}"/>
    <cellStyle name="Currency [0] 677" xfId="790" hidden="1" xr:uid="{00000000-0005-0000-0000-000037030000}"/>
    <cellStyle name="Currency [0] 6770" xfId="11707" hidden="1" xr:uid="{00000000-0005-0000-0000-0000DC2D0000}"/>
    <cellStyle name="Currency [0] 6771" xfId="11588" hidden="1" xr:uid="{00000000-0005-0000-0000-0000652D0000}"/>
    <cellStyle name="Currency [0] 6772" xfId="11624" hidden="1" xr:uid="{00000000-0005-0000-0000-0000892D0000}"/>
    <cellStyle name="Currency [0] 6773" xfId="11693" hidden="1" xr:uid="{00000000-0005-0000-0000-0000CE2D0000}"/>
    <cellStyle name="Currency [0] 6774" xfId="11681" hidden="1" xr:uid="{00000000-0005-0000-0000-0000C22D0000}"/>
    <cellStyle name="Currency [0] 6775" xfId="11698" hidden="1" xr:uid="{00000000-0005-0000-0000-0000D32D0000}"/>
    <cellStyle name="Currency [0] 6776" xfId="11709" hidden="1" xr:uid="{00000000-0005-0000-0000-0000DE2D0000}"/>
    <cellStyle name="Currency [0] 6777" xfId="11557" hidden="1" xr:uid="{00000000-0005-0000-0000-0000462D0000}"/>
    <cellStyle name="Currency [0] 6778" xfId="11621" hidden="1" xr:uid="{00000000-0005-0000-0000-0000862D0000}"/>
    <cellStyle name="Currency [0] 6779" xfId="11713" hidden="1" xr:uid="{00000000-0005-0000-0000-0000E22D0000}"/>
    <cellStyle name="Currency [0] 678" xfId="755" hidden="1" xr:uid="{00000000-0005-0000-0000-000014030000}"/>
    <cellStyle name="Currency [0] 6780" xfId="11715" hidden="1" xr:uid="{00000000-0005-0000-0000-0000E42D0000}"/>
    <cellStyle name="Currency [0] 6781" xfId="11670" hidden="1" xr:uid="{00000000-0005-0000-0000-0000B72D0000}"/>
    <cellStyle name="Currency [0] 6782" xfId="11682" hidden="1" xr:uid="{00000000-0005-0000-0000-0000C32D0000}"/>
    <cellStyle name="Currency [0] 6783" xfId="11710" hidden="1" xr:uid="{00000000-0005-0000-0000-0000DF2D0000}"/>
    <cellStyle name="Currency [0] 6784" xfId="11683" hidden="1" xr:uid="{00000000-0005-0000-0000-0000C42D0000}"/>
    <cellStyle name="Currency [0] 6785" xfId="11716" hidden="1" xr:uid="{00000000-0005-0000-0000-0000E52D0000}"/>
    <cellStyle name="Currency [0] 6786" xfId="11718" hidden="1" xr:uid="{00000000-0005-0000-0000-0000E72D0000}"/>
    <cellStyle name="Currency [0] 6787" xfId="11711" hidden="1" xr:uid="{00000000-0005-0000-0000-0000E02D0000}"/>
    <cellStyle name="Currency [0] 6788" xfId="11657" hidden="1" xr:uid="{00000000-0005-0000-0000-0000AA2D0000}"/>
    <cellStyle name="Currency [0] 6789" xfId="11721" hidden="1" xr:uid="{00000000-0005-0000-0000-0000EA2D0000}"/>
    <cellStyle name="Currency [0] 679" xfId="770" hidden="1" xr:uid="{00000000-0005-0000-0000-000023030000}"/>
    <cellStyle name="Currency [0] 6790" xfId="11723" hidden="1" xr:uid="{00000000-0005-0000-0000-0000EC2D0000}"/>
    <cellStyle name="Currency [0] 6791" xfId="11440" hidden="1" xr:uid="{00000000-0005-0000-0000-0000D12C0000}"/>
    <cellStyle name="Currency [0] 6792" xfId="11462" hidden="1" xr:uid="{00000000-0005-0000-0000-0000E72C0000}"/>
    <cellStyle name="Currency [0] 6793" xfId="11727" hidden="1" xr:uid="{00000000-0005-0000-0000-0000F02D0000}"/>
    <cellStyle name="Currency [0] 6794" xfId="11734" hidden="1" xr:uid="{00000000-0005-0000-0000-0000F72D0000}"/>
    <cellStyle name="Currency [0] 6795" xfId="11736" hidden="1" xr:uid="{00000000-0005-0000-0000-0000F92D0000}"/>
    <cellStyle name="Currency [0] 6796" xfId="11427" hidden="1" xr:uid="{00000000-0005-0000-0000-0000C42C0000}"/>
    <cellStyle name="Currency [0] 6797" xfId="11730" hidden="1" xr:uid="{00000000-0005-0000-0000-0000F32D0000}"/>
    <cellStyle name="Currency [0] 6798" xfId="11739" hidden="1" xr:uid="{00000000-0005-0000-0000-0000FC2D0000}"/>
    <cellStyle name="Currency [0] 6799" xfId="11741" hidden="1" xr:uid="{00000000-0005-0000-0000-0000FE2D0000}"/>
    <cellStyle name="Currency [0] 68" xfId="143" hidden="1" xr:uid="{00000000-0005-0000-0000-0000B0000000}"/>
    <cellStyle name="Currency [0] 680" xfId="697" hidden="1" xr:uid="{00000000-0005-0000-0000-0000DA020000}"/>
    <cellStyle name="Currency [0] 6800" xfId="11729" hidden="1" xr:uid="{00000000-0005-0000-0000-0000F22D0000}"/>
    <cellStyle name="Currency [0] 6801" xfId="11439" hidden="1" xr:uid="{00000000-0005-0000-0000-0000D02C0000}"/>
    <cellStyle name="Currency [0] 6802" xfId="11752" hidden="1" xr:uid="{00000000-0005-0000-0000-0000092E0000}"/>
    <cellStyle name="Currency [0] 6803" xfId="11761" hidden="1" xr:uid="{00000000-0005-0000-0000-0000122E0000}"/>
    <cellStyle name="Currency [0] 6804" xfId="11772" hidden="1" xr:uid="{00000000-0005-0000-0000-00001D2E0000}"/>
    <cellStyle name="Currency [0] 6805" xfId="11778" hidden="1" xr:uid="{00000000-0005-0000-0000-0000232E0000}"/>
    <cellStyle name="Currency [0] 6806" xfId="11750" hidden="1" xr:uid="{00000000-0005-0000-0000-0000072E0000}"/>
    <cellStyle name="Currency [0] 6807" xfId="11768" hidden="1" xr:uid="{00000000-0005-0000-0000-0000192E0000}"/>
    <cellStyle name="Currency [0] 6808" xfId="11790" hidden="1" xr:uid="{00000000-0005-0000-0000-00002F2E0000}"/>
    <cellStyle name="Currency [0] 6809" xfId="11792" hidden="1" xr:uid="{00000000-0005-0000-0000-0000312E0000}"/>
    <cellStyle name="Currency [0] 681" xfId="765" hidden="1" xr:uid="{00000000-0005-0000-0000-00001E030000}"/>
    <cellStyle name="Currency [0] 6810" xfId="11724" hidden="1" xr:uid="{00000000-0005-0000-0000-0000ED2D0000}"/>
    <cellStyle name="Currency [0] 6811" xfId="11435" hidden="1" xr:uid="{00000000-0005-0000-0000-0000CC2C0000}"/>
    <cellStyle name="Currency [0] 6812" xfId="11764" hidden="1" xr:uid="{00000000-0005-0000-0000-0000152E0000}"/>
    <cellStyle name="Currency [0] 6813" xfId="11431" hidden="1" xr:uid="{00000000-0005-0000-0000-0000C82C0000}"/>
    <cellStyle name="Currency [0] 6814" xfId="11753" hidden="1" xr:uid="{00000000-0005-0000-0000-00000A2E0000}"/>
    <cellStyle name="Currency [0] 6815" xfId="11797" hidden="1" xr:uid="{00000000-0005-0000-0000-0000362E0000}"/>
    <cellStyle name="Currency [0] 6816" xfId="11765" hidden="1" xr:uid="{00000000-0005-0000-0000-0000162E0000}"/>
    <cellStyle name="Currency [0] 6817" xfId="11773" hidden="1" xr:uid="{00000000-0005-0000-0000-00001E2E0000}"/>
    <cellStyle name="Currency [0] 6818" xfId="11809" hidden="1" xr:uid="{00000000-0005-0000-0000-0000422E0000}"/>
    <cellStyle name="Currency [0] 6819" xfId="11811" hidden="1" xr:uid="{00000000-0005-0000-0000-0000442E0000}"/>
    <cellStyle name="Currency [0] 682" xfId="763" hidden="1" xr:uid="{00000000-0005-0000-0000-00001C030000}"/>
    <cellStyle name="Currency [0] 6820" xfId="11767" hidden="1" xr:uid="{00000000-0005-0000-0000-0000182E0000}"/>
    <cellStyle name="Currency [0] 6821" xfId="11780" hidden="1" xr:uid="{00000000-0005-0000-0000-0000252E0000}"/>
    <cellStyle name="Currency [0] 6822" xfId="11785" hidden="1" xr:uid="{00000000-0005-0000-0000-00002A2E0000}"/>
    <cellStyle name="Currency [0] 6823" xfId="11779" hidden="1" xr:uid="{00000000-0005-0000-0000-0000242E0000}"/>
    <cellStyle name="Currency [0] 6824" xfId="11827" hidden="1" xr:uid="{00000000-0005-0000-0000-0000542E0000}"/>
    <cellStyle name="Currency [0] 6825" xfId="11835" hidden="1" xr:uid="{00000000-0005-0000-0000-00005C2E0000}"/>
    <cellStyle name="Currency [0] 6826" xfId="11763" hidden="1" xr:uid="{00000000-0005-0000-0000-0000142E0000}"/>
    <cellStyle name="Currency [0] 6827" xfId="11821" hidden="1" xr:uid="{00000000-0005-0000-0000-00004E2E0000}"/>
    <cellStyle name="Currency [0] 6828" xfId="11844" hidden="1" xr:uid="{00000000-0005-0000-0000-0000652E0000}"/>
    <cellStyle name="Currency [0] 6829" xfId="11846" hidden="1" xr:uid="{00000000-0005-0000-0000-0000672E0000}"/>
    <cellStyle name="Currency [0] 683" xfId="792" hidden="1" xr:uid="{00000000-0005-0000-0000-000039030000}"/>
    <cellStyle name="Currency [0] 6830" xfId="11746" hidden="1" xr:uid="{00000000-0005-0000-0000-0000032E0000}"/>
    <cellStyle name="Currency [0] 6831" xfId="11756" hidden="1" xr:uid="{00000000-0005-0000-0000-00000D2E0000}"/>
    <cellStyle name="Currency [0] 6832" xfId="11818" hidden="1" xr:uid="{00000000-0005-0000-0000-00004B2E0000}"/>
    <cellStyle name="Currency [0] 6833" xfId="11783" hidden="1" xr:uid="{00000000-0005-0000-0000-0000282E0000}"/>
    <cellStyle name="Currency [0] 6834" xfId="11732" hidden="1" xr:uid="{00000000-0005-0000-0000-0000F52D0000}"/>
    <cellStyle name="Currency [0] 6835" xfId="11854" hidden="1" xr:uid="{00000000-0005-0000-0000-00006F2E0000}"/>
    <cellStyle name="Currency [0] 6836" xfId="11819" hidden="1" xr:uid="{00000000-0005-0000-0000-00004C2E0000}"/>
    <cellStyle name="Currency [0] 6837" xfId="11830" hidden="1" xr:uid="{00000000-0005-0000-0000-0000572E0000}"/>
    <cellStyle name="Currency [0] 6838" xfId="11862" hidden="1" xr:uid="{00000000-0005-0000-0000-0000772E0000}"/>
    <cellStyle name="Currency [0] 6839" xfId="11864" hidden="1" xr:uid="{00000000-0005-0000-0000-0000792E0000}"/>
    <cellStyle name="Currency [0] 684" xfId="708" hidden="1" xr:uid="{00000000-0005-0000-0000-0000E5020000}"/>
    <cellStyle name="Currency [0] 6840" xfId="11816" hidden="1" xr:uid="{00000000-0005-0000-0000-0000492E0000}"/>
    <cellStyle name="Currency [0] 6841" xfId="11815" hidden="1" xr:uid="{00000000-0005-0000-0000-0000482E0000}"/>
    <cellStyle name="Currency [0] 6842" xfId="11805" hidden="1" xr:uid="{00000000-0005-0000-0000-00003E2E0000}"/>
    <cellStyle name="Currency [0] 6843" xfId="11801" hidden="1" xr:uid="{00000000-0005-0000-0000-00003A2E0000}"/>
    <cellStyle name="Currency [0] 6844" xfId="11803" hidden="1" xr:uid="{00000000-0005-0000-0000-00003C2E0000}"/>
    <cellStyle name="Currency [0] 6845" xfId="11871" hidden="1" xr:uid="{00000000-0005-0000-0000-0000802E0000}"/>
    <cellStyle name="Currency [0] 6846" xfId="11433" hidden="1" xr:uid="{00000000-0005-0000-0000-0000CA2C0000}"/>
    <cellStyle name="Currency [0] 6847" xfId="11849" hidden="1" xr:uid="{00000000-0005-0000-0000-00006A2E0000}"/>
    <cellStyle name="Currency [0] 6848" xfId="11877" hidden="1" xr:uid="{00000000-0005-0000-0000-0000862E0000}"/>
    <cellStyle name="Currency [0] 6849" xfId="11879" hidden="1" xr:uid="{00000000-0005-0000-0000-0000882E0000}"/>
    <cellStyle name="Currency [0] 685" xfId="784" hidden="1" xr:uid="{00000000-0005-0000-0000-000031030000}"/>
    <cellStyle name="Currency [0] 6850" xfId="11754" hidden="1" xr:uid="{00000000-0005-0000-0000-00000B2E0000}"/>
    <cellStyle name="Currency [0] 6851" xfId="11828" hidden="1" xr:uid="{00000000-0005-0000-0000-0000552E0000}"/>
    <cellStyle name="Currency [0] 6852" xfId="11784" hidden="1" xr:uid="{00000000-0005-0000-0000-0000292E0000}"/>
    <cellStyle name="Currency [0] 6853" xfId="11820" hidden="1" xr:uid="{00000000-0005-0000-0000-00004D2E0000}"/>
    <cellStyle name="Currency [0] 6854" xfId="11824" hidden="1" xr:uid="{00000000-0005-0000-0000-0000512E0000}"/>
    <cellStyle name="Currency [0] 6855" xfId="11885" hidden="1" xr:uid="{00000000-0005-0000-0000-00008E2E0000}"/>
    <cellStyle name="Currency [0] 6856" xfId="11468" hidden="1" xr:uid="{00000000-0005-0000-0000-0000ED2C0000}"/>
    <cellStyle name="Currency [0] 6857" xfId="11867" hidden="1" xr:uid="{00000000-0005-0000-0000-00007C2E0000}"/>
    <cellStyle name="Currency [0] 6858" xfId="11890" hidden="1" xr:uid="{00000000-0005-0000-0000-0000932E0000}"/>
    <cellStyle name="Currency [0] 6859" xfId="11892" hidden="1" xr:uid="{00000000-0005-0000-0000-0000952E0000}"/>
    <cellStyle name="Currency [0] 686" xfId="794" hidden="1" xr:uid="{00000000-0005-0000-0000-00003B030000}"/>
    <cellStyle name="Currency [0] 6860" xfId="11748" hidden="1" xr:uid="{00000000-0005-0000-0000-0000052E0000}"/>
    <cellStyle name="Currency [0] 6861" xfId="11847" hidden="1" xr:uid="{00000000-0005-0000-0000-0000682E0000}"/>
    <cellStyle name="Currency [0] 6862" xfId="11814" hidden="1" xr:uid="{00000000-0005-0000-0000-0000472E0000}"/>
    <cellStyle name="Currency [0] 6863" xfId="11832" hidden="1" xr:uid="{00000000-0005-0000-0000-0000592E0000}"/>
    <cellStyle name="Currency [0] 6864" xfId="11829" hidden="1" xr:uid="{00000000-0005-0000-0000-0000562E0000}"/>
    <cellStyle name="Currency [0] 6865" xfId="11896" hidden="1" xr:uid="{00000000-0005-0000-0000-0000992E0000}"/>
    <cellStyle name="Currency [0] 6866" xfId="11781" hidden="1" xr:uid="{00000000-0005-0000-0000-0000262E0000}"/>
    <cellStyle name="Currency [0] 6867" xfId="11881" hidden="1" xr:uid="{00000000-0005-0000-0000-00008A2E0000}"/>
    <cellStyle name="Currency [0] 6868" xfId="11903" hidden="1" xr:uid="{00000000-0005-0000-0000-0000A02E0000}"/>
    <cellStyle name="Currency [0] 6869" xfId="11905" hidden="1" xr:uid="{00000000-0005-0000-0000-0000A22E0000}"/>
    <cellStyle name="Currency [0] 687" xfId="795" hidden="1" xr:uid="{00000000-0005-0000-0000-00003C030000}"/>
    <cellStyle name="Currency [0] 6870" xfId="11833" hidden="1" xr:uid="{00000000-0005-0000-0000-00005A2E0000}"/>
    <cellStyle name="Currency [0] 6871" xfId="11865" hidden="1" xr:uid="{00000000-0005-0000-0000-00007A2E0000}"/>
    <cellStyle name="Currency [0] 6872" xfId="11513" hidden="1" xr:uid="{00000000-0005-0000-0000-00001A2D0000}"/>
    <cellStyle name="Currency [0] 6873" xfId="11851" hidden="1" xr:uid="{00000000-0005-0000-0000-00006C2E0000}"/>
    <cellStyle name="Currency [0] 6874" xfId="11848" hidden="1" xr:uid="{00000000-0005-0000-0000-0000692E0000}"/>
    <cellStyle name="Currency [0] 6875" xfId="11909" hidden="1" xr:uid="{00000000-0005-0000-0000-0000A62E0000}"/>
    <cellStyle name="Currency [0] 6876" xfId="11744" hidden="1" xr:uid="{00000000-0005-0000-0000-0000012E0000}"/>
    <cellStyle name="Currency [0] 6877" xfId="11893" hidden="1" xr:uid="{00000000-0005-0000-0000-0000962E0000}"/>
    <cellStyle name="Currency [0] 6878" xfId="11913" hidden="1" xr:uid="{00000000-0005-0000-0000-0000AA2E0000}"/>
    <cellStyle name="Currency [0] 6879" xfId="11915" hidden="1" xr:uid="{00000000-0005-0000-0000-0000AC2E0000}"/>
    <cellStyle name="Currency [0] 688" xfId="766" hidden="1" xr:uid="{00000000-0005-0000-0000-00001F030000}"/>
    <cellStyle name="Currency [0] 6880" xfId="11852" hidden="1" xr:uid="{00000000-0005-0000-0000-00006D2E0000}"/>
    <cellStyle name="Currency [0] 6881" xfId="11880" hidden="1" xr:uid="{00000000-0005-0000-0000-0000892E0000}"/>
    <cellStyle name="Currency [0] 6882" xfId="11840" hidden="1" xr:uid="{00000000-0005-0000-0000-0000612E0000}"/>
    <cellStyle name="Currency [0] 6883" xfId="11869" hidden="1" xr:uid="{00000000-0005-0000-0000-00007E2E0000}"/>
    <cellStyle name="Currency [0] 6884" xfId="11866" hidden="1" xr:uid="{00000000-0005-0000-0000-00007B2E0000}"/>
    <cellStyle name="Currency [0] 6885" xfId="11919" hidden="1" xr:uid="{00000000-0005-0000-0000-0000B02E0000}"/>
    <cellStyle name="Currency [0] 6886" xfId="11747" hidden="1" xr:uid="{00000000-0005-0000-0000-0000042E0000}"/>
    <cellStyle name="Currency [0] 6887" xfId="11906" hidden="1" xr:uid="{00000000-0005-0000-0000-0000A32E0000}"/>
    <cellStyle name="Currency [0] 6888" xfId="11923" hidden="1" xr:uid="{00000000-0005-0000-0000-0000B42E0000}"/>
    <cellStyle name="Currency [0] 6889" xfId="11925" hidden="1" xr:uid="{00000000-0005-0000-0000-0000B62E0000}"/>
    <cellStyle name="Currency [0] 689" xfId="778" hidden="1" xr:uid="{00000000-0005-0000-0000-00002B030000}"/>
    <cellStyle name="Currency [0] 6890" xfId="11806" hidden="1" xr:uid="{00000000-0005-0000-0000-00003F2E0000}"/>
    <cellStyle name="Currency [0] 6891" xfId="11842" hidden="1" xr:uid="{00000000-0005-0000-0000-0000632E0000}"/>
    <cellStyle name="Currency [0] 6892" xfId="11911" hidden="1" xr:uid="{00000000-0005-0000-0000-0000A82E0000}"/>
    <cellStyle name="Currency [0] 6893" xfId="11899" hidden="1" xr:uid="{00000000-0005-0000-0000-00009C2E0000}"/>
    <cellStyle name="Currency [0] 6894" xfId="11916" hidden="1" xr:uid="{00000000-0005-0000-0000-0000AD2E0000}"/>
    <cellStyle name="Currency [0] 6895" xfId="11927" hidden="1" xr:uid="{00000000-0005-0000-0000-0000B82E0000}"/>
    <cellStyle name="Currency [0] 6896" xfId="11775" hidden="1" xr:uid="{00000000-0005-0000-0000-0000202E0000}"/>
    <cellStyle name="Currency [0] 6897" xfId="11839" hidden="1" xr:uid="{00000000-0005-0000-0000-0000602E0000}"/>
    <cellStyle name="Currency [0] 6898" xfId="11931" hidden="1" xr:uid="{00000000-0005-0000-0000-0000BC2E0000}"/>
    <cellStyle name="Currency [0] 6899" xfId="11933" hidden="1" xr:uid="{00000000-0005-0000-0000-0000BE2E0000}"/>
    <cellStyle name="Currency [0] 69" xfId="153" hidden="1" xr:uid="{00000000-0005-0000-0000-0000BA000000}"/>
    <cellStyle name="Currency [0] 690" xfId="758" hidden="1" xr:uid="{00000000-0005-0000-0000-000017030000}"/>
    <cellStyle name="Currency [0] 6900" xfId="11888" hidden="1" xr:uid="{00000000-0005-0000-0000-0000912E0000}"/>
    <cellStyle name="Currency [0] 6901" xfId="11900" hidden="1" xr:uid="{00000000-0005-0000-0000-00009D2E0000}"/>
    <cellStyle name="Currency [0] 6902" xfId="11928" hidden="1" xr:uid="{00000000-0005-0000-0000-0000B92E0000}"/>
    <cellStyle name="Currency [0] 6903" xfId="11901" hidden="1" xr:uid="{00000000-0005-0000-0000-00009E2E0000}"/>
    <cellStyle name="Currency [0] 6904" xfId="11934" hidden="1" xr:uid="{00000000-0005-0000-0000-0000BF2E0000}"/>
    <cellStyle name="Currency [0] 6905" xfId="11936" hidden="1" xr:uid="{00000000-0005-0000-0000-0000C12E0000}"/>
    <cellStyle name="Currency [0] 6906" xfId="11929" hidden="1" xr:uid="{00000000-0005-0000-0000-0000BA2E0000}"/>
    <cellStyle name="Currency [0] 6907" xfId="11875" hidden="1" xr:uid="{00000000-0005-0000-0000-0000842E0000}"/>
    <cellStyle name="Currency [0] 6908" xfId="11938" hidden="1" xr:uid="{00000000-0005-0000-0000-0000C32E0000}"/>
    <cellStyle name="Currency [0] 6909" xfId="11940" hidden="1" xr:uid="{00000000-0005-0000-0000-0000C52E0000}"/>
    <cellStyle name="Currency [0] 691" xfId="773" hidden="1" xr:uid="{00000000-0005-0000-0000-000026030000}"/>
    <cellStyle name="Currency [0] 6910" xfId="11452" hidden="1" xr:uid="{00000000-0005-0000-0000-0000DD2C0000}"/>
    <cellStyle name="Currency [0] 6911" xfId="11430" hidden="1" xr:uid="{00000000-0005-0000-0000-0000C72C0000}"/>
    <cellStyle name="Currency [0] 6912" xfId="11946" hidden="1" xr:uid="{00000000-0005-0000-0000-0000CB2E0000}"/>
    <cellStyle name="Currency [0] 6913" xfId="11952" hidden="1" xr:uid="{00000000-0005-0000-0000-0000D12E0000}"/>
    <cellStyle name="Currency [0] 6914" xfId="11954" hidden="1" xr:uid="{00000000-0005-0000-0000-0000D32E0000}"/>
    <cellStyle name="Currency [0] 6915" xfId="11447" hidden="1" xr:uid="{00000000-0005-0000-0000-0000D82C0000}"/>
    <cellStyle name="Currency [0] 6916" xfId="11948" hidden="1" xr:uid="{00000000-0005-0000-0000-0000CD2E0000}"/>
    <cellStyle name="Currency [0] 6917" xfId="11956" hidden="1" xr:uid="{00000000-0005-0000-0000-0000D52E0000}"/>
    <cellStyle name="Currency [0] 6918" xfId="11958" hidden="1" xr:uid="{00000000-0005-0000-0000-0000D72E0000}"/>
    <cellStyle name="Currency [0] 6919" xfId="11947" hidden="1" xr:uid="{00000000-0005-0000-0000-0000CC2E0000}"/>
    <cellStyle name="Currency [0] 692" xfId="771" hidden="1" xr:uid="{00000000-0005-0000-0000-000024030000}"/>
    <cellStyle name="Currency [0] 6920" xfId="11453" hidden="1" xr:uid="{00000000-0005-0000-0000-0000DE2C0000}"/>
    <cellStyle name="Currency [0] 6921" xfId="11969" hidden="1" xr:uid="{00000000-0005-0000-0000-0000E22E0000}"/>
    <cellStyle name="Currency [0] 6922" xfId="11978" hidden="1" xr:uid="{00000000-0005-0000-0000-0000EB2E0000}"/>
    <cellStyle name="Currency [0] 6923" xfId="11989" hidden="1" xr:uid="{00000000-0005-0000-0000-0000F62E0000}"/>
    <cellStyle name="Currency [0] 6924" xfId="11995" hidden="1" xr:uid="{00000000-0005-0000-0000-0000FC2E0000}"/>
    <cellStyle name="Currency [0] 6925" xfId="11967" hidden="1" xr:uid="{00000000-0005-0000-0000-0000E02E0000}"/>
    <cellStyle name="Currency [0] 6926" xfId="11985" hidden="1" xr:uid="{00000000-0005-0000-0000-0000F22E0000}"/>
    <cellStyle name="Currency [0] 6927" xfId="12007" hidden="1" xr:uid="{00000000-0005-0000-0000-0000082F0000}"/>
    <cellStyle name="Currency [0] 6928" xfId="12009" hidden="1" xr:uid="{00000000-0005-0000-0000-00000A2F0000}"/>
    <cellStyle name="Currency [0] 6929" xfId="11943" hidden="1" xr:uid="{00000000-0005-0000-0000-0000C82E0000}"/>
    <cellStyle name="Currency [0] 693" xfId="797" hidden="1" xr:uid="{00000000-0005-0000-0000-00003E030000}"/>
    <cellStyle name="Currency [0] 6930" xfId="11457" hidden="1" xr:uid="{00000000-0005-0000-0000-0000E22C0000}"/>
    <cellStyle name="Currency [0] 6931" xfId="11981" hidden="1" xr:uid="{00000000-0005-0000-0000-0000EE2E0000}"/>
    <cellStyle name="Currency [0] 6932" xfId="11473" hidden="1" xr:uid="{00000000-0005-0000-0000-0000F22C0000}"/>
    <cellStyle name="Currency [0] 6933" xfId="11970" hidden="1" xr:uid="{00000000-0005-0000-0000-0000E32E0000}"/>
    <cellStyle name="Currency [0] 6934" xfId="12014" hidden="1" xr:uid="{00000000-0005-0000-0000-00000F2F0000}"/>
    <cellStyle name="Currency [0] 6935" xfId="11982" hidden="1" xr:uid="{00000000-0005-0000-0000-0000EF2E0000}"/>
    <cellStyle name="Currency [0] 6936" xfId="11990" hidden="1" xr:uid="{00000000-0005-0000-0000-0000F72E0000}"/>
    <cellStyle name="Currency [0] 6937" xfId="12026" hidden="1" xr:uid="{00000000-0005-0000-0000-00001B2F0000}"/>
    <cellStyle name="Currency [0] 6938" xfId="12028" hidden="1" xr:uid="{00000000-0005-0000-0000-00001D2F0000}"/>
    <cellStyle name="Currency [0] 6939" xfId="11984" hidden="1" xr:uid="{00000000-0005-0000-0000-0000F12E0000}"/>
    <cellStyle name="Currency [0] 694" xfId="710" hidden="1" xr:uid="{00000000-0005-0000-0000-0000E7020000}"/>
    <cellStyle name="Currency [0] 6940" xfId="11997" hidden="1" xr:uid="{00000000-0005-0000-0000-0000FE2E0000}"/>
    <cellStyle name="Currency [0] 6941" xfId="12002" hidden="1" xr:uid="{00000000-0005-0000-0000-0000032F0000}"/>
    <cellStyle name="Currency [0] 6942" xfId="11996" hidden="1" xr:uid="{00000000-0005-0000-0000-0000FD2E0000}"/>
    <cellStyle name="Currency [0] 6943" xfId="12044" hidden="1" xr:uid="{00000000-0005-0000-0000-00002D2F0000}"/>
    <cellStyle name="Currency [0] 6944" xfId="12052" hidden="1" xr:uid="{00000000-0005-0000-0000-0000352F0000}"/>
    <cellStyle name="Currency [0] 6945" xfId="11980" hidden="1" xr:uid="{00000000-0005-0000-0000-0000ED2E0000}"/>
    <cellStyle name="Currency [0] 6946" xfId="12038" hidden="1" xr:uid="{00000000-0005-0000-0000-0000272F0000}"/>
    <cellStyle name="Currency [0] 6947" xfId="12061" hidden="1" xr:uid="{00000000-0005-0000-0000-00003E2F0000}"/>
    <cellStyle name="Currency [0] 6948" xfId="12063" hidden="1" xr:uid="{00000000-0005-0000-0000-0000402F0000}"/>
    <cellStyle name="Currency [0] 6949" xfId="11963" hidden="1" xr:uid="{00000000-0005-0000-0000-0000DC2E0000}"/>
    <cellStyle name="Currency [0] 695" xfId="791" hidden="1" xr:uid="{00000000-0005-0000-0000-000038030000}"/>
    <cellStyle name="Currency [0] 6950" xfId="11973" hidden="1" xr:uid="{00000000-0005-0000-0000-0000E62E0000}"/>
    <cellStyle name="Currency [0] 6951" xfId="12035" hidden="1" xr:uid="{00000000-0005-0000-0000-0000242F0000}"/>
    <cellStyle name="Currency [0] 6952" xfId="12000" hidden="1" xr:uid="{00000000-0005-0000-0000-0000012F0000}"/>
    <cellStyle name="Currency [0] 6953" xfId="11950" hidden="1" xr:uid="{00000000-0005-0000-0000-0000CF2E0000}"/>
    <cellStyle name="Currency [0] 6954" xfId="12071" hidden="1" xr:uid="{00000000-0005-0000-0000-0000482F0000}"/>
    <cellStyle name="Currency [0] 6955" xfId="12036" hidden="1" xr:uid="{00000000-0005-0000-0000-0000252F0000}"/>
    <cellStyle name="Currency [0] 6956" xfId="12047" hidden="1" xr:uid="{00000000-0005-0000-0000-0000302F0000}"/>
    <cellStyle name="Currency [0] 6957" xfId="12079" hidden="1" xr:uid="{00000000-0005-0000-0000-0000502F0000}"/>
    <cellStyle name="Currency [0] 6958" xfId="12081" hidden="1" xr:uid="{00000000-0005-0000-0000-0000522F0000}"/>
    <cellStyle name="Currency [0] 6959" xfId="12033" hidden="1" xr:uid="{00000000-0005-0000-0000-0000222F0000}"/>
    <cellStyle name="Currency [0] 696" xfId="798" hidden="1" xr:uid="{00000000-0005-0000-0000-00003F030000}"/>
    <cellStyle name="Currency [0] 6960" xfId="12032" hidden="1" xr:uid="{00000000-0005-0000-0000-0000212F0000}"/>
    <cellStyle name="Currency [0] 6961" xfId="12022" hidden="1" xr:uid="{00000000-0005-0000-0000-0000172F0000}"/>
    <cellStyle name="Currency [0] 6962" xfId="12018" hidden="1" xr:uid="{00000000-0005-0000-0000-0000132F0000}"/>
    <cellStyle name="Currency [0] 6963" xfId="12020" hidden="1" xr:uid="{00000000-0005-0000-0000-0000152F0000}"/>
    <cellStyle name="Currency [0] 6964" xfId="12088" hidden="1" xr:uid="{00000000-0005-0000-0000-0000592F0000}"/>
    <cellStyle name="Currency [0] 6965" xfId="11459" hidden="1" xr:uid="{00000000-0005-0000-0000-0000E42C0000}"/>
    <cellStyle name="Currency [0] 6966" xfId="12066" hidden="1" xr:uid="{00000000-0005-0000-0000-0000432F0000}"/>
    <cellStyle name="Currency [0] 6967" xfId="12094" hidden="1" xr:uid="{00000000-0005-0000-0000-00005F2F0000}"/>
    <cellStyle name="Currency [0] 6968" xfId="12096" hidden="1" xr:uid="{00000000-0005-0000-0000-0000612F0000}"/>
    <cellStyle name="Currency [0] 6969" xfId="11971" hidden="1" xr:uid="{00000000-0005-0000-0000-0000E42E0000}"/>
    <cellStyle name="Currency [0] 697" xfId="799" hidden="1" xr:uid="{00000000-0005-0000-0000-000040030000}"/>
    <cellStyle name="Currency [0] 6970" xfId="12045" hidden="1" xr:uid="{00000000-0005-0000-0000-00002E2F0000}"/>
    <cellStyle name="Currency [0] 6971" xfId="12001" hidden="1" xr:uid="{00000000-0005-0000-0000-0000022F0000}"/>
    <cellStyle name="Currency [0] 6972" xfId="12037" hidden="1" xr:uid="{00000000-0005-0000-0000-0000262F0000}"/>
    <cellStyle name="Currency [0] 6973" xfId="12041" hidden="1" xr:uid="{00000000-0005-0000-0000-00002A2F0000}"/>
    <cellStyle name="Currency [0] 6974" xfId="12102" hidden="1" xr:uid="{00000000-0005-0000-0000-0000672F0000}"/>
    <cellStyle name="Currency [0] 6975" xfId="11446" hidden="1" xr:uid="{00000000-0005-0000-0000-0000D72C0000}"/>
    <cellStyle name="Currency [0] 6976" xfId="12084" hidden="1" xr:uid="{00000000-0005-0000-0000-0000552F0000}"/>
    <cellStyle name="Currency [0] 6977" xfId="12107" hidden="1" xr:uid="{00000000-0005-0000-0000-00006C2F0000}"/>
    <cellStyle name="Currency [0] 6978" xfId="12109" hidden="1" xr:uid="{00000000-0005-0000-0000-00006E2F0000}"/>
    <cellStyle name="Currency [0] 6979" xfId="11965" hidden="1" xr:uid="{00000000-0005-0000-0000-0000DE2E0000}"/>
    <cellStyle name="Currency [0] 698" xfId="739" hidden="1" xr:uid="{00000000-0005-0000-0000-000004030000}"/>
    <cellStyle name="Currency [0] 6980" xfId="12064" hidden="1" xr:uid="{00000000-0005-0000-0000-0000412F0000}"/>
    <cellStyle name="Currency [0] 6981" xfId="12031" hidden="1" xr:uid="{00000000-0005-0000-0000-0000202F0000}"/>
    <cellStyle name="Currency [0] 6982" xfId="12049" hidden="1" xr:uid="{00000000-0005-0000-0000-0000322F0000}"/>
    <cellStyle name="Currency [0] 6983" xfId="12046" hidden="1" xr:uid="{00000000-0005-0000-0000-00002F2F0000}"/>
    <cellStyle name="Currency [0] 6984" xfId="12113" hidden="1" xr:uid="{00000000-0005-0000-0000-0000722F0000}"/>
    <cellStyle name="Currency [0] 6985" xfId="11998" hidden="1" xr:uid="{00000000-0005-0000-0000-0000FF2E0000}"/>
    <cellStyle name="Currency [0] 6986" xfId="12098" hidden="1" xr:uid="{00000000-0005-0000-0000-0000632F0000}"/>
    <cellStyle name="Currency [0] 6987" xfId="12120" hidden="1" xr:uid="{00000000-0005-0000-0000-0000792F0000}"/>
    <cellStyle name="Currency [0] 6988" xfId="12122" hidden="1" xr:uid="{00000000-0005-0000-0000-00007B2F0000}"/>
    <cellStyle name="Currency [0] 6989" xfId="12050" hidden="1" xr:uid="{00000000-0005-0000-0000-0000332F0000}"/>
    <cellStyle name="Currency [0] 699" xfId="759" hidden="1" xr:uid="{00000000-0005-0000-0000-000018030000}"/>
    <cellStyle name="Currency [0] 6990" xfId="12082" hidden="1" xr:uid="{00000000-0005-0000-0000-0000532F0000}"/>
    <cellStyle name="Currency [0] 6991" xfId="11425" hidden="1" xr:uid="{00000000-0005-0000-0000-0000C22C0000}"/>
    <cellStyle name="Currency [0] 6992" xfId="12068" hidden="1" xr:uid="{00000000-0005-0000-0000-0000452F0000}"/>
    <cellStyle name="Currency [0] 6993" xfId="12065" hidden="1" xr:uid="{00000000-0005-0000-0000-0000422F0000}"/>
    <cellStyle name="Currency [0] 6994" xfId="12126" hidden="1" xr:uid="{00000000-0005-0000-0000-00007F2F0000}"/>
    <cellStyle name="Currency [0] 6995" xfId="11961" hidden="1" xr:uid="{00000000-0005-0000-0000-0000DA2E0000}"/>
    <cellStyle name="Currency [0] 6996" xfId="12110" hidden="1" xr:uid="{00000000-0005-0000-0000-00006F2F0000}"/>
    <cellStyle name="Currency [0] 6997" xfId="12130" hidden="1" xr:uid="{00000000-0005-0000-0000-0000832F0000}"/>
    <cellStyle name="Currency [0] 6998" xfId="12132" hidden="1" xr:uid="{00000000-0005-0000-0000-0000852F0000}"/>
    <cellStyle name="Currency [0] 6999" xfId="12069" hidden="1" xr:uid="{00000000-0005-0000-0000-0000462F0000}"/>
    <cellStyle name="Currency [0] 7" xfId="63" hidden="1" xr:uid="{00000000-0005-0000-0000-00005F000000}"/>
    <cellStyle name="Currency [0] 70" xfId="154" hidden="1" xr:uid="{00000000-0005-0000-0000-0000BB000000}"/>
    <cellStyle name="Currency [0] 700" xfId="793" hidden="1" xr:uid="{00000000-0005-0000-0000-00003A030000}"/>
    <cellStyle name="Currency [0] 7000" xfId="12097" hidden="1" xr:uid="{00000000-0005-0000-0000-0000622F0000}"/>
    <cellStyle name="Currency [0] 7001" xfId="12057" hidden="1" xr:uid="{00000000-0005-0000-0000-00003A2F0000}"/>
    <cellStyle name="Currency [0] 7002" xfId="12086" hidden="1" xr:uid="{00000000-0005-0000-0000-0000572F0000}"/>
    <cellStyle name="Currency [0] 7003" xfId="12083" hidden="1" xr:uid="{00000000-0005-0000-0000-0000542F0000}"/>
    <cellStyle name="Currency [0] 7004" xfId="12136" hidden="1" xr:uid="{00000000-0005-0000-0000-0000892F0000}"/>
    <cellStyle name="Currency [0] 7005" xfId="11964" hidden="1" xr:uid="{00000000-0005-0000-0000-0000DD2E0000}"/>
    <cellStyle name="Currency [0] 7006" xfId="12123" hidden="1" xr:uid="{00000000-0005-0000-0000-00007C2F0000}"/>
    <cellStyle name="Currency [0] 7007" xfId="12140" hidden="1" xr:uid="{00000000-0005-0000-0000-00008D2F0000}"/>
    <cellStyle name="Currency [0] 7008" xfId="12142" hidden="1" xr:uid="{00000000-0005-0000-0000-00008F2F0000}"/>
    <cellStyle name="Currency [0] 7009" xfId="12023" hidden="1" xr:uid="{00000000-0005-0000-0000-0000182F0000}"/>
    <cellStyle name="Currency [0] 701" xfId="786" hidden="1" xr:uid="{00000000-0005-0000-0000-000033030000}"/>
    <cellStyle name="Currency [0] 7010" xfId="12059" hidden="1" xr:uid="{00000000-0005-0000-0000-00003C2F0000}"/>
    <cellStyle name="Currency [0] 7011" xfId="12128" hidden="1" xr:uid="{00000000-0005-0000-0000-0000812F0000}"/>
    <cellStyle name="Currency [0] 7012" xfId="12116" hidden="1" xr:uid="{00000000-0005-0000-0000-0000752F0000}"/>
    <cellStyle name="Currency [0] 7013" xfId="12133" hidden="1" xr:uid="{00000000-0005-0000-0000-0000862F0000}"/>
    <cellStyle name="Currency [0] 7014" xfId="12144" hidden="1" xr:uid="{00000000-0005-0000-0000-0000912F0000}"/>
    <cellStyle name="Currency [0] 7015" xfId="11992" hidden="1" xr:uid="{00000000-0005-0000-0000-0000F92E0000}"/>
    <cellStyle name="Currency [0] 7016" xfId="12056" hidden="1" xr:uid="{00000000-0005-0000-0000-0000392F0000}"/>
    <cellStyle name="Currency [0] 7017" xfId="12148" hidden="1" xr:uid="{00000000-0005-0000-0000-0000952F0000}"/>
    <cellStyle name="Currency [0] 7018" xfId="12150" hidden="1" xr:uid="{00000000-0005-0000-0000-0000972F0000}"/>
    <cellStyle name="Currency [0] 7019" xfId="12105" hidden="1" xr:uid="{00000000-0005-0000-0000-00006A2F0000}"/>
    <cellStyle name="Currency [0] 702" xfId="796" hidden="1" xr:uid="{00000000-0005-0000-0000-00003D030000}"/>
    <cellStyle name="Currency [0] 7020" xfId="12117" hidden="1" xr:uid="{00000000-0005-0000-0000-0000762F0000}"/>
    <cellStyle name="Currency [0] 7021" xfId="12145" hidden="1" xr:uid="{00000000-0005-0000-0000-0000922F0000}"/>
    <cellStyle name="Currency [0] 7022" xfId="12118" hidden="1" xr:uid="{00000000-0005-0000-0000-0000772F0000}"/>
    <cellStyle name="Currency [0] 7023" xfId="12151" hidden="1" xr:uid="{00000000-0005-0000-0000-0000982F0000}"/>
    <cellStyle name="Currency [0] 7024" xfId="12153" hidden="1" xr:uid="{00000000-0005-0000-0000-00009A2F0000}"/>
    <cellStyle name="Currency [0] 7025" xfId="12146" hidden="1" xr:uid="{00000000-0005-0000-0000-0000932F0000}"/>
    <cellStyle name="Currency [0] 7026" xfId="12092" hidden="1" xr:uid="{00000000-0005-0000-0000-00005D2F0000}"/>
    <cellStyle name="Currency [0] 7027" xfId="12155" hidden="1" xr:uid="{00000000-0005-0000-0000-00009C2F0000}"/>
    <cellStyle name="Currency [0] 7028" xfId="12157" hidden="1" xr:uid="{00000000-0005-0000-0000-00009E2F0000}"/>
    <cellStyle name="Currency [0] 7029" xfId="11519" hidden="1" xr:uid="{00000000-0005-0000-0000-0000202D0000}"/>
    <cellStyle name="Currency [0] 703" xfId="800" hidden="1" xr:uid="{00000000-0005-0000-0000-000041030000}"/>
    <cellStyle name="Currency [0] 7030" xfId="11460" hidden="1" xr:uid="{00000000-0005-0000-0000-0000E52C0000}"/>
    <cellStyle name="Currency [0] 7031" xfId="12163" hidden="1" xr:uid="{00000000-0005-0000-0000-0000A42F0000}"/>
    <cellStyle name="Currency [0] 7032" xfId="12169" hidden="1" xr:uid="{00000000-0005-0000-0000-0000AA2F0000}"/>
    <cellStyle name="Currency [0] 7033" xfId="12171" hidden="1" xr:uid="{00000000-0005-0000-0000-0000AC2F0000}"/>
    <cellStyle name="Currency [0] 7034" xfId="11450" hidden="1" xr:uid="{00000000-0005-0000-0000-0000DB2C0000}"/>
    <cellStyle name="Currency [0] 7035" xfId="12165" hidden="1" xr:uid="{00000000-0005-0000-0000-0000A62F0000}"/>
    <cellStyle name="Currency [0] 7036" xfId="12173" hidden="1" xr:uid="{00000000-0005-0000-0000-0000AE2F0000}"/>
    <cellStyle name="Currency [0] 7037" xfId="12175" hidden="1" xr:uid="{00000000-0005-0000-0000-0000B02F0000}"/>
    <cellStyle name="Currency [0] 7038" xfId="12164" hidden="1" xr:uid="{00000000-0005-0000-0000-0000A52F0000}"/>
    <cellStyle name="Currency [0] 7039" xfId="11495" hidden="1" xr:uid="{00000000-0005-0000-0000-0000082D0000}"/>
    <cellStyle name="Currency [0] 704" xfId="725" hidden="1" xr:uid="{00000000-0005-0000-0000-0000F6020000}"/>
    <cellStyle name="Currency [0] 7040" xfId="12186" hidden="1" xr:uid="{00000000-0005-0000-0000-0000BB2F0000}"/>
    <cellStyle name="Currency [0] 7041" xfId="12195" hidden="1" xr:uid="{00000000-0005-0000-0000-0000C42F0000}"/>
    <cellStyle name="Currency [0] 7042" xfId="12206" hidden="1" xr:uid="{00000000-0005-0000-0000-0000CF2F0000}"/>
    <cellStyle name="Currency [0] 7043" xfId="12212" hidden="1" xr:uid="{00000000-0005-0000-0000-0000D52F0000}"/>
    <cellStyle name="Currency [0] 7044" xfId="12184" hidden="1" xr:uid="{00000000-0005-0000-0000-0000B92F0000}"/>
    <cellStyle name="Currency [0] 7045" xfId="12202" hidden="1" xr:uid="{00000000-0005-0000-0000-0000CB2F0000}"/>
    <cellStyle name="Currency [0] 7046" xfId="12224" hidden="1" xr:uid="{00000000-0005-0000-0000-0000E12F0000}"/>
    <cellStyle name="Currency [0] 7047" xfId="12226" hidden="1" xr:uid="{00000000-0005-0000-0000-0000E32F0000}"/>
    <cellStyle name="Currency [0] 7048" xfId="12160" hidden="1" xr:uid="{00000000-0005-0000-0000-0000A12F0000}"/>
    <cellStyle name="Currency [0] 7049" xfId="11449" hidden="1" xr:uid="{00000000-0005-0000-0000-0000DA2C0000}"/>
    <cellStyle name="Currency [0] 705" xfId="757" hidden="1" xr:uid="{00000000-0005-0000-0000-000016030000}"/>
    <cellStyle name="Currency [0] 7050" xfId="12198" hidden="1" xr:uid="{00000000-0005-0000-0000-0000C72F0000}"/>
    <cellStyle name="Currency [0] 7051" xfId="11428" hidden="1" xr:uid="{00000000-0005-0000-0000-0000C52C0000}"/>
    <cellStyle name="Currency [0] 7052" xfId="12187" hidden="1" xr:uid="{00000000-0005-0000-0000-0000BC2F0000}"/>
    <cellStyle name="Currency [0] 7053" xfId="12231" hidden="1" xr:uid="{00000000-0005-0000-0000-0000E82F0000}"/>
    <cellStyle name="Currency [0] 7054" xfId="12199" hidden="1" xr:uid="{00000000-0005-0000-0000-0000C82F0000}"/>
    <cellStyle name="Currency [0] 7055" xfId="12207" hidden="1" xr:uid="{00000000-0005-0000-0000-0000D02F0000}"/>
    <cellStyle name="Currency [0] 7056" xfId="12243" hidden="1" xr:uid="{00000000-0005-0000-0000-0000F42F0000}"/>
    <cellStyle name="Currency [0] 7057" xfId="12245" hidden="1" xr:uid="{00000000-0005-0000-0000-0000F62F0000}"/>
    <cellStyle name="Currency [0] 7058" xfId="12201" hidden="1" xr:uid="{00000000-0005-0000-0000-0000CA2F0000}"/>
    <cellStyle name="Currency [0] 7059" xfId="12214" hidden="1" xr:uid="{00000000-0005-0000-0000-0000D72F0000}"/>
    <cellStyle name="Currency [0] 706" xfId="803" hidden="1" xr:uid="{00000000-0005-0000-0000-000044030000}"/>
    <cellStyle name="Currency [0] 7060" xfId="12219" hidden="1" xr:uid="{00000000-0005-0000-0000-0000DC2F0000}"/>
    <cellStyle name="Currency [0] 7061" xfId="12213" hidden="1" xr:uid="{00000000-0005-0000-0000-0000D62F0000}"/>
    <cellStyle name="Currency [0] 7062" xfId="12261" hidden="1" xr:uid="{00000000-0005-0000-0000-000006300000}"/>
    <cellStyle name="Currency [0] 7063" xfId="12269" hidden="1" xr:uid="{00000000-0005-0000-0000-00000E300000}"/>
    <cellStyle name="Currency [0] 7064" xfId="12197" hidden="1" xr:uid="{00000000-0005-0000-0000-0000C62F0000}"/>
    <cellStyle name="Currency [0] 7065" xfId="12255" hidden="1" xr:uid="{00000000-0005-0000-0000-000000300000}"/>
    <cellStyle name="Currency [0] 7066" xfId="12278" hidden="1" xr:uid="{00000000-0005-0000-0000-000017300000}"/>
    <cellStyle name="Currency [0] 7067" xfId="12280" hidden="1" xr:uid="{00000000-0005-0000-0000-000019300000}"/>
    <cellStyle name="Currency [0] 7068" xfId="12180" hidden="1" xr:uid="{00000000-0005-0000-0000-0000B52F0000}"/>
    <cellStyle name="Currency [0] 7069" xfId="12190" hidden="1" xr:uid="{00000000-0005-0000-0000-0000BF2F0000}"/>
    <cellStyle name="Currency [0] 707" xfId="804" hidden="1" xr:uid="{00000000-0005-0000-0000-000045030000}"/>
    <cellStyle name="Currency [0] 7070" xfId="12252" hidden="1" xr:uid="{00000000-0005-0000-0000-0000FD2F0000}"/>
    <cellStyle name="Currency [0] 7071" xfId="12217" hidden="1" xr:uid="{00000000-0005-0000-0000-0000DA2F0000}"/>
    <cellStyle name="Currency [0] 7072" xfId="12167" hidden="1" xr:uid="{00000000-0005-0000-0000-0000A82F0000}"/>
    <cellStyle name="Currency [0] 7073" xfId="12288" hidden="1" xr:uid="{00000000-0005-0000-0000-000021300000}"/>
    <cellStyle name="Currency [0] 7074" xfId="12253" hidden="1" xr:uid="{00000000-0005-0000-0000-0000FE2F0000}"/>
    <cellStyle name="Currency [0] 7075" xfId="12264" hidden="1" xr:uid="{00000000-0005-0000-0000-000009300000}"/>
    <cellStyle name="Currency [0] 7076" xfId="12296" hidden="1" xr:uid="{00000000-0005-0000-0000-000029300000}"/>
    <cellStyle name="Currency [0] 7077" xfId="12298" hidden="1" xr:uid="{00000000-0005-0000-0000-00002B300000}"/>
    <cellStyle name="Currency [0] 7078" xfId="12250" hidden="1" xr:uid="{00000000-0005-0000-0000-0000FB2F0000}"/>
    <cellStyle name="Currency [0] 7079" xfId="12249" hidden="1" xr:uid="{00000000-0005-0000-0000-0000FA2F0000}"/>
    <cellStyle name="Currency [0] 708" xfId="781" hidden="1" xr:uid="{00000000-0005-0000-0000-00002E030000}"/>
    <cellStyle name="Currency [0] 7080" xfId="12239" hidden="1" xr:uid="{00000000-0005-0000-0000-0000F02F0000}"/>
    <cellStyle name="Currency [0] 7081" xfId="12235" hidden="1" xr:uid="{00000000-0005-0000-0000-0000EC2F0000}"/>
    <cellStyle name="Currency [0] 7082" xfId="12237" hidden="1" xr:uid="{00000000-0005-0000-0000-0000EE2F0000}"/>
    <cellStyle name="Currency [0] 7083" xfId="12305" hidden="1" xr:uid="{00000000-0005-0000-0000-000032300000}"/>
    <cellStyle name="Currency [0] 7084" xfId="11464" hidden="1" xr:uid="{00000000-0005-0000-0000-0000E92C0000}"/>
    <cellStyle name="Currency [0] 7085" xfId="12283" hidden="1" xr:uid="{00000000-0005-0000-0000-00001C300000}"/>
    <cellStyle name="Currency [0] 7086" xfId="12311" hidden="1" xr:uid="{00000000-0005-0000-0000-000038300000}"/>
    <cellStyle name="Currency [0] 7087" xfId="12313" hidden="1" xr:uid="{00000000-0005-0000-0000-00003A300000}"/>
    <cellStyle name="Currency [0] 7088" xfId="12188" hidden="1" xr:uid="{00000000-0005-0000-0000-0000BD2F0000}"/>
    <cellStyle name="Currency [0] 7089" xfId="12262" hidden="1" xr:uid="{00000000-0005-0000-0000-000007300000}"/>
    <cellStyle name="Currency [0] 709" xfId="787" hidden="1" xr:uid="{00000000-0005-0000-0000-000034030000}"/>
    <cellStyle name="Currency [0] 7090" xfId="12218" hidden="1" xr:uid="{00000000-0005-0000-0000-0000DB2F0000}"/>
    <cellStyle name="Currency [0] 7091" xfId="12254" hidden="1" xr:uid="{00000000-0005-0000-0000-0000FF2F0000}"/>
    <cellStyle name="Currency [0] 7092" xfId="12258" hidden="1" xr:uid="{00000000-0005-0000-0000-000003300000}"/>
    <cellStyle name="Currency [0] 7093" xfId="12319" hidden="1" xr:uid="{00000000-0005-0000-0000-000040300000}"/>
    <cellStyle name="Currency [0] 7094" xfId="11477" hidden="1" xr:uid="{00000000-0005-0000-0000-0000F62C0000}"/>
    <cellStyle name="Currency [0] 7095" xfId="12301" hidden="1" xr:uid="{00000000-0005-0000-0000-00002E300000}"/>
    <cellStyle name="Currency [0] 7096" xfId="12324" hidden="1" xr:uid="{00000000-0005-0000-0000-000045300000}"/>
    <cellStyle name="Currency [0] 7097" xfId="12326" hidden="1" xr:uid="{00000000-0005-0000-0000-000047300000}"/>
    <cellStyle name="Currency [0] 7098" xfId="12182" hidden="1" xr:uid="{00000000-0005-0000-0000-0000B72F0000}"/>
    <cellStyle name="Currency [0] 7099" xfId="12281" hidden="1" xr:uid="{00000000-0005-0000-0000-00001A300000}"/>
    <cellStyle name="Currency [0] 71" xfId="107" hidden="1" xr:uid="{00000000-0005-0000-0000-00008C000000}"/>
    <cellStyle name="Currency [0] 710" xfId="801" hidden="1" xr:uid="{00000000-0005-0000-0000-000042030000}"/>
    <cellStyle name="Currency [0] 7100" xfId="12248" hidden="1" xr:uid="{00000000-0005-0000-0000-0000F92F0000}"/>
    <cellStyle name="Currency [0] 7101" xfId="12266" hidden="1" xr:uid="{00000000-0005-0000-0000-00000B300000}"/>
    <cellStyle name="Currency [0] 7102" xfId="12263" hidden="1" xr:uid="{00000000-0005-0000-0000-000008300000}"/>
    <cellStyle name="Currency [0] 7103" xfId="12330" hidden="1" xr:uid="{00000000-0005-0000-0000-00004B300000}"/>
    <cellStyle name="Currency [0] 7104" xfId="12215" hidden="1" xr:uid="{00000000-0005-0000-0000-0000D82F0000}"/>
    <cellStyle name="Currency [0] 7105" xfId="12315" hidden="1" xr:uid="{00000000-0005-0000-0000-00003C300000}"/>
    <cellStyle name="Currency [0] 7106" xfId="12337" hidden="1" xr:uid="{00000000-0005-0000-0000-000052300000}"/>
    <cellStyle name="Currency [0] 7107" xfId="12339" hidden="1" xr:uid="{00000000-0005-0000-0000-000054300000}"/>
    <cellStyle name="Currency [0] 7108" xfId="12267" hidden="1" xr:uid="{00000000-0005-0000-0000-00000C300000}"/>
    <cellStyle name="Currency [0] 7109" xfId="12299" hidden="1" xr:uid="{00000000-0005-0000-0000-00002C300000}"/>
    <cellStyle name="Currency [0] 711" xfId="788" hidden="1" xr:uid="{00000000-0005-0000-0000-000035030000}"/>
    <cellStyle name="Currency [0] 7110" xfId="11429" hidden="1" xr:uid="{00000000-0005-0000-0000-0000C62C0000}"/>
    <cellStyle name="Currency [0] 7111" xfId="12285" hidden="1" xr:uid="{00000000-0005-0000-0000-00001E300000}"/>
    <cellStyle name="Currency [0] 7112" xfId="12282" hidden="1" xr:uid="{00000000-0005-0000-0000-00001B300000}"/>
    <cellStyle name="Currency [0] 7113" xfId="12343" hidden="1" xr:uid="{00000000-0005-0000-0000-000058300000}"/>
    <cellStyle name="Currency [0] 7114" xfId="12178" hidden="1" xr:uid="{00000000-0005-0000-0000-0000B32F0000}"/>
    <cellStyle name="Currency [0] 7115" xfId="12327" hidden="1" xr:uid="{00000000-0005-0000-0000-000048300000}"/>
    <cellStyle name="Currency [0] 7116" xfId="12347" hidden="1" xr:uid="{00000000-0005-0000-0000-00005C300000}"/>
    <cellStyle name="Currency [0] 7117" xfId="12349" hidden="1" xr:uid="{00000000-0005-0000-0000-00005E300000}"/>
    <cellStyle name="Currency [0] 7118" xfId="12286" hidden="1" xr:uid="{00000000-0005-0000-0000-00001F300000}"/>
    <cellStyle name="Currency [0] 7119" xfId="12314" hidden="1" xr:uid="{00000000-0005-0000-0000-00003B300000}"/>
    <cellStyle name="Currency [0] 712" xfId="805" hidden="1" xr:uid="{00000000-0005-0000-0000-000046030000}"/>
    <cellStyle name="Currency [0] 7120" xfId="12274" hidden="1" xr:uid="{00000000-0005-0000-0000-000013300000}"/>
    <cellStyle name="Currency [0] 7121" xfId="12303" hidden="1" xr:uid="{00000000-0005-0000-0000-000030300000}"/>
    <cellStyle name="Currency [0] 7122" xfId="12300" hidden="1" xr:uid="{00000000-0005-0000-0000-00002D300000}"/>
    <cellStyle name="Currency [0] 7123" xfId="12353" hidden="1" xr:uid="{00000000-0005-0000-0000-000062300000}"/>
    <cellStyle name="Currency [0] 7124" xfId="12181" hidden="1" xr:uid="{00000000-0005-0000-0000-0000B62F0000}"/>
    <cellStyle name="Currency [0] 7125" xfId="12340" hidden="1" xr:uid="{00000000-0005-0000-0000-000055300000}"/>
    <cellStyle name="Currency [0] 7126" xfId="12357" hidden="1" xr:uid="{00000000-0005-0000-0000-000066300000}"/>
    <cellStyle name="Currency [0] 7127" xfId="12359" hidden="1" xr:uid="{00000000-0005-0000-0000-000068300000}"/>
    <cellStyle name="Currency [0] 7128" xfId="12240" hidden="1" xr:uid="{00000000-0005-0000-0000-0000F12F0000}"/>
    <cellStyle name="Currency [0] 7129" xfId="12276" hidden="1" xr:uid="{00000000-0005-0000-0000-000015300000}"/>
    <cellStyle name="Currency [0] 713" xfId="806" hidden="1" xr:uid="{00000000-0005-0000-0000-000047030000}"/>
    <cellStyle name="Currency [0] 7130" xfId="12345" hidden="1" xr:uid="{00000000-0005-0000-0000-00005A300000}"/>
    <cellStyle name="Currency [0] 7131" xfId="12333" hidden="1" xr:uid="{00000000-0005-0000-0000-00004E300000}"/>
    <cellStyle name="Currency [0] 7132" xfId="12350" hidden="1" xr:uid="{00000000-0005-0000-0000-00005F300000}"/>
    <cellStyle name="Currency [0] 7133" xfId="12361" hidden="1" xr:uid="{00000000-0005-0000-0000-00006A300000}"/>
    <cellStyle name="Currency [0] 7134" xfId="12209" hidden="1" xr:uid="{00000000-0005-0000-0000-0000D22F0000}"/>
    <cellStyle name="Currency [0] 7135" xfId="12273" hidden="1" xr:uid="{00000000-0005-0000-0000-000012300000}"/>
    <cellStyle name="Currency [0] 7136" xfId="12365" hidden="1" xr:uid="{00000000-0005-0000-0000-00006E300000}"/>
    <cellStyle name="Currency [0] 7137" xfId="12367" hidden="1" xr:uid="{00000000-0005-0000-0000-000070300000}"/>
    <cellStyle name="Currency [0] 7138" xfId="12322" hidden="1" xr:uid="{00000000-0005-0000-0000-000043300000}"/>
    <cellStyle name="Currency [0] 7139" xfId="12334" hidden="1" xr:uid="{00000000-0005-0000-0000-00004F300000}"/>
    <cellStyle name="Currency [0] 714" xfId="802" hidden="1" xr:uid="{00000000-0005-0000-0000-000043030000}"/>
    <cellStyle name="Currency [0] 7140" xfId="12362" hidden="1" xr:uid="{00000000-0005-0000-0000-00006B300000}"/>
    <cellStyle name="Currency [0] 7141" xfId="12335" hidden="1" xr:uid="{00000000-0005-0000-0000-000050300000}"/>
    <cellStyle name="Currency [0] 7142" xfId="12368" hidden="1" xr:uid="{00000000-0005-0000-0000-000071300000}"/>
    <cellStyle name="Currency [0] 7143" xfId="12370" hidden="1" xr:uid="{00000000-0005-0000-0000-000073300000}"/>
    <cellStyle name="Currency [0] 7144" xfId="12363" hidden="1" xr:uid="{00000000-0005-0000-0000-00006C300000}"/>
    <cellStyle name="Currency [0] 7145" xfId="12309" hidden="1" xr:uid="{00000000-0005-0000-0000-000036300000}"/>
    <cellStyle name="Currency [0] 7146" xfId="12372" hidden="1" xr:uid="{00000000-0005-0000-0000-000075300000}"/>
    <cellStyle name="Currency [0] 7147" xfId="12374" hidden="1" xr:uid="{00000000-0005-0000-0000-000077300000}"/>
    <cellStyle name="Currency [0] 7148" xfId="11134" hidden="1" xr:uid="{00000000-0005-0000-0000-00009F2B0000}"/>
    <cellStyle name="Currency [0] 7149" xfId="11189" hidden="1" xr:uid="{00000000-0005-0000-0000-0000D62B0000}"/>
    <cellStyle name="Currency [0] 715" xfId="775" hidden="1" xr:uid="{00000000-0005-0000-0000-000028030000}"/>
    <cellStyle name="Currency [0] 7150" xfId="11214" hidden="1" xr:uid="{00000000-0005-0000-0000-0000EF2B0000}"/>
    <cellStyle name="Currency [0] 7151" xfId="12379" hidden="1" xr:uid="{00000000-0005-0000-0000-00007C300000}"/>
    <cellStyle name="Currency [0] 7152" xfId="12382" hidden="1" xr:uid="{00000000-0005-0000-0000-00007F300000}"/>
    <cellStyle name="Currency [0] 7153" xfId="11142" hidden="1" xr:uid="{00000000-0005-0000-0000-0000A72B0000}"/>
    <cellStyle name="Currency [0] 7154" xfId="12375" hidden="1" xr:uid="{00000000-0005-0000-0000-000078300000}"/>
    <cellStyle name="Currency [0] 7155" xfId="12384" hidden="1" xr:uid="{00000000-0005-0000-0000-000081300000}"/>
    <cellStyle name="Currency [0] 7156" xfId="12386" hidden="1" xr:uid="{00000000-0005-0000-0000-000083300000}"/>
    <cellStyle name="Currency [0] 7157" xfId="11167" hidden="1" xr:uid="{00000000-0005-0000-0000-0000C02B0000}"/>
    <cellStyle name="Currency [0] 7158" xfId="11133" hidden="1" xr:uid="{00000000-0005-0000-0000-00009E2B0000}"/>
    <cellStyle name="Currency [0] 7159" xfId="12397" hidden="1" xr:uid="{00000000-0005-0000-0000-00008E300000}"/>
    <cellStyle name="Currency [0] 716" xfId="807" hidden="1" xr:uid="{00000000-0005-0000-0000-000048030000}"/>
    <cellStyle name="Currency [0] 7160" xfId="12406" hidden="1" xr:uid="{00000000-0005-0000-0000-000097300000}"/>
    <cellStyle name="Currency [0] 7161" xfId="12417" hidden="1" xr:uid="{00000000-0005-0000-0000-0000A2300000}"/>
    <cellStyle name="Currency [0] 7162" xfId="12423" hidden="1" xr:uid="{00000000-0005-0000-0000-0000A8300000}"/>
    <cellStyle name="Currency [0] 7163" xfId="12395" hidden="1" xr:uid="{00000000-0005-0000-0000-00008C300000}"/>
    <cellStyle name="Currency [0] 7164" xfId="12413" hidden="1" xr:uid="{00000000-0005-0000-0000-00009E300000}"/>
    <cellStyle name="Currency [0] 7165" xfId="12435" hidden="1" xr:uid="{00000000-0005-0000-0000-0000B4300000}"/>
    <cellStyle name="Currency [0] 7166" xfId="12437" hidden="1" xr:uid="{00000000-0005-0000-0000-0000B6300000}"/>
    <cellStyle name="Currency [0] 7167" xfId="11137" hidden="1" xr:uid="{00000000-0005-0000-0000-0000A22B0000}"/>
    <cellStyle name="Currency [0] 7168" xfId="11151" hidden="1" xr:uid="{00000000-0005-0000-0000-0000B02B0000}"/>
    <cellStyle name="Currency [0] 7169" xfId="12409" hidden="1" xr:uid="{00000000-0005-0000-0000-00009A300000}"/>
    <cellStyle name="Currency [0] 717" xfId="808" hidden="1" xr:uid="{00000000-0005-0000-0000-000049030000}"/>
    <cellStyle name="Currency [0] 7170" xfId="11146" hidden="1" xr:uid="{00000000-0005-0000-0000-0000AB2B0000}"/>
    <cellStyle name="Currency [0] 7171" xfId="12398" hidden="1" xr:uid="{00000000-0005-0000-0000-00008F300000}"/>
    <cellStyle name="Currency [0] 7172" xfId="12442" hidden="1" xr:uid="{00000000-0005-0000-0000-0000BB300000}"/>
    <cellStyle name="Currency [0] 7173" xfId="12410" hidden="1" xr:uid="{00000000-0005-0000-0000-00009B300000}"/>
    <cellStyle name="Currency [0] 7174" xfId="12418" hidden="1" xr:uid="{00000000-0005-0000-0000-0000A3300000}"/>
    <cellStyle name="Currency [0] 7175" xfId="12454" hidden="1" xr:uid="{00000000-0005-0000-0000-0000C7300000}"/>
    <cellStyle name="Currency [0] 7176" xfId="12456" hidden="1" xr:uid="{00000000-0005-0000-0000-0000C9300000}"/>
    <cellStyle name="Currency [0] 7177" xfId="12412" hidden="1" xr:uid="{00000000-0005-0000-0000-00009D300000}"/>
    <cellStyle name="Currency [0] 7178" xfId="12425" hidden="1" xr:uid="{00000000-0005-0000-0000-0000AA300000}"/>
    <cellStyle name="Currency [0] 7179" xfId="12430" hidden="1" xr:uid="{00000000-0005-0000-0000-0000AF300000}"/>
    <cellStyle name="Currency [0] 718" xfId="833" hidden="1" xr:uid="{00000000-0005-0000-0000-000062030000}"/>
    <cellStyle name="Currency [0] 7180" xfId="12424" hidden="1" xr:uid="{00000000-0005-0000-0000-0000A9300000}"/>
    <cellStyle name="Currency [0] 7181" xfId="12472" hidden="1" xr:uid="{00000000-0005-0000-0000-0000D9300000}"/>
    <cellStyle name="Currency [0] 7182" xfId="12480" hidden="1" xr:uid="{00000000-0005-0000-0000-0000E1300000}"/>
    <cellStyle name="Currency [0] 7183" xfId="12408" hidden="1" xr:uid="{00000000-0005-0000-0000-000099300000}"/>
    <cellStyle name="Currency [0] 7184" xfId="12466" hidden="1" xr:uid="{00000000-0005-0000-0000-0000D3300000}"/>
    <cellStyle name="Currency [0] 7185" xfId="12489" hidden="1" xr:uid="{00000000-0005-0000-0000-0000EA300000}"/>
    <cellStyle name="Currency [0] 7186" xfId="12491" hidden="1" xr:uid="{00000000-0005-0000-0000-0000EC300000}"/>
    <cellStyle name="Currency [0] 7187" xfId="12391" hidden="1" xr:uid="{00000000-0005-0000-0000-000088300000}"/>
    <cellStyle name="Currency [0] 7188" xfId="12401" hidden="1" xr:uid="{00000000-0005-0000-0000-000092300000}"/>
    <cellStyle name="Currency [0] 7189" xfId="12463" hidden="1" xr:uid="{00000000-0005-0000-0000-0000D0300000}"/>
    <cellStyle name="Currency [0] 719" xfId="841" hidden="1" xr:uid="{00000000-0005-0000-0000-00006A030000}"/>
    <cellStyle name="Currency [0] 7190" xfId="12428" hidden="1" xr:uid="{00000000-0005-0000-0000-0000AD300000}"/>
    <cellStyle name="Currency [0] 7191" xfId="12377" hidden="1" xr:uid="{00000000-0005-0000-0000-00007A300000}"/>
    <cellStyle name="Currency [0] 7192" xfId="12499" hidden="1" xr:uid="{00000000-0005-0000-0000-0000F4300000}"/>
    <cellStyle name="Currency [0] 7193" xfId="12464" hidden="1" xr:uid="{00000000-0005-0000-0000-0000D1300000}"/>
    <cellStyle name="Currency [0] 7194" xfId="12475" hidden="1" xr:uid="{00000000-0005-0000-0000-0000DC300000}"/>
    <cellStyle name="Currency [0] 7195" xfId="12507" hidden="1" xr:uid="{00000000-0005-0000-0000-0000FC300000}"/>
    <cellStyle name="Currency [0] 7196" xfId="12509" hidden="1" xr:uid="{00000000-0005-0000-0000-0000FE300000}"/>
    <cellStyle name="Currency [0] 7197" xfId="12461" hidden="1" xr:uid="{00000000-0005-0000-0000-0000CE300000}"/>
    <cellStyle name="Currency [0] 7198" xfId="12460" hidden="1" xr:uid="{00000000-0005-0000-0000-0000CD300000}"/>
    <cellStyle name="Currency [0] 7199" xfId="12450" hidden="1" xr:uid="{00000000-0005-0000-0000-0000C3300000}"/>
    <cellStyle name="Currency [0] 72" xfId="133" hidden="1" xr:uid="{00000000-0005-0000-0000-0000A6000000}"/>
    <cellStyle name="Currency [0] 720" xfId="844" hidden="1" xr:uid="{00000000-0005-0000-0000-00006D030000}"/>
    <cellStyle name="Currency [0] 7200" xfId="12446" hidden="1" xr:uid="{00000000-0005-0000-0000-0000BF300000}"/>
    <cellStyle name="Currency [0] 7201" xfId="12448" hidden="1" xr:uid="{00000000-0005-0000-0000-0000C1300000}"/>
    <cellStyle name="Currency [0] 7202" xfId="12516" hidden="1" xr:uid="{00000000-0005-0000-0000-000005310000}"/>
    <cellStyle name="Currency [0] 7203" xfId="11169" hidden="1" xr:uid="{00000000-0005-0000-0000-0000C22B0000}"/>
    <cellStyle name="Currency [0] 7204" xfId="12494" hidden="1" xr:uid="{00000000-0005-0000-0000-0000EF300000}"/>
    <cellStyle name="Currency [0] 7205" xfId="12522" hidden="1" xr:uid="{00000000-0005-0000-0000-00000B310000}"/>
    <cellStyle name="Currency [0] 7206" xfId="12524" hidden="1" xr:uid="{00000000-0005-0000-0000-00000D310000}"/>
    <cellStyle name="Currency [0] 7207" xfId="12399" hidden="1" xr:uid="{00000000-0005-0000-0000-000090300000}"/>
    <cellStyle name="Currency [0] 7208" xfId="12473" hidden="1" xr:uid="{00000000-0005-0000-0000-0000DA300000}"/>
    <cellStyle name="Currency [0] 7209" xfId="12429" hidden="1" xr:uid="{00000000-0005-0000-0000-0000AE300000}"/>
    <cellStyle name="Currency [0] 721" xfId="848" hidden="1" xr:uid="{00000000-0005-0000-0000-000071030000}"/>
    <cellStyle name="Currency [0] 7210" xfId="12465" hidden="1" xr:uid="{00000000-0005-0000-0000-0000D2300000}"/>
    <cellStyle name="Currency [0] 7211" xfId="12469" hidden="1" xr:uid="{00000000-0005-0000-0000-0000D6300000}"/>
    <cellStyle name="Currency [0] 7212" xfId="12530" hidden="1" xr:uid="{00000000-0005-0000-0000-000013310000}"/>
    <cellStyle name="Currency [0] 7213" xfId="11153" hidden="1" xr:uid="{00000000-0005-0000-0000-0000B22B0000}"/>
    <cellStyle name="Currency [0] 7214" xfId="12512" hidden="1" xr:uid="{00000000-0005-0000-0000-000001310000}"/>
    <cellStyle name="Currency [0] 7215" xfId="12535" hidden="1" xr:uid="{00000000-0005-0000-0000-000018310000}"/>
    <cellStyle name="Currency [0] 7216" xfId="12537" hidden="1" xr:uid="{00000000-0005-0000-0000-00001A310000}"/>
    <cellStyle name="Currency [0] 7217" xfId="12393" hidden="1" xr:uid="{00000000-0005-0000-0000-00008A300000}"/>
    <cellStyle name="Currency [0] 7218" xfId="12492" hidden="1" xr:uid="{00000000-0005-0000-0000-0000ED300000}"/>
    <cellStyle name="Currency [0] 7219" xfId="12459" hidden="1" xr:uid="{00000000-0005-0000-0000-0000CC300000}"/>
    <cellStyle name="Currency [0] 722" xfId="850" hidden="1" xr:uid="{00000000-0005-0000-0000-000073030000}"/>
    <cellStyle name="Currency [0] 7220" xfId="12477" hidden="1" xr:uid="{00000000-0005-0000-0000-0000DE300000}"/>
    <cellStyle name="Currency [0] 7221" xfId="12474" hidden="1" xr:uid="{00000000-0005-0000-0000-0000DB300000}"/>
    <cellStyle name="Currency [0] 7222" xfId="12541" hidden="1" xr:uid="{00000000-0005-0000-0000-00001E310000}"/>
    <cellStyle name="Currency [0] 7223" xfId="12426" hidden="1" xr:uid="{00000000-0005-0000-0000-0000AB300000}"/>
    <cellStyle name="Currency [0] 7224" xfId="12526" hidden="1" xr:uid="{00000000-0005-0000-0000-00000F310000}"/>
    <cellStyle name="Currency [0] 7225" xfId="12548" hidden="1" xr:uid="{00000000-0005-0000-0000-000025310000}"/>
    <cellStyle name="Currency [0] 7226" xfId="12550" hidden="1" xr:uid="{00000000-0005-0000-0000-000027310000}"/>
    <cellStyle name="Currency [0] 7227" xfId="12478" hidden="1" xr:uid="{00000000-0005-0000-0000-0000DF300000}"/>
    <cellStyle name="Currency [0] 7228" xfId="12510" hidden="1" xr:uid="{00000000-0005-0000-0000-0000FF300000}"/>
    <cellStyle name="Currency [0] 7229" xfId="11140" hidden="1" xr:uid="{00000000-0005-0000-0000-0000A52B0000}"/>
    <cellStyle name="Currency [0] 723" xfId="840" hidden="1" xr:uid="{00000000-0005-0000-0000-000069030000}"/>
    <cellStyle name="Currency [0] 7230" xfId="12496" hidden="1" xr:uid="{00000000-0005-0000-0000-0000F1300000}"/>
    <cellStyle name="Currency [0] 7231" xfId="12493" hidden="1" xr:uid="{00000000-0005-0000-0000-0000EE300000}"/>
    <cellStyle name="Currency [0] 7232" xfId="12554" hidden="1" xr:uid="{00000000-0005-0000-0000-00002B310000}"/>
    <cellStyle name="Currency [0] 7233" xfId="12389" hidden="1" xr:uid="{00000000-0005-0000-0000-000086300000}"/>
    <cellStyle name="Currency [0] 7234" xfId="12538" hidden="1" xr:uid="{00000000-0005-0000-0000-00001B310000}"/>
    <cellStyle name="Currency [0] 7235" xfId="12558" hidden="1" xr:uid="{00000000-0005-0000-0000-00002F310000}"/>
    <cellStyle name="Currency [0] 7236" xfId="12560" hidden="1" xr:uid="{00000000-0005-0000-0000-000031310000}"/>
    <cellStyle name="Currency [0] 7237" xfId="12497" hidden="1" xr:uid="{00000000-0005-0000-0000-0000F2300000}"/>
    <cellStyle name="Currency [0] 7238" xfId="12525" hidden="1" xr:uid="{00000000-0005-0000-0000-00000E310000}"/>
    <cellStyle name="Currency [0] 7239" xfId="12485" hidden="1" xr:uid="{00000000-0005-0000-0000-0000E6300000}"/>
    <cellStyle name="Currency [0] 724" xfId="846" hidden="1" xr:uid="{00000000-0005-0000-0000-00006F030000}"/>
    <cellStyle name="Currency [0] 7240" xfId="12514" hidden="1" xr:uid="{00000000-0005-0000-0000-000003310000}"/>
    <cellStyle name="Currency [0] 7241" xfId="12511" hidden="1" xr:uid="{00000000-0005-0000-0000-000000310000}"/>
    <cellStyle name="Currency [0] 7242" xfId="12564" hidden="1" xr:uid="{00000000-0005-0000-0000-000035310000}"/>
    <cellStyle name="Currency [0] 7243" xfId="12392" hidden="1" xr:uid="{00000000-0005-0000-0000-000089300000}"/>
    <cellStyle name="Currency [0] 7244" xfId="12551" hidden="1" xr:uid="{00000000-0005-0000-0000-000028310000}"/>
    <cellStyle name="Currency [0] 7245" xfId="12568" hidden="1" xr:uid="{00000000-0005-0000-0000-000039310000}"/>
    <cellStyle name="Currency [0] 7246" xfId="12570" hidden="1" xr:uid="{00000000-0005-0000-0000-00003B310000}"/>
    <cellStyle name="Currency [0] 7247" xfId="12451" hidden="1" xr:uid="{00000000-0005-0000-0000-0000C4300000}"/>
    <cellStyle name="Currency [0] 7248" xfId="12487" hidden="1" xr:uid="{00000000-0005-0000-0000-0000E8300000}"/>
    <cellStyle name="Currency [0] 7249" xfId="12556" hidden="1" xr:uid="{00000000-0005-0000-0000-00002D310000}"/>
    <cellStyle name="Currency [0] 725" xfId="852" hidden="1" xr:uid="{00000000-0005-0000-0000-000075030000}"/>
    <cellStyle name="Currency [0] 7250" xfId="12544" hidden="1" xr:uid="{00000000-0005-0000-0000-000021310000}"/>
    <cellStyle name="Currency [0] 7251" xfId="12561" hidden="1" xr:uid="{00000000-0005-0000-0000-000032310000}"/>
    <cellStyle name="Currency [0] 7252" xfId="12572" hidden="1" xr:uid="{00000000-0005-0000-0000-00003D310000}"/>
    <cellStyle name="Currency [0] 7253" xfId="12420" hidden="1" xr:uid="{00000000-0005-0000-0000-0000A5300000}"/>
    <cellStyle name="Currency [0] 7254" xfId="12484" hidden="1" xr:uid="{00000000-0005-0000-0000-0000E5300000}"/>
    <cellStyle name="Currency [0] 7255" xfId="12576" hidden="1" xr:uid="{00000000-0005-0000-0000-000041310000}"/>
    <cellStyle name="Currency [0] 7256" xfId="12578" hidden="1" xr:uid="{00000000-0005-0000-0000-000043310000}"/>
    <cellStyle name="Currency [0] 7257" xfId="12533" hidden="1" xr:uid="{00000000-0005-0000-0000-000016310000}"/>
    <cellStyle name="Currency [0] 7258" xfId="12545" hidden="1" xr:uid="{00000000-0005-0000-0000-000022310000}"/>
    <cellStyle name="Currency [0] 7259" xfId="12573" hidden="1" xr:uid="{00000000-0005-0000-0000-00003E310000}"/>
    <cellStyle name="Currency [0] 726" xfId="853" hidden="1" xr:uid="{00000000-0005-0000-0000-000076030000}"/>
    <cellStyle name="Currency [0] 7260" xfId="12546" hidden="1" xr:uid="{00000000-0005-0000-0000-000023310000}"/>
    <cellStyle name="Currency [0] 7261" xfId="12579" hidden="1" xr:uid="{00000000-0005-0000-0000-000044310000}"/>
    <cellStyle name="Currency [0] 7262" xfId="12581" hidden="1" xr:uid="{00000000-0005-0000-0000-000046310000}"/>
    <cellStyle name="Currency [0] 7263" xfId="12574" hidden="1" xr:uid="{00000000-0005-0000-0000-00003F310000}"/>
    <cellStyle name="Currency [0] 7264" xfId="12520" hidden="1" xr:uid="{00000000-0005-0000-0000-000009310000}"/>
    <cellStyle name="Currency [0] 7265" xfId="12583" hidden="1" xr:uid="{00000000-0005-0000-0000-000048310000}"/>
    <cellStyle name="Currency [0] 7266" xfId="12585" hidden="1" xr:uid="{00000000-0005-0000-0000-00004A310000}"/>
    <cellStyle name="Currency [0] 7267" xfId="12644" hidden="1" xr:uid="{00000000-0005-0000-0000-000085310000}"/>
    <cellStyle name="Currency [0] 7268" xfId="12663" hidden="1" xr:uid="{00000000-0005-0000-0000-000098310000}"/>
    <cellStyle name="Currency [0] 7269" xfId="12670" hidden="1" xr:uid="{00000000-0005-0000-0000-00009F310000}"/>
    <cellStyle name="Currency [0] 727" xfId="845" hidden="1" xr:uid="{00000000-0005-0000-0000-00006E030000}"/>
    <cellStyle name="Currency [0] 7270" xfId="12677" hidden="1" xr:uid="{00000000-0005-0000-0000-0000A6310000}"/>
    <cellStyle name="Currency [0] 7271" xfId="12682" hidden="1" xr:uid="{00000000-0005-0000-0000-0000AB310000}"/>
    <cellStyle name="Currency [0] 7272" xfId="12661" hidden="1" xr:uid="{00000000-0005-0000-0000-000096310000}"/>
    <cellStyle name="Currency [0] 7273" xfId="12672" hidden="1" xr:uid="{00000000-0005-0000-0000-0000A1310000}"/>
    <cellStyle name="Currency [0] 7274" xfId="12686" hidden="1" xr:uid="{00000000-0005-0000-0000-0000AF310000}"/>
    <cellStyle name="Currency [0] 7275" xfId="12688" hidden="1" xr:uid="{00000000-0005-0000-0000-0000B1310000}"/>
    <cellStyle name="Currency [0] 7276" xfId="12671" hidden="1" xr:uid="{00000000-0005-0000-0000-0000A0310000}"/>
    <cellStyle name="Currency [0] 7277" xfId="12645" hidden="1" xr:uid="{00000000-0005-0000-0000-000086310000}"/>
    <cellStyle name="Currency [0] 7278" xfId="12699" hidden="1" xr:uid="{00000000-0005-0000-0000-0000BC310000}"/>
    <cellStyle name="Currency [0] 7279" xfId="12708" hidden="1" xr:uid="{00000000-0005-0000-0000-0000C5310000}"/>
    <cellStyle name="Currency [0] 728" xfId="834" hidden="1" xr:uid="{00000000-0005-0000-0000-000063030000}"/>
    <cellStyle name="Currency [0] 7280" xfId="12719" hidden="1" xr:uid="{00000000-0005-0000-0000-0000D0310000}"/>
    <cellStyle name="Currency [0] 7281" xfId="12725" hidden="1" xr:uid="{00000000-0005-0000-0000-0000D6310000}"/>
    <cellStyle name="Currency [0] 7282" xfId="12697" hidden="1" xr:uid="{00000000-0005-0000-0000-0000BA310000}"/>
    <cellStyle name="Currency [0] 7283" xfId="12715" hidden="1" xr:uid="{00000000-0005-0000-0000-0000CC310000}"/>
    <cellStyle name="Currency [0] 7284" xfId="12737" hidden="1" xr:uid="{00000000-0005-0000-0000-0000E2310000}"/>
    <cellStyle name="Currency [0] 7285" xfId="12739" hidden="1" xr:uid="{00000000-0005-0000-0000-0000E4310000}"/>
    <cellStyle name="Currency [0] 7286" xfId="12667" hidden="1" xr:uid="{00000000-0005-0000-0000-00009C310000}"/>
    <cellStyle name="Currency [0] 7287" xfId="12651" hidden="1" xr:uid="{00000000-0005-0000-0000-00008C310000}"/>
    <cellStyle name="Currency [0] 7288" xfId="12711" hidden="1" xr:uid="{00000000-0005-0000-0000-0000C8310000}"/>
    <cellStyle name="Currency [0] 7289" xfId="12656" hidden="1" xr:uid="{00000000-0005-0000-0000-000091310000}"/>
    <cellStyle name="Currency [0] 729" xfId="859" hidden="1" xr:uid="{00000000-0005-0000-0000-00007C030000}"/>
    <cellStyle name="Currency [0] 7290" xfId="12700" hidden="1" xr:uid="{00000000-0005-0000-0000-0000BD310000}"/>
    <cellStyle name="Currency [0] 7291" xfId="12744" hidden="1" xr:uid="{00000000-0005-0000-0000-0000E9310000}"/>
    <cellStyle name="Currency [0] 7292" xfId="12712" hidden="1" xr:uid="{00000000-0005-0000-0000-0000C9310000}"/>
    <cellStyle name="Currency [0] 7293" xfId="12720" hidden="1" xr:uid="{00000000-0005-0000-0000-0000D1310000}"/>
    <cellStyle name="Currency [0] 7294" xfId="12756" hidden="1" xr:uid="{00000000-0005-0000-0000-0000F5310000}"/>
    <cellStyle name="Currency [0] 7295" xfId="12758" hidden="1" xr:uid="{00000000-0005-0000-0000-0000F7310000}"/>
    <cellStyle name="Currency [0] 7296" xfId="12714" hidden="1" xr:uid="{00000000-0005-0000-0000-0000CB310000}"/>
    <cellStyle name="Currency [0] 7297" xfId="12727" hidden="1" xr:uid="{00000000-0005-0000-0000-0000D8310000}"/>
    <cellStyle name="Currency [0] 7298" xfId="12732" hidden="1" xr:uid="{00000000-0005-0000-0000-0000DD310000}"/>
    <cellStyle name="Currency [0] 7299" xfId="12726" hidden="1" xr:uid="{00000000-0005-0000-0000-0000D7310000}"/>
    <cellStyle name="Currency [0] 73" xfId="118" hidden="1" xr:uid="{00000000-0005-0000-0000-000097000000}"/>
    <cellStyle name="Currency [0] 730" xfId="863" hidden="1" xr:uid="{00000000-0005-0000-0000-000080030000}"/>
    <cellStyle name="Currency [0] 7300" xfId="12774" hidden="1" xr:uid="{00000000-0005-0000-0000-000007320000}"/>
    <cellStyle name="Currency [0] 7301" xfId="12782" hidden="1" xr:uid="{00000000-0005-0000-0000-00000F320000}"/>
    <cellStyle name="Currency [0] 7302" xfId="12710" hidden="1" xr:uid="{00000000-0005-0000-0000-0000C7310000}"/>
    <cellStyle name="Currency [0] 7303" xfId="12768" hidden="1" xr:uid="{00000000-0005-0000-0000-000001320000}"/>
    <cellStyle name="Currency [0] 7304" xfId="12791" hidden="1" xr:uid="{00000000-0005-0000-0000-000018320000}"/>
    <cellStyle name="Currency [0] 7305" xfId="12793" hidden="1" xr:uid="{00000000-0005-0000-0000-00001A320000}"/>
    <cellStyle name="Currency [0] 7306" xfId="12693" hidden="1" xr:uid="{00000000-0005-0000-0000-0000B6310000}"/>
    <cellStyle name="Currency [0] 7307" xfId="12703" hidden="1" xr:uid="{00000000-0005-0000-0000-0000C0310000}"/>
    <cellStyle name="Currency [0] 7308" xfId="12765" hidden="1" xr:uid="{00000000-0005-0000-0000-0000FE310000}"/>
    <cellStyle name="Currency [0] 7309" xfId="12730" hidden="1" xr:uid="{00000000-0005-0000-0000-0000DB310000}"/>
    <cellStyle name="Currency [0] 731" xfId="869" hidden="1" xr:uid="{00000000-0005-0000-0000-000086030000}"/>
    <cellStyle name="Currency [0] 7310" xfId="12675" hidden="1" xr:uid="{00000000-0005-0000-0000-0000A4310000}"/>
    <cellStyle name="Currency [0] 7311" xfId="12801" hidden="1" xr:uid="{00000000-0005-0000-0000-000022320000}"/>
    <cellStyle name="Currency [0] 7312" xfId="12766" hidden="1" xr:uid="{00000000-0005-0000-0000-0000FF310000}"/>
    <cellStyle name="Currency [0] 7313" xfId="12777" hidden="1" xr:uid="{00000000-0005-0000-0000-00000A320000}"/>
    <cellStyle name="Currency [0] 7314" xfId="12809" hidden="1" xr:uid="{00000000-0005-0000-0000-00002A320000}"/>
    <cellStyle name="Currency [0] 7315" xfId="12811" hidden="1" xr:uid="{00000000-0005-0000-0000-00002C320000}"/>
    <cellStyle name="Currency [0] 7316" xfId="12763" hidden="1" xr:uid="{00000000-0005-0000-0000-0000FC310000}"/>
    <cellStyle name="Currency [0] 7317" xfId="12762" hidden="1" xr:uid="{00000000-0005-0000-0000-0000FB310000}"/>
    <cellStyle name="Currency [0] 7318" xfId="12752" hidden="1" xr:uid="{00000000-0005-0000-0000-0000F1310000}"/>
    <cellStyle name="Currency [0] 7319" xfId="12748" hidden="1" xr:uid="{00000000-0005-0000-0000-0000ED310000}"/>
    <cellStyle name="Currency [0] 732" xfId="872" hidden="1" xr:uid="{00000000-0005-0000-0000-000089030000}"/>
    <cellStyle name="Currency [0] 7320" xfId="12750" hidden="1" xr:uid="{00000000-0005-0000-0000-0000EF310000}"/>
    <cellStyle name="Currency [0] 7321" xfId="12818" hidden="1" xr:uid="{00000000-0005-0000-0000-000033320000}"/>
    <cellStyle name="Currency [0] 7322" xfId="12653" hidden="1" xr:uid="{00000000-0005-0000-0000-00008E310000}"/>
    <cellStyle name="Currency [0] 7323" xfId="12796" hidden="1" xr:uid="{00000000-0005-0000-0000-00001D320000}"/>
    <cellStyle name="Currency [0] 7324" xfId="12824" hidden="1" xr:uid="{00000000-0005-0000-0000-000039320000}"/>
    <cellStyle name="Currency [0] 7325" xfId="12826" hidden="1" xr:uid="{00000000-0005-0000-0000-00003B320000}"/>
    <cellStyle name="Currency [0] 7326" xfId="12701" hidden="1" xr:uid="{00000000-0005-0000-0000-0000BE310000}"/>
    <cellStyle name="Currency [0] 7327" xfId="12775" hidden="1" xr:uid="{00000000-0005-0000-0000-000008320000}"/>
    <cellStyle name="Currency [0] 7328" xfId="12731" hidden="1" xr:uid="{00000000-0005-0000-0000-0000DC310000}"/>
    <cellStyle name="Currency [0] 7329" xfId="12767" hidden="1" xr:uid="{00000000-0005-0000-0000-000000320000}"/>
    <cellStyle name="Currency [0] 733" xfId="858" hidden="1" xr:uid="{00000000-0005-0000-0000-00007B030000}"/>
    <cellStyle name="Currency [0] 7330" xfId="12771" hidden="1" xr:uid="{00000000-0005-0000-0000-000004320000}"/>
    <cellStyle name="Currency [0] 7331" xfId="12832" hidden="1" xr:uid="{00000000-0005-0000-0000-000041320000}"/>
    <cellStyle name="Currency [0] 7332" xfId="12648" hidden="1" xr:uid="{00000000-0005-0000-0000-000089310000}"/>
    <cellStyle name="Currency [0] 7333" xfId="12814" hidden="1" xr:uid="{00000000-0005-0000-0000-00002F320000}"/>
    <cellStyle name="Currency [0] 7334" xfId="12837" hidden="1" xr:uid="{00000000-0005-0000-0000-000046320000}"/>
    <cellStyle name="Currency [0] 7335" xfId="12839" hidden="1" xr:uid="{00000000-0005-0000-0000-000048320000}"/>
    <cellStyle name="Currency [0] 7336" xfId="12695" hidden="1" xr:uid="{00000000-0005-0000-0000-0000B8310000}"/>
    <cellStyle name="Currency [0] 7337" xfId="12794" hidden="1" xr:uid="{00000000-0005-0000-0000-00001B320000}"/>
    <cellStyle name="Currency [0] 7338" xfId="12761" hidden="1" xr:uid="{00000000-0005-0000-0000-0000FA310000}"/>
    <cellStyle name="Currency [0] 7339" xfId="12779" hidden="1" xr:uid="{00000000-0005-0000-0000-00000C320000}"/>
    <cellStyle name="Currency [0] 734" xfId="868" hidden="1" xr:uid="{00000000-0005-0000-0000-000085030000}"/>
    <cellStyle name="Currency [0] 7340" xfId="12776" hidden="1" xr:uid="{00000000-0005-0000-0000-000009320000}"/>
    <cellStyle name="Currency [0] 7341" xfId="12843" hidden="1" xr:uid="{00000000-0005-0000-0000-00004C320000}"/>
    <cellStyle name="Currency [0] 7342" xfId="12728" hidden="1" xr:uid="{00000000-0005-0000-0000-0000D9310000}"/>
    <cellStyle name="Currency [0] 7343" xfId="12828" hidden="1" xr:uid="{00000000-0005-0000-0000-00003D320000}"/>
    <cellStyle name="Currency [0] 7344" xfId="12850" hidden="1" xr:uid="{00000000-0005-0000-0000-000053320000}"/>
    <cellStyle name="Currency [0] 7345" xfId="12852" hidden="1" xr:uid="{00000000-0005-0000-0000-000055320000}"/>
    <cellStyle name="Currency [0] 7346" xfId="12780" hidden="1" xr:uid="{00000000-0005-0000-0000-00000D320000}"/>
    <cellStyle name="Currency [0] 7347" xfId="12812" hidden="1" xr:uid="{00000000-0005-0000-0000-00002D320000}"/>
    <cellStyle name="Currency [0] 7348" xfId="12664" hidden="1" xr:uid="{00000000-0005-0000-0000-000099310000}"/>
    <cellStyle name="Currency [0] 7349" xfId="12798" hidden="1" xr:uid="{00000000-0005-0000-0000-00001F320000}"/>
    <cellStyle name="Currency [0] 735" xfId="879" hidden="1" xr:uid="{00000000-0005-0000-0000-000090030000}"/>
    <cellStyle name="Currency [0] 7350" xfId="12795" hidden="1" xr:uid="{00000000-0005-0000-0000-00001C320000}"/>
    <cellStyle name="Currency [0] 7351" xfId="12856" hidden="1" xr:uid="{00000000-0005-0000-0000-000059320000}"/>
    <cellStyle name="Currency [0] 7352" xfId="12691" hidden="1" xr:uid="{00000000-0005-0000-0000-0000B4310000}"/>
    <cellStyle name="Currency [0] 7353" xfId="12840" hidden="1" xr:uid="{00000000-0005-0000-0000-000049320000}"/>
    <cellStyle name="Currency [0] 7354" xfId="12860" hidden="1" xr:uid="{00000000-0005-0000-0000-00005D320000}"/>
    <cellStyle name="Currency [0] 7355" xfId="12862" hidden="1" xr:uid="{00000000-0005-0000-0000-00005F320000}"/>
    <cellStyle name="Currency [0] 7356" xfId="12799" hidden="1" xr:uid="{00000000-0005-0000-0000-000020320000}"/>
    <cellStyle name="Currency [0] 7357" xfId="12827" hidden="1" xr:uid="{00000000-0005-0000-0000-00003C320000}"/>
    <cellStyle name="Currency [0] 7358" xfId="12787" hidden="1" xr:uid="{00000000-0005-0000-0000-000014320000}"/>
    <cellStyle name="Currency [0] 7359" xfId="12816" hidden="1" xr:uid="{00000000-0005-0000-0000-000031320000}"/>
    <cellStyle name="Currency [0] 736" xfId="880" hidden="1" xr:uid="{00000000-0005-0000-0000-000091030000}"/>
    <cellStyle name="Currency [0] 7360" xfId="12813" hidden="1" xr:uid="{00000000-0005-0000-0000-00002E320000}"/>
    <cellStyle name="Currency [0] 7361" xfId="12866" hidden="1" xr:uid="{00000000-0005-0000-0000-000063320000}"/>
    <cellStyle name="Currency [0] 7362" xfId="12694" hidden="1" xr:uid="{00000000-0005-0000-0000-0000B7310000}"/>
    <cellStyle name="Currency [0] 7363" xfId="12853" hidden="1" xr:uid="{00000000-0005-0000-0000-000056320000}"/>
    <cellStyle name="Currency [0] 7364" xfId="12870" hidden="1" xr:uid="{00000000-0005-0000-0000-000067320000}"/>
    <cellStyle name="Currency [0] 7365" xfId="12872" hidden="1" xr:uid="{00000000-0005-0000-0000-000069320000}"/>
    <cellStyle name="Currency [0] 7366" xfId="12753" hidden="1" xr:uid="{00000000-0005-0000-0000-0000F2310000}"/>
    <cellStyle name="Currency [0] 7367" xfId="12789" hidden="1" xr:uid="{00000000-0005-0000-0000-000016320000}"/>
    <cellStyle name="Currency [0] 7368" xfId="12858" hidden="1" xr:uid="{00000000-0005-0000-0000-00005B320000}"/>
    <cellStyle name="Currency [0] 7369" xfId="12846" hidden="1" xr:uid="{00000000-0005-0000-0000-00004F320000}"/>
    <cellStyle name="Currency [0] 737" xfId="843" hidden="1" xr:uid="{00000000-0005-0000-0000-00006C030000}"/>
    <cellStyle name="Currency [0] 7370" xfId="12863" hidden="1" xr:uid="{00000000-0005-0000-0000-000060320000}"/>
    <cellStyle name="Currency [0] 7371" xfId="12874" hidden="1" xr:uid="{00000000-0005-0000-0000-00006B320000}"/>
    <cellStyle name="Currency [0] 7372" xfId="12722" hidden="1" xr:uid="{00000000-0005-0000-0000-0000D3310000}"/>
    <cellStyle name="Currency [0] 7373" xfId="12786" hidden="1" xr:uid="{00000000-0005-0000-0000-000013320000}"/>
    <cellStyle name="Currency [0] 7374" xfId="12878" hidden="1" xr:uid="{00000000-0005-0000-0000-00006F320000}"/>
    <cellStyle name="Currency [0] 7375" xfId="12880" hidden="1" xr:uid="{00000000-0005-0000-0000-000071320000}"/>
    <cellStyle name="Currency [0] 7376" xfId="12835" hidden="1" xr:uid="{00000000-0005-0000-0000-000044320000}"/>
    <cellStyle name="Currency [0] 7377" xfId="12847" hidden="1" xr:uid="{00000000-0005-0000-0000-000050320000}"/>
    <cellStyle name="Currency [0] 7378" xfId="12875" hidden="1" xr:uid="{00000000-0005-0000-0000-00006C320000}"/>
    <cellStyle name="Currency [0] 7379" xfId="12848" hidden="1" xr:uid="{00000000-0005-0000-0000-000051320000}"/>
    <cellStyle name="Currency [0] 738" xfId="836" hidden="1" xr:uid="{00000000-0005-0000-0000-000065030000}"/>
    <cellStyle name="Currency [0] 7380" xfId="12881" hidden="1" xr:uid="{00000000-0005-0000-0000-000072320000}"/>
    <cellStyle name="Currency [0] 7381" xfId="12883" hidden="1" xr:uid="{00000000-0005-0000-0000-000074320000}"/>
    <cellStyle name="Currency [0] 7382" xfId="12876" hidden="1" xr:uid="{00000000-0005-0000-0000-00006D320000}"/>
    <cellStyle name="Currency [0] 7383" xfId="12822" hidden="1" xr:uid="{00000000-0005-0000-0000-000037320000}"/>
    <cellStyle name="Currency [0] 7384" xfId="12886" hidden="1" xr:uid="{00000000-0005-0000-0000-000077320000}"/>
    <cellStyle name="Currency [0] 7385" xfId="12888" hidden="1" xr:uid="{00000000-0005-0000-0000-000079320000}"/>
    <cellStyle name="Currency [0] 7386" xfId="12605" hidden="1" xr:uid="{00000000-0005-0000-0000-00005E310000}"/>
    <cellStyle name="Currency [0] 7387" xfId="12627" hidden="1" xr:uid="{00000000-0005-0000-0000-000074310000}"/>
    <cellStyle name="Currency [0] 7388" xfId="12892" hidden="1" xr:uid="{00000000-0005-0000-0000-00007D320000}"/>
    <cellStyle name="Currency [0] 7389" xfId="12899" hidden="1" xr:uid="{00000000-0005-0000-0000-000084320000}"/>
    <cellStyle name="Currency [0] 739" xfId="865" hidden="1" xr:uid="{00000000-0005-0000-0000-000082030000}"/>
    <cellStyle name="Currency [0] 7390" xfId="12901" hidden="1" xr:uid="{00000000-0005-0000-0000-000086320000}"/>
    <cellStyle name="Currency [0] 7391" xfId="12592" hidden="1" xr:uid="{00000000-0005-0000-0000-000051310000}"/>
    <cellStyle name="Currency [0] 7392" xfId="12895" hidden="1" xr:uid="{00000000-0005-0000-0000-000080320000}"/>
    <cellStyle name="Currency [0] 7393" xfId="12904" hidden="1" xr:uid="{00000000-0005-0000-0000-000089320000}"/>
    <cellStyle name="Currency [0] 7394" xfId="12906" hidden="1" xr:uid="{00000000-0005-0000-0000-00008B320000}"/>
    <cellStyle name="Currency [0] 7395" xfId="12894" hidden="1" xr:uid="{00000000-0005-0000-0000-00007F320000}"/>
    <cellStyle name="Currency [0] 7396" xfId="12604" hidden="1" xr:uid="{00000000-0005-0000-0000-00005D310000}"/>
    <cellStyle name="Currency [0] 7397" xfId="12917" hidden="1" xr:uid="{00000000-0005-0000-0000-000096320000}"/>
    <cellStyle name="Currency [0] 7398" xfId="12926" hidden="1" xr:uid="{00000000-0005-0000-0000-00009F320000}"/>
    <cellStyle name="Currency [0] 7399" xfId="12937" hidden="1" xr:uid="{00000000-0005-0000-0000-0000AA320000}"/>
    <cellStyle name="Currency [0] 74" xfId="128" hidden="1" xr:uid="{00000000-0005-0000-0000-0000A1000000}"/>
    <cellStyle name="Currency [0] 740" xfId="838" hidden="1" xr:uid="{00000000-0005-0000-0000-000067030000}"/>
    <cellStyle name="Currency [0] 7400" xfId="12943" hidden="1" xr:uid="{00000000-0005-0000-0000-0000B0320000}"/>
    <cellStyle name="Currency [0] 7401" xfId="12915" hidden="1" xr:uid="{00000000-0005-0000-0000-000094320000}"/>
    <cellStyle name="Currency [0] 7402" xfId="12933" hidden="1" xr:uid="{00000000-0005-0000-0000-0000A6320000}"/>
    <cellStyle name="Currency [0] 7403" xfId="12955" hidden="1" xr:uid="{00000000-0005-0000-0000-0000BC320000}"/>
    <cellStyle name="Currency [0] 7404" xfId="12957" hidden="1" xr:uid="{00000000-0005-0000-0000-0000BE320000}"/>
    <cellStyle name="Currency [0] 7405" xfId="12889" hidden="1" xr:uid="{00000000-0005-0000-0000-00007A320000}"/>
    <cellStyle name="Currency [0] 7406" xfId="12600" hidden="1" xr:uid="{00000000-0005-0000-0000-000059310000}"/>
    <cellStyle name="Currency [0] 7407" xfId="12929" hidden="1" xr:uid="{00000000-0005-0000-0000-0000A2320000}"/>
    <cellStyle name="Currency [0] 7408" xfId="12596" hidden="1" xr:uid="{00000000-0005-0000-0000-000055310000}"/>
    <cellStyle name="Currency [0] 7409" xfId="12918" hidden="1" xr:uid="{00000000-0005-0000-0000-000097320000}"/>
    <cellStyle name="Currency [0] 741" xfId="860" hidden="1" xr:uid="{00000000-0005-0000-0000-00007D030000}"/>
    <cellStyle name="Currency [0] 7410" xfId="12962" hidden="1" xr:uid="{00000000-0005-0000-0000-0000C3320000}"/>
    <cellStyle name="Currency [0] 7411" xfId="12930" hidden="1" xr:uid="{00000000-0005-0000-0000-0000A3320000}"/>
    <cellStyle name="Currency [0] 7412" xfId="12938" hidden="1" xr:uid="{00000000-0005-0000-0000-0000AB320000}"/>
    <cellStyle name="Currency [0] 7413" xfId="12974" hidden="1" xr:uid="{00000000-0005-0000-0000-0000CF320000}"/>
    <cellStyle name="Currency [0] 7414" xfId="12976" hidden="1" xr:uid="{00000000-0005-0000-0000-0000D1320000}"/>
    <cellStyle name="Currency [0] 7415" xfId="12932" hidden="1" xr:uid="{00000000-0005-0000-0000-0000A5320000}"/>
    <cellStyle name="Currency [0] 7416" xfId="12945" hidden="1" xr:uid="{00000000-0005-0000-0000-0000B2320000}"/>
    <cellStyle name="Currency [0] 7417" xfId="12950" hidden="1" xr:uid="{00000000-0005-0000-0000-0000B7320000}"/>
    <cellStyle name="Currency [0] 7418" xfId="12944" hidden="1" xr:uid="{00000000-0005-0000-0000-0000B1320000}"/>
    <cellStyle name="Currency [0] 7419" xfId="12992" hidden="1" xr:uid="{00000000-0005-0000-0000-0000E1320000}"/>
    <cellStyle name="Currency [0] 742" xfId="881" hidden="1" xr:uid="{00000000-0005-0000-0000-000092030000}"/>
    <cellStyle name="Currency [0] 7420" xfId="13000" hidden="1" xr:uid="{00000000-0005-0000-0000-0000E9320000}"/>
    <cellStyle name="Currency [0] 7421" xfId="12928" hidden="1" xr:uid="{00000000-0005-0000-0000-0000A1320000}"/>
    <cellStyle name="Currency [0] 7422" xfId="12986" hidden="1" xr:uid="{00000000-0005-0000-0000-0000DB320000}"/>
    <cellStyle name="Currency [0] 7423" xfId="13009" hidden="1" xr:uid="{00000000-0005-0000-0000-0000F2320000}"/>
    <cellStyle name="Currency [0] 7424" xfId="13011" hidden="1" xr:uid="{00000000-0005-0000-0000-0000F4320000}"/>
    <cellStyle name="Currency [0] 7425" xfId="12911" hidden="1" xr:uid="{00000000-0005-0000-0000-000090320000}"/>
    <cellStyle name="Currency [0] 7426" xfId="12921" hidden="1" xr:uid="{00000000-0005-0000-0000-00009A320000}"/>
    <cellStyle name="Currency [0] 7427" xfId="12983" hidden="1" xr:uid="{00000000-0005-0000-0000-0000D8320000}"/>
    <cellStyle name="Currency [0] 7428" xfId="12948" hidden="1" xr:uid="{00000000-0005-0000-0000-0000B5320000}"/>
    <cellStyle name="Currency [0] 7429" xfId="12897" hidden="1" xr:uid="{00000000-0005-0000-0000-000082320000}"/>
    <cellStyle name="Currency [0] 743" xfId="866" hidden="1" xr:uid="{00000000-0005-0000-0000-000083030000}"/>
    <cellStyle name="Currency [0] 7430" xfId="13019" hidden="1" xr:uid="{00000000-0005-0000-0000-0000FC320000}"/>
    <cellStyle name="Currency [0] 7431" xfId="12984" hidden="1" xr:uid="{00000000-0005-0000-0000-0000D9320000}"/>
    <cellStyle name="Currency [0] 7432" xfId="12995" hidden="1" xr:uid="{00000000-0005-0000-0000-0000E4320000}"/>
    <cellStyle name="Currency [0] 7433" xfId="13027" hidden="1" xr:uid="{00000000-0005-0000-0000-000004330000}"/>
    <cellStyle name="Currency [0] 7434" xfId="13029" hidden="1" xr:uid="{00000000-0005-0000-0000-000006330000}"/>
    <cellStyle name="Currency [0] 7435" xfId="12981" hidden="1" xr:uid="{00000000-0005-0000-0000-0000D6320000}"/>
    <cellStyle name="Currency [0] 7436" xfId="12980" hidden="1" xr:uid="{00000000-0005-0000-0000-0000D5320000}"/>
    <cellStyle name="Currency [0] 7437" xfId="12970" hidden="1" xr:uid="{00000000-0005-0000-0000-0000CB320000}"/>
    <cellStyle name="Currency [0] 7438" xfId="12966" hidden="1" xr:uid="{00000000-0005-0000-0000-0000C7320000}"/>
    <cellStyle name="Currency [0] 7439" xfId="12968" hidden="1" xr:uid="{00000000-0005-0000-0000-0000C9320000}"/>
    <cellStyle name="Currency [0] 744" xfId="870" hidden="1" xr:uid="{00000000-0005-0000-0000-000087030000}"/>
    <cellStyle name="Currency [0] 7440" xfId="13036" hidden="1" xr:uid="{00000000-0005-0000-0000-00000D330000}"/>
    <cellStyle name="Currency [0] 7441" xfId="12598" hidden="1" xr:uid="{00000000-0005-0000-0000-000057310000}"/>
    <cellStyle name="Currency [0] 7442" xfId="13014" hidden="1" xr:uid="{00000000-0005-0000-0000-0000F7320000}"/>
    <cellStyle name="Currency [0] 7443" xfId="13042" hidden="1" xr:uid="{00000000-0005-0000-0000-000013330000}"/>
    <cellStyle name="Currency [0] 7444" xfId="13044" hidden="1" xr:uid="{00000000-0005-0000-0000-000015330000}"/>
    <cellStyle name="Currency [0] 7445" xfId="12919" hidden="1" xr:uid="{00000000-0005-0000-0000-000098320000}"/>
    <cellStyle name="Currency [0] 7446" xfId="12993" hidden="1" xr:uid="{00000000-0005-0000-0000-0000E2320000}"/>
    <cellStyle name="Currency [0] 7447" xfId="12949" hidden="1" xr:uid="{00000000-0005-0000-0000-0000B6320000}"/>
    <cellStyle name="Currency [0] 7448" xfId="12985" hidden="1" xr:uid="{00000000-0005-0000-0000-0000DA320000}"/>
    <cellStyle name="Currency [0] 7449" xfId="12989" hidden="1" xr:uid="{00000000-0005-0000-0000-0000DE320000}"/>
    <cellStyle name="Currency [0] 745" xfId="886" hidden="1" xr:uid="{00000000-0005-0000-0000-000097030000}"/>
    <cellStyle name="Currency [0] 7450" xfId="13050" hidden="1" xr:uid="{00000000-0005-0000-0000-00001B330000}"/>
    <cellStyle name="Currency [0] 7451" xfId="12633" hidden="1" xr:uid="{00000000-0005-0000-0000-00007A310000}"/>
    <cellStyle name="Currency [0] 7452" xfId="13032" hidden="1" xr:uid="{00000000-0005-0000-0000-000009330000}"/>
    <cellStyle name="Currency [0] 7453" xfId="13055" hidden="1" xr:uid="{00000000-0005-0000-0000-000020330000}"/>
    <cellStyle name="Currency [0] 7454" xfId="13057" hidden="1" xr:uid="{00000000-0005-0000-0000-000022330000}"/>
    <cellStyle name="Currency [0] 7455" xfId="12913" hidden="1" xr:uid="{00000000-0005-0000-0000-000092320000}"/>
    <cellStyle name="Currency [0] 7456" xfId="13012" hidden="1" xr:uid="{00000000-0005-0000-0000-0000F5320000}"/>
    <cellStyle name="Currency [0] 7457" xfId="12979" hidden="1" xr:uid="{00000000-0005-0000-0000-0000D4320000}"/>
    <cellStyle name="Currency [0] 7458" xfId="12997" hidden="1" xr:uid="{00000000-0005-0000-0000-0000E6320000}"/>
    <cellStyle name="Currency [0] 7459" xfId="12994" hidden="1" xr:uid="{00000000-0005-0000-0000-0000E3320000}"/>
    <cellStyle name="Currency [0] 746" xfId="887" hidden="1" xr:uid="{00000000-0005-0000-0000-000098030000}"/>
    <cellStyle name="Currency [0] 7460" xfId="13061" hidden="1" xr:uid="{00000000-0005-0000-0000-000026330000}"/>
    <cellStyle name="Currency [0] 7461" xfId="12946" hidden="1" xr:uid="{00000000-0005-0000-0000-0000B3320000}"/>
    <cellStyle name="Currency [0] 7462" xfId="13046" hidden="1" xr:uid="{00000000-0005-0000-0000-000017330000}"/>
    <cellStyle name="Currency [0] 7463" xfId="13068" hidden="1" xr:uid="{00000000-0005-0000-0000-00002D330000}"/>
    <cellStyle name="Currency [0] 7464" xfId="13070" hidden="1" xr:uid="{00000000-0005-0000-0000-00002F330000}"/>
    <cellStyle name="Currency [0] 7465" xfId="12998" hidden="1" xr:uid="{00000000-0005-0000-0000-0000E7320000}"/>
    <cellStyle name="Currency [0] 7466" xfId="13030" hidden="1" xr:uid="{00000000-0005-0000-0000-000007330000}"/>
    <cellStyle name="Currency [0] 7467" xfId="12678" hidden="1" xr:uid="{00000000-0005-0000-0000-0000A7310000}"/>
    <cellStyle name="Currency [0] 7468" xfId="13016" hidden="1" xr:uid="{00000000-0005-0000-0000-0000F9320000}"/>
    <cellStyle name="Currency [0] 7469" xfId="13013" hidden="1" xr:uid="{00000000-0005-0000-0000-0000F6320000}"/>
    <cellStyle name="Currency [0] 747" xfId="867" hidden="1" xr:uid="{00000000-0005-0000-0000-000084030000}"/>
    <cellStyle name="Currency [0] 7470" xfId="13074" hidden="1" xr:uid="{00000000-0005-0000-0000-000033330000}"/>
    <cellStyle name="Currency [0] 7471" xfId="12909" hidden="1" xr:uid="{00000000-0005-0000-0000-00008E320000}"/>
    <cellStyle name="Currency [0] 7472" xfId="13058" hidden="1" xr:uid="{00000000-0005-0000-0000-000023330000}"/>
    <cellStyle name="Currency [0] 7473" xfId="13078" hidden="1" xr:uid="{00000000-0005-0000-0000-000037330000}"/>
    <cellStyle name="Currency [0] 7474" xfId="13080" hidden="1" xr:uid="{00000000-0005-0000-0000-000039330000}"/>
    <cellStyle name="Currency [0] 7475" xfId="13017" hidden="1" xr:uid="{00000000-0005-0000-0000-0000FA320000}"/>
    <cellStyle name="Currency [0] 7476" xfId="13045" hidden="1" xr:uid="{00000000-0005-0000-0000-000016330000}"/>
    <cellStyle name="Currency [0] 7477" xfId="13005" hidden="1" xr:uid="{00000000-0005-0000-0000-0000EE320000}"/>
    <cellStyle name="Currency [0] 7478" xfId="13034" hidden="1" xr:uid="{00000000-0005-0000-0000-00000B330000}"/>
    <cellStyle name="Currency [0] 7479" xfId="13031" hidden="1" xr:uid="{00000000-0005-0000-0000-000008330000}"/>
    <cellStyle name="Currency [0] 748" xfId="874" hidden="1" xr:uid="{00000000-0005-0000-0000-00008B030000}"/>
    <cellStyle name="Currency [0] 7480" xfId="13084" hidden="1" xr:uid="{00000000-0005-0000-0000-00003D330000}"/>
    <cellStyle name="Currency [0] 7481" xfId="12912" hidden="1" xr:uid="{00000000-0005-0000-0000-000091320000}"/>
    <cellStyle name="Currency [0] 7482" xfId="13071" hidden="1" xr:uid="{00000000-0005-0000-0000-000030330000}"/>
    <cellStyle name="Currency [0] 7483" xfId="13088" hidden="1" xr:uid="{00000000-0005-0000-0000-000041330000}"/>
    <cellStyle name="Currency [0] 7484" xfId="13090" hidden="1" xr:uid="{00000000-0005-0000-0000-000043330000}"/>
    <cellStyle name="Currency [0] 7485" xfId="12971" hidden="1" xr:uid="{00000000-0005-0000-0000-0000CC320000}"/>
    <cellStyle name="Currency [0] 7486" xfId="13007" hidden="1" xr:uid="{00000000-0005-0000-0000-0000F0320000}"/>
    <cellStyle name="Currency [0] 7487" xfId="13076" hidden="1" xr:uid="{00000000-0005-0000-0000-000035330000}"/>
    <cellStyle name="Currency [0] 7488" xfId="13064" hidden="1" xr:uid="{00000000-0005-0000-0000-000029330000}"/>
    <cellStyle name="Currency [0] 7489" xfId="13081" hidden="1" xr:uid="{00000000-0005-0000-0000-00003A330000}"/>
    <cellStyle name="Currency [0] 749" xfId="878" hidden="1" xr:uid="{00000000-0005-0000-0000-00008F030000}"/>
    <cellStyle name="Currency [0] 7490" xfId="13092" hidden="1" xr:uid="{00000000-0005-0000-0000-000045330000}"/>
    <cellStyle name="Currency [0] 7491" xfId="12940" hidden="1" xr:uid="{00000000-0005-0000-0000-0000AD320000}"/>
    <cellStyle name="Currency [0] 7492" xfId="13004" hidden="1" xr:uid="{00000000-0005-0000-0000-0000ED320000}"/>
    <cellStyle name="Currency [0] 7493" xfId="13096" hidden="1" xr:uid="{00000000-0005-0000-0000-000049330000}"/>
    <cellStyle name="Currency [0] 7494" xfId="13098" hidden="1" xr:uid="{00000000-0005-0000-0000-00004B330000}"/>
    <cellStyle name="Currency [0] 7495" xfId="13053" hidden="1" xr:uid="{00000000-0005-0000-0000-00001E330000}"/>
    <cellStyle name="Currency [0] 7496" xfId="13065" hidden="1" xr:uid="{00000000-0005-0000-0000-00002A330000}"/>
    <cellStyle name="Currency [0] 7497" xfId="13093" hidden="1" xr:uid="{00000000-0005-0000-0000-000046330000}"/>
    <cellStyle name="Currency [0] 7498" xfId="13066" hidden="1" xr:uid="{00000000-0005-0000-0000-00002B330000}"/>
    <cellStyle name="Currency [0] 7499" xfId="13099" hidden="1" xr:uid="{00000000-0005-0000-0000-00004C330000}"/>
    <cellStyle name="Currency [0] 75" xfId="126" hidden="1" xr:uid="{00000000-0005-0000-0000-00009F000000}"/>
    <cellStyle name="Currency [0] 750" xfId="873" hidden="1" xr:uid="{00000000-0005-0000-0000-00008A030000}"/>
    <cellStyle name="Currency [0] 7500" xfId="13101" hidden="1" xr:uid="{00000000-0005-0000-0000-00004E330000}"/>
    <cellStyle name="Currency [0] 7501" xfId="13094" hidden="1" xr:uid="{00000000-0005-0000-0000-000047330000}"/>
    <cellStyle name="Currency [0] 7502" xfId="13040" hidden="1" xr:uid="{00000000-0005-0000-0000-000011330000}"/>
    <cellStyle name="Currency [0] 7503" xfId="13103" hidden="1" xr:uid="{00000000-0005-0000-0000-000050330000}"/>
    <cellStyle name="Currency [0] 7504" xfId="13105" hidden="1" xr:uid="{00000000-0005-0000-0000-000052330000}"/>
    <cellStyle name="Currency [0] 7505" xfId="12617" hidden="1" xr:uid="{00000000-0005-0000-0000-00006A310000}"/>
    <cellStyle name="Currency [0] 7506" xfId="12595" hidden="1" xr:uid="{00000000-0005-0000-0000-000054310000}"/>
    <cellStyle name="Currency [0] 7507" xfId="13111" hidden="1" xr:uid="{00000000-0005-0000-0000-000058330000}"/>
    <cellStyle name="Currency [0] 7508" xfId="13117" hidden="1" xr:uid="{00000000-0005-0000-0000-00005E330000}"/>
    <cellStyle name="Currency [0] 7509" xfId="13119" hidden="1" xr:uid="{00000000-0005-0000-0000-000060330000}"/>
    <cellStyle name="Currency [0] 751" xfId="896" hidden="1" xr:uid="{00000000-0005-0000-0000-0000A1030000}"/>
    <cellStyle name="Currency [0] 7510" xfId="12612" hidden="1" xr:uid="{00000000-0005-0000-0000-000065310000}"/>
    <cellStyle name="Currency [0] 7511" xfId="13113" hidden="1" xr:uid="{00000000-0005-0000-0000-00005A330000}"/>
    <cellStyle name="Currency [0] 7512" xfId="13121" hidden="1" xr:uid="{00000000-0005-0000-0000-000062330000}"/>
    <cellStyle name="Currency [0] 7513" xfId="13123" hidden="1" xr:uid="{00000000-0005-0000-0000-000064330000}"/>
    <cellStyle name="Currency [0] 7514" xfId="13112" hidden="1" xr:uid="{00000000-0005-0000-0000-000059330000}"/>
    <cellStyle name="Currency [0] 7515" xfId="12618" hidden="1" xr:uid="{00000000-0005-0000-0000-00006B310000}"/>
    <cellStyle name="Currency [0] 7516" xfId="13134" hidden="1" xr:uid="{00000000-0005-0000-0000-00006F330000}"/>
    <cellStyle name="Currency [0] 7517" xfId="13143" hidden="1" xr:uid="{00000000-0005-0000-0000-000078330000}"/>
    <cellStyle name="Currency [0] 7518" xfId="13154" hidden="1" xr:uid="{00000000-0005-0000-0000-000083330000}"/>
    <cellStyle name="Currency [0] 7519" xfId="13160" hidden="1" xr:uid="{00000000-0005-0000-0000-000089330000}"/>
    <cellStyle name="Currency [0] 752" xfId="902" hidden="1" xr:uid="{00000000-0005-0000-0000-0000A7030000}"/>
    <cellStyle name="Currency [0] 7520" xfId="13132" hidden="1" xr:uid="{00000000-0005-0000-0000-00006D330000}"/>
    <cellStyle name="Currency [0] 7521" xfId="13150" hidden="1" xr:uid="{00000000-0005-0000-0000-00007F330000}"/>
    <cellStyle name="Currency [0] 7522" xfId="13172" hidden="1" xr:uid="{00000000-0005-0000-0000-000095330000}"/>
    <cellStyle name="Currency [0] 7523" xfId="13174" hidden="1" xr:uid="{00000000-0005-0000-0000-000097330000}"/>
    <cellStyle name="Currency [0] 7524" xfId="13108" hidden="1" xr:uid="{00000000-0005-0000-0000-000055330000}"/>
    <cellStyle name="Currency [0] 7525" xfId="12622" hidden="1" xr:uid="{00000000-0005-0000-0000-00006F310000}"/>
    <cellStyle name="Currency [0] 7526" xfId="13146" hidden="1" xr:uid="{00000000-0005-0000-0000-00007B330000}"/>
    <cellStyle name="Currency [0] 7527" xfId="12638" hidden="1" xr:uid="{00000000-0005-0000-0000-00007F310000}"/>
    <cellStyle name="Currency [0] 7528" xfId="13135" hidden="1" xr:uid="{00000000-0005-0000-0000-000070330000}"/>
    <cellStyle name="Currency [0] 7529" xfId="13179" hidden="1" xr:uid="{00000000-0005-0000-0000-00009C330000}"/>
    <cellStyle name="Currency [0] 753" xfId="864" hidden="1" xr:uid="{00000000-0005-0000-0000-000081030000}"/>
    <cellStyle name="Currency [0] 7530" xfId="13147" hidden="1" xr:uid="{00000000-0005-0000-0000-00007C330000}"/>
    <cellStyle name="Currency [0] 7531" xfId="13155" hidden="1" xr:uid="{00000000-0005-0000-0000-000084330000}"/>
    <cellStyle name="Currency [0] 7532" xfId="13191" hidden="1" xr:uid="{00000000-0005-0000-0000-0000A8330000}"/>
    <cellStyle name="Currency [0] 7533" xfId="13193" hidden="1" xr:uid="{00000000-0005-0000-0000-0000AA330000}"/>
    <cellStyle name="Currency [0] 7534" xfId="13149" hidden="1" xr:uid="{00000000-0005-0000-0000-00007E330000}"/>
    <cellStyle name="Currency [0] 7535" xfId="13162" hidden="1" xr:uid="{00000000-0005-0000-0000-00008B330000}"/>
    <cellStyle name="Currency [0] 7536" xfId="13167" hidden="1" xr:uid="{00000000-0005-0000-0000-000090330000}"/>
    <cellStyle name="Currency [0] 7537" xfId="13161" hidden="1" xr:uid="{00000000-0005-0000-0000-00008A330000}"/>
    <cellStyle name="Currency [0] 7538" xfId="13209" hidden="1" xr:uid="{00000000-0005-0000-0000-0000BA330000}"/>
    <cellStyle name="Currency [0] 7539" xfId="13217" hidden="1" xr:uid="{00000000-0005-0000-0000-0000C2330000}"/>
    <cellStyle name="Currency [0] 754" xfId="894" hidden="1" xr:uid="{00000000-0005-0000-0000-00009F030000}"/>
    <cellStyle name="Currency [0] 7540" xfId="13145" hidden="1" xr:uid="{00000000-0005-0000-0000-00007A330000}"/>
    <cellStyle name="Currency [0] 7541" xfId="13203" hidden="1" xr:uid="{00000000-0005-0000-0000-0000B4330000}"/>
    <cellStyle name="Currency [0] 7542" xfId="13226" hidden="1" xr:uid="{00000000-0005-0000-0000-0000CB330000}"/>
    <cellStyle name="Currency [0] 7543" xfId="13228" hidden="1" xr:uid="{00000000-0005-0000-0000-0000CD330000}"/>
    <cellStyle name="Currency [0] 7544" xfId="13128" hidden="1" xr:uid="{00000000-0005-0000-0000-000069330000}"/>
    <cellStyle name="Currency [0] 7545" xfId="13138" hidden="1" xr:uid="{00000000-0005-0000-0000-000073330000}"/>
    <cellStyle name="Currency [0] 7546" xfId="13200" hidden="1" xr:uid="{00000000-0005-0000-0000-0000B1330000}"/>
    <cellStyle name="Currency [0] 7547" xfId="13165" hidden="1" xr:uid="{00000000-0005-0000-0000-00008E330000}"/>
    <cellStyle name="Currency [0] 7548" xfId="13115" hidden="1" xr:uid="{00000000-0005-0000-0000-00005C330000}"/>
    <cellStyle name="Currency [0] 7549" xfId="13236" hidden="1" xr:uid="{00000000-0005-0000-0000-0000D5330000}"/>
    <cellStyle name="Currency [0] 755" xfId="906" hidden="1" xr:uid="{00000000-0005-0000-0000-0000AB030000}"/>
    <cellStyle name="Currency [0] 7550" xfId="13201" hidden="1" xr:uid="{00000000-0005-0000-0000-0000B2330000}"/>
    <cellStyle name="Currency [0] 7551" xfId="13212" hidden="1" xr:uid="{00000000-0005-0000-0000-0000BD330000}"/>
    <cellStyle name="Currency [0] 7552" xfId="13244" hidden="1" xr:uid="{00000000-0005-0000-0000-0000DD330000}"/>
    <cellStyle name="Currency [0] 7553" xfId="13246" hidden="1" xr:uid="{00000000-0005-0000-0000-0000DF330000}"/>
    <cellStyle name="Currency [0] 7554" xfId="13198" hidden="1" xr:uid="{00000000-0005-0000-0000-0000AF330000}"/>
    <cellStyle name="Currency [0] 7555" xfId="13197" hidden="1" xr:uid="{00000000-0005-0000-0000-0000AE330000}"/>
    <cellStyle name="Currency [0] 7556" xfId="13187" hidden="1" xr:uid="{00000000-0005-0000-0000-0000A4330000}"/>
    <cellStyle name="Currency [0] 7557" xfId="13183" hidden="1" xr:uid="{00000000-0005-0000-0000-0000A0330000}"/>
    <cellStyle name="Currency [0] 7558" xfId="13185" hidden="1" xr:uid="{00000000-0005-0000-0000-0000A2330000}"/>
    <cellStyle name="Currency [0] 7559" xfId="13253" hidden="1" xr:uid="{00000000-0005-0000-0000-0000E6330000}"/>
    <cellStyle name="Currency [0] 756" xfId="907" hidden="1" xr:uid="{00000000-0005-0000-0000-0000AC030000}"/>
    <cellStyle name="Currency [0] 7560" xfId="12624" hidden="1" xr:uid="{00000000-0005-0000-0000-000071310000}"/>
    <cellStyle name="Currency [0] 7561" xfId="13231" hidden="1" xr:uid="{00000000-0005-0000-0000-0000D0330000}"/>
    <cellStyle name="Currency [0] 7562" xfId="13259" hidden="1" xr:uid="{00000000-0005-0000-0000-0000EC330000}"/>
    <cellStyle name="Currency [0] 7563" xfId="13261" hidden="1" xr:uid="{00000000-0005-0000-0000-0000EE330000}"/>
    <cellStyle name="Currency [0] 7564" xfId="13136" hidden="1" xr:uid="{00000000-0005-0000-0000-000071330000}"/>
    <cellStyle name="Currency [0] 7565" xfId="13210" hidden="1" xr:uid="{00000000-0005-0000-0000-0000BB330000}"/>
    <cellStyle name="Currency [0] 7566" xfId="13166" hidden="1" xr:uid="{00000000-0005-0000-0000-00008F330000}"/>
    <cellStyle name="Currency [0] 7567" xfId="13202" hidden="1" xr:uid="{00000000-0005-0000-0000-0000B3330000}"/>
    <cellStyle name="Currency [0] 7568" xfId="13206" hidden="1" xr:uid="{00000000-0005-0000-0000-0000B7330000}"/>
    <cellStyle name="Currency [0] 7569" xfId="13267" hidden="1" xr:uid="{00000000-0005-0000-0000-0000F4330000}"/>
    <cellStyle name="Currency [0] 757" xfId="855" hidden="1" xr:uid="{00000000-0005-0000-0000-000078030000}"/>
    <cellStyle name="Currency [0] 7570" xfId="12611" hidden="1" xr:uid="{00000000-0005-0000-0000-000064310000}"/>
    <cellStyle name="Currency [0] 7571" xfId="13249" hidden="1" xr:uid="{00000000-0005-0000-0000-0000E2330000}"/>
    <cellStyle name="Currency [0] 7572" xfId="13272" hidden="1" xr:uid="{00000000-0005-0000-0000-0000F9330000}"/>
    <cellStyle name="Currency [0] 7573" xfId="13274" hidden="1" xr:uid="{00000000-0005-0000-0000-0000FB330000}"/>
    <cellStyle name="Currency [0] 7574" xfId="13130" hidden="1" xr:uid="{00000000-0005-0000-0000-00006B330000}"/>
    <cellStyle name="Currency [0] 7575" xfId="13229" hidden="1" xr:uid="{00000000-0005-0000-0000-0000CE330000}"/>
    <cellStyle name="Currency [0] 7576" xfId="13196" hidden="1" xr:uid="{00000000-0005-0000-0000-0000AD330000}"/>
    <cellStyle name="Currency [0] 7577" xfId="13214" hidden="1" xr:uid="{00000000-0005-0000-0000-0000BF330000}"/>
    <cellStyle name="Currency [0] 7578" xfId="13211" hidden="1" xr:uid="{00000000-0005-0000-0000-0000BC330000}"/>
    <cellStyle name="Currency [0] 7579" xfId="13278" hidden="1" xr:uid="{00000000-0005-0000-0000-0000FF330000}"/>
    <cellStyle name="Currency [0] 758" xfId="862" hidden="1" xr:uid="{00000000-0005-0000-0000-00007F030000}"/>
    <cellStyle name="Currency [0] 7580" xfId="13163" hidden="1" xr:uid="{00000000-0005-0000-0000-00008C330000}"/>
    <cellStyle name="Currency [0] 7581" xfId="13263" hidden="1" xr:uid="{00000000-0005-0000-0000-0000F0330000}"/>
    <cellStyle name="Currency [0] 7582" xfId="13285" hidden="1" xr:uid="{00000000-0005-0000-0000-000006340000}"/>
    <cellStyle name="Currency [0] 7583" xfId="13287" hidden="1" xr:uid="{00000000-0005-0000-0000-000008340000}"/>
    <cellStyle name="Currency [0] 7584" xfId="13215" hidden="1" xr:uid="{00000000-0005-0000-0000-0000C0330000}"/>
    <cellStyle name="Currency [0] 7585" xfId="13247" hidden="1" xr:uid="{00000000-0005-0000-0000-0000E0330000}"/>
    <cellStyle name="Currency [0] 7586" xfId="12590" hidden="1" xr:uid="{00000000-0005-0000-0000-00004F310000}"/>
    <cellStyle name="Currency [0] 7587" xfId="13233" hidden="1" xr:uid="{00000000-0005-0000-0000-0000D2330000}"/>
    <cellStyle name="Currency [0] 7588" xfId="13230" hidden="1" xr:uid="{00000000-0005-0000-0000-0000CF330000}"/>
    <cellStyle name="Currency [0] 7589" xfId="13291" hidden="1" xr:uid="{00000000-0005-0000-0000-00000C340000}"/>
    <cellStyle name="Currency [0] 759" xfId="891" hidden="1" xr:uid="{00000000-0005-0000-0000-00009C030000}"/>
    <cellStyle name="Currency [0] 7590" xfId="13126" hidden="1" xr:uid="{00000000-0005-0000-0000-000067330000}"/>
    <cellStyle name="Currency [0] 7591" xfId="13275" hidden="1" xr:uid="{00000000-0005-0000-0000-0000FC330000}"/>
    <cellStyle name="Currency [0] 7592" xfId="13295" hidden="1" xr:uid="{00000000-0005-0000-0000-000010340000}"/>
    <cellStyle name="Currency [0] 7593" xfId="13297" hidden="1" xr:uid="{00000000-0005-0000-0000-000012340000}"/>
    <cellStyle name="Currency [0] 7594" xfId="13234" hidden="1" xr:uid="{00000000-0005-0000-0000-0000D3330000}"/>
    <cellStyle name="Currency [0] 7595" xfId="13262" hidden="1" xr:uid="{00000000-0005-0000-0000-0000EF330000}"/>
    <cellStyle name="Currency [0] 7596" xfId="13222" hidden="1" xr:uid="{00000000-0005-0000-0000-0000C7330000}"/>
    <cellStyle name="Currency [0] 7597" xfId="13251" hidden="1" xr:uid="{00000000-0005-0000-0000-0000E4330000}"/>
    <cellStyle name="Currency [0] 7598" xfId="13248" hidden="1" xr:uid="{00000000-0005-0000-0000-0000E1330000}"/>
    <cellStyle name="Currency [0] 7599" xfId="13301" hidden="1" xr:uid="{00000000-0005-0000-0000-000016340000}"/>
    <cellStyle name="Currency [0] 76" xfId="156" hidden="1" xr:uid="{00000000-0005-0000-0000-0000BD000000}"/>
    <cellStyle name="Currency [0] 760" xfId="876" hidden="1" xr:uid="{00000000-0005-0000-0000-00008D030000}"/>
    <cellStyle name="Currency [0] 7600" xfId="13129" hidden="1" xr:uid="{00000000-0005-0000-0000-00006A330000}"/>
    <cellStyle name="Currency [0] 7601" xfId="13288" hidden="1" xr:uid="{00000000-0005-0000-0000-000009340000}"/>
    <cellStyle name="Currency [0] 7602" xfId="13305" hidden="1" xr:uid="{00000000-0005-0000-0000-00001A340000}"/>
    <cellStyle name="Currency [0] 7603" xfId="13307" hidden="1" xr:uid="{00000000-0005-0000-0000-00001C340000}"/>
    <cellStyle name="Currency [0] 7604" xfId="13188" hidden="1" xr:uid="{00000000-0005-0000-0000-0000A5330000}"/>
    <cellStyle name="Currency [0] 7605" xfId="13224" hidden="1" xr:uid="{00000000-0005-0000-0000-0000C9330000}"/>
    <cellStyle name="Currency [0] 7606" xfId="13293" hidden="1" xr:uid="{00000000-0005-0000-0000-00000E340000}"/>
    <cellStyle name="Currency [0] 7607" xfId="13281" hidden="1" xr:uid="{00000000-0005-0000-0000-000002340000}"/>
    <cellStyle name="Currency [0] 7608" xfId="13298" hidden="1" xr:uid="{00000000-0005-0000-0000-000013340000}"/>
    <cellStyle name="Currency [0] 7609" xfId="13309" hidden="1" xr:uid="{00000000-0005-0000-0000-00001E340000}"/>
    <cellStyle name="Currency [0] 761" xfId="847" hidden="1" xr:uid="{00000000-0005-0000-0000-000070030000}"/>
    <cellStyle name="Currency [0] 7610" xfId="13157" hidden="1" xr:uid="{00000000-0005-0000-0000-000086330000}"/>
    <cellStyle name="Currency [0] 7611" xfId="13221" hidden="1" xr:uid="{00000000-0005-0000-0000-0000C6330000}"/>
    <cellStyle name="Currency [0] 7612" xfId="13313" hidden="1" xr:uid="{00000000-0005-0000-0000-000022340000}"/>
    <cellStyle name="Currency [0] 7613" xfId="13315" hidden="1" xr:uid="{00000000-0005-0000-0000-000024340000}"/>
    <cellStyle name="Currency [0] 7614" xfId="13270" hidden="1" xr:uid="{00000000-0005-0000-0000-0000F7330000}"/>
    <cellStyle name="Currency [0] 7615" xfId="13282" hidden="1" xr:uid="{00000000-0005-0000-0000-000003340000}"/>
    <cellStyle name="Currency [0] 7616" xfId="13310" hidden="1" xr:uid="{00000000-0005-0000-0000-00001F340000}"/>
    <cellStyle name="Currency [0] 7617" xfId="13283" hidden="1" xr:uid="{00000000-0005-0000-0000-000004340000}"/>
    <cellStyle name="Currency [0] 7618" xfId="13316" hidden="1" xr:uid="{00000000-0005-0000-0000-000025340000}"/>
    <cellStyle name="Currency [0] 7619" xfId="13318" hidden="1" xr:uid="{00000000-0005-0000-0000-000027340000}"/>
    <cellStyle name="Currency [0] 762" xfId="913" hidden="1" xr:uid="{00000000-0005-0000-0000-0000B2030000}"/>
    <cellStyle name="Currency [0] 7620" xfId="13311" hidden="1" xr:uid="{00000000-0005-0000-0000-000020340000}"/>
    <cellStyle name="Currency [0] 7621" xfId="13257" hidden="1" xr:uid="{00000000-0005-0000-0000-0000EA330000}"/>
    <cellStyle name="Currency [0] 7622" xfId="13320" hidden="1" xr:uid="{00000000-0005-0000-0000-000029340000}"/>
    <cellStyle name="Currency [0] 7623" xfId="13322" hidden="1" xr:uid="{00000000-0005-0000-0000-00002B340000}"/>
    <cellStyle name="Currency [0] 7624" xfId="12684" hidden="1" xr:uid="{00000000-0005-0000-0000-0000AD310000}"/>
    <cellStyle name="Currency [0] 7625" xfId="12625" hidden="1" xr:uid="{00000000-0005-0000-0000-000072310000}"/>
    <cellStyle name="Currency [0] 7626" xfId="13328" hidden="1" xr:uid="{00000000-0005-0000-0000-000031340000}"/>
    <cellStyle name="Currency [0] 7627" xfId="13334" hidden="1" xr:uid="{00000000-0005-0000-0000-000037340000}"/>
    <cellStyle name="Currency [0] 7628" xfId="13336" hidden="1" xr:uid="{00000000-0005-0000-0000-000039340000}"/>
    <cellStyle name="Currency [0] 7629" xfId="12615" hidden="1" xr:uid="{00000000-0005-0000-0000-000068310000}"/>
    <cellStyle name="Currency [0] 763" xfId="892" hidden="1" xr:uid="{00000000-0005-0000-0000-00009D030000}"/>
    <cellStyle name="Currency [0] 7630" xfId="13330" hidden="1" xr:uid="{00000000-0005-0000-0000-000033340000}"/>
    <cellStyle name="Currency [0] 7631" xfId="13338" hidden="1" xr:uid="{00000000-0005-0000-0000-00003B340000}"/>
    <cellStyle name="Currency [0] 7632" xfId="13340" hidden="1" xr:uid="{00000000-0005-0000-0000-00003D340000}"/>
    <cellStyle name="Currency [0] 7633" xfId="13329" hidden="1" xr:uid="{00000000-0005-0000-0000-000032340000}"/>
    <cellStyle name="Currency [0] 7634" xfId="12660" hidden="1" xr:uid="{00000000-0005-0000-0000-000095310000}"/>
    <cellStyle name="Currency [0] 7635" xfId="13351" hidden="1" xr:uid="{00000000-0005-0000-0000-000048340000}"/>
    <cellStyle name="Currency [0] 7636" xfId="13360" hidden="1" xr:uid="{00000000-0005-0000-0000-000051340000}"/>
    <cellStyle name="Currency [0] 7637" xfId="13371" hidden="1" xr:uid="{00000000-0005-0000-0000-00005C340000}"/>
    <cellStyle name="Currency [0] 7638" xfId="13377" hidden="1" xr:uid="{00000000-0005-0000-0000-000062340000}"/>
    <cellStyle name="Currency [0] 7639" xfId="13349" hidden="1" xr:uid="{00000000-0005-0000-0000-000046340000}"/>
    <cellStyle name="Currency [0] 764" xfId="899" hidden="1" xr:uid="{00000000-0005-0000-0000-0000A4030000}"/>
    <cellStyle name="Currency [0] 7640" xfId="13367" hidden="1" xr:uid="{00000000-0005-0000-0000-000058340000}"/>
    <cellStyle name="Currency [0] 7641" xfId="13389" hidden="1" xr:uid="{00000000-0005-0000-0000-00006E340000}"/>
    <cellStyle name="Currency [0] 7642" xfId="13391" hidden="1" xr:uid="{00000000-0005-0000-0000-000070340000}"/>
    <cellStyle name="Currency [0] 7643" xfId="13325" hidden="1" xr:uid="{00000000-0005-0000-0000-00002E340000}"/>
    <cellStyle name="Currency [0] 7644" xfId="12614" hidden="1" xr:uid="{00000000-0005-0000-0000-000067310000}"/>
    <cellStyle name="Currency [0] 7645" xfId="13363" hidden="1" xr:uid="{00000000-0005-0000-0000-000054340000}"/>
    <cellStyle name="Currency [0] 7646" xfId="12593" hidden="1" xr:uid="{00000000-0005-0000-0000-000052310000}"/>
    <cellStyle name="Currency [0] 7647" xfId="13352" hidden="1" xr:uid="{00000000-0005-0000-0000-000049340000}"/>
    <cellStyle name="Currency [0] 7648" xfId="13396" hidden="1" xr:uid="{00000000-0005-0000-0000-000075340000}"/>
    <cellStyle name="Currency [0] 7649" xfId="13364" hidden="1" xr:uid="{00000000-0005-0000-0000-000055340000}"/>
    <cellStyle name="Currency [0] 765" xfId="914" hidden="1" xr:uid="{00000000-0005-0000-0000-0000B3030000}"/>
    <cellStyle name="Currency [0] 7650" xfId="13372" hidden="1" xr:uid="{00000000-0005-0000-0000-00005D340000}"/>
    <cellStyle name="Currency [0] 7651" xfId="13408" hidden="1" xr:uid="{00000000-0005-0000-0000-000081340000}"/>
    <cellStyle name="Currency [0] 7652" xfId="13410" hidden="1" xr:uid="{00000000-0005-0000-0000-000083340000}"/>
    <cellStyle name="Currency [0] 7653" xfId="13366" hidden="1" xr:uid="{00000000-0005-0000-0000-000057340000}"/>
    <cellStyle name="Currency [0] 7654" xfId="13379" hidden="1" xr:uid="{00000000-0005-0000-0000-000064340000}"/>
    <cellStyle name="Currency [0] 7655" xfId="13384" hidden="1" xr:uid="{00000000-0005-0000-0000-000069340000}"/>
    <cellStyle name="Currency [0] 7656" xfId="13378" hidden="1" xr:uid="{00000000-0005-0000-0000-000063340000}"/>
    <cellStyle name="Currency [0] 7657" xfId="13426" hidden="1" xr:uid="{00000000-0005-0000-0000-000093340000}"/>
    <cellStyle name="Currency [0] 7658" xfId="13434" hidden="1" xr:uid="{00000000-0005-0000-0000-00009B340000}"/>
    <cellStyle name="Currency [0] 7659" xfId="13362" hidden="1" xr:uid="{00000000-0005-0000-0000-000053340000}"/>
    <cellStyle name="Currency [0] 766" xfId="915" hidden="1" xr:uid="{00000000-0005-0000-0000-0000B4030000}"/>
    <cellStyle name="Currency [0] 7660" xfId="13420" hidden="1" xr:uid="{00000000-0005-0000-0000-00008D340000}"/>
    <cellStyle name="Currency [0] 7661" xfId="13443" hidden="1" xr:uid="{00000000-0005-0000-0000-0000A4340000}"/>
    <cellStyle name="Currency [0] 7662" xfId="13445" hidden="1" xr:uid="{00000000-0005-0000-0000-0000A6340000}"/>
    <cellStyle name="Currency [0] 7663" xfId="13345" hidden="1" xr:uid="{00000000-0005-0000-0000-000042340000}"/>
    <cellStyle name="Currency [0] 7664" xfId="13355" hidden="1" xr:uid="{00000000-0005-0000-0000-00004C340000}"/>
    <cellStyle name="Currency [0] 7665" xfId="13417" hidden="1" xr:uid="{00000000-0005-0000-0000-00008A340000}"/>
    <cellStyle name="Currency [0] 7666" xfId="13382" hidden="1" xr:uid="{00000000-0005-0000-0000-000067340000}"/>
    <cellStyle name="Currency [0] 7667" xfId="13332" hidden="1" xr:uid="{00000000-0005-0000-0000-000035340000}"/>
    <cellStyle name="Currency [0] 7668" xfId="13453" hidden="1" xr:uid="{00000000-0005-0000-0000-0000AE340000}"/>
    <cellStyle name="Currency [0] 7669" xfId="13418" hidden="1" xr:uid="{00000000-0005-0000-0000-00008B340000}"/>
    <cellStyle name="Currency [0] 767" xfId="890" hidden="1" xr:uid="{00000000-0005-0000-0000-00009B030000}"/>
    <cellStyle name="Currency [0] 7670" xfId="13429" hidden="1" xr:uid="{00000000-0005-0000-0000-000096340000}"/>
    <cellStyle name="Currency [0] 7671" xfId="13461" hidden="1" xr:uid="{00000000-0005-0000-0000-0000B6340000}"/>
    <cellStyle name="Currency [0] 7672" xfId="13463" hidden="1" xr:uid="{00000000-0005-0000-0000-0000B8340000}"/>
    <cellStyle name="Currency [0] 7673" xfId="13415" hidden="1" xr:uid="{00000000-0005-0000-0000-000088340000}"/>
    <cellStyle name="Currency [0] 7674" xfId="13414" hidden="1" xr:uid="{00000000-0005-0000-0000-000087340000}"/>
    <cellStyle name="Currency [0] 7675" xfId="13404" hidden="1" xr:uid="{00000000-0005-0000-0000-00007D340000}"/>
    <cellStyle name="Currency [0] 7676" xfId="13400" hidden="1" xr:uid="{00000000-0005-0000-0000-000079340000}"/>
    <cellStyle name="Currency [0] 7677" xfId="13402" hidden="1" xr:uid="{00000000-0005-0000-0000-00007B340000}"/>
    <cellStyle name="Currency [0] 7678" xfId="13470" hidden="1" xr:uid="{00000000-0005-0000-0000-0000BF340000}"/>
    <cellStyle name="Currency [0] 7679" xfId="12629" hidden="1" xr:uid="{00000000-0005-0000-0000-000076310000}"/>
    <cellStyle name="Currency [0] 768" xfId="889" hidden="1" xr:uid="{00000000-0005-0000-0000-00009A030000}"/>
    <cellStyle name="Currency [0] 7680" xfId="13448" hidden="1" xr:uid="{00000000-0005-0000-0000-0000A9340000}"/>
    <cellStyle name="Currency [0] 7681" xfId="13476" hidden="1" xr:uid="{00000000-0005-0000-0000-0000C5340000}"/>
    <cellStyle name="Currency [0] 7682" xfId="13478" hidden="1" xr:uid="{00000000-0005-0000-0000-0000C7340000}"/>
    <cellStyle name="Currency [0] 7683" xfId="13353" hidden="1" xr:uid="{00000000-0005-0000-0000-00004A340000}"/>
    <cellStyle name="Currency [0] 7684" xfId="13427" hidden="1" xr:uid="{00000000-0005-0000-0000-000094340000}"/>
    <cellStyle name="Currency [0] 7685" xfId="13383" hidden="1" xr:uid="{00000000-0005-0000-0000-000068340000}"/>
    <cellStyle name="Currency [0] 7686" xfId="13419" hidden="1" xr:uid="{00000000-0005-0000-0000-00008C340000}"/>
    <cellStyle name="Currency [0] 7687" xfId="13423" hidden="1" xr:uid="{00000000-0005-0000-0000-000090340000}"/>
    <cellStyle name="Currency [0] 7688" xfId="13484" hidden="1" xr:uid="{00000000-0005-0000-0000-0000CD340000}"/>
    <cellStyle name="Currency [0] 7689" xfId="12642" hidden="1" xr:uid="{00000000-0005-0000-0000-000083310000}"/>
    <cellStyle name="Currency [0] 769" xfId="884" hidden="1" xr:uid="{00000000-0005-0000-0000-000095030000}"/>
    <cellStyle name="Currency [0] 7690" xfId="13466" hidden="1" xr:uid="{00000000-0005-0000-0000-0000BB340000}"/>
    <cellStyle name="Currency [0] 7691" xfId="13489" hidden="1" xr:uid="{00000000-0005-0000-0000-0000D2340000}"/>
    <cellStyle name="Currency [0] 7692" xfId="13491" hidden="1" xr:uid="{00000000-0005-0000-0000-0000D4340000}"/>
    <cellStyle name="Currency [0] 7693" xfId="13347" hidden="1" xr:uid="{00000000-0005-0000-0000-000044340000}"/>
    <cellStyle name="Currency [0] 7694" xfId="13446" hidden="1" xr:uid="{00000000-0005-0000-0000-0000A7340000}"/>
    <cellStyle name="Currency [0] 7695" xfId="13413" hidden="1" xr:uid="{00000000-0005-0000-0000-000086340000}"/>
    <cellStyle name="Currency [0] 7696" xfId="13431" hidden="1" xr:uid="{00000000-0005-0000-0000-000098340000}"/>
    <cellStyle name="Currency [0] 7697" xfId="13428" hidden="1" xr:uid="{00000000-0005-0000-0000-000095340000}"/>
    <cellStyle name="Currency [0] 7698" xfId="13495" hidden="1" xr:uid="{00000000-0005-0000-0000-0000D8340000}"/>
    <cellStyle name="Currency [0] 7699" xfId="13380" hidden="1" xr:uid="{00000000-0005-0000-0000-000065340000}"/>
    <cellStyle name="Currency [0] 77" xfId="111" hidden="1" xr:uid="{00000000-0005-0000-0000-000090000000}"/>
    <cellStyle name="Currency [0] 770" xfId="882" hidden="1" xr:uid="{00000000-0005-0000-0000-000093030000}"/>
    <cellStyle name="Currency [0] 7700" xfId="13480" hidden="1" xr:uid="{00000000-0005-0000-0000-0000C9340000}"/>
    <cellStyle name="Currency [0] 7701" xfId="13502" hidden="1" xr:uid="{00000000-0005-0000-0000-0000DF340000}"/>
    <cellStyle name="Currency [0] 7702" xfId="13504" hidden="1" xr:uid="{00000000-0005-0000-0000-0000E1340000}"/>
    <cellStyle name="Currency [0] 7703" xfId="13432" hidden="1" xr:uid="{00000000-0005-0000-0000-000099340000}"/>
    <cellStyle name="Currency [0] 7704" xfId="13464" hidden="1" xr:uid="{00000000-0005-0000-0000-0000B9340000}"/>
    <cellStyle name="Currency [0] 7705" xfId="12594" hidden="1" xr:uid="{00000000-0005-0000-0000-000053310000}"/>
    <cellStyle name="Currency [0] 7706" xfId="13450" hidden="1" xr:uid="{00000000-0005-0000-0000-0000AB340000}"/>
    <cellStyle name="Currency [0] 7707" xfId="13447" hidden="1" xr:uid="{00000000-0005-0000-0000-0000A8340000}"/>
    <cellStyle name="Currency [0] 7708" xfId="13508" hidden="1" xr:uid="{00000000-0005-0000-0000-0000E5340000}"/>
    <cellStyle name="Currency [0] 7709" xfId="13343" hidden="1" xr:uid="{00000000-0005-0000-0000-000040340000}"/>
    <cellStyle name="Currency [0] 771" xfId="883" hidden="1" xr:uid="{00000000-0005-0000-0000-000094030000}"/>
    <cellStyle name="Currency [0] 7710" xfId="13492" hidden="1" xr:uid="{00000000-0005-0000-0000-0000D5340000}"/>
    <cellStyle name="Currency [0] 7711" xfId="13512" hidden="1" xr:uid="{00000000-0005-0000-0000-0000E9340000}"/>
    <cellStyle name="Currency [0] 7712" xfId="13514" hidden="1" xr:uid="{00000000-0005-0000-0000-0000EB340000}"/>
    <cellStyle name="Currency [0] 7713" xfId="13451" hidden="1" xr:uid="{00000000-0005-0000-0000-0000AC340000}"/>
    <cellStyle name="Currency [0] 7714" xfId="13479" hidden="1" xr:uid="{00000000-0005-0000-0000-0000C8340000}"/>
    <cellStyle name="Currency [0] 7715" xfId="13439" hidden="1" xr:uid="{00000000-0005-0000-0000-0000A0340000}"/>
    <cellStyle name="Currency [0] 7716" xfId="13468" hidden="1" xr:uid="{00000000-0005-0000-0000-0000BD340000}"/>
    <cellStyle name="Currency [0] 7717" xfId="13465" hidden="1" xr:uid="{00000000-0005-0000-0000-0000BA340000}"/>
    <cellStyle name="Currency [0] 7718" xfId="13518" hidden="1" xr:uid="{00000000-0005-0000-0000-0000EF340000}"/>
    <cellStyle name="Currency [0] 7719" xfId="13346" hidden="1" xr:uid="{00000000-0005-0000-0000-000043340000}"/>
    <cellStyle name="Currency [0] 772" xfId="920" hidden="1" xr:uid="{00000000-0005-0000-0000-0000B9030000}"/>
    <cellStyle name="Currency [0] 7720" xfId="13505" hidden="1" xr:uid="{00000000-0005-0000-0000-0000E2340000}"/>
    <cellStyle name="Currency [0] 7721" xfId="13522" hidden="1" xr:uid="{00000000-0005-0000-0000-0000F3340000}"/>
    <cellStyle name="Currency [0] 7722" xfId="13524" hidden="1" xr:uid="{00000000-0005-0000-0000-0000F5340000}"/>
    <cellStyle name="Currency [0] 7723" xfId="13405" hidden="1" xr:uid="{00000000-0005-0000-0000-00007E340000}"/>
    <cellStyle name="Currency [0] 7724" xfId="13441" hidden="1" xr:uid="{00000000-0005-0000-0000-0000A2340000}"/>
    <cellStyle name="Currency [0] 7725" xfId="13510" hidden="1" xr:uid="{00000000-0005-0000-0000-0000E7340000}"/>
    <cellStyle name="Currency [0] 7726" xfId="13498" hidden="1" xr:uid="{00000000-0005-0000-0000-0000DB340000}"/>
    <cellStyle name="Currency [0] 7727" xfId="13515" hidden="1" xr:uid="{00000000-0005-0000-0000-0000EC340000}"/>
    <cellStyle name="Currency [0] 7728" xfId="13526" hidden="1" xr:uid="{00000000-0005-0000-0000-0000F7340000}"/>
    <cellStyle name="Currency [0] 7729" xfId="13374" hidden="1" xr:uid="{00000000-0005-0000-0000-00005F340000}"/>
    <cellStyle name="Currency [0] 773" xfId="837" hidden="1" xr:uid="{00000000-0005-0000-0000-000066030000}"/>
    <cellStyle name="Currency [0] 7730" xfId="13438" hidden="1" xr:uid="{00000000-0005-0000-0000-00009F340000}"/>
    <cellStyle name="Currency [0] 7731" xfId="13530" hidden="1" xr:uid="{00000000-0005-0000-0000-0000FB340000}"/>
    <cellStyle name="Currency [0] 7732" xfId="13532" hidden="1" xr:uid="{00000000-0005-0000-0000-0000FD340000}"/>
    <cellStyle name="Currency [0] 7733" xfId="13487" hidden="1" xr:uid="{00000000-0005-0000-0000-0000D0340000}"/>
    <cellStyle name="Currency [0] 7734" xfId="13499" hidden="1" xr:uid="{00000000-0005-0000-0000-0000DC340000}"/>
    <cellStyle name="Currency [0] 7735" xfId="13527" hidden="1" xr:uid="{00000000-0005-0000-0000-0000F8340000}"/>
    <cellStyle name="Currency [0] 7736" xfId="13500" hidden="1" xr:uid="{00000000-0005-0000-0000-0000DD340000}"/>
    <cellStyle name="Currency [0] 7737" xfId="13533" hidden="1" xr:uid="{00000000-0005-0000-0000-0000FE340000}"/>
    <cellStyle name="Currency [0] 7738" xfId="13535" hidden="1" xr:uid="{00000000-0005-0000-0000-000000350000}"/>
    <cellStyle name="Currency [0] 7739" xfId="13528" hidden="1" xr:uid="{00000000-0005-0000-0000-0000F9340000}"/>
    <cellStyle name="Currency [0] 774" xfId="910" hidden="1" xr:uid="{00000000-0005-0000-0000-0000AF030000}"/>
    <cellStyle name="Currency [0] 7740" xfId="13474" hidden="1" xr:uid="{00000000-0005-0000-0000-0000C3340000}"/>
    <cellStyle name="Currency [0] 7741" xfId="13537" hidden="1" xr:uid="{00000000-0005-0000-0000-000002350000}"/>
    <cellStyle name="Currency [0] 7742" xfId="13539" hidden="1" xr:uid="{00000000-0005-0000-0000-000004350000}"/>
    <cellStyle name="Currency [0] 7743" xfId="11195" hidden="1" xr:uid="{00000000-0005-0000-0000-0000DC2B0000}"/>
    <cellStyle name="Currency [0] 7744" xfId="11148" hidden="1" xr:uid="{00000000-0005-0000-0000-0000AD2B0000}"/>
    <cellStyle name="Currency [0] 7745" xfId="12380" hidden="1" xr:uid="{00000000-0005-0000-0000-00007D300000}"/>
    <cellStyle name="Currency [0] 7746" xfId="13544" hidden="1" xr:uid="{00000000-0005-0000-0000-000009350000}"/>
    <cellStyle name="Currency [0] 7747" xfId="13546" hidden="1" xr:uid="{00000000-0005-0000-0000-00000B350000}"/>
    <cellStyle name="Currency [0] 7748" xfId="11175" hidden="1" xr:uid="{00000000-0005-0000-0000-0000C82B0000}"/>
    <cellStyle name="Currency [0] 7749" xfId="13540" hidden="1" xr:uid="{00000000-0005-0000-0000-000005350000}"/>
    <cellStyle name="Currency [0] 775" xfId="922" hidden="1" xr:uid="{00000000-0005-0000-0000-0000BB030000}"/>
    <cellStyle name="Currency [0] 7750" xfId="13548" hidden="1" xr:uid="{00000000-0005-0000-0000-00000D350000}"/>
    <cellStyle name="Currency [0] 7751" xfId="13550" hidden="1" xr:uid="{00000000-0005-0000-0000-00000F350000}"/>
    <cellStyle name="Currency [0] 7752" xfId="11155" hidden="1" xr:uid="{00000000-0005-0000-0000-0000B42B0000}"/>
    <cellStyle name="Currency [0] 7753" xfId="11173" hidden="1" xr:uid="{00000000-0005-0000-0000-0000C62B0000}"/>
    <cellStyle name="Currency [0] 7754" xfId="13561" hidden="1" xr:uid="{00000000-0005-0000-0000-00001A350000}"/>
    <cellStyle name="Currency [0] 7755" xfId="13570" hidden="1" xr:uid="{00000000-0005-0000-0000-000023350000}"/>
    <cellStyle name="Currency [0] 7756" xfId="13581" hidden="1" xr:uid="{00000000-0005-0000-0000-00002E350000}"/>
    <cellStyle name="Currency [0] 7757" xfId="13587" hidden="1" xr:uid="{00000000-0005-0000-0000-000034350000}"/>
    <cellStyle name="Currency [0] 7758" xfId="13559" hidden="1" xr:uid="{00000000-0005-0000-0000-000018350000}"/>
    <cellStyle name="Currency [0] 7759" xfId="13577" hidden="1" xr:uid="{00000000-0005-0000-0000-00002A350000}"/>
    <cellStyle name="Currency [0] 776" xfId="923" hidden="1" xr:uid="{00000000-0005-0000-0000-0000BC030000}"/>
    <cellStyle name="Currency [0] 7760" xfId="13599" hidden="1" xr:uid="{00000000-0005-0000-0000-000040350000}"/>
    <cellStyle name="Currency [0] 7761" xfId="13601" hidden="1" xr:uid="{00000000-0005-0000-0000-000042350000}"/>
    <cellStyle name="Currency [0] 7762" xfId="11132" hidden="1" xr:uid="{00000000-0005-0000-0000-00009D2B0000}"/>
    <cellStyle name="Currency [0] 7763" xfId="11159" hidden="1" xr:uid="{00000000-0005-0000-0000-0000B82B0000}"/>
    <cellStyle name="Currency [0] 7764" xfId="13573" hidden="1" xr:uid="{00000000-0005-0000-0000-000026350000}"/>
    <cellStyle name="Currency [0] 7765" xfId="11162" hidden="1" xr:uid="{00000000-0005-0000-0000-0000BB2B0000}"/>
    <cellStyle name="Currency [0] 7766" xfId="13562" hidden="1" xr:uid="{00000000-0005-0000-0000-00001B350000}"/>
    <cellStyle name="Currency [0] 7767" xfId="13606" hidden="1" xr:uid="{00000000-0005-0000-0000-000047350000}"/>
    <cellStyle name="Currency [0] 7768" xfId="13574" hidden="1" xr:uid="{00000000-0005-0000-0000-000027350000}"/>
    <cellStyle name="Currency [0] 7769" xfId="13582" hidden="1" xr:uid="{00000000-0005-0000-0000-00002F350000}"/>
    <cellStyle name="Currency [0] 777" xfId="861" hidden="1" xr:uid="{00000000-0005-0000-0000-00007E030000}"/>
    <cellStyle name="Currency [0] 7770" xfId="13618" hidden="1" xr:uid="{00000000-0005-0000-0000-000053350000}"/>
    <cellStyle name="Currency [0] 7771" xfId="13620" hidden="1" xr:uid="{00000000-0005-0000-0000-000055350000}"/>
    <cellStyle name="Currency [0] 7772" xfId="13576" hidden="1" xr:uid="{00000000-0005-0000-0000-000029350000}"/>
    <cellStyle name="Currency [0] 7773" xfId="13589" hidden="1" xr:uid="{00000000-0005-0000-0000-000036350000}"/>
    <cellStyle name="Currency [0] 7774" xfId="13594" hidden="1" xr:uid="{00000000-0005-0000-0000-00003B350000}"/>
    <cellStyle name="Currency [0] 7775" xfId="13588" hidden="1" xr:uid="{00000000-0005-0000-0000-000035350000}"/>
    <cellStyle name="Currency [0] 7776" xfId="13636" hidden="1" xr:uid="{00000000-0005-0000-0000-000065350000}"/>
    <cellStyle name="Currency [0] 7777" xfId="13644" hidden="1" xr:uid="{00000000-0005-0000-0000-00006D350000}"/>
    <cellStyle name="Currency [0] 7778" xfId="13572" hidden="1" xr:uid="{00000000-0005-0000-0000-000025350000}"/>
    <cellStyle name="Currency [0] 7779" xfId="13630" hidden="1" xr:uid="{00000000-0005-0000-0000-00005F350000}"/>
    <cellStyle name="Currency [0] 778" xfId="897" hidden="1" xr:uid="{00000000-0005-0000-0000-0000A2030000}"/>
    <cellStyle name="Currency [0] 7780" xfId="13653" hidden="1" xr:uid="{00000000-0005-0000-0000-000076350000}"/>
    <cellStyle name="Currency [0] 7781" xfId="13655" hidden="1" xr:uid="{00000000-0005-0000-0000-000078350000}"/>
    <cellStyle name="Currency [0] 7782" xfId="13555" hidden="1" xr:uid="{00000000-0005-0000-0000-000014350000}"/>
    <cellStyle name="Currency [0] 7783" xfId="13565" hidden="1" xr:uid="{00000000-0005-0000-0000-00001E350000}"/>
    <cellStyle name="Currency [0] 7784" xfId="13627" hidden="1" xr:uid="{00000000-0005-0000-0000-00005C350000}"/>
    <cellStyle name="Currency [0] 7785" xfId="13592" hidden="1" xr:uid="{00000000-0005-0000-0000-000039350000}"/>
    <cellStyle name="Currency [0] 7786" xfId="13542" hidden="1" xr:uid="{00000000-0005-0000-0000-000007350000}"/>
    <cellStyle name="Currency [0] 7787" xfId="13663" hidden="1" xr:uid="{00000000-0005-0000-0000-000080350000}"/>
    <cellStyle name="Currency [0] 7788" xfId="13628" hidden="1" xr:uid="{00000000-0005-0000-0000-00005D350000}"/>
    <cellStyle name="Currency [0] 7789" xfId="13639" hidden="1" xr:uid="{00000000-0005-0000-0000-000068350000}"/>
    <cellStyle name="Currency [0] 779" xfId="877" hidden="1" xr:uid="{00000000-0005-0000-0000-00008E030000}"/>
    <cellStyle name="Currency [0] 7790" xfId="13671" hidden="1" xr:uid="{00000000-0005-0000-0000-000088350000}"/>
    <cellStyle name="Currency [0] 7791" xfId="13673" hidden="1" xr:uid="{00000000-0005-0000-0000-00008A350000}"/>
    <cellStyle name="Currency [0] 7792" xfId="13625" hidden="1" xr:uid="{00000000-0005-0000-0000-00005A350000}"/>
    <cellStyle name="Currency [0] 7793" xfId="13624" hidden="1" xr:uid="{00000000-0005-0000-0000-000059350000}"/>
    <cellStyle name="Currency [0] 7794" xfId="13614" hidden="1" xr:uid="{00000000-0005-0000-0000-00004F350000}"/>
    <cellStyle name="Currency [0] 7795" xfId="13610" hidden="1" xr:uid="{00000000-0005-0000-0000-00004B350000}"/>
    <cellStyle name="Currency [0] 7796" xfId="13612" hidden="1" xr:uid="{00000000-0005-0000-0000-00004D350000}"/>
    <cellStyle name="Currency [0] 7797" xfId="13680" hidden="1" xr:uid="{00000000-0005-0000-0000-000091350000}"/>
    <cellStyle name="Currency [0] 7798" xfId="11208" hidden="1" xr:uid="{00000000-0005-0000-0000-0000E92B0000}"/>
    <cellStyle name="Currency [0] 7799" xfId="13658" hidden="1" xr:uid="{00000000-0005-0000-0000-00007B350000}"/>
    <cellStyle name="Currency [0] 78" xfId="150" hidden="1" xr:uid="{00000000-0005-0000-0000-0000B7000000}"/>
    <cellStyle name="Currency [0] 780" xfId="893" hidden="1" xr:uid="{00000000-0005-0000-0000-00009E030000}"/>
    <cellStyle name="Currency [0] 7800" xfId="13686" hidden="1" xr:uid="{00000000-0005-0000-0000-000097350000}"/>
    <cellStyle name="Currency [0] 7801" xfId="13688" hidden="1" xr:uid="{00000000-0005-0000-0000-000099350000}"/>
    <cellStyle name="Currency [0] 7802" xfId="13563" hidden="1" xr:uid="{00000000-0005-0000-0000-00001C350000}"/>
    <cellStyle name="Currency [0] 7803" xfId="13637" hidden="1" xr:uid="{00000000-0005-0000-0000-000066350000}"/>
    <cellStyle name="Currency [0] 7804" xfId="13593" hidden="1" xr:uid="{00000000-0005-0000-0000-00003A350000}"/>
    <cellStyle name="Currency [0] 7805" xfId="13629" hidden="1" xr:uid="{00000000-0005-0000-0000-00005E350000}"/>
    <cellStyle name="Currency [0] 7806" xfId="13633" hidden="1" xr:uid="{00000000-0005-0000-0000-000062350000}"/>
    <cellStyle name="Currency [0] 7807" xfId="13694" hidden="1" xr:uid="{00000000-0005-0000-0000-00009F350000}"/>
    <cellStyle name="Currency [0] 7808" xfId="11157" hidden="1" xr:uid="{00000000-0005-0000-0000-0000B62B0000}"/>
    <cellStyle name="Currency [0] 7809" xfId="13676" hidden="1" xr:uid="{00000000-0005-0000-0000-00008D350000}"/>
    <cellStyle name="Currency [0] 781" xfId="895" hidden="1" xr:uid="{00000000-0005-0000-0000-0000A0030000}"/>
    <cellStyle name="Currency [0] 7810" xfId="13699" hidden="1" xr:uid="{00000000-0005-0000-0000-0000A4350000}"/>
    <cellStyle name="Currency [0] 7811" xfId="13701" hidden="1" xr:uid="{00000000-0005-0000-0000-0000A6350000}"/>
    <cellStyle name="Currency [0] 7812" xfId="13557" hidden="1" xr:uid="{00000000-0005-0000-0000-000016350000}"/>
    <cellStyle name="Currency [0] 7813" xfId="13656" hidden="1" xr:uid="{00000000-0005-0000-0000-000079350000}"/>
    <cellStyle name="Currency [0] 7814" xfId="13623" hidden="1" xr:uid="{00000000-0005-0000-0000-000058350000}"/>
    <cellStyle name="Currency [0] 7815" xfId="13641" hidden="1" xr:uid="{00000000-0005-0000-0000-00006A350000}"/>
    <cellStyle name="Currency [0] 7816" xfId="13638" hidden="1" xr:uid="{00000000-0005-0000-0000-000067350000}"/>
    <cellStyle name="Currency [0] 7817" xfId="13705" hidden="1" xr:uid="{00000000-0005-0000-0000-0000AA350000}"/>
    <cellStyle name="Currency [0] 7818" xfId="13590" hidden="1" xr:uid="{00000000-0005-0000-0000-000037350000}"/>
    <cellStyle name="Currency [0] 7819" xfId="13690" hidden="1" xr:uid="{00000000-0005-0000-0000-00009B350000}"/>
    <cellStyle name="Currency [0] 782" xfId="926" hidden="1" xr:uid="{00000000-0005-0000-0000-0000BF030000}"/>
    <cellStyle name="Currency [0] 7820" xfId="13712" hidden="1" xr:uid="{00000000-0005-0000-0000-0000B1350000}"/>
    <cellStyle name="Currency [0] 7821" xfId="13714" hidden="1" xr:uid="{00000000-0005-0000-0000-0000B3350000}"/>
    <cellStyle name="Currency [0] 7822" xfId="13642" hidden="1" xr:uid="{00000000-0005-0000-0000-00006B350000}"/>
    <cellStyle name="Currency [0] 7823" xfId="13674" hidden="1" xr:uid="{00000000-0005-0000-0000-00008B350000}"/>
    <cellStyle name="Currency [0] 7824" xfId="11165" hidden="1" xr:uid="{00000000-0005-0000-0000-0000BE2B0000}"/>
    <cellStyle name="Currency [0] 7825" xfId="13660" hidden="1" xr:uid="{00000000-0005-0000-0000-00007D350000}"/>
    <cellStyle name="Currency [0] 7826" xfId="13657" hidden="1" xr:uid="{00000000-0005-0000-0000-00007A350000}"/>
    <cellStyle name="Currency [0] 7827" xfId="13718" hidden="1" xr:uid="{00000000-0005-0000-0000-0000B7350000}"/>
    <cellStyle name="Currency [0] 7828" xfId="13553" hidden="1" xr:uid="{00000000-0005-0000-0000-000012350000}"/>
    <cellStyle name="Currency [0] 7829" xfId="13702" hidden="1" xr:uid="{00000000-0005-0000-0000-0000A7350000}"/>
    <cellStyle name="Currency [0] 783" xfId="835" hidden="1" xr:uid="{00000000-0005-0000-0000-000064030000}"/>
    <cellStyle name="Currency [0] 7830" xfId="13722" hidden="1" xr:uid="{00000000-0005-0000-0000-0000BB350000}"/>
    <cellStyle name="Currency [0] 7831" xfId="13724" hidden="1" xr:uid="{00000000-0005-0000-0000-0000BD350000}"/>
    <cellStyle name="Currency [0] 7832" xfId="13661" hidden="1" xr:uid="{00000000-0005-0000-0000-00007E350000}"/>
    <cellStyle name="Currency [0] 7833" xfId="13689" hidden="1" xr:uid="{00000000-0005-0000-0000-00009A350000}"/>
    <cellStyle name="Currency [0] 7834" xfId="13649" hidden="1" xr:uid="{00000000-0005-0000-0000-000072350000}"/>
    <cellStyle name="Currency [0] 7835" xfId="13678" hidden="1" xr:uid="{00000000-0005-0000-0000-00008F350000}"/>
    <cellStyle name="Currency [0] 7836" xfId="13675" hidden="1" xr:uid="{00000000-0005-0000-0000-00008C350000}"/>
    <cellStyle name="Currency [0] 7837" xfId="13728" hidden="1" xr:uid="{00000000-0005-0000-0000-0000C1350000}"/>
    <cellStyle name="Currency [0] 7838" xfId="13556" hidden="1" xr:uid="{00000000-0005-0000-0000-000015350000}"/>
    <cellStyle name="Currency [0] 7839" xfId="13715" hidden="1" xr:uid="{00000000-0005-0000-0000-0000B4350000}"/>
    <cellStyle name="Currency [0] 784" xfId="918" hidden="1" xr:uid="{00000000-0005-0000-0000-0000B7030000}"/>
    <cellStyle name="Currency [0] 7840" xfId="13732" hidden="1" xr:uid="{00000000-0005-0000-0000-0000C5350000}"/>
    <cellStyle name="Currency [0] 7841" xfId="13734" hidden="1" xr:uid="{00000000-0005-0000-0000-0000C7350000}"/>
    <cellStyle name="Currency [0] 7842" xfId="13615" hidden="1" xr:uid="{00000000-0005-0000-0000-000050350000}"/>
    <cellStyle name="Currency [0] 7843" xfId="13651" hidden="1" xr:uid="{00000000-0005-0000-0000-000074350000}"/>
    <cellStyle name="Currency [0] 7844" xfId="13720" hidden="1" xr:uid="{00000000-0005-0000-0000-0000B9350000}"/>
    <cellStyle name="Currency [0] 7845" xfId="13708" hidden="1" xr:uid="{00000000-0005-0000-0000-0000AD350000}"/>
    <cellStyle name="Currency [0] 7846" xfId="13725" hidden="1" xr:uid="{00000000-0005-0000-0000-0000BE350000}"/>
    <cellStyle name="Currency [0] 7847" xfId="13736" hidden="1" xr:uid="{00000000-0005-0000-0000-0000C9350000}"/>
    <cellStyle name="Currency [0] 7848" xfId="13584" hidden="1" xr:uid="{00000000-0005-0000-0000-000031350000}"/>
    <cellStyle name="Currency [0] 7849" xfId="13648" hidden="1" xr:uid="{00000000-0005-0000-0000-000071350000}"/>
    <cellStyle name="Currency [0] 785" xfId="928" hidden="1" xr:uid="{00000000-0005-0000-0000-0000C1030000}"/>
    <cellStyle name="Currency [0] 7850" xfId="13740" hidden="1" xr:uid="{00000000-0005-0000-0000-0000CD350000}"/>
    <cellStyle name="Currency [0] 7851" xfId="13742" hidden="1" xr:uid="{00000000-0005-0000-0000-0000CF350000}"/>
    <cellStyle name="Currency [0] 7852" xfId="13697" hidden="1" xr:uid="{00000000-0005-0000-0000-0000A2350000}"/>
    <cellStyle name="Currency [0] 7853" xfId="13709" hidden="1" xr:uid="{00000000-0005-0000-0000-0000AE350000}"/>
    <cellStyle name="Currency [0] 7854" xfId="13737" hidden="1" xr:uid="{00000000-0005-0000-0000-0000CA350000}"/>
    <cellStyle name="Currency [0] 7855" xfId="13710" hidden="1" xr:uid="{00000000-0005-0000-0000-0000AF350000}"/>
    <cellStyle name="Currency [0] 7856" xfId="13743" hidden="1" xr:uid="{00000000-0005-0000-0000-0000D0350000}"/>
    <cellStyle name="Currency [0] 7857" xfId="13745" hidden="1" xr:uid="{00000000-0005-0000-0000-0000D2350000}"/>
    <cellStyle name="Currency [0] 7858" xfId="13738" hidden="1" xr:uid="{00000000-0005-0000-0000-0000CB350000}"/>
    <cellStyle name="Currency [0] 7859" xfId="13684" hidden="1" xr:uid="{00000000-0005-0000-0000-000095350000}"/>
    <cellStyle name="Currency [0] 786" xfId="929" hidden="1" xr:uid="{00000000-0005-0000-0000-0000C2030000}"/>
    <cellStyle name="Currency [0] 7860" xfId="13747" hidden="1" xr:uid="{00000000-0005-0000-0000-0000D4350000}"/>
    <cellStyle name="Currency [0] 7861" xfId="13749" hidden="1" xr:uid="{00000000-0005-0000-0000-0000D6350000}"/>
    <cellStyle name="Currency [0] 7862" xfId="13806" hidden="1" xr:uid="{00000000-0005-0000-0000-00000F360000}"/>
    <cellStyle name="Currency [0] 7863" xfId="13825" hidden="1" xr:uid="{00000000-0005-0000-0000-000022360000}"/>
    <cellStyle name="Currency [0] 7864" xfId="13832" hidden="1" xr:uid="{00000000-0005-0000-0000-000029360000}"/>
    <cellStyle name="Currency [0] 7865" xfId="13839" hidden="1" xr:uid="{00000000-0005-0000-0000-000030360000}"/>
    <cellStyle name="Currency [0] 7866" xfId="13844" hidden="1" xr:uid="{00000000-0005-0000-0000-000035360000}"/>
    <cellStyle name="Currency [0] 7867" xfId="13823" hidden="1" xr:uid="{00000000-0005-0000-0000-000020360000}"/>
    <cellStyle name="Currency [0] 7868" xfId="13834" hidden="1" xr:uid="{00000000-0005-0000-0000-00002B360000}"/>
    <cellStyle name="Currency [0] 7869" xfId="13848" hidden="1" xr:uid="{00000000-0005-0000-0000-000039360000}"/>
    <cellStyle name="Currency [0] 787" xfId="857" hidden="1" xr:uid="{00000000-0005-0000-0000-00007A030000}"/>
    <cellStyle name="Currency [0] 7870" xfId="13850" hidden="1" xr:uid="{00000000-0005-0000-0000-00003B360000}"/>
    <cellStyle name="Currency [0] 7871" xfId="13833" hidden="1" xr:uid="{00000000-0005-0000-0000-00002A360000}"/>
    <cellStyle name="Currency [0] 7872" xfId="13807" hidden="1" xr:uid="{00000000-0005-0000-0000-000010360000}"/>
    <cellStyle name="Currency [0] 7873" xfId="13861" hidden="1" xr:uid="{00000000-0005-0000-0000-000046360000}"/>
    <cellStyle name="Currency [0] 7874" xfId="13870" hidden="1" xr:uid="{00000000-0005-0000-0000-00004F360000}"/>
    <cellStyle name="Currency [0] 7875" xfId="13881" hidden="1" xr:uid="{00000000-0005-0000-0000-00005A360000}"/>
    <cellStyle name="Currency [0] 7876" xfId="13887" hidden="1" xr:uid="{00000000-0005-0000-0000-000060360000}"/>
    <cellStyle name="Currency [0] 7877" xfId="13859" hidden="1" xr:uid="{00000000-0005-0000-0000-000044360000}"/>
    <cellStyle name="Currency [0] 7878" xfId="13877" hidden="1" xr:uid="{00000000-0005-0000-0000-000056360000}"/>
    <cellStyle name="Currency [0] 7879" xfId="13899" hidden="1" xr:uid="{00000000-0005-0000-0000-00006C360000}"/>
    <cellStyle name="Currency [0] 788" xfId="908" hidden="1" xr:uid="{00000000-0005-0000-0000-0000AD030000}"/>
    <cellStyle name="Currency [0] 7880" xfId="13901" hidden="1" xr:uid="{00000000-0005-0000-0000-00006E360000}"/>
    <cellStyle name="Currency [0] 7881" xfId="13829" hidden="1" xr:uid="{00000000-0005-0000-0000-000026360000}"/>
    <cellStyle name="Currency [0] 7882" xfId="13813" hidden="1" xr:uid="{00000000-0005-0000-0000-000016360000}"/>
    <cellStyle name="Currency [0] 7883" xfId="13873" hidden="1" xr:uid="{00000000-0005-0000-0000-000052360000}"/>
    <cellStyle name="Currency [0] 7884" xfId="13818" hidden="1" xr:uid="{00000000-0005-0000-0000-00001B360000}"/>
    <cellStyle name="Currency [0] 7885" xfId="13862" hidden="1" xr:uid="{00000000-0005-0000-0000-000047360000}"/>
    <cellStyle name="Currency [0] 7886" xfId="13906" hidden="1" xr:uid="{00000000-0005-0000-0000-000073360000}"/>
    <cellStyle name="Currency [0] 7887" xfId="13874" hidden="1" xr:uid="{00000000-0005-0000-0000-000053360000}"/>
    <cellStyle name="Currency [0] 7888" xfId="13882" hidden="1" xr:uid="{00000000-0005-0000-0000-00005B360000}"/>
    <cellStyle name="Currency [0] 7889" xfId="13918" hidden="1" xr:uid="{00000000-0005-0000-0000-00007F360000}"/>
    <cellStyle name="Currency [0] 789" xfId="888" hidden="1" xr:uid="{00000000-0005-0000-0000-000099030000}"/>
    <cellStyle name="Currency [0] 7890" xfId="13920" hidden="1" xr:uid="{00000000-0005-0000-0000-000081360000}"/>
    <cellStyle name="Currency [0] 7891" xfId="13876" hidden="1" xr:uid="{00000000-0005-0000-0000-000055360000}"/>
    <cellStyle name="Currency [0] 7892" xfId="13889" hidden="1" xr:uid="{00000000-0005-0000-0000-000062360000}"/>
    <cellStyle name="Currency [0] 7893" xfId="13894" hidden="1" xr:uid="{00000000-0005-0000-0000-000067360000}"/>
    <cellStyle name="Currency [0] 7894" xfId="13888" hidden="1" xr:uid="{00000000-0005-0000-0000-000061360000}"/>
    <cellStyle name="Currency [0] 7895" xfId="13936" hidden="1" xr:uid="{00000000-0005-0000-0000-000091360000}"/>
    <cellStyle name="Currency [0] 7896" xfId="13944" hidden="1" xr:uid="{00000000-0005-0000-0000-000099360000}"/>
    <cellStyle name="Currency [0] 7897" xfId="13872" hidden="1" xr:uid="{00000000-0005-0000-0000-000051360000}"/>
    <cellStyle name="Currency [0] 7898" xfId="13930" hidden="1" xr:uid="{00000000-0005-0000-0000-00008B360000}"/>
    <cellStyle name="Currency [0] 7899" xfId="13953" hidden="1" xr:uid="{00000000-0005-0000-0000-0000A2360000}"/>
    <cellStyle name="Currency [0] 79" xfId="160" hidden="1" xr:uid="{00000000-0005-0000-0000-0000C1000000}"/>
    <cellStyle name="Currency [0] 790" xfId="900" hidden="1" xr:uid="{00000000-0005-0000-0000-0000A5030000}"/>
    <cellStyle name="Currency [0] 7900" xfId="13955" hidden="1" xr:uid="{00000000-0005-0000-0000-0000A4360000}"/>
    <cellStyle name="Currency [0] 7901" xfId="13855" hidden="1" xr:uid="{00000000-0005-0000-0000-000040360000}"/>
    <cellStyle name="Currency [0] 7902" xfId="13865" hidden="1" xr:uid="{00000000-0005-0000-0000-00004A360000}"/>
    <cellStyle name="Currency [0] 7903" xfId="13927" hidden="1" xr:uid="{00000000-0005-0000-0000-000088360000}"/>
    <cellStyle name="Currency [0] 7904" xfId="13892" hidden="1" xr:uid="{00000000-0005-0000-0000-000065360000}"/>
    <cellStyle name="Currency [0] 7905" xfId="13837" hidden="1" xr:uid="{00000000-0005-0000-0000-00002E360000}"/>
    <cellStyle name="Currency [0] 7906" xfId="13963" hidden="1" xr:uid="{00000000-0005-0000-0000-0000AC360000}"/>
    <cellStyle name="Currency [0] 7907" xfId="13928" hidden="1" xr:uid="{00000000-0005-0000-0000-000089360000}"/>
    <cellStyle name="Currency [0] 7908" xfId="13939" hidden="1" xr:uid="{00000000-0005-0000-0000-000094360000}"/>
    <cellStyle name="Currency [0] 7909" xfId="13971" hidden="1" xr:uid="{00000000-0005-0000-0000-0000B4360000}"/>
    <cellStyle name="Currency [0] 791" xfId="898" hidden="1" xr:uid="{00000000-0005-0000-0000-0000A3030000}"/>
    <cellStyle name="Currency [0] 7910" xfId="13973" hidden="1" xr:uid="{00000000-0005-0000-0000-0000B6360000}"/>
    <cellStyle name="Currency [0] 7911" xfId="13925" hidden="1" xr:uid="{00000000-0005-0000-0000-000086360000}"/>
    <cellStyle name="Currency [0] 7912" xfId="13924" hidden="1" xr:uid="{00000000-0005-0000-0000-000085360000}"/>
    <cellStyle name="Currency [0] 7913" xfId="13914" hidden="1" xr:uid="{00000000-0005-0000-0000-00007B360000}"/>
    <cellStyle name="Currency [0] 7914" xfId="13910" hidden="1" xr:uid="{00000000-0005-0000-0000-000077360000}"/>
    <cellStyle name="Currency [0] 7915" xfId="13912" hidden="1" xr:uid="{00000000-0005-0000-0000-000079360000}"/>
    <cellStyle name="Currency [0] 7916" xfId="13980" hidden="1" xr:uid="{00000000-0005-0000-0000-0000BD360000}"/>
    <cellStyle name="Currency [0] 7917" xfId="13815" hidden="1" xr:uid="{00000000-0005-0000-0000-000018360000}"/>
    <cellStyle name="Currency [0] 7918" xfId="13958" hidden="1" xr:uid="{00000000-0005-0000-0000-0000A7360000}"/>
    <cellStyle name="Currency [0] 7919" xfId="13986" hidden="1" xr:uid="{00000000-0005-0000-0000-0000C3360000}"/>
    <cellStyle name="Currency [0] 792" xfId="931" hidden="1" xr:uid="{00000000-0005-0000-0000-0000C4030000}"/>
    <cellStyle name="Currency [0] 7920" xfId="13988" hidden="1" xr:uid="{00000000-0005-0000-0000-0000C5360000}"/>
    <cellStyle name="Currency [0] 7921" xfId="13863" hidden="1" xr:uid="{00000000-0005-0000-0000-000048360000}"/>
    <cellStyle name="Currency [0] 7922" xfId="13937" hidden="1" xr:uid="{00000000-0005-0000-0000-000092360000}"/>
    <cellStyle name="Currency [0] 7923" xfId="13893" hidden="1" xr:uid="{00000000-0005-0000-0000-000066360000}"/>
    <cellStyle name="Currency [0] 7924" xfId="13929" hidden="1" xr:uid="{00000000-0005-0000-0000-00008A360000}"/>
    <cellStyle name="Currency [0] 7925" xfId="13933" hidden="1" xr:uid="{00000000-0005-0000-0000-00008E360000}"/>
    <cellStyle name="Currency [0] 7926" xfId="13994" hidden="1" xr:uid="{00000000-0005-0000-0000-0000CB360000}"/>
    <cellStyle name="Currency [0] 7927" xfId="13810" hidden="1" xr:uid="{00000000-0005-0000-0000-000013360000}"/>
    <cellStyle name="Currency [0] 7928" xfId="13976" hidden="1" xr:uid="{00000000-0005-0000-0000-0000B9360000}"/>
    <cellStyle name="Currency [0] 7929" xfId="13999" hidden="1" xr:uid="{00000000-0005-0000-0000-0000D0360000}"/>
    <cellStyle name="Currency [0] 793" xfId="875" hidden="1" xr:uid="{00000000-0005-0000-0000-00008C030000}"/>
    <cellStyle name="Currency [0] 7930" xfId="14001" hidden="1" xr:uid="{00000000-0005-0000-0000-0000D2360000}"/>
    <cellStyle name="Currency [0] 7931" xfId="13857" hidden="1" xr:uid="{00000000-0005-0000-0000-000042360000}"/>
    <cellStyle name="Currency [0] 7932" xfId="13956" hidden="1" xr:uid="{00000000-0005-0000-0000-0000A5360000}"/>
    <cellStyle name="Currency [0] 7933" xfId="13923" hidden="1" xr:uid="{00000000-0005-0000-0000-000084360000}"/>
    <cellStyle name="Currency [0] 7934" xfId="13941" hidden="1" xr:uid="{00000000-0005-0000-0000-000096360000}"/>
    <cellStyle name="Currency [0] 7935" xfId="13938" hidden="1" xr:uid="{00000000-0005-0000-0000-000093360000}"/>
    <cellStyle name="Currency [0] 7936" xfId="14005" hidden="1" xr:uid="{00000000-0005-0000-0000-0000D6360000}"/>
    <cellStyle name="Currency [0] 7937" xfId="13890" hidden="1" xr:uid="{00000000-0005-0000-0000-000063360000}"/>
    <cellStyle name="Currency [0] 7938" xfId="13990" hidden="1" xr:uid="{00000000-0005-0000-0000-0000C7360000}"/>
    <cellStyle name="Currency [0] 7939" xfId="14012" hidden="1" xr:uid="{00000000-0005-0000-0000-0000DD360000}"/>
    <cellStyle name="Currency [0] 794" xfId="925" hidden="1" xr:uid="{00000000-0005-0000-0000-0000BE030000}"/>
    <cellStyle name="Currency [0] 7940" xfId="14014" hidden="1" xr:uid="{00000000-0005-0000-0000-0000DF360000}"/>
    <cellStyle name="Currency [0] 7941" xfId="13942" hidden="1" xr:uid="{00000000-0005-0000-0000-000097360000}"/>
    <cellStyle name="Currency [0] 7942" xfId="13974" hidden="1" xr:uid="{00000000-0005-0000-0000-0000B7360000}"/>
    <cellStyle name="Currency [0] 7943" xfId="13826" hidden="1" xr:uid="{00000000-0005-0000-0000-000023360000}"/>
    <cellStyle name="Currency [0] 7944" xfId="13960" hidden="1" xr:uid="{00000000-0005-0000-0000-0000A9360000}"/>
    <cellStyle name="Currency [0] 7945" xfId="13957" hidden="1" xr:uid="{00000000-0005-0000-0000-0000A6360000}"/>
    <cellStyle name="Currency [0] 7946" xfId="14018" hidden="1" xr:uid="{00000000-0005-0000-0000-0000E3360000}"/>
    <cellStyle name="Currency [0] 7947" xfId="13853" hidden="1" xr:uid="{00000000-0005-0000-0000-00003E360000}"/>
    <cellStyle name="Currency [0] 7948" xfId="14002" hidden="1" xr:uid="{00000000-0005-0000-0000-0000D3360000}"/>
    <cellStyle name="Currency [0] 7949" xfId="14022" hidden="1" xr:uid="{00000000-0005-0000-0000-0000E7360000}"/>
    <cellStyle name="Currency [0] 795" xfId="935" hidden="1" xr:uid="{00000000-0005-0000-0000-0000C8030000}"/>
    <cellStyle name="Currency [0] 7950" xfId="14024" hidden="1" xr:uid="{00000000-0005-0000-0000-0000E9360000}"/>
    <cellStyle name="Currency [0] 7951" xfId="13961" hidden="1" xr:uid="{00000000-0005-0000-0000-0000AA360000}"/>
    <cellStyle name="Currency [0] 7952" xfId="13989" hidden="1" xr:uid="{00000000-0005-0000-0000-0000C6360000}"/>
    <cellStyle name="Currency [0] 7953" xfId="13949" hidden="1" xr:uid="{00000000-0005-0000-0000-00009E360000}"/>
    <cellStyle name="Currency [0] 7954" xfId="13978" hidden="1" xr:uid="{00000000-0005-0000-0000-0000BB360000}"/>
    <cellStyle name="Currency [0] 7955" xfId="13975" hidden="1" xr:uid="{00000000-0005-0000-0000-0000B8360000}"/>
    <cellStyle name="Currency [0] 7956" xfId="14028" hidden="1" xr:uid="{00000000-0005-0000-0000-0000ED360000}"/>
    <cellStyle name="Currency [0] 7957" xfId="13856" hidden="1" xr:uid="{00000000-0005-0000-0000-000041360000}"/>
    <cellStyle name="Currency [0] 7958" xfId="14015" hidden="1" xr:uid="{00000000-0005-0000-0000-0000E0360000}"/>
    <cellStyle name="Currency [0] 7959" xfId="14032" hidden="1" xr:uid="{00000000-0005-0000-0000-0000F1360000}"/>
    <cellStyle name="Currency [0] 796" xfId="936" hidden="1" xr:uid="{00000000-0005-0000-0000-0000C9030000}"/>
    <cellStyle name="Currency [0] 7960" xfId="14034" hidden="1" xr:uid="{00000000-0005-0000-0000-0000F3360000}"/>
    <cellStyle name="Currency [0] 7961" xfId="13915" hidden="1" xr:uid="{00000000-0005-0000-0000-00007C360000}"/>
    <cellStyle name="Currency [0] 7962" xfId="13951" hidden="1" xr:uid="{00000000-0005-0000-0000-0000A0360000}"/>
    <cellStyle name="Currency [0] 7963" xfId="14020" hidden="1" xr:uid="{00000000-0005-0000-0000-0000E5360000}"/>
    <cellStyle name="Currency [0] 7964" xfId="14008" hidden="1" xr:uid="{00000000-0005-0000-0000-0000D9360000}"/>
    <cellStyle name="Currency [0] 7965" xfId="14025" hidden="1" xr:uid="{00000000-0005-0000-0000-0000EA360000}"/>
    <cellStyle name="Currency [0] 7966" xfId="14036" hidden="1" xr:uid="{00000000-0005-0000-0000-0000F5360000}"/>
    <cellStyle name="Currency [0] 7967" xfId="13884" hidden="1" xr:uid="{00000000-0005-0000-0000-00005D360000}"/>
    <cellStyle name="Currency [0] 7968" xfId="13948" hidden="1" xr:uid="{00000000-0005-0000-0000-00009D360000}"/>
    <cellStyle name="Currency [0] 7969" xfId="14040" hidden="1" xr:uid="{00000000-0005-0000-0000-0000F9360000}"/>
    <cellStyle name="Currency [0] 797" xfId="901" hidden="1" xr:uid="{00000000-0005-0000-0000-0000A6030000}"/>
    <cellStyle name="Currency [0] 7970" xfId="14042" hidden="1" xr:uid="{00000000-0005-0000-0000-0000FB360000}"/>
    <cellStyle name="Currency [0] 7971" xfId="13997" hidden="1" xr:uid="{00000000-0005-0000-0000-0000CE360000}"/>
    <cellStyle name="Currency [0] 7972" xfId="14009" hidden="1" xr:uid="{00000000-0005-0000-0000-0000DA360000}"/>
    <cellStyle name="Currency [0] 7973" xfId="14037" hidden="1" xr:uid="{00000000-0005-0000-0000-0000F6360000}"/>
    <cellStyle name="Currency [0] 7974" xfId="14010" hidden="1" xr:uid="{00000000-0005-0000-0000-0000DB360000}"/>
    <cellStyle name="Currency [0] 7975" xfId="14043" hidden="1" xr:uid="{00000000-0005-0000-0000-0000FC360000}"/>
    <cellStyle name="Currency [0] 7976" xfId="14045" hidden="1" xr:uid="{00000000-0005-0000-0000-0000FE360000}"/>
    <cellStyle name="Currency [0] 7977" xfId="14038" hidden="1" xr:uid="{00000000-0005-0000-0000-0000F7360000}"/>
    <cellStyle name="Currency [0] 7978" xfId="13984" hidden="1" xr:uid="{00000000-0005-0000-0000-0000C1360000}"/>
    <cellStyle name="Currency [0] 7979" xfId="14048" hidden="1" xr:uid="{00000000-0005-0000-0000-000001370000}"/>
    <cellStyle name="Currency [0] 798" xfId="916" hidden="1" xr:uid="{00000000-0005-0000-0000-0000B5030000}"/>
    <cellStyle name="Currency [0] 7980" xfId="14050" hidden="1" xr:uid="{00000000-0005-0000-0000-000003370000}"/>
    <cellStyle name="Currency [0] 7981" xfId="13767" hidden="1" xr:uid="{00000000-0005-0000-0000-0000E8350000}"/>
    <cellStyle name="Currency [0] 7982" xfId="13789" hidden="1" xr:uid="{00000000-0005-0000-0000-0000FE350000}"/>
    <cellStyle name="Currency [0] 7983" xfId="14054" hidden="1" xr:uid="{00000000-0005-0000-0000-000007370000}"/>
    <cellStyle name="Currency [0] 7984" xfId="14061" hidden="1" xr:uid="{00000000-0005-0000-0000-00000E370000}"/>
    <cellStyle name="Currency [0] 7985" xfId="14063" hidden="1" xr:uid="{00000000-0005-0000-0000-000010370000}"/>
    <cellStyle name="Currency [0] 7986" xfId="13754" hidden="1" xr:uid="{00000000-0005-0000-0000-0000DB350000}"/>
    <cellStyle name="Currency [0] 7987" xfId="14057" hidden="1" xr:uid="{00000000-0005-0000-0000-00000A370000}"/>
    <cellStyle name="Currency [0] 7988" xfId="14066" hidden="1" xr:uid="{00000000-0005-0000-0000-000013370000}"/>
    <cellStyle name="Currency [0] 7989" xfId="14068" hidden="1" xr:uid="{00000000-0005-0000-0000-000015370000}"/>
    <cellStyle name="Currency [0] 799" xfId="842" hidden="1" xr:uid="{00000000-0005-0000-0000-00006B030000}"/>
    <cellStyle name="Currency [0] 7990" xfId="14056" hidden="1" xr:uid="{00000000-0005-0000-0000-000009370000}"/>
    <cellStyle name="Currency [0] 7991" xfId="13766" hidden="1" xr:uid="{00000000-0005-0000-0000-0000E7350000}"/>
    <cellStyle name="Currency [0] 7992" xfId="14079" hidden="1" xr:uid="{00000000-0005-0000-0000-000020370000}"/>
    <cellStyle name="Currency [0] 7993" xfId="14088" hidden="1" xr:uid="{00000000-0005-0000-0000-000029370000}"/>
    <cellStyle name="Currency [0] 7994" xfId="14099" hidden="1" xr:uid="{00000000-0005-0000-0000-000034370000}"/>
    <cellStyle name="Currency [0] 7995" xfId="14105" hidden="1" xr:uid="{00000000-0005-0000-0000-00003A370000}"/>
    <cellStyle name="Currency [0] 7996" xfId="14077" hidden="1" xr:uid="{00000000-0005-0000-0000-00001E370000}"/>
    <cellStyle name="Currency [0] 7997" xfId="14095" hidden="1" xr:uid="{00000000-0005-0000-0000-000030370000}"/>
    <cellStyle name="Currency [0] 7998" xfId="14117" hidden="1" xr:uid="{00000000-0005-0000-0000-000046370000}"/>
    <cellStyle name="Currency [0] 7999" xfId="14119" hidden="1" xr:uid="{00000000-0005-0000-0000-000048370000}"/>
    <cellStyle name="Currency [0] 8" xfId="61" hidden="1" xr:uid="{00000000-0005-0000-0000-00005D000000}"/>
    <cellStyle name="Currency [0] 80" xfId="161" hidden="1" xr:uid="{00000000-0005-0000-0000-0000C2000000}"/>
    <cellStyle name="Currency [0] 800" xfId="911" hidden="1" xr:uid="{00000000-0005-0000-0000-0000B0030000}"/>
    <cellStyle name="Currency [0] 8000" xfId="14051" hidden="1" xr:uid="{00000000-0005-0000-0000-000004370000}"/>
    <cellStyle name="Currency [0] 8001" xfId="13762" hidden="1" xr:uid="{00000000-0005-0000-0000-0000E3350000}"/>
    <cellStyle name="Currency [0] 8002" xfId="14091" hidden="1" xr:uid="{00000000-0005-0000-0000-00002C370000}"/>
    <cellStyle name="Currency [0] 8003" xfId="13758" hidden="1" xr:uid="{00000000-0005-0000-0000-0000DF350000}"/>
    <cellStyle name="Currency [0] 8004" xfId="14080" hidden="1" xr:uid="{00000000-0005-0000-0000-000021370000}"/>
    <cellStyle name="Currency [0] 8005" xfId="14124" hidden="1" xr:uid="{00000000-0005-0000-0000-00004D370000}"/>
    <cellStyle name="Currency [0] 8006" xfId="14092" hidden="1" xr:uid="{00000000-0005-0000-0000-00002D370000}"/>
    <cellStyle name="Currency [0] 8007" xfId="14100" hidden="1" xr:uid="{00000000-0005-0000-0000-000035370000}"/>
    <cellStyle name="Currency [0] 8008" xfId="14136" hidden="1" xr:uid="{00000000-0005-0000-0000-000059370000}"/>
    <cellStyle name="Currency [0] 8009" xfId="14138" hidden="1" xr:uid="{00000000-0005-0000-0000-00005B370000}"/>
    <cellStyle name="Currency [0] 801" xfId="909" hidden="1" xr:uid="{00000000-0005-0000-0000-0000AE030000}"/>
    <cellStyle name="Currency [0] 8010" xfId="14094" hidden="1" xr:uid="{00000000-0005-0000-0000-00002F370000}"/>
    <cellStyle name="Currency [0] 8011" xfId="14107" hidden="1" xr:uid="{00000000-0005-0000-0000-00003C370000}"/>
    <cellStyle name="Currency [0] 8012" xfId="14112" hidden="1" xr:uid="{00000000-0005-0000-0000-000041370000}"/>
    <cellStyle name="Currency [0] 8013" xfId="14106" hidden="1" xr:uid="{00000000-0005-0000-0000-00003B370000}"/>
    <cellStyle name="Currency [0] 8014" xfId="14154" hidden="1" xr:uid="{00000000-0005-0000-0000-00006B370000}"/>
    <cellStyle name="Currency [0] 8015" xfId="14162" hidden="1" xr:uid="{00000000-0005-0000-0000-000073370000}"/>
    <cellStyle name="Currency [0] 8016" xfId="14090" hidden="1" xr:uid="{00000000-0005-0000-0000-00002B370000}"/>
    <cellStyle name="Currency [0] 8017" xfId="14148" hidden="1" xr:uid="{00000000-0005-0000-0000-000065370000}"/>
    <cellStyle name="Currency [0] 8018" xfId="14171" hidden="1" xr:uid="{00000000-0005-0000-0000-00007C370000}"/>
    <cellStyle name="Currency [0] 8019" xfId="14173" hidden="1" xr:uid="{00000000-0005-0000-0000-00007E370000}"/>
    <cellStyle name="Currency [0] 802" xfId="938" hidden="1" xr:uid="{00000000-0005-0000-0000-0000CB030000}"/>
    <cellStyle name="Currency [0] 8020" xfId="14073" hidden="1" xr:uid="{00000000-0005-0000-0000-00001A370000}"/>
    <cellStyle name="Currency [0] 8021" xfId="14083" hidden="1" xr:uid="{00000000-0005-0000-0000-000024370000}"/>
    <cellStyle name="Currency [0] 8022" xfId="14145" hidden="1" xr:uid="{00000000-0005-0000-0000-000062370000}"/>
    <cellStyle name="Currency [0] 8023" xfId="14110" hidden="1" xr:uid="{00000000-0005-0000-0000-00003F370000}"/>
    <cellStyle name="Currency [0] 8024" xfId="14059" hidden="1" xr:uid="{00000000-0005-0000-0000-00000C370000}"/>
    <cellStyle name="Currency [0] 8025" xfId="14181" hidden="1" xr:uid="{00000000-0005-0000-0000-000086370000}"/>
    <cellStyle name="Currency [0] 8026" xfId="14146" hidden="1" xr:uid="{00000000-0005-0000-0000-000063370000}"/>
    <cellStyle name="Currency [0] 8027" xfId="14157" hidden="1" xr:uid="{00000000-0005-0000-0000-00006E370000}"/>
    <cellStyle name="Currency [0] 8028" xfId="14189" hidden="1" xr:uid="{00000000-0005-0000-0000-00008E370000}"/>
    <cellStyle name="Currency [0] 8029" xfId="14191" hidden="1" xr:uid="{00000000-0005-0000-0000-000090370000}"/>
    <cellStyle name="Currency [0] 803" xfId="854" hidden="1" xr:uid="{00000000-0005-0000-0000-000077030000}"/>
    <cellStyle name="Currency [0] 8030" xfId="14143" hidden="1" xr:uid="{00000000-0005-0000-0000-000060370000}"/>
    <cellStyle name="Currency [0] 8031" xfId="14142" hidden="1" xr:uid="{00000000-0005-0000-0000-00005F370000}"/>
    <cellStyle name="Currency [0] 8032" xfId="14132" hidden="1" xr:uid="{00000000-0005-0000-0000-000055370000}"/>
    <cellStyle name="Currency [0] 8033" xfId="14128" hidden="1" xr:uid="{00000000-0005-0000-0000-000051370000}"/>
    <cellStyle name="Currency [0] 8034" xfId="14130" hidden="1" xr:uid="{00000000-0005-0000-0000-000053370000}"/>
    <cellStyle name="Currency [0] 8035" xfId="14198" hidden="1" xr:uid="{00000000-0005-0000-0000-000097370000}"/>
    <cellStyle name="Currency [0] 8036" xfId="13760" hidden="1" xr:uid="{00000000-0005-0000-0000-0000E1350000}"/>
    <cellStyle name="Currency [0] 8037" xfId="14176" hidden="1" xr:uid="{00000000-0005-0000-0000-000081370000}"/>
    <cellStyle name="Currency [0] 8038" xfId="14204" hidden="1" xr:uid="{00000000-0005-0000-0000-00009D370000}"/>
    <cellStyle name="Currency [0] 8039" xfId="14206" hidden="1" xr:uid="{00000000-0005-0000-0000-00009F370000}"/>
    <cellStyle name="Currency [0] 804" xfId="930" hidden="1" xr:uid="{00000000-0005-0000-0000-0000C3030000}"/>
    <cellStyle name="Currency [0] 8040" xfId="14081" hidden="1" xr:uid="{00000000-0005-0000-0000-000022370000}"/>
    <cellStyle name="Currency [0] 8041" xfId="14155" hidden="1" xr:uid="{00000000-0005-0000-0000-00006C370000}"/>
    <cellStyle name="Currency [0] 8042" xfId="14111" hidden="1" xr:uid="{00000000-0005-0000-0000-000040370000}"/>
    <cellStyle name="Currency [0] 8043" xfId="14147" hidden="1" xr:uid="{00000000-0005-0000-0000-000064370000}"/>
    <cellStyle name="Currency [0] 8044" xfId="14151" hidden="1" xr:uid="{00000000-0005-0000-0000-000068370000}"/>
    <cellStyle name="Currency [0] 8045" xfId="14212" hidden="1" xr:uid="{00000000-0005-0000-0000-0000A5370000}"/>
    <cellStyle name="Currency [0] 8046" xfId="13795" hidden="1" xr:uid="{00000000-0005-0000-0000-000004360000}"/>
    <cellStyle name="Currency [0] 8047" xfId="14194" hidden="1" xr:uid="{00000000-0005-0000-0000-000093370000}"/>
    <cellStyle name="Currency [0] 8048" xfId="14217" hidden="1" xr:uid="{00000000-0005-0000-0000-0000AA370000}"/>
    <cellStyle name="Currency [0] 8049" xfId="14219" hidden="1" xr:uid="{00000000-0005-0000-0000-0000AC370000}"/>
    <cellStyle name="Currency [0] 805" xfId="940" hidden="1" xr:uid="{00000000-0005-0000-0000-0000CD030000}"/>
    <cellStyle name="Currency [0] 8050" xfId="14075" hidden="1" xr:uid="{00000000-0005-0000-0000-00001C370000}"/>
    <cellStyle name="Currency [0] 8051" xfId="14174" hidden="1" xr:uid="{00000000-0005-0000-0000-00007F370000}"/>
    <cellStyle name="Currency [0] 8052" xfId="14141" hidden="1" xr:uid="{00000000-0005-0000-0000-00005E370000}"/>
    <cellStyle name="Currency [0] 8053" xfId="14159" hidden="1" xr:uid="{00000000-0005-0000-0000-000070370000}"/>
    <cellStyle name="Currency [0] 8054" xfId="14156" hidden="1" xr:uid="{00000000-0005-0000-0000-00006D370000}"/>
    <cellStyle name="Currency [0] 8055" xfId="14223" hidden="1" xr:uid="{00000000-0005-0000-0000-0000B0370000}"/>
    <cellStyle name="Currency [0] 8056" xfId="14108" hidden="1" xr:uid="{00000000-0005-0000-0000-00003D370000}"/>
    <cellStyle name="Currency [0] 8057" xfId="14208" hidden="1" xr:uid="{00000000-0005-0000-0000-0000A1370000}"/>
    <cellStyle name="Currency [0] 8058" xfId="14230" hidden="1" xr:uid="{00000000-0005-0000-0000-0000B7370000}"/>
    <cellStyle name="Currency [0] 8059" xfId="14232" hidden="1" xr:uid="{00000000-0005-0000-0000-0000B9370000}"/>
    <cellStyle name="Currency [0] 806" xfId="941" hidden="1" xr:uid="{00000000-0005-0000-0000-0000CE030000}"/>
    <cellStyle name="Currency [0] 8060" xfId="14160" hidden="1" xr:uid="{00000000-0005-0000-0000-000071370000}"/>
    <cellStyle name="Currency [0] 8061" xfId="14192" hidden="1" xr:uid="{00000000-0005-0000-0000-000091370000}"/>
    <cellStyle name="Currency [0] 8062" xfId="13840" hidden="1" xr:uid="{00000000-0005-0000-0000-000031360000}"/>
    <cellStyle name="Currency [0] 8063" xfId="14178" hidden="1" xr:uid="{00000000-0005-0000-0000-000083370000}"/>
    <cellStyle name="Currency [0] 8064" xfId="14175" hidden="1" xr:uid="{00000000-0005-0000-0000-000080370000}"/>
    <cellStyle name="Currency [0] 8065" xfId="14236" hidden="1" xr:uid="{00000000-0005-0000-0000-0000BD370000}"/>
    <cellStyle name="Currency [0] 8066" xfId="14071" hidden="1" xr:uid="{00000000-0005-0000-0000-000018370000}"/>
    <cellStyle name="Currency [0] 8067" xfId="14220" hidden="1" xr:uid="{00000000-0005-0000-0000-0000AD370000}"/>
    <cellStyle name="Currency [0] 8068" xfId="14240" hidden="1" xr:uid="{00000000-0005-0000-0000-0000C1370000}"/>
    <cellStyle name="Currency [0] 8069" xfId="14242" hidden="1" xr:uid="{00000000-0005-0000-0000-0000C3370000}"/>
    <cellStyle name="Currency [0] 807" xfId="912" hidden="1" xr:uid="{00000000-0005-0000-0000-0000B1030000}"/>
    <cellStyle name="Currency [0] 8070" xfId="14179" hidden="1" xr:uid="{00000000-0005-0000-0000-000084370000}"/>
    <cellStyle name="Currency [0] 8071" xfId="14207" hidden="1" xr:uid="{00000000-0005-0000-0000-0000A0370000}"/>
    <cellStyle name="Currency [0] 8072" xfId="14167" hidden="1" xr:uid="{00000000-0005-0000-0000-000078370000}"/>
    <cellStyle name="Currency [0] 8073" xfId="14196" hidden="1" xr:uid="{00000000-0005-0000-0000-000095370000}"/>
    <cellStyle name="Currency [0] 8074" xfId="14193" hidden="1" xr:uid="{00000000-0005-0000-0000-000092370000}"/>
    <cellStyle name="Currency [0] 8075" xfId="14246" hidden="1" xr:uid="{00000000-0005-0000-0000-0000C7370000}"/>
    <cellStyle name="Currency [0] 8076" xfId="14074" hidden="1" xr:uid="{00000000-0005-0000-0000-00001B370000}"/>
    <cellStyle name="Currency [0] 8077" xfId="14233" hidden="1" xr:uid="{00000000-0005-0000-0000-0000BA370000}"/>
    <cellStyle name="Currency [0] 8078" xfId="14250" hidden="1" xr:uid="{00000000-0005-0000-0000-0000CB370000}"/>
    <cellStyle name="Currency [0] 8079" xfId="14252" hidden="1" xr:uid="{00000000-0005-0000-0000-0000CD370000}"/>
    <cellStyle name="Currency [0] 808" xfId="924" hidden="1" xr:uid="{00000000-0005-0000-0000-0000BD030000}"/>
    <cellStyle name="Currency [0] 8080" xfId="14133" hidden="1" xr:uid="{00000000-0005-0000-0000-000056370000}"/>
    <cellStyle name="Currency [0] 8081" xfId="14169" hidden="1" xr:uid="{00000000-0005-0000-0000-00007A370000}"/>
    <cellStyle name="Currency [0] 8082" xfId="14238" hidden="1" xr:uid="{00000000-0005-0000-0000-0000BF370000}"/>
    <cellStyle name="Currency [0] 8083" xfId="14226" hidden="1" xr:uid="{00000000-0005-0000-0000-0000B3370000}"/>
    <cellStyle name="Currency [0] 8084" xfId="14243" hidden="1" xr:uid="{00000000-0005-0000-0000-0000C4370000}"/>
    <cellStyle name="Currency [0] 8085" xfId="14254" hidden="1" xr:uid="{00000000-0005-0000-0000-0000CF370000}"/>
    <cellStyle name="Currency [0] 8086" xfId="14102" hidden="1" xr:uid="{00000000-0005-0000-0000-000037370000}"/>
    <cellStyle name="Currency [0] 8087" xfId="14166" hidden="1" xr:uid="{00000000-0005-0000-0000-000077370000}"/>
    <cellStyle name="Currency [0] 8088" xfId="14258" hidden="1" xr:uid="{00000000-0005-0000-0000-0000D3370000}"/>
    <cellStyle name="Currency [0] 8089" xfId="14260" hidden="1" xr:uid="{00000000-0005-0000-0000-0000D5370000}"/>
    <cellStyle name="Currency [0] 809" xfId="904" hidden="1" xr:uid="{00000000-0005-0000-0000-0000A9030000}"/>
    <cellStyle name="Currency [0] 8090" xfId="14215" hidden="1" xr:uid="{00000000-0005-0000-0000-0000A8370000}"/>
    <cellStyle name="Currency [0] 8091" xfId="14227" hidden="1" xr:uid="{00000000-0005-0000-0000-0000B4370000}"/>
    <cellStyle name="Currency [0] 8092" xfId="14255" hidden="1" xr:uid="{00000000-0005-0000-0000-0000D0370000}"/>
    <cellStyle name="Currency [0] 8093" xfId="14228" hidden="1" xr:uid="{00000000-0005-0000-0000-0000B5370000}"/>
    <cellStyle name="Currency [0] 8094" xfId="14261" hidden="1" xr:uid="{00000000-0005-0000-0000-0000D6370000}"/>
    <cellStyle name="Currency [0] 8095" xfId="14263" hidden="1" xr:uid="{00000000-0005-0000-0000-0000D8370000}"/>
    <cellStyle name="Currency [0] 8096" xfId="14256" hidden="1" xr:uid="{00000000-0005-0000-0000-0000D1370000}"/>
    <cellStyle name="Currency [0] 8097" xfId="14202" hidden="1" xr:uid="{00000000-0005-0000-0000-00009B370000}"/>
    <cellStyle name="Currency [0] 8098" xfId="14265" hidden="1" xr:uid="{00000000-0005-0000-0000-0000DA370000}"/>
    <cellStyle name="Currency [0] 8099" xfId="14267" hidden="1" xr:uid="{00000000-0005-0000-0000-0000DC370000}"/>
    <cellStyle name="Currency [0] 81" xfId="129" hidden="1" xr:uid="{00000000-0005-0000-0000-0000A2000000}"/>
    <cellStyle name="Currency [0] 810" xfId="919" hidden="1" xr:uid="{00000000-0005-0000-0000-0000B8030000}"/>
    <cellStyle name="Currency [0] 8100" xfId="13779" hidden="1" xr:uid="{00000000-0005-0000-0000-0000F4350000}"/>
    <cellStyle name="Currency [0] 8101" xfId="13757" hidden="1" xr:uid="{00000000-0005-0000-0000-0000DE350000}"/>
    <cellStyle name="Currency [0] 8102" xfId="14273" hidden="1" xr:uid="{00000000-0005-0000-0000-0000E2370000}"/>
    <cellStyle name="Currency [0] 8103" xfId="14279" hidden="1" xr:uid="{00000000-0005-0000-0000-0000E8370000}"/>
    <cellStyle name="Currency [0] 8104" xfId="14281" hidden="1" xr:uid="{00000000-0005-0000-0000-0000EA370000}"/>
    <cellStyle name="Currency [0] 8105" xfId="13774" hidden="1" xr:uid="{00000000-0005-0000-0000-0000EF350000}"/>
    <cellStyle name="Currency [0] 8106" xfId="14275" hidden="1" xr:uid="{00000000-0005-0000-0000-0000E4370000}"/>
    <cellStyle name="Currency [0] 8107" xfId="14283" hidden="1" xr:uid="{00000000-0005-0000-0000-0000EC370000}"/>
    <cellStyle name="Currency [0] 8108" xfId="14285" hidden="1" xr:uid="{00000000-0005-0000-0000-0000EE370000}"/>
    <cellStyle name="Currency [0] 8109" xfId="14274" hidden="1" xr:uid="{00000000-0005-0000-0000-0000E3370000}"/>
    <cellStyle name="Currency [0] 811" xfId="917" hidden="1" xr:uid="{00000000-0005-0000-0000-0000B6030000}"/>
    <cellStyle name="Currency [0] 8110" xfId="13780" hidden="1" xr:uid="{00000000-0005-0000-0000-0000F5350000}"/>
    <cellStyle name="Currency [0] 8111" xfId="14296" hidden="1" xr:uid="{00000000-0005-0000-0000-0000F9370000}"/>
    <cellStyle name="Currency [0] 8112" xfId="14305" hidden="1" xr:uid="{00000000-0005-0000-0000-000002380000}"/>
    <cellStyle name="Currency [0] 8113" xfId="14316" hidden="1" xr:uid="{00000000-0005-0000-0000-00000D380000}"/>
    <cellStyle name="Currency [0] 8114" xfId="14322" hidden="1" xr:uid="{00000000-0005-0000-0000-000013380000}"/>
    <cellStyle name="Currency [0] 8115" xfId="14294" hidden="1" xr:uid="{00000000-0005-0000-0000-0000F7370000}"/>
    <cellStyle name="Currency [0] 8116" xfId="14312" hidden="1" xr:uid="{00000000-0005-0000-0000-000009380000}"/>
    <cellStyle name="Currency [0] 8117" xfId="14334" hidden="1" xr:uid="{00000000-0005-0000-0000-00001F380000}"/>
    <cellStyle name="Currency [0] 8118" xfId="14336" hidden="1" xr:uid="{00000000-0005-0000-0000-000021380000}"/>
    <cellStyle name="Currency [0] 8119" xfId="14270" hidden="1" xr:uid="{00000000-0005-0000-0000-0000DF370000}"/>
    <cellStyle name="Currency [0] 812" xfId="943" hidden="1" xr:uid="{00000000-0005-0000-0000-0000D0030000}"/>
    <cellStyle name="Currency [0] 8120" xfId="13784" hidden="1" xr:uid="{00000000-0005-0000-0000-0000F9350000}"/>
    <cellStyle name="Currency [0] 8121" xfId="14308" hidden="1" xr:uid="{00000000-0005-0000-0000-000005380000}"/>
    <cellStyle name="Currency [0] 8122" xfId="13800" hidden="1" xr:uid="{00000000-0005-0000-0000-000009360000}"/>
    <cellStyle name="Currency [0] 8123" xfId="14297" hidden="1" xr:uid="{00000000-0005-0000-0000-0000FA370000}"/>
    <cellStyle name="Currency [0] 8124" xfId="14341" hidden="1" xr:uid="{00000000-0005-0000-0000-000026380000}"/>
    <cellStyle name="Currency [0] 8125" xfId="14309" hidden="1" xr:uid="{00000000-0005-0000-0000-000006380000}"/>
    <cellStyle name="Currency [0] 8126" xfId="14317" hidden="1" xr:uid="{00000000-0005-0000-0000-00000E380000}"/>
    <cellStyle name="Currency [0] 8127" xfId="14353" hidden="1" xr:uid="{00000000-0005-0000-0000-000032380000}"/>
    <cellStyle name="Currency [0] 8128" xfId="14355" hidden="1" xr:uid="{00000000-0005-0000-0000-000034380000}"/>
    <cellStyle name="Currency [0] 8129" xfId="14311" hidden="1" xr:uid="{00000000-0005-0000-0000-000008380000}"/>
    <cellStyle name="Currency [0] 813" xfId="856" hidden="1" xr:uid="{00000000-0005-0000-0000-000079030000}"/>
    <cellStyle name="Currency [0] 8130" xfId="14324" hidden="1" xr:uid="{00000000-0005-0000-0000-000015380000}"/>
    <cellStyle name="Currency [0] 8131" xfId="14329" hidden="1" xr:uid="{00000000-0005-0000-0000-00001A380000}"/>
    <cellStyle name="Currency [0] 8132" xfId="14323" hidden="1" xr:uid="{00000000-0005-0000-0000-000014380000}"/>
    <cellStyle name="Currency [0] 8133" xfId="14371" hidden="1" xr:uid="{00000000-0005-0000-0000-000044380000}"/>
    <cellStyle name="Currency [0] 8134" xfId="14379" hidden="1" xr:uid="{00000000-0005-0000-0000-00004C380000}"/>
    <cellStyle name="Currency [0] 8135" xfId="14307" hidden="1" xr:uid="{00000000-0005-0000-0000-000004380000}"/>
    <cellStyle name="Currency [0] 8136" xfId="14365" hidden="1" xr:uid="{00000000-0005-0000-0000-00003E380000}"/>
    <cellStyle name="Currency [0] 8137" xfId="14388" hidden="1" xr:uid="{00000000-0005-0000-0000-000055380000}"/>
    <cellStyle name="Currency [0] 8138" xfId="14390" hidden="1" xr:uid="{00000000-0005-0000-0000-000057380000}"/>
    <cellStyle name="Currency [0] 8139" xfId="14290" hidden="1" xr:uid="{00000000-0005-0000-0000-0000F3370000}"/>
    <cellStyle name="Currency [0] 814" xfId="937" hidden="1" xr:uid="{00000000-0005-0000-0000-0000CA030000}"/>
    <cellStyle name="Currency [0] 8140" xfId="14300" hidden="1" xr:uid="{00000000-0005-0000-0000-0000FD370000}"/>
    <cellStyle name="Currency [0] 8141" xfId="14362" hidden="1" xr:uid="{00000000-0005-0000-0000-00003B380000}"/>
    <cellStyle name="Currency [0] 8142" xfId="14327" hidden="1" xr:uid="{00000000-0005-0000-0000-000018380000}"/>
    <cellStyle name="Currency [0] 8143" xfId="14277" hidden="1" xr:uid="{00000000-0005-0000-0000-0000E6370000}"/>
    <cellStyle name="Currency [0] 8144" xfId="14398" hidden="1" xr:uid="{00000000-0005-0000-0000-00005F380000}"/>
    <cellStyle name="Currency [0] 8145" xfId="14363" hidden="1" xr:uid="{00000000-0005-0000-0000-00003C380000}"/>
    <cellStyle name="Currency [0] 8146" xfId="14374" hidden="1" xr:uid="{00000000-0005-0000-0000-000047380000}"/>
    <cellStyle name="Currency [0] 8147" xfId="14406" hidden="1" xr:uid="{00000000-0005-0000-0000-000067380000}"/>
    <cellStyle name="Currency [0] 8148" xfId="14408" hidden="1" xr:uid="{00000000-0005-0000-0000-000069380000}"/>
    <cellStyle name="Currency [0] 8149" xfId="14360" hidden="1" xr:uid="{00000000-0005-0000-0000-000039380000}"/>
    <cellStyle name="Currency [0] 815" xfId="944" hidden="1" xr:uid="{00000000-0005-0000-0000-0000D1030000}"/>
    <cellStyle name="Currency [0] 8150" xfId="14359" hidden="1" xr:uid="{00000000-0005-0000-0000-000038380000}"/>
    <cellStyle name="Currency [0] 8151" xfId="14349" hidden="1" xr:uid="{00000000-0005-0000-0000-00002E380000}"/>
    <cellStyle name="Currency [0] 8152" xfId="14345" hidden="1" xr:uid="{00000000-0005-0000-0000-00002A380000}"/>
    <cellStyle name="Currency [0] 8153" xfId="14347" hidden="1" xr:uid="{00000000-0005-0000-0000-00002C380000}"/>
    <cellStyle name="Currency [0] 8154" xfId="14415" hidden="1" xr:uid="{00000000-0005-0000-0000-000070380000}"/>
    <cellStyle name="Currency [0] 8155" xfId="13786" hidden="1" xr:uid="{00000000-0005-0000-0000-0000FB350000}"/>
    <cellStyle name="Currency [0] 8156" xfId="14393" hidden="1" xr:uid="{00000000-0005-0000-0000-00005A380000}"/>
    <cellStyle name="Currency [0] 8157" xfId="14421" hidden="1" xr:uid="{00000000-0005-0000-0000-000076380000}"/>
    <cellStyle name="Currency [0] 8158" xfId="14423" hidden="1" xr:uid="{00000000-0005-0000-0000-000078380000}"/>
    <cellStyle name="Currency [0] 8159" xfId="14298" hidden="1" xr:uid="{00000000-0005-0000-0000-0000FB370000}"/>
    <cellStyle name="Currency [0] 816" xfId="945" hidden="1" xr:uid="{00000000-0005-0000-0000-0000D2030000}"/>
    <cellStyle name="Currency [0] 8160" xfId="14372" hidden="1" xr:uid="{00000000-0005-0000-0000-000045380000}"/>
    <cellStyle name="Currency [0] 8161" xfId="14328" hidden="1" xr:uid="{00000000-0005-0000-0000-000019380000}"/>
    <cellStyle name="Currency [0] 8162" xfId="14364" hidden="1" xr:uid="{00000000-0005-0000-0000-00003D380000}"/>
    <cellStyle name="Currency [0] 8163" xfId="14368" hidden="1" xr:uid="{00000000-0005-0000-0000-000041380000}"/>
    <cellStyle name="Currency [0] 8164" xfId="14429" hidden="1" xr:uid="{00000000-0005-0000-0000-00007E380000}"/>
    <cellStyle name="Currency [0] 8165" xfId="13773" hidden="1" xr:uid="{00000000-0005-0000-0000-0000EE350000}"/>
    <cellStyle name="Currency [0] 8166" xfId="14411" hidden="1" xr:uid="{00000000-0005-0000-0000-00006C380000}"/>
    <cellStyle name="Currency [0] 8167" xfId="14434" hidden="1" xr:uid="{00000000-0005-0000-0000-000083380000}"/>
    <cellStyle name="Currency [0] 8168" xfId="14436" hidden="1" xr:uid="{00000000-0005-0000-0000-000085380000}"/>
    <cellStyle name="Currency [0] 8169" xfId="14292" hidden="1" xr:uid="{00000000-0005-0000-0000-0000F5370000}"/>
    <cellStyle name="Currency [0] 817" xfId="885" hidden="1" xr:uid="{00000000-0005-0000-0000-000096030000}"/>
    <cellStyle name="Currency [0] 8170" xfId="14391" hidden="1" xr:uid="{00000000-0005-0000-0000-000058380000}"/>
    <cellStyle name="Currency [0] 8171" xfId="14358" hidden="1" xr:uid="{00000000-0005-0000-0000-000037380000}"/>
    <cellStyle name="Currency [0] 8172" xfId="14376" hidden="1" xr:uid="{00000000-0005-0000-0000-000049380000}"/>
    <cellStyle name="Currency [0] 8173" xfId="14373" hidden="1" xr:uid="{00000000-0005-0000-0000-000046380000}"/>
    <cellStyle name="Currency [0] 8174" xfId="14440" hidden="1" xr:uid="{00000000-0005-0000-0000-000089380000}"/>
    <cellStyle name="Currency [0] 8175" xfId="14325" hidden="1" xr:uid="{00000000-0005-0000-0000-000016380000}"/>
    <cellStyle name="Currency [0] 8176" xfId="14425" hidden="1" xr:uid="{00000000-0005-0000-0000-00007A380000}"/>
    <cellStyle name="Currency [0] 8177" xfId="14447" hidden="1" xr:uid="{00000000-0005-0000-0000-000090380000}"/>
    <cellStyle name="Currency [0] 8178" xfId="14449" hidden="1" xr:uid="{00000000-0005-0000-0000-000092380000}"/>
    <cellStyle name="Currency [0] 8179" xfId="14377" hidden="1" xr:uid="{00000000-0005-0000-0000-00004A380000}"/>
    <cellStyle name="Currency [0] 818" xfId="905" hidden="1" xr:uid="{00000000-0005-0000-0000-0000AA030000}"/>
    <cellStyle name="Currency [0] 8180" xfId="14409" hidden="1" xr:uid="{00000000-0005-0000-0000-00006A380000}"/>
    <cellStyle name="Currency [0] 8181" xfId="13752" hidden="1" xr:uid="{00000000-0005-0000-0000-0000D9350000}"/>
    <cellStyle name="Currency [0] 8182" xfId="14395" hidden="1" xr:uid="{00000000-0005-0000-0000-00005C380000}"/>
    <cellStyle name="Currency [0] 8183" xfId="14392" hidden="1" xr:uid="{00000000-0005-0000-0000-000059380000}"/>
    <cellStyle name="Currency [0] 8184" xfId="14453" hidden="1" xr:uid="{00000000-0005-0000-0000-000096380000}"/>
    <cellStyle name="Currency [0] 8185" xfId="14288" hidden="1" xr:uid="{00000000-0005-0000-0000-0000F1370000}"/>
    <cellStyle name="Currency [0] 8186" xfId="14437" hidden="1" xr:uid="{00000000-0005-0000-0000-000086380000}"/>
    <cellStyle name="Currency [0] 8187" xfId="14457" hidden="1" xr:uid="{00000000-0005-0000-0000-00009A380000}"/>
    <cellStyle name="Currency [0] 8188" xfId="14459" hidden="1" xr:uid="{00000000-0005-0000-0000-00009C380000}"/>
    <cellStyle name="Currency [0] 8189" xfId="14396" hidden="1" xr:uid="{00000000-0005-0000-0000-00005D380000}"/>
    <cellStyle name="Currency [0] 819" xfId="939" hidden="1" xr:uid="{00000000-0005-0000-0000-0000CC030000}"/>
    <cellStyle name="Currency [0] 8190" xfId="14424" hidden="1" xr:uid="{00000000-0005-0000-0000-000079380000}"/>
    <cellStyle name="Currency [0] 8191" xfId="14384" hidden="1" xr:uid="{00000000-0005-0000-0000-000051380000}"/>
    <cellStyle name="Currency [0] 8192" xfId="14413" hidden="1" xr:uid="{00000000-0005-0000-0000-00006E380000}"/>
    <cellStyle name="Currency [0] 8193" xfId="14410" hidden="1" xr:uid="{00000000-0005-0000-0000-00006B380000}"/>
    <cellStyle name="Currency [0] 8194" xfId="14463" hidden="1" xr:uid="{00000000-0005-0000-0000-0000A0380000}"/>
    <cellStyle name="Currency [0] 8195" xfId="14291" hidden="1" xr:uid="{00000000-0005-0000-0000-0000F4370000}"/>
    <cellStyle name="Currency [0] 8196" xfId="14450" hidden="1" xr:uid="{00000000-0005-0000-0000-000093380000}"/>
    <cellStyle name="Currency [0] 8197" xfId="14467" hidden="1" xr:uid="{00000000-0005-0000-0000-0000A4380000}"/>
    <cellStyle name="Currency [0] 8198" xfId="14469" hidden="1" xr:uid="{00000000-0005-0000-0000-0000A6380000}"/>
    <cellStyle name="Currency [0] 8199" xfId="14350" hidden="1" xr:uid="{00000000-0005-0000-0000-00002F380000}"/>
    <cellStyle name="Currency [0] 82" xfId="141" hidden="1" xr:uid="{00000000-0005-0000-0000-0000AE000000}"/>
    <cellStyle name="Currency [0] 820" xfId="932" hidden="1" xr:uid="{00000000-0005-0000-0000-0000C5030000}"/>
    <cellStyle name="Currency [0] 8200" xfId="14386" hidden="1" xr:uid="{00000000-0005-0000-0000-000053380000}"/>
    <cellStyle name="Currency [0] 8201" xfId="14455" hidden="1" xr:uid="{00000000-0005-0000-0000-000098380000}"/>
    <cellStyle name="Currency [0] 8202" xfId="14443" hidden="1" xr:uid="{00000000-0005-0000-0000-00008C380000}"/>
    <cellStyle name="Currency [0] 8203" xfId="14460" hidden="1" xr:uid="{00000000-0005-0000-0000-00009D380000}"/>
    <cellStyle name="Currency [0] 8204" xfId="14471" hidden="1" xr:uid="{00000000-0005-0000-0000-0000A8380000}"/>
    <cellStyle name="Currency [0] 8205" xfId="14319" hidden="1" xr:uid="{00000000-0005-0000-0000-000010380000}"/>
    <cellStyle name="Currency [0] 8206" xfId="14383" hidden="1" xr:uid="{00000000-0005-0000-0000-000050380000}"/>
    <cellStyle name="Currency [0] 8207" xfId="14475" hidden="1" xr:uid="{00000000-0005-0000-0000-0000AC380000}"/>
    <cellStyle name="Currency [0] 8208" xfId="14477" hidden="1" xr:uid="{00000000-0005-0000-0000-0000AE380000}"/>
    <cellStyle name="Currency [0] 8209" xfId="14432" hidden="1" xr:uid="{00000000-0005-0000-0000-000081380000}"/>
    <cellStyle name="Currency [0] 821" xfId="942" hidden="1" xr:uid="{00000000-0005-0000-0000-0000CF030000}"/>
    <cellStyle name="Currency [0] 8210" xfId="14444" hidden="1" xr:uid="{00000000-0005-0000-0000-00008D380000}"/>
    <cellStyle name="Currency [0] 8211" xfId="14472" hidden="1" xr:uid="{00000000-0005-0000-0000-0000A9380000}"/>
    <cellStyle name="Currency [0] 8212" xfId="14445" hidden="1" xr:uid="{00000000-0005-0000-0000-00008E380000}"/>
    <cellStyle name="Currency [0] 8213" xfId="14478" hidden="1" xr:uid="{00000000-0005-0000-0000-0000AF380000}"/>
    <cellStyle name="Currency [0] 8214" xfId="14480" hidden="1" xr:uid="{00000000-0005-0000-0000-0000B1380000}"/>
    <cellStyle name="Currency [0] 8215" xfId="14473" hidden="1" xr:uid="{00000000-0005-0000-0000-0000AA380000}"/>
    <cellStyle name="Currency [0] 8216" xfId="14419" hidden="1" xr:uid="{00000000-0005-0000-0000-000074380000}"/>
    <cellStyle name="Currency [0] 8217" xfId="14482" hidden="1" xr:uid="{00000000-0005-0000-0000-0000B3380000}"/>
    <cellStyle name="Currency [0] 8218" xfId="14484" hidden="1" xr:uid="{00000000-0005-0000-0000-0000B5380000}"/>
    <cellStyle name="Currency [0] 8219" xfId="13846" hidden="1" xr:uid="{00000000-0005-0000-0000-000037360000}"/>
    <cellStyle name="Currency [0] 822" xfId="946" hidden="1" xr:uid="{00000000-0005-0000-0000-0000D3030000}"/>
    <cellStyle name="Currency [0] 8220" xfId="13787" hidden="1" xr:uid="{00000000-0005-0000-0000-0000FC350000}"/>
    <cellStyle name="Currency [0] 8221" xfId="14490" hidden="1" xr:uid="{00000000-0005-0000-0000-0000BB380000}"/>
    <cellStyle name="Currency [0] 8222" xfId="14496" hidden="1" xr:uid="{00000000-0005-0000-0000-0000C1380000}"/>
    <cellStyle name="Currency [0] 8223" xfId="14498" hidden="1" xr:uid="{00000000-0005-0000-0000-0000C3380000}"/>
    <cellStyle name="Currency [0] 8224" xfId="13777" hidden="1" xr:uid="{00000000-0005-0000-0000-0000F2350000}"/>
    <cellStyle name="Currency [0] 8225" xfId="14492" hidden="1" xr:uid="{00000000-0005-0000-0000-0000BD380000}"/>
    <cellStyle name="Currency [0] 8226" xfId="14500" hidden="1" xr:uid="{00000000-0005-0000-0000-0000C5380000}"/>
    <cellStyle name="Currency [0] 8227" xfId="14502" hidden="1" xr:uid="{00000000-0005-0000-0000-0000C7380000}"/>
    <cellStyle name="Currency [0] 8228" xfId="14491" hidden="1" xr:uid="{00000000-0005-0000-0000-0000BC380000}"/>
    <cellStyle name="Currency [0] 8229" xfId="13822" hidden="1" xr:uid="{00000000-0005-0000-0000-00001F360000}"/>
    <cellStyle name="Currency [0] 823" xfId="871" hidden="1" xr:uid="{00000000-0005-0000-0000-000088030000}"/>
    <cellStyle name="Currency [0] 8230" xfId="14513" hidden="1" xr:uid="{00000000-0005-0000-0000-0000D2380000}"/>
    <cellStyle name="Currency [0] 8231" xfId="14522" hidden="1" xr:uid="{00000000-0005-0000-0000-0000DB380000}"/>
    <cellStyle name="Currency [0] 8232" xfId="14533" hidden="1" xr:uid="{00000000-0005-0000-0000-0000E6380000}"/>
    <cellStyle name="Currency [0] 8233" xfId="14539" hidden="1" xr:uid="{00000000-0005-0000-0000-0000EC380000}"/>
    <cellStyle name="Currency [0] 8234" xfId="14511" hidden="1" xr:uid="{00000000-0005-0000-0000-0000D0380000}"/>
    <cellStyle name="Currency [0] 8235" xfId="14529" hidden="1" xr:uid="{00000000-0005-0000-0000-0000E2380000}"/>
    <cellStyle name="Currency [0] 8236" xfId="14551" hidden="1" xr:uid="{00000000-0005-0000-0000-0000F8380000}"/>
    <cellStyle name="Currency [0] 8237" xfId="14553" hidden="1" xr:uid="{00000000-0005-0000-0000-0000FA380000}"/>
    <cellStyle name="Currency [0] 8238" xfId="14487" hidden="1" xr:uid="{00000000-0005-0000-0000-0000B8380000}"/>
    <cellStyle name="Currency [0] 8239" xfId="13776" hidden="1" xr:uid="{00000000-0005-0000-0000-0000F1350000}"/>
    <cellStyle name="Currency [0] 824" xfId="903" hidden="1" xr:uid="{00000000-0005-0000-0000-0000A8030000}"/>
    <cellStyle name="Currency [0] 8240" xfId="14525" hidden="1" xr:uid="{00000000-0005-0000-0000-0000DE380000}"/>
    <cellStyle name="Currency [0] 8241" xfId="13755" hidden="1" xr:uid="{00000000-0005-0000-0000-0000DC350000}"/>
    <cellStyle name="Currency [0] 8242" xfId="14514" hidden="1" xr:uid="{00000000-0005-0000-0000-0000D3380000}"/>
    <cellStyle name="Currency [0] 8243" xfId="14558" hidden="1" xr:uid="{00000000-0005-0000-0000-0000FF380000}"/>
    <cellStyle name="Currency [0] 8244" xfId="14526" hidden="1" xr:uid="{00000000-0005-0000-0000-0000DF380000}"/>
    <cellStyle name="Currency [0] 8245" xfId="14534" hidden="1" xr:uid="{00000000-0005-0000-0000-0000E7380000}"/>
    <cellStyle name="Currency [0] 8246" xfId="14570" hidden="1" xr:uid="{00000000-0005-0000-0000-00000B390000}"/>
    <cellStyle name="Currency [0] 8247" xfId="14572" hidden="1" xr:uid="{00000000-0005-0000-0000-00000D390000}"/>
    <cellStyle name="Currency [0] 8248" xfId="14528" hidden="1" xr:uid="{00000000-0005-0000-0000-0000E1380000}"/>
    <cellStyle name="Currency [0] 8249" xfId="14541" hidden="1" xr:uid="{00000000-0005-0000-0000-0000EE380000}"/>
    <cellStyle name="Currency [0] 825" xfId="949" hidden="1" xr:uid="{00000000-0005-0000-0000-0000D6030000}"/>
    <cellStyle name="Currency [0] 8250" xfId="14546" hidden="1" xr:uid="{00000000-0005-0000-0000-0000F3380000}"/>
    <cellStyle name="Currency [0] 8251" xfId="14540" hidden="1" xr:uid="{00000000-0005-0000-0000-0000ED380000}"/>
    <cellStyle name="Currency [0] 8252" xfId="14588" hidden="1" xr:uid="{00000000-0005-0000-0000-00001D390000}"/>
    <cellStyle name="Currency [0] 8253" xfId="14596" hidden="1" xr:uid="{00000000-0005-0000-0000-000025390000}"/>
    <cellStyle name="Currency [0] 8254" xfId="14524" hidden="1" xr:uid="{00000000-0005-0000-0000-0000DD380000}"/>
    <cellStyle name="Currency [0] 8255" xfId="14582" hidden="1" xr:uid="{00000000-0005-0000-0000-000017390000}"/>
    <cellStyle name="Currency [0] 8256" xfId="14605" hidden="1" xr:uid="{00000000-0005-0000-0000-00002E390000}"/>
    <cellStyle name="Currency [0] 8257" xfId="14607" hidden="1" xr:uid="{00000000-0005-0000-0000-000030390000}"/>
    <cellStyle name="Currency [0] 8258" xfId="14507" hidden="1" xr:uid="{00000000-0005-0000-0000-0000CC380000}"/>
    <cellStyle name="Currency [0] 8259" xfId="14517" hidden="1" xr:uid="{00000000-0005-0000-0000-0000D6380000}"/>
    <cellStyle name="Currency [0] 826" xfId="950" hidden="1" xr:uid="{00000000-0005-0000-0000-0000D7030000}"/>
    <cellStyle name="Currency [0] 8260" xfId="14579" hidden="1" xr:uid="{00000000-0005-0000-0000-000014390000}"/>
    <cellStyle name="Currency [0] 8261" xfId="14544" hidden="1" xr:uid="{00000000-0005-0000-0000-0000F1380000}"/>
    <cellStyle name="Currency [0] 8262" xfId="14494" hidden="1" xr:uid="{00000000-0005-0000-0000-0000BF380000}"/>
    <cellStyle name="Currency [0] 8263" xfId="14615" hidden="1" xr:uid="{00000000-0005-0000-0000-000038390000}"/>
    <cellStyle name="Currency [0] 8264" xfId="14580" hidden="1" xr:uid="{00000000-0005-0000-0000-000015390000}"/>
    <cellStyle name="Currency [0] 8265" xfId="14591" hidden="1" xr:uid="{00000000-0005-0000-0000-000020390000}"/>
    <cellStyle name="Currency [0] 8266" xfId="14623" hidden="1" xr:uid="{00000000-0005-0000-0000-000040390000}"/>
    <cellStyle name="Currency [0] 8267" xfId="14625" hidden="1" xr:uid="{00000000-0005-0000-0000-000042390000}"/>
    <cellStyle name="Currency [0] 8268" xfId="14577" hidden="1" xr:uid="{00000000-0005-0000-0000-000012390000}"/>
    <cellStyle name="Currency [0] 8269" xfId="14576" hidden="1" xr:uid="{00000000-0005-0000-0000-000011390000}"/>
    <cellStyle name="Currency [0] 827" xfId="927" hidden="1" xr:uid="{00000000-0005-0000-0000-0000C0030000}"/>
    <cellStyle name="Currency [0] 8270" xfId="14566" hidden="1" xr:uid="{00000000-0005-0000-0000-000007390000}"/>
    <cellStyle name="Currency [0] 8271" xfId="14562" hidden="1" xr:uid="{00000000-0005-0000-0000-000003390000}"/>
    <cellStyle name="Currency [0] 8272" xfId="14564" hidden="1" xr:uid="{00000000-0005-0000-0000-000005390000}"/>
    <cellStyle name="Currency [0] 8273" xfId="14632" hidden="1" xr:uid="{00000000-0005-0000-0000-000049390000}"/>
    <cellStyle name="Currency [0] 8274" xfId="13791" hidden="1" xr:uid="{00000000-0005-0000-0000-000000360000}"/>
    <cellStyle name="Currency [0] 8275" xfId="14610" hidden="1" xr:uid="{00000000-0005-0000-0000-000033390000}"/>
    <cellStyle name="Currency [0] 8276" xfId="14638" hidden="1" xr:uid="{00000000-0005-0000-0000-00004F390000}"/>
    <cellStyle name="Currency [0] 8277" xfId="14640" hidden="1" xr:uid="{00000000-0005-0000-0000-000051390000}"/>
    <cellStyle name="Currency [0] 8278" xfId="14515" hidden="1" xr:uid="{00000000-0005-0000-0000-0000D4380000}"/>
    <cellStyle name="Currency [0] 8279" xfId="14589" hidden="1" xr:uid="{00000000-0005-0000-0000-00001E390000}"/>
    <cellStyle name="Currency [0] 828" xfId="933" hidden="1" xr:uid="{00000000-0005-0000-0000-0000C6030000}"/>
    <cellStyle name="Currency [0] 8280" xfId="14545" hidden="1" xr:uid="{00000000-0005-0000-0000-0000F2380000}"/>
    <cellStyle name="Currency [0] 8281" xfId="14581" hidden="1" xr:uid="{00000000-0005-0000-0000-000016390000}"/>
    <cellStyle name="Currency [0] 8282" xfId="14585" hidden="1" xr:uid="{00000000-0005-0000-0000-00001A390000}"/>
    <cellStyle name="Currency [0] 8283" xfId="14646" hidden="1" xr:uid="{00000000-0005-0000-0000-000057390000}"/>
    <cellStyle name="Currency [0] 8284" xfId="13804" hidden="1" xr:uid="{00000000-0005-0000-0000-00000D360000}"/>
    <cellStyle name="Currency [0] 8285" xfId="14628" hidden="1" xr:uid="{00000000-0005-0000-0000-000045390000}"/>
    <cellStyle name="Currency [0] 8286" xfId="14651" hidden="1" xr:uid="{00000000-0005-0000-0000-00005C390000}"/>
    <cellStyle name="Currency [0] 8287" xfId="14653" hidden="1" xr:uid="{00000000-0005-0000-0000-00005E390000}"/>
    <cellStyle name="Currency [0] 8288" xfId="14509" hidden="1" xr:uid="{00000000-0005-0000-0000-0000CE380000}"/>
    <cellStyle name="Currency [0] 8289" xfId="14608" hidden="1" xr:uid="{00000000-0005-0000-0000-000031390000}"/>
    <cellStyle name="Currency [0] 829" xfId="947" hidden="1" xr:uid="{00000000-0005-0000-0000-0000D4030000}"/>
    <cellStyle name="Currency [0] 8290" xfId="14575" hidden="1" xr:uid="{00000000-0005-0000-0000-000010390000}"/>
    <cellStyle name="Currency [0] 8291" xfId="14593" hidden="1" xr:uid="{00000000-0005-0000-0000-000022390000}"/>
    <cellStyle name="Currency [0] 8292" xfId="14590" hidden="1" xr:uid="{00000000-0005-0000-0000-00001F390000}"/>
    <cellStyle name="Currency [0] 8293" xfId="14657" hidden="1" xr:uid="{00000000-0005-0000-0000-000062390000}"/>
    <cellStyle name="Currency [0] 8294" xfId="14542" hidden="1" xr:uid="{00000000-0005-0000-0000-0000EF380000}"/>
    <cellStyle name="Currency [0] 8295" xfId="14642" hidden="1" xr:uid="{00000000-0005-0000-0000-000053390000}"/>
    <cellStyle name="Currency [0] 8296" xfId="14664" hidden="1" xr:uid="{00000000-0005-0000-0000-000069390000}"/>
    <cellStyle name="Currency [0] 8297" xfId="14666" hidden="1" xr:uid="{00000000-0005-0000-0000-00006B390000}"/>
    <cellStyle name="Currency [0] 8298" xfId="14594" hidden="1" xr:uid="{00000000-0005-0000-0000-000023390000}"/>
    <cellStyle name="Currency [0] 8299" xfId="14626" hidden="1" xr:uid="{00000000-0005-0000-0000-000043390000}"/>
    <cellStyle name="Currency [0] 83" xfId="103" hidden="1" xr:uid="{00000000-0005-0000-0000-000088000000}"/>
    <cellStyle name="Currency [0] 830" xfId="934" hidden="1" xr:uid="{00000000-0005-0000-0000-0000C7030000}"/>
    <cellStyle name="Currency [0] 8300" xfId="13756" hidden="1" xr:uid="{00000000-0005-0000-0000-0000DD350000}"/>
    <cellStyle name="Currency [0] 8301" xfId="14612" hidden="1" xr:uid="{00000000-0005-0000-0000-000035390000}"/>
    <cellStyle name="Currency [0] 8302" xfId="14609" hidden="1" xr:uid="{00000000-0005-0000-0000-000032390000}"/>
    <cellStyle name="Currency [0] 8303" xfId="14670" hidden="1" xr:uid="{00000000-0005-0000-0000-00006F390000}"/>
    <cellStyle name="Currency [0] 8304" xfId="14505" hidden="1" xr:uid="{00000000-0005-0000-0000-0000CA380000}"/>
    <cellStyle name="Currency [0] 8305" xfId="14654" hidden="1" xr:uid="{00000000-0005-0000-0000-00005F390000}"/>
    <cellStyle name="Currency [0] 8306" xfId="14674" hidden="1" xr:uid="{00000000-0005-0000-0000-000073390000}"/>
    <cellStyle name="Currency [0] 8307" xfId="14676" hidden="1" xr:uid="{00000000-0005-0000-0000-000075390000}"/>
    <cellStyle name="Currency [0] 8308" xfId="14613" hidden="1" xr:uid="{00000000-0005-0000-0000-000036390000}"/>
    <cellStyle name="Currency [0] 8309" xfId="14641" hidden="1" xr:uid="{00000000-0005-0000-0000-000052390000}"/>
    <cellStyle name="Currency [0] 831" xfId="951" hidden="1" xr:uid="{00000000-0005-0000-0000-0000D8030000}"/>
    <cellStyle name="Currency [0] 8310" xfId="14601" hidden="1" xr:uid="{00000000-0005-0000-0000-00002A390000}"/>
    <cellStyle name="Currency [0] 8311" xfId="14630" hidden="1" xr:uid="{00000000-0005-0000-0000-000047390000}"/>
    <cellStyle name="Currency [0] 8312" xfId="14627" hidden="1" xr:uid="{00000000-0005-0000-0000-000044390000}"/>
    <cellStyle name="Currency [0] 8313" xfId="14680" hidden="1" xr:uid="{00000000-0005-0000-0000-000079390000}"/>
    <cellStyle name="Currency [0] 8314" xfId="14508" hidden="1" xr:uid="{00000000-0005-0000-0000-0000CD380000}"/>
    <cellStyle name="Currency [0] 8315" xfId="14667" hidden="1" xr:uid="{00000000-0005-0000-0000-00006C390000}"/>
    <cellStyle name="Currency [0] 8316" xfId="14684" hidden="1" xr:uid="{00000000-0005-0000-0000-00007D390000}"/>
    <cellStyle name="Currency [0] 8317" xfId="14686" hidden="1" xr:uid="{00000000-0005-0000-0000-00007F390000}"/>
    <cellStyle name="Currency [0] 8318" xfId="14567" hidden="1" xr:uid="{00000000-0005-0000-0000-000008390000}"/>
    <cellStyle name="Currency [0] 8319" xfId="14603" hidden="1" xr:uid="{00000000-0005-0000-0000-00002C390000}"/>
    <cellStyle name="Currency [0] 832" xfId="952" hidden="1" xr:uid="{00000000-0005-0000-0000-0000D9030000}"/>
    <cellStyle name="Currency [0] 8320" xfId="14672" hidden="1" xr:uid="{00000000-0005-0000-0000-000071390000}"/>
    <cellStyle name="Currency [0] 8321" xfId="14660" hidden="1" xr:uid="{00000000-0005-0000-0000-000065390000}"/>
    <cellStyle name="Currency [0] 8322" xfId="14677" hidden="1" xr:uid="{00000000-0005-0000-0000-000076390000}"/>
    <cellStyle name="Currency [0] 8323" xfId="14688" hidden="1" xr:uid="{00000000-0005-0000-0000-000081390000}"/>
    <cellStyle name="Currency [0] 8324" xfId="14536" hidden="1" xr:uid="{00000000-0005-0000-0000-0000E9380000}"/>
    <cellStyle name="Currency [0] 8325" xfId="14600" hidden="1" xr:uid="{00000000-0005-0000-0000-000029390000}"/>
    <cellStyle name="Currency [0] 8326" xfId="14692" hidden="1" xr:uid="{00000000-0005-0000-0000-000085390000}"/>
    <cellStyle name="Currency [0] 8327" xfId="14694" hidden="1" xr:uid="{00000000-0005-0000-0000-000087390000}"/>
    <cellStyle name="Currency [0] 8328" xfId="14649" hidden="1" xr:uid="{00000000-0005-0000-0000-00005A390000}"/>
    <cellStyle name="Currency [0] 8329" xfId="14661" hidden="1" xr:uid="{00000000-0005-0000-0000-000066390000}"/>
    <cellStyle name="Currency [0] 833" xfId="948" hidden="1" xr:uid="{00000000-0005-0000-0000-0000D5030000}"/>
    <cellStyle name="Currency [0] 8330" xfId="14689" hidden="1" xr:uid="{00000000-0005-0000-0000-000082390000}"/>
    <cellStyle name="Currency [0] 8331" xfId="14662" hidden="1" xr:uid="{00000000-0005-0000-0000-000067390000}"/>
    <cellStyle name="Currency [0] 8332" xfId="14695" hidden="1" xr:uid="{00000000-0005-0000-0000-000088390000}"/>
    <cellStyle name="Currency [0] 8333" xfId="14697" hidden="1" xr:uid="{00000000-0005-0000-0000-00008A390000}"/>
    <cellStyle name="Currency [0] 8334" xfId="14690" hidden="1" xr:uid="{00000000-0005-0000-0000-000083390000}"/>
    <cellStyle name="Currency [0] 8335" xfId="14636" hidden="1" xr:uid="{00000000-0005-0000-0000-00004D390000}"/>
    <cellStyle name="Currency [0] 8336" xfId="14699" hidden="1" xr:uid="{00000000-0005-0000-0000-00008C390000}"/>
    <cellStyle name="Currency [0] 8337" xfId="14701" hidden="1" xr:uid="{00000000-0005-0000-0000-00008E390000}"/>
    <cellStyle name="Currency [0] 8338" xfId="99" hidden="1" xr:uid="{00000000-0005-0000-0000-000084000000}"/>
    <cellStyle name="Currency [0] 8339" xfId="14703" hidden="1" xr:uid="{00000000-0005-0000-0000-000090390000}"/>
    <cellStyle name="Currency [0] 834" xfId="921" hidden="1" xr:uid="{00000000-0005-0000-0000-0000BA030000}"/>
    <cellStyle name="Currency [0] 8340" xfId="14705" hidden="1" xr:uid="{00000000-0005-0000-0000-000092390000}"/>
    <cellStyle name="Currency [0] 8341" xfId="14707" hidden="1" xr:uid="{00000000-0005-0000-0000-000094390000}"/>
    <cellStyle name="Currency [0] 8342" xfId="14709" hidden="1" xr:uid="{00000000-0005-0000-0000-000096390000}"/>
    <cellStyle name="Currency [0] 8343" xfId="14711" hidden="1" xr:uid="{00000000-0005-0000-0000-000098390000}"/>
    <cellStyle name="Currency [0] 8344" xfId="14716" hidden="1" xr:uid="{00000000-0005-0000-0000-00009D390000}"/>
    <cellStyle name="Currency [0] 8345" xfId="14723" hidden="1" xr:uid="{00000000-0005-0000-0000-0000A4390000}"/>
    <cellStyle name="Currency [0] 8346" xfId="14726" hidden="1" xr:uid="{00000000-0005-0000-0000-0000A7390000}"/>
    <cellStyle name="Currency [0] 8347" xfId="14730" hidden="1" xr:uid="{00000000-0005-0000-0000-0000AB390000}"/>
    <cellStyle name="Currency [0] 8348" xfId="14731" hidden="1" xr:uid="{00000000-0005-0000-0000-0000AC390000}"/>
    <cellStyle name="Currency [0] 8349" xfId="14722" hidden="1" xr:uid="{00000000-0005-0000-0000-0000A3390000}"/>
    <cellStyle name="Currency [0] 835" xfId="953" hidden="1" xr:uid="{00000000-0005-0000-0000-0000DA030000}"/>
    <cellStyle name="Currency [0] 8350" xfId="14728" hidden="1" xr:uid="{00000000-0005-0000-0000-0000A9390000}"/>
    <cellStyle name="Currency [0] 8351" xfId="14732" hidden="1" xr:uid="{00000000-0005-0000-0000-0000AD390000}"/>
    <cellStyle name="Currency [0] 8352" xfId="14733" hidden="1" xr:uid="{00000000-0005-0000-0000-0000AE390000}"/>
    <cellStyle name="Currency [0] 8353" xfId="14727" hidden="1" xr:uid="{00000000-0005-0000-0000-0000A8390000}"/>
    <cellStyle name="Currency [0] 8354" xfId="14717" hidden="1" xr:uid="{00000000-0005-0000-0000-00009E390000}"/>
    <cellStyle name="Currency [0] 8355" xfId="14739" hidden="1" xr:uid="{00000000-0005-0000-0000-0000B4390000}"/>
    <cellStyle name="Currency [0] 8356" xfId="14743" hidden="1" xr:uid="{00000000-0005-0000-0000-0000B8390000}"/>
    <cellStyle name="Currency [0] 8357" xfId="14749" hidden="1" xr:uid="{00000000-0005-0000-0000-0000BE390000}"/>
    <cellStyle name="Currency [0] 8358" xfId="14752" hidden="1" xr:uid="{00000000-0005-0000-0000-0000C1390000}"/>
    <cellStyle name="Currency [0] 8359" xfId="14738" hidden="1" xr:uid="{00000000-0005-0000-0000-0000B3390000}"/>
    <cellStyle name="Currency [0] 836" xfId="954" hidden="1" xr:uid="{00000000-0005-0000-0000-0000DB030000}"/>
    <cellStyle name="Currency [0] 8360" xfId="14748" hidden="1" xr:uid="{00000000-0005-0000-0000-0000BD390000}"/>
    <cellStyle name="Currency [0] 8361" xfId="14759" hidden="1" xr:uid="{00000000-0005-0000-0000-0000C8390000}"/>
    <cellStyle name="Currency [0] 8362" xfId="14760" hidden="1" xr:uid="{00000000-0005-0000-0000-0000C9390000}"/>
    <cellStyle name="Currency [0] 8363" xfId="14725" hidden="1" xr:uid="{00000000-0005-0000-0000-0000A6390000}"/>
    <cellStyle name="Currency [0] 8364" xfId="14719" hidden="1" xr:uid="{00000000-0005-0000-0000-0000A0390000}"/>
    <cellStyle name="Currency [0] 8365" xfId="14745" hidden="1" xr:uid="{00000000-0005-0000-0000-0000BA390000}"/>
    <cellStyle name="Currency [0] 8366" xfId="14721" hidden="1" xr:uid="{00000000-0005-0000-0000-0000A2390000}"/>
    <cellStyle name="Currency [0] 8367" xfId="14740" hidden="1" xr:uid="{00000000-0005-0000-0000-0000B5390000}"/>
    <cellStyle name="Currency [0] 8368" xfId="14761" hidden="1" xr:uid="{00000000-0005-0000-0000-0000CA390000}"/>
    <cellStyle name="Currency [0] 8369" xfId="14746" hidden="1" xr:uid="{00000000-0005-0000-0000-0000BB390000}"/>
    <cellStyle name="Currency [0] 837" xfId="818" hidden="1" xr:uid="{00000000-0005-0000-0000-000053030000}"/>
    <cellStyle name="Currency [0] 8370" xfId="14750" hidden="1" xr:uid="{00000000-0005-0000-0000-0000BF390000}"/>
    <cellStyle name="Currency [0] 8371" xfId="14766" hidden="1" xr:uid="{00000000-0005-0000-0000-0000CF390000}"/>
    <cellStyle name="Currency [0] 8372" xfId="14767" hidden="1" xr:uid="{00000000-0005-0000-0000-0000D0390000}"/>
    <cellStyle name="Currency [0] 8373" xfId="14747" hidden="1" xr:uid="{00000000-0005-0000-0000-0000BC390000}"/>
    <cellStyle name="Currency [0] 8374" xfId="14754" hidden="1" xr:uid="{00000000-0005-0000-0000-0000C3390000}"/>
    <cellStyle name="Currency [0] 8375" xfId="14758" hidden="1" xr:uid="{00000000-0005-0000-0000-0000C7390000}"/>
    <cellStyle name="Currency [0] 8376" xfId="14753" hidden="1" xr:uid="{00000000-0005-0000-0000-0000C2390000}"/>
    <cellStyle name="Currency [0] 8377" xfId="14776" hidden="1" xr:uid="{00000000-0005-0000-0000-0000D9390000}"/>
    <cellStyle name="Currency [0] 8378" xfId="14782" hidden="1" xr:uid="{00000000-0005-0000-0000-0000DF390000}"/>
    <cellStyle name="Currency [0] 8379" xfId="14744" hidden="1" xr:uid="{00000000-0005-0000-0000-0000B9390000}"/>
    <cellStyle name="Currency [0] 838" xfId="828" hidden="1" xr:uid="{00000000-0005-0000-0000-00005D030000}"/>
    <cellStyle name="Currency [0] 8380" xfId="14774" hidden="1" xr:uid="{00000000-0005-0000-0000-0000D7390000}"/>
    <cellStyle name="Currency [0] 8381" xfId="14786" hidden="1" xr:uid="{00000000-0005-0000-0000-0000E3390000}"/>
    <cellStyle name="Currency [0] 8382" xfId="14787" hidden="1" xr:uid="{00000000-0005-0000-0000-0000E4390000}"/>
    <cellStyle name="Currency [0] 8383" xfId="14735" hidden="1" xr:uid="{00000000-0005-0000-0000-0000B0390000}"/>
    <cellStyle name="Currency [0] 8384" xfId="14742" hidden="1" xr:uid="{00000000-0005-0000-0000-0000B7390000}"/>
    <cellStyle name="Currency [0] 8385" xfId="14771" hidden="1" xr:uid="{00000000-0005-0000-0000-0000D4390000}"/>
    <cellStyle name="Currency [0] 8386" xfId="14756" hidden="1" xr:uid="{00000000-0005-0000-0000-0000C5390000}"/>
    <cellStyle name="Currency [0] 8387" xfId="14729" hidden="1" xr:uid="{00000000-0005-0000-0000-0000AA390000}"/>
    <cellStyle name="Currency [0] 8388" xfId="14793" hidden="1" xr:uid="{00000000-0005-0000-0000-0000EA390000}"/>
    <cellStyle name="Currency [0] 8389" xfId="14772" hidden="1" xr:uid="{00000000-0005-0000-0000-0000D5390000}"/>
    <cellStyle name="Currency [0] 839" xfId="956" hidden="1" xr:uid="{00000000-0005-0000-0000-0000DD030000}"/>
    <cellStyle name="Currency [0] 8390" xfId="14779" hidden="1" xr:uid="{00000000-0005-0000-0000-0000DC390000}"/>
    <cellStyle name="Currency [0] 8391" xfId="14794" hidden="1" xr:uid="{00000000-0005-0000-0000-0000EB390000}"/>
    <cellStyle name="Currency [0] 8392" xfId="14795" hidden="1" xr:uid="{00000000-0005-0000-0000-0000EC390000}"/>
    <cellStyle name="Currency [0] 8393" xfId="14770" hidden="1" xr:uid="{00000000-0005-0000-0000-0000D3390000}"/>
    <cellStyle name="Currency [0] 8394" xfId="14769" hidden="1" xr:uid="{00000000-0005-0000-0000-0000D2390000}"/>
    <cellStyle name="Currency [0] 8395" xfId="14764" hidden="1" xr:uid="{00000000-0005-0000-0000-0000CD390000}"/>
    <cellStyle name="Currency [0] 8396" xfId="14762" hidden="1" xr:uid="{00000000-0005-0000-0000-0000CB390000}"/>
    <cellStyle name="Currency [0] 8397" xfId="14763" hidden="1" xr:uid="{00000000-0005-0000-0000-0000CC390000}"/>
    <cellStyle name="Currency [0] 8398" xfId="14800" hidden="1" xr:uid="{00000000-0005-0000-0000-0000F1390000}"/>
    <cellStyle name="Currency [0] 8399" xfId="14720" hidden="1" xr:uid="{00000000-0005-0000-0000-0000A1390000}"/>
    <cellStyle name="Currency [0] 84" xfId="136" hidden="1" xr:uid="{00000000-0005-0000-0000-0000A9000000}"/>
    <cellStyle name="Currency [0] 840" xfId="960" hidden="1" xr:uid="{00000000-0005-0000-0000-0000E1030000}"/>
    <cellStyle name="Currency [0] 8400" xfId="14790" hidden="1" xr:uid="{00000000-0005-0000-0000-0000E7390000}"/>
    <cellStyle name="Currency [0] 8401" xfId="14802" hidden="1" xr:uid="{00000000-0005-0000-0000-0000F3390000}"/>
    <cellStyle name="Currency [0] 8402" xfId="14803" hidden="1" xr:uid="{00000000-0005-0000-0000-0000F4390000}"/>
    <cellStyle name="Currency [0] 8403" xfId="14741" hidden="1" xr:uid="{00000000-0005-0000-0000-0000B6390000}"/>
    <cellStyle name="Currency [0] 8404" xfId="14777" hidden="1" xr:uid="{00000000-0005-0000-0000-0000DA390000}"/>
    <cellStyle name="Currency [0] 8405" xfId="14757" hidden="1" xr:uid="{00000000-0005-0000-0000-0000C6390000}"/>
    <cellStyle name="Currency [0] 8406" xfId="14773" hidden="1" xr:uid="{00000000-0005-0000-0000-0000D6390000}"/>
    <cellStyle name="Currency [0] 8407" xfId="14775" hidden="1" xr:uid="{00000000-0005-0000-0000-0000D8390000}"/>
    <cellStyle name="Currency [0] 8408" xfId="14806" hidden="1" xr:uid="{00000000-0005-0000-0000-0000F7390000}"/>
    <cellStyle name="Currency [0] 8409" xfId="14718" hidden="1" xr:uid="{00000000-0005-0000-0000-00009F390000}"/>
    <cellStyle name="Currency [0] 841" xfId="961" hidden="1" xr:uid="{00000000-0005-0000-0000-0000E2030000}"/>
    <cellStyle name="Currency [0] 8410" xfId="14798" hidden="1" xr:uid="{00000000-0005-0000-0000-0000EF390000}"/>
    <cellStyle name="Currency [0] 8411" xfId="14808" hidden="1" xr:uid="{00000000-0005-0000-0000-0000F9390000}"/>
    <cellStyle name="Currency [0] 8412" xfId="14809" hidden="1" xr:uid="{00000000-0005-0000-0000-0000FA390000}"/>
    <cellStyle name="Currency [0] 8413" xfId="14737" hidden="1" xr:uid="{00000000-0005-0000-0000-0000B2390000}"/>
    <cellStyle name="Currency [0] 8414" xfId="14788" hidden="1" xr:uid="{00000000-0005-0000-0000-0000E5390000}"/>
    <cellStyle name="Currency [0] 8415" xfId="14768" hidden="1" xr:uid="{00000000-0005-0000-0000-0000D1390000}"/>
    <cellStyle name="Currency [0] 8416" xfId="14780" hidden="1" xr:uid="{00000000-0005-0000-0000-0000DD390000}"/>
    <cellStyle name="Currency [0] 8417" xfId="14778" hidden="1" xr:uid="{00000000-0005-0000-0000-0000DB390000}"/>
    <cellStyle name="Currency [0] 8418" xfId="14811" hidden="1" xr:uid="{00000000-0005-0000-0000-0000FC390000}"/>
    <cellStyle name="Currency [0] 8419" xfId="14755" hidden="1" xr:uid="{00000000-0005-0000-0000-0000C4390000}"/>
    <cellStyle name="Currency [0] 842" xfId="810" hidden="1" xr:uid="{00000000-0005-0000-0000-00004B030000}"/>
    <cellStyle name="Currency [0] 8420" xfId="14805" hidden="1" xr:uid="{00000000-0005-0000-0000-0000F6390000}"/>
    <cellStyle name="Currency [0] 8421" xfId="14815" hidden="1" xr:uid="{00000000-0005-0000-0000-0000003A0000}"/>
    <cellStyle name="Currency [0] 8422" xfId="14816" hidden="1" xr:uid="{00000000-0005-0000-0000-0000013A0000}"/>
    <cellStyle name="Currency [0] 8423" xfId="14781" hidden="1" xr:uid="{00000000-0005-0000-0000-0000DE390000}"/>
    <cellStyle name="Currency [0] 8424" xfId="14796" hidden="1" xr:uid="{00000000-0005-0000-0000-0000ED390000}"/>
    <cellStyle name="Currency [0] 8425" xfId="14724" hidden="1" xr:uid="{00000000-0005-0000-0000-0000A5390000}"/>
    <cellStyle name="Currency [0] 8426" xfId="14791" hidden="1" xr:uid="{00000000-0005-0000-0000-0000E8390000}"/>
    <cellStyle name="Currency [0] 8427" xfId="14789" hidden="1" xr:uid="{00000000-0005-0000-0000-0000E6390000}"/>
    <cellStyle name="Currency [0] 8428" xfId="14818" hidden="1" xr:uid="{00000000-0005-0000-0000-0000033A0000}"/>
    <cellStyle name="Currency [0] 8429" xfId="14734" hidden="1" xr:uid="{00000000-0005-0000-0000-0000AF390000}"/>
    <cellStyle name="Currency [0] 843" xfId="958" hidden="1" xr:uid="{00000000-0005-0000-0000-0000DF030000}"/>
    <cellStyle name="Currency [0] 8430" xfId="14810" hidden="1" xr:uid="{00000000-0005-0000-0000-0000FB390000}"/>
    <cellStyle name="Currency [0] 8431" xfId="14820" hidden="1" xr:uid="{00000000-0005-0000-0000-0000053A0000}"/>
    <cellStyle name="Currency [0] 8432" xfId="14821" hidden="1" xr:uid="{00000000-0005-0000-0000-0000063A0000}"/>
    <cellStyle name="Currency [0] 8433" xfId="14792" hidden="1" xr:uid="{00000000-0005-0000-0000-0000E9390000}"/>
    <cellStyle name="Currency [0] 8434" xfId="14804" hidden="1" xr:uid="{00000000-0005-0000-0000-0000F5390000}"/>
    <cellStyle name="Currency [0] 8435" xfId="14784" hidden="1" xr:uid="{00000000-0005-0000-0000-0000E1390000}"/>
    <cellStyle name="Currency [0] 8436" xfId="14799" hidden="1" xr:uid="{00000000-0005-0000-0000-0000F0390000}"/>
    <cellStyle name="Currency [0] 8437" xfId="14797" hidden="1" xr:uid="{00000000-0005-0000-0000-0000EE390000}"/>
    <cellStyle name="Currency [0] 8438" xfId="14823" hidden="1" xr:uid="{00000000-0005-0000-0000-0000083A0000}"/>
    <cellStyle name="Currency [0] 8439" xfId="14736" hidden="1" xr:uid="{00000000-0005-0000-0000-0000B1390000}"/>
    <cellStyle name="Currency [0] 844" xfId="962" hidden="1" xr:uid="{00000000-0005-0000-0000-0000E3030000}"/>
    <cellStyle name="Currency [0] 8440" xfId="14817" hidden="1" xr:uid="{00000000-0005-0000-0000-0000023A0000}"/>
    <cellStyle name="Currency [0] 8441" xfId="14824" hidden="1" xr:uid="{00000000-0005-0000-0000-0000093A0000}"/>
    <cellStyle name="Currency [0] 8442" xfId="14825" hidden="1" xr:uid="{00000000-0005-0000-0000-00000A3A0000}"/>
    <cellStyle name="Currency [0] 8443" xfId="14765" hidden="1" xr:uid="{00000000-0005-0000-0000-0000CE390000}"/>
    <cellStyle name="Currency [0] 8444" xfId="14785" hidden="1" xr:uid="{00000000-0005-0000-0000-0000E2390000}"/>
    <cellStyle name="Currency [0] 8445" xfId="14819" hidden="1" xr:uid="{00000000-0005-0000-0000-0000043A0000}"/>
    <cellStyle name="Currency [0] 8446" xfId="14812" hidden="1" xr:uid="{00000000-0005-0000-0000-0000FD390000}"/>
    <cellStyle name="Currency [0] 8447" xfId="14822" hidden="1" xr:uid="{00000000-0005-0000-0000-0000073A0000}"/>
    <cellStyle name="Currency [0] 8448" xfId="14826" hidden="1" xr:uid="{00000000-0005-0000-0000-00000B3A0000}"/>
    <cellStyle name="Currency [0] 8449" xfId="14751" hidden="1" xr:uid="{00000000-0005-0000-0000-0000C0390000}"/>
    <cellStyle name="Currency [0] 845" xfId="963" hidden="1" xr:uid="{00000000-0005-0000-0000-0000E4030000}"/>
    <cellStyle name="Currency [0] 8450" xfId="14783" hidden="1" xr:uid="{00000000-0005-0000-0000-0000E0390000}"/>
    <cellStyle name="Currency [0] 8451" xfId="14829" hidden="1" xr:uid="{00000000-0005-0000-0000-00000E3A0000}"/>
    <cellStyle name="Currency [0] 8452" xfId="14830" hidden="1" xr:uid="{00000000-0005-0000-0000-00000F3A0000}"/>
    <cellStyle name="Currency [0] 8453" xfId="14807" hidden="1" xr:uid="{00000000-0005-0000-0000-0000F8390000}"/>
    <cellStyle name="Currency [0] 8454" xfId="14813" hidden="1" xr:uid="{00000000-0005-0000-0000-0000FE390000}"/>
    <cellStyle name="Currency [0] 8455" xfId="14827" hidden="1" xr:uid="{00000000-0005-0000-0000-00000C3A0000}"/>
    <cellStyle name="Currency [0] 8456" xfId="14814" hidden="1" xr:uid="{00000000-0005-0000-0000-0000FF390000}"/>
    <cellStyle name="Currency [0] 8457" xfId="14831" hidden="1" xr:uid="{00000000-0005-0000-0000-0000103A0000}"/>
    <cellStyle name="Currency [0] 8458" xfId="14832" hidden="1" xr:uid="{00000000-0005-0000-0000-0000113A0000}"/>
    <cellStyle name="Currency [0] 8459" xfId="14828" hidden="1" xr:uid="{00000000-0005-0000-0000-00000D3A0000}"/>
    <cellStyle name="Currency [0] 846" xfId="957" hidden="1" xr:uid="{00000000-0005-0000-0000-0000DE030000}"/>
    <cellStyle name="Currency [0] 8460" xfId="14801" hidden="1" xr:uid="{00000000-0005-0000-0000-0000F2390000}"/>
    <cellStyle name="Currency [0] 8461" xfId="14833" hidden="1" xr:uid="{00000000-0005-0000-0000-0000123A0000}"/>
    <cellStyle name="Currency [0] 8462" xfId="14834" hidden="1" xr:uid="{00000000-0005-0000-0000-0000133A0000}"/>
    <cellStyle name="Currency [0] 8463" xfId="14859" hidden="1" xr:uid="{00000000-0005-0000-0000-00002C3A0000}"/>
    <cellStyle name="Currency [0] 8464" xfId="14867" hidden="1" xr:uid="{00000000-0005-0000-0000-0000343A0000}"/>
    <cellStyle name="Currency [0] 8465" xfId="14870" hidden="1" xr:uid="{00000000-0005-0000-0000-0000373A0000}"/>
    <cellStyle name="Currency [0] 8466" xfId="14874" hidden="1" xr:uid="{00000000-0005-0000-0000-00003B3A0000}"/>
    <cellStyle name="Currency [0] 8467" xfId="14876" hidden="1" xr:uid="{00000000-0005-0000-0000-00003D3A0000}"/>
    <cellStyle name="Currency [0] 8468" xfId="14866" hidden="1" xr:uid="{00000000-0005-0000-0000-0000333A0000}"/>
    <cellStyle name="Currency [0] 8469" xfId="14872" hidden="1" xr:uid="{00000000-0005-0000-0000-0000393A0000}"/>
    <cellStyle name="Currency [0] 847" xfId="817" hidden="1" xr:uid="{00000000-0005-0000-0000-000052030000}"/>
    <cellStyle name="Currency [0] 8470" xfId="14878" hidden="1" xr:uid="{00000000-0005-0000-0000-00003F3A0000}"/>
    <cellStyle name="Currency [0] 8471" xfId="14879" hidden="1" xr:uid="{00000000-0005-0000-0000-0000403A0000}"/>
    <cellStyle name="Currency [0] 8472" xfId="14871" hidden="1" xr:uid="{00000000-0005-0000-0000-0000383A0000}"/>
    <cellStyle name="Currency [0] 8473" xfId="14860" hidden="1" xr:uid="{00000000-0005-0000-0000-00002D3A0000}"/>
    <cellStyle name="Currency [0] 8474" xfId="14885" hidden="1" xr:uid="{00000000-0005-0000-0000-0000463A0000}"/>
    <cellStyle name="Currency [0] 8475" xfId="14889" hidden="1" xr:uid="{00000000-0005-0000-0000-00004A3A0000}"/>
    <cellStyle name="Currency [0] 8476" xfId="14895" hidden="1" xr:uid="{00000000-0005-0000-0000-0000503A0000}"/>
    <cellStyle name="Currency [0] 8477" xfId="14898" hidden="1" xr:uid="{00000000-0005-0000-0000-0000533A0000}"/>
    <cellStyle name="Currency [0] 8478" xfId="14884" hidden="1" xr:uid="{00000000-0005-0000-0000-0000453A0000}"/>
    <cellStyle name="Currency [0] 8479" xfId="14894" hidden="1" xr:uid="{00000000-0005-0000-0000-00004F3A0000}"/>
    <cellStyle name="Currency [0] 848" xfId="969" hidden="1" xr:uid="{00000000-0005-0000-0000-0000EA030000}"/>
    <cellStyle name="Currency [0] 8480" xfId="14905" hidden="1" xr:uid="{00000000-0005-0000-0000-00005A3A0000}"/>
    <cellStyle name="Currency [0] 8481" xfId="14906" hidden="1" xr:uid="{00000000-0005-0000-0000-00005B3A0000}"/>
    <cellStyle name="Currency [0] 8482" xfId="14869" hidden="1" xr:uid="{00000000-0005-0000-0000-0000363A0000}"/>
    <cellStyle name="Currency [0] 8483" xfId="14862" hidden="1" xr:uid="{00000000-0005-0000-0000-00002F3A0000}"/>
    <cellStyle name="Currency [0] 8484" xfId="14891" hidden="1" xr:uid="{00000000-0005-0000-0000-00004C3A0000}"/>
    <cellStyle name="Currency [0] 8485" xfId="14864" hidden="1" xr:uid="{00000000-0005-0000-0000-0000313A0000}"/>
    <cellStyle name="Currency [0] 8486" xfId="14886" hidden="1" xr:uid="{00000000-0005-0000-0000-0000473A0000}"/>
    <cellStyle name="Currency [0] 8487" xfId="14907" hidden="1" xr:uid="{00000000-0005-0000-0000-00005C3A0000}"/>
    <cellStyle name="Currency [0] 8488" xfId="14892" hidden="1" xr:uid="{00000000-0005-0000-0000-00004D3A0000}"/>
    <cellStyle name="Currency [0] 8489" xfId="14896" hidden="1" xr:uid="{00000000-0005-0000-0000-0000513A0000}"/>
    <cellStyle name="Currency [0] 849" xfId="973" hidden="1" xr:uid="{00000000-0005-0000-0000-0000EE030000}"/>
    <cellStyle name="Currency [0] 8490" xfId="14912" hidden="1" xr:uid="{00000000-0005-0000-0000-0000613A0000}"/>
    <cellStyle name="Currency [0] 8491" xfId="14913" hidden="1" xr:uid="{00000000-0005-0000-0000-0000623A0000}"/>
    <cellStyle name="Currency [0] 8492" xfId="14893" hidden="1" xr:uid="{00000000-0005-0000-0000-00004E3A0000}"/>
    <cellStyle name="Currency [0] 8493" xfId="14900" hidden="1" xr:uid="{00000000-0005-0000-0000-0000553A0000}"/>
    <cellStyle name="Currency [0] 8494" xfId="14904" hidden="1" xr:uid="{00000000-0005-0000-0000-0000593A0000}"/>
    <cellStyle name="Currency [0] 8495" xfId="14899" hidden="1" xr:uid="{00000000-0005-0000-0000-0000543A0000}"/>
    <cellStyle name="Currency [0] 8496" xfId="14922" hidden="1" xr:uid="{00000000-0005-0000-0000-00006B3A0000}"/>
    <cellStyle name="Currency [0] 8497" xfId="14928" hidden="1" xr:uid="{00000000-0005-0000-0000-0000713A0000}"/>
    <cellStyle name="Currency [0] 8498" xfId="14890" hidden="1" xr:uid="{00000000-0005-0000-0000-00004B3A0000}"/>
    <cellStyle name="Currency [0] 8499" xfId="14920" hidden="1" xr:uid="{00000000-0005-0000-0000-0000693A0000}"/>
    <cellStyle name="Currency [0] 85" xfId="134" hidden="1" xr:uid="{00000000-0005-0000-0000-0000A7000000}"/>
    <cellStyle name="Currency [0] 850" xfId="979" hidden="1" xr:uid="{00000000-0005-0000-0000-0000F4030000}"/>
    <cellStyle name="Currency [0] 8500" xfId="14932" hidden="1" xr:uid="{00000000-0005-0000-0000-0000753A0000}"/>
    <cellStyle name="Currency [0] 8501" xfId="14933" hidden="1" xr:uid="{00000000-0005-0000-0000-0000763A0000}"/>
    <cellStyle name="Currency [0] 8502" xfId="14881" hidden="1" xr:uid="{00000000-0005-0000-0000-0000423A0000}"/>
    <cellStyle name="Currency [0] 8503" xfId="14888" hidden="1" xr:uid="{00000000-0005-0000-0000-0000493A0000}"/>
    <cellStyle name="Currency [0] 8504" xfId="14917" hidden="1" xr:uid="{00000000-0005-0000-0000-0000663A0000}"/>
    <cellStyle name="Currency [0] 8505" xfId="14902" hidden="1" xr:uid="{00000000-0005-0000-0000-0000573A0000}"/>
    <cellStyle name="Currency [0] 8506" xfId="14873" hidden="1" xr:uid="{00000000-0005-0000-0000-00003A3A0000}"/>
    <cellStyle name="Currency [0] 8507" xfId="14939" hidden="1" xr:uid="{00000000-0005-0000-0000-00007C3A0000}"/>
    <cellStyle name="Currency [0] 8508" xfId="14918" hidden="1" xr:uid="{00000000-0005-0000-0000-0000673A0000}"/>
    <cellStyle name="Currency [0] 8509" xfId="14925" hidden="1" xr:uid="{00000000-0005-0000-0000-00006E3A0000}"/>
    <cellStyle name="Currency [0] 851" xfId="982" hidden="1" xr:uid="{00000000-0005-0000-0000-0000F7030000}"/>
    <cellStyle name="Currency [0] 8510" xfId="14940" hidden="1" xr:uid="{00000000-0005-0000-0000-00007D3A0000}"/>
    <cellStyle name="Currency [0] 8511" xfId="14941" hidden="1" xr:uid="{00000000-0005-0000-0000-00007E3A0000}"/>
    <cellStyle name="Currency [0] 8512" xfId="14916" hidden="1" xr:uid="{00000000-0005-0000-0000-0000653A0000}"/>
    <cellStyle name="Currency [0] 8513" xfId="14915" hidden="1" xr:uid="{00000000-0005-0000-0000-0000643A0000}"/>
    <cellStyle name="Currency [0] 8514" xfId="14910" hidden="1" xr:uid="{00000000-0005-0000-0000-00005F3A0000}"/>
    <cellStyle name="Currency [0] 8515" xfId="14908" hidden="1" xr:uid="{00000000-0005-0000-0000-00005D3A0000}"/>
    <cellStyle name="Currency [0] 8516" xfId="14909" hidden="1" xr:uid="{00000000-0005-0000-0000-00005E3A0000}"/>
    <cellStyle name="Currency [0] 8517" xfId="14946" hidden="1" xr:uid="{00000000-0005-0000-0000-0000833A0000}"/>
    <cellStyle name="Currency [0] 8518" xfId="14863" hidden="1" xr:uid="{00000000-0005-0000-0000-0000303A0000}"/>
    <cellStyle name="Currency [0] 8519" xfId="14936" hidden="1" xr:uid="{00000000-0005-0000-0000-0000793A0000}"/>
    <cellStyle name="Currency [0] 852" xfId="968" hidden="1" xr:uid="{00000000-0005-0000-0000-0000E9030000}"/>
    <cellStyle name="Currency [0] 8520" xfId="14948" hidden="1" xr:uid="{00000000-0005-0000-0000-0000853A0000}"/>
    <cellStyle name="Currency [0] 8521" xfId="14949" hidden="1" xr:uid="{00000000-0005-0000-0000-0000863A0000}"/>
    <cellStyle name="Currency [0] 8522" xfId="14887" hidden="1" xr:uid="{00000000-0005-0000-0000-0000483A0000}"/>
    <cellStyle name="Currency [0] 8523" xfId="14923" hidden="1" xr:uid="{00000000-0005-0000-0000-00006C3A0000}"/>
    <cellStyle name="Currency [0] 8524" xfId="14903" hidden="1" xr:uid="{00000000-0005-0000-0000-0000583A0000}"/>
    <cellStyle name="Currency [0] 8525" xfId="14919" hidden="1" xr:uid="{00000000-0005-0000-0000-0000683A0000}"/>
    <cellStyle name="Currency [0] 8526" xfId="14921" hidden="1" xr:uid="{00000000-0005-0000-0000-00006A3A0000}"/>
    <cellStyle name="Currency [0] 8527" xfId="14952" hidden="1" xr:uid="{00000000-0005-0000-0000-0000893A0000}"/>
    <cellStyle name="Currency [0] 8528" xfId="14861" hidden="1" xr:uid="{00000000-0005-0000-0000-00002E3A0000}"/>
    <cellStyle name="Currency [0] 8529" xfId="14944" hidden="1" xr:uid="{00000000-0005-0000-0000-0000813A0000}"/>
    <cellStyle name="Currency [0] 853" xfId="978" hidden="1" xr:uid="{00000000-0005-0000-0000-0000F3030000}"/>
    <cellStyle name="Currency [0] 8530" xfId="14954" hidden="1" xr:uid="{00000000-0005-0000-0000-00008B3A0000}"/>
    <cellStyle name="Currency [0] 8531" xfId="14955" hidden="1" xr:uid="{00000000-0005-0000-0000-00008C3A0000}"/>
    <cellStyle name="Currency [0] 8532" xfId="14883" hidden="1" xr:uid="{00000000-0005-0000-0000-0000443A0000}"/>
    <cellStyle name="Currency [0] 8533" xfId="14934" hidden="1" xr:uid="{00000000-0005-0000-0000-0000773A0000}"/>
    <cellStyle name="Currency [0] 8534" xfId="14914" hidden="1" xr:uid="{00000000-0005-0000-0000-0000633A0000}"/>
    <cellStyle name="Currency [0] 8535" xfId="14926" hidden="1" xr:uid="{00000000-0005-0000-0000-00006F3A0000}"/>
    <cellStyle name="Currency [0] 8536" xfId="14924" hidden="1" xr:uid="{00000000-0005-0000-0000-00006D3A0000}"/>
    <cellStyle name="Currency [0] 8537" xfId="14957" hidden="1" xr:uid="{00000000-0005-0000-0000-00008E3A0000}"/>
    <cellStyle name="Currency [0] 8538" xfId="14901" hidden="1" xr:uid="{00000000-0005-0000-0000-0000563A0000}"/>
    <cellStyle name="Currency [0] 8539" xfId="14951" hidden="1" xr:uid="{00000000-0005-0000-0000-0000883A0000}"/>
    <cellStyle name="Currency [0] 854" xfId="989" hidden="1" xr:uid="{00000000-0005-0000-0000-0000FE030000}"/>
    <cellStyle name="Currency [0] 8540" xfId="14961" hidden="1" xr:uid="{00000000-0005-0000-0000-0000923A0000}"/>
    <cellStyle name="Currency [0] 8541" xfId="14962" hidden="1" xr:uid="{00000000-0005-0000-0000-0000933A0000}"/>
    <cellStyle name="Currency [0] 8542" xfId="14927" hidden="1" xr:uid="{00000000-0005-0000-0000-0000703A0000}"/>
    <cellStyle name="Currency [0] 8543" xfId="14942" hidden="1" xr:uid="{00000000-0005-0000-0000-00007F3A0000}"/>
    <cellStyle name="Currency [0] 8544" xfId="14868" hidden="1" xr:uid="{00000000-0005-0000-0000-0000353A0000}"/>
    <cellStyle name="Currency [0] 8545" xfId="14937" hidden="1" xr:uid="{00000000-0005-0000-0000-00007A3A0000}"/>
    <cellStyle name="Currency [0] 8546" xfId="14935" hidden="1" xr:uid="{00000000-0005-0000-0000-0000783A0000}"/>
    <cellStyle name="Currency [0] 8547" xfId="14964" hidden="1" xr:uid="{00000000-0005-0000-0000-0000953A0000}"/>
    <cellStyle name="Currency [0] 8548" xfId="14880" hidden="1" xr:uid="{00000000-0005-0000-0000-0000413A0000}"/>
    <cellStyle name="Currency [0] 8549" xfId="14956" hidden="1" xr:uid="{00000000-0005-0000-0000-00008D3A0000}"/>
    <cellStyle name="Currency [0] 855" xfId="990" hidden="1" xr:uid="{00000000-0005-0000-0000-0000FF030000}"/>
    <cellStyle name="Currency [0] 8550" xfId="14966" hidden="1" xr:uid="{00000000-0005-0000-0000-0000973A0000}"/>
    <cellStyle name="Currency [0] 8551" xfId="14967" hidden="1" xr:uid="{00000000-0005-0000-0000-0000983A0000}"/>
    <cellStyle name="Currency [0] 8552" xfId="14938" hidden="1" xr:uid="{00000000-0005-0000-0000-00007B3A0000}"/>
    <cellStyle name="Currency [0] 8553" xfId="14950" hidden="1" xr:uid="{00000000-0005-0000-0000-0000873A0000}"/>
    <cellStyle name="Currency [0] 8554" xfId="14930" hidden="1" xr:uid="{00000000-0005-0000-0000-0000733A0000}"/>
    <cellStyle name="Currency [0] 8555" xfId="14945" hidden="1" xr:uid="{00000000-0005-0000-0000-0000823A0000}"/>
    <cellStyle name="Currency [0] 8556" xfId="14943" hidden="1" xr:uid="{00000000-0005-0000-0000-0000803A0000}"/>
    <cellStyle name="Currency [0] 8557" xfId="14969" hidden="1" xr:uid="{00000000-0005-0000-0000-00009A3A0000}"/>
    <cellStyle name="Currency [0] 8558" xfId="14882" hidden="1" xr:uid="{00000000-0005-0000-0000-0000433A0000}"/>
    <cellStyle name="Currency [0] 8559" xfId="14963" hidden="1" xr:uid="{00000000-0005-0000-0000-0000943A0000}"/>
    <cellStyle name="Currency [0] 856" xfId="955" hidden="1" xr:uid="{00000000-0005-0000-0000-0000DC030000}"/>
    <cellStyle name="Currency [0] 8560" xfId="14970" hidden="1" xr:uid="{00000000-0005-0000-0000-00009B3A0000}"/>
    <cellStyle name="Currency [0] 8561" xfId="14971" hidden="1" xr:uid="{00000000-0005-0000-0000-00009C3A0000}"/>
    <cellStyle name="Currency [0] 8562" xfId="14911" hidden="1" xr:uid="{00000000-0005-0000-0000-0000603A0000}"/>
    <cellStyle name="Currency [0] 8563" xfId="14931" hidden="1" xr:uid="{00000000-0005-0000-0000-0000743A0000}"/>
    <cellStyle name="Currency [0] 8564" xfId="14965" hidden="1" xr:uid="{00000000-0005-0000-0000-0000963A0000}"/>
    <cellStyle name="Currency [0] 8565" xfId="14958" hidden="1" xr:uid="{00000000-0005-0000-0000-00008F3A0000}"/>
    <cellStyle name="Currency [0] 8566" xfId="14968" hidden="1" xr:uid="{00000000-0005-0000-0000-0000993A0000}"/>
    <cellStyle name="Currency [0] 8567" xfId="14972" hidden="1" xr:uid="{00000000-0005-0000-0000-00009D3A0000}"/>
    <cellStyle name="Currency [0] 8568" xfId="14897" hidden="1" xr:uid="{00000000-0005-0000-0000-0000523A0000}"/>
    <cellStyle name="Currency [0] 8569" xfId="14929" hidden="1" xr:uid="{00000000-0005-0000-0000-0000723A0000}"/>
    <cellStyle name="Currency [0] 857" xfId="816" hidden="1" xr:uid="{00000000-0005-0000-0000-000051030000}"/>
    <cellStyle name="Currency [0] 8570" xfId="14975" hidden="1" xr:uid="{00000000-0005-0000-0000-0000A03A0000}"/>
    <cellStyle name="Currency [0] 8571" xfId="14976" hidden="1" xr:uid="{00000000-0005-0000-0000-0000A13A0000}"/>
    <cellStyle name="Currency [0] 8572" xfId="14953" hidden="1" xr:uid="{00000000-0005-0000-0000-00008A3A0000}"/>
    <cellStyle name="Currency [0] 8573" xfId="14959" hidden="1" xr:uid="{00000000-0005-0000-0000-0000903A0000}"/>
    <cellStyle name="Currency [0] 8574" xfId="14973" hidden="1" xr:uid="{00000000-0005-0000-0000-00009E3A0000}"/>
    <cellStyle name="Currency [0] 8575" xfId="14960" hidden="1" xr:uid="{00000000-0005-0000-0000-0000913A0000}"/>
    <cellStyle name="Currency [0] 8576" xfId="14977" hidden="1" xr:uid="{00000000-0005-0000-0000-0000A23A0000}"/>
    <cellStyle name="Currency [0] 8577" xfId="14978" hidden="1" xr:uid="{00000000-0005-0000-0000-0000A33A0000}"/>
    <cellStyle name="Currency [0] 8578" xfId="14974" hidden="1" xr:uid="{00000000-0005-0000-0000-00009F3A0000}"/>
    <cellStyle name="Currency [0] 8579" xfId="14947" hidden="1" xr:uid="{00000000-0005-0000-0000-0000843A0000}"/>
    <cellStyle name="Currency [0] 858" xfId="975" hidden="1" xr:uid="{00000000-0005-0000-0000-0000F0030000}"/>
    <cellStyle name="Currency [0] 8580" xfId="14979" hidden="1" xr:uid="{00000000-0005-0000-0000-0000A43A0000}"/>
    <cellStyle name="Currency [0] 8581" xfId="14980" hidden="1" xr:uid="{00000000-0005-0000-0000-0000A53A0000}"/>
    <cellStyle name="Currency [0] 8582" xfId="14844" hidden="1" xr:uid="{00000000-0005-0000-0000-00001D3A0000}"/>
    <cellStyle name="Currency [0] 8583" xfId="14854" hidden="1" xr:uid="{00000000-0005-0000-0000-0000273A0000}"/>
    <cellStyle name="Currency [0] 8584" xfId="14982" hidden="1" xr:uid="{00000000-0005-0000-0000-0000A73A0000}"/>
    <cellStyle name="Currency [0] 8585" xfId="14986" hidden="1" xr:uid="{00000000-0005-0000-0000-0000AB3A0000}"/>
    <cellStyle name="Currency [0] 8586" xfId="14987" hidden="1" xr:uid="{00000000-0005-0000-0000-0000AC3A0000}"/>
    <cellStyle name="Currency [0] 8587" xfId="14836" hidden="1" xr:uid="{00000000-0005-0000-0000-0000153A0000}"/>
    <cellStyle name="Currency [0] 8588" xfId="14984" hidden="1" xr:uid="{00000000-0005-0000-0000-0000A93A0000}"/>
    <cellStyle name="Currency [0] 8589" xfId="14988" hidden="1" xr:uid="{00000000-0005-0000-0000-0000AD3A0000}"/>
    <cellStyle name="Currency [0] 859" xfId="814" hidden="1" xr:uid="{00000000-0005-0000-0000-00004F030000}"/>
    <cellStyle name="Currency [0] 8590" xfId="14989" hidden="1" xr:uid="{00000000-0005-0000-0000-0000AE3A0000}"/>
    <cellStyle name="Currency [0] 8591" xfId="14983" hidden="1" xr:uid="{00000000-0005-0000-0000-0000A83A0000}"/>
    <cellStyle name="Currency [0] 8592" xfId="14843" hidden="1" xr:uid="{00000000-0005-0000-0000-00001C3A0000}"/>
    <cellStyle name="Currency [0] 8593" xfId="14995" hidden="1" xr:uid="{00000000-0005-0000-0000-0000B43A0000}"/>
    <cellStyle name="Currency [0] 8594" xfId="14999" hidden="1" xr:uid="{00000000-0005-0000-0000-0000B83A0000}"/>
    <cellStyle name="Currency [0] 8595" xfId="15005" hidden="1" xr:uid="{00000000-0005-0000-0000-0000BE3A0000}"/>
    <cellStyle name="Currency [0] 8596" xfId="15008" hidden="1" xr:uid="{00000000-0005-0000-0000-0000C13A0000}"/>
    <cellStyle name="Currency [0] 8597" xfId="14994" hidden="1" xr:uid="{00000000-0005-0000-0000-0000B33A0000}"/>
    <cellStyle name="Currency [0] 8598" xfId="15004" hidden="1" xr:uid="{00000000-0005-0000-0000-0000BD3A0000}"/>
    <cellStyle name="Currency [0] 8599" xfId="15015" hidden="1" xr:uid="{00000000-0005-0000-0000-0000C83A0000}"/>
    <cellStyle name="Currency [0] 86" xfId="163" hidden="1" xr:uid="{00000000-0005-0000-0000-0000C4000000}"/>
    <cellStyle name="Currency [0] 860" xfId="970" hidden="1" xr:uid="{00000000-0005-0000-0000-0000EB030000}"/>
    <cellStyle name="Currency [0] 8600" xfId="15016" hidden="1" xr:uid="{00000000-0005-0000-0000-0000C93A0000}"/>
    <cellStyle name="Currency [0] 8601" xfId="14981" hidden="1" xr:uid="{00000000-0005-0000-0000-0000A63A0000}"/>
    <cellStyle name="Currency [0] 8602" xfId="14842" hidden="1" xr:uid="{00000000-0005-0000-0000-00001B3A0000}"/>
    <cellStyle name="Currency [0] 8603" xfId="15001" hidden="1" xr:uid="{00000000-0005-0000-0000-0000BA3A0000}"/>
    <cellStyle name="Currency [0] 8604" xfId="14840" hidden="1" xr:uid="{00000000-0005-0000-0000-0000193A0000}"/>
    <cellStyle name="Currency [0] 8605" xfId="14996" hidden="1" xr:uid="{00000000-0005-0000-0000-0000B53A0000}"/>
    <cellStyle name="Currency [0] 8606" xfId="15017" hidden="1" xr:uid="{00000000-0005-0000-0000-0000CA3A0000}"/>
    <cellStyle name="Currency [0] 8607" xfId="15002" hidden="1" xr:uid="{00000000-0005-0000-0000-0000BB3A0000}"/>
    <cellStyle name="Currency [0] 8608" xfId="15006" hidden="1" xr:uid="{00000000-0005-0000-0000-0000BF3A0000}"/>
    <cellStyle name="Currency [0] 8609" xfId="15022" hidden="1" xr:uid="{00000000-0005-0000-0000-0000CF3A0000}"/>
    <cellStyle name="Currency [0] 861" xfId="991" hidden="1" xr:uid="{00000000-0005-0000-0000-000000040000}"/>
    <cellStyle name="Currency [0] 8610" xfId="15023" hidden="1" xr:uid="{00000000-0005-0000-0000-0000D03A0000}"/>
    <cellStyle name="Currency [0] 8611" xfId="15003" hidden="1" xr:uid="{00000000-0005-0000-0000-0000BC3A0000}"/>
    <cellStyle name="Currency [0] 8612" xfId="15010" hidden="1" xr:uid="{00000000-0005-0000-0000-0000C33A0000}"/>
    <cellStyle name="Currency [0] 8613" xfId="15014" hidden="1" xr:uid="{00000000-0005-0000-0000-0000C73A0000}"/>
    <cellStyle name="Currency [0] 8614" xfId="15009" hidden="1" xr:uid="{00000000-0005-0000-0000-0000C23A0000}"/>
    <cellStyle name="Currency [0] 8615" xfId="15032" hidden="1" xr:uid="{00000000-0005-0000-0000-0000D93A0000}"/>
    <cellStyle name="Currency [0] 8616" xfId="15038" hidden="1" xr:uid="{00000000-0005-0000-0000-0000DF3A0000}"/>
    <cellStyle name="Currency [0] 8617" xfId="15000" hidden="1" xr:uid="{00000000-0005-0000-0000-0000B93A0000}"/>
    <cellStyle name="Currency [0] 8618" xfId="15030" hidden="1" xr:uid="{00000000-0005-0000-0000-0000D73A0000}"/>
    <cellStyle name="Currency [0] 8619" xfId="15042" hidden="1" xr:uid="{00000000-0005-0000-0000-0000E33A0000}"/>
    <cellStyle name="Currency [0] 862" xfId="976" hidden="1" xr:uid="{00000000-0005-0000-0000-0000F1030000}"/>
    <cellStyle name="Currency [0] 8620" xfId="15043" hidden="1" xr:uid="{00000000-0005-0000-0000-0000E43A0000}"/>
    <cellStyle name="Currency [0] 8621" xfId="14991" hidden="1" xr:uid="{00000000-0005-0000-0000-0000B03A0000}"/>
    <cellStyle name="Currency [0] 8622" xfId="14998" hidden="1" xr:uid="{00000000-0005-0000-0000-0000B73A0000}"/>
    <cellStyle name="Currency [0] 8623" xfId="15027" hidden="1" xr:uid="{00000000-0005-0000-0000-0000D43A0000}"/>
    <cellStyle name="Currency [0] 8624" xfId="15012" hidden="1" xr:uid="{00000000-0005-0000-0000-0000C53A0000}"/>
    <cellStyle name="Currency [0] 8625" xfId="14985" hidden="1" xr:uid="{00000000-0005-0000-0000-0000AA3A0000}"/>
    <cellStyle name="Currency [0] 8626" xfId="15049" hidden="1" xr:uid="{00000000-0005-0000-0000-0000EA3A0000}"/>
    <cellStyle name="Currency [0] 8627" xfId="15028" hidden="1" xr:uid="{00000000-0005-0000-0000-0000D53A0000}"/>
    <cellStyle name="Currency [0] 8628" xfId="15035" hidden="1" xr:uid="{00000000-0005-0000-0000-0000DC3A0000}"/>
    <cellStyle name="Currency [0] 8629" xfId="15050" hidden="1" xr:uid="{00000000-0005-0000-0000-0000EB3A0000}"/>
    <cellStyle name="Currency [0] 863" xfId="980" hidden="1" xr:uid="{00000000-0005-0000-0000-0000F5030000}"/>
    <cellStyle name="Currency [0] 8630" xfId="15051" hidden="1" xr:uid="{00000000-0005-0000-0000-0000EC3A0000}"/>
    <cellStyle name="Currency [0] 8631" xfId="15026" hidden="1" xr:uid="{00000000-0005-0000-0000-0000D33A0000}"/>
    <cellStyle name="Currency [0] 8632" xfId="15025" hidden="1" xr:uid="{00000000-0005-0000-0000-0000D23A0000}"/>
    <cellStyle name="Currency [0] 8633" xfId="15020" hidden="1" xr:uid="{00000000-0005-0000-0000-0000CD3A0000}"/>
    <cellStyle name="Currency [0] 8634" xfId="15018" hidden="1" xr:uid="{00000000-0005-0000-0000-0000CB3A0000}"/>
    <cellStyle name="Currency [0] 8635" xfId="15019" hidden="1" xr:uid="{00000000-0005-0000-0000-0000CC3A0000}"/>
    <cellStyle name="Currency [0] 8636" xfId="15056" hidden="1" xr:uid="{00000000-0005-0000-0000-0000F13A0000}"/>
    <cellStyle name="Currency [0] 8637" xfId="14841" hidden="1" xr:uid="{00000000-0005-0000-0000-00001A3A0000}"/>
    <cellStyle name="Currency [0] 8638" xfId="15046" hidden="1" xr:uid="{00000000-0005-0000-0000-0000E73A0000}"/>
    <cellStyle name="Currency [0] 8639" xfId="15058" hidden="1" xr:uid="{00000000-0005-0000-0000-0000F33A0000}"/>
    <cellStyle name="Currency [0] 864" xfId="996" hidden="1" xr:uid="{00000000-0005-0000-0000-000005040000}"/>
    <cellStyle name="Currency [0] 8640" xfId="15059" hidden="1" xr:uid="{00000000-0005-0000-0000-0000F43A0000}"/>
    <cellStyle name="Currency [0] 8641" xfId="14997" hidden="1" xr:uid="{00000000-0005-0000-0000-0000B63A0000}"/>
    <cellStyle name="Currency [0] 8642" xfId="15033" hidden="1" xr:uid="{00000000-0005-0000-0000-0000DA3A0000}"/>
    <cellStyle name="Currency [0] 8643" xfId="15013" hidden="1" xr:uid="{00000000-0005-0000-0000-0000C63A0000}"/>
    <cellStyle name="Currency [0] 8644" xfId="15029" hidden="1" xr:uid="{00000000-0005-0000-0000-0000D63A0000}"/>
    <cellStyle name="Currency [0] 8645" xfId="15031" hidden="1" xr:uid="{00000000-0005-0000-0000-0000D83A0000}"/>
    <cellStyle name="Currency [0] 8646" xfId="15062" hidden="1" xr:uid="{00000000-0005-0000-0000-0000F73A0000}"/>
    <cellStyle name="Currency [0] 8647" xfId="14856" hidden="1" xr:uid="{00000000-0005-0000-0000-0000293A0000}"/>
    <cellStyle name="Currency [0] 8648" xfId="15054" hidden="1" xr:uid="{00000000-0005-0000-0000-0000EF3A0000}"/>
    <cellStyle name="Currency [0] 8649" xfId="15064" hidden="1" xr:uid="{00000000-0005-0000-0000-0000F93A0000}"/>
    <cellStyle name="Currency [0] 865" xfId="997" hidden="1" xr:uid="{00000000-0005-0000-0000-000006040000}"/>
    <cellStyle name="Currency [0] 8650" xfId="15065" hidden="1" xr:uid="{00000000-0005-0000-0000-0000FA3A0000}"/>
    <cellStyle name="Currency [0] 8651" xfId="14993" hidden="1" xr:uid="{00000000-0005-0000-0000-0000B23A0000}"/>
    <cellStyle name="Currency [0] 8652" xfId="15044" hidden="1" xr:uid="{00000000-0005-0000-0000-0000E53A0000}"/>
    <cellStyle name="Currency [0] 8653" xfId="15024" hidden="1" xr:uid="{00000000-0005-0000-0000-0000D13A0000}"/>
    <cellStyle name="Currency [0] 8654" xfId="15036" hidden="1" xr:uid="{00000000-0005-0000-0000-0000DD3A0000}"/>
    <cellStyle name="Currency [0] 8655" xfId="15034" hidden="1" xr:uid="{00000000-0005-0000-0000-0000DB3A0000}"/>
    <cellStyle name="Currency [0] 8656" xfId="15067" hidden="1" xr:uid="{00000000-0005-0000-0000-0000FC3A0000}"/>
    <cellStyle name="Currency [0] 8657" xfId="15011" hidden="1" xr:uid="{00000000-0005-0000-0000-0000C43A0000}"/>
    <cellStyle name="Currency [0] 8658" xfId="15061" hidden="1" xr:uid="{00000000-0005-0000-0000-0000F63A0000}"/>
    <cellStyle name="Currency [0] 8659" xfId="15071" hidden="1" xr:uid="{00000000-0005-0000-0000-0000003B0000}"/>
    <cellStyle name="Currency [0] 866" xfId="977" hidden="1" xr:uid="{00000000-0005-0000-0000-0000F2030000}"/>
    <cellStyle name="Currency [0] 8660" xfId="15072" hidden="1" xr:uid="{00000000-0005-0000-0000-0000013B0000}"/>
    <cellStyle name="Currency [0] 8661" xfId="15037" hidden="1" xr:uid="{00000000-0005-0000-0000-0000DE3A0000}"/>
    <cellStyle name="Currency [0] 8662" xfId="15052" hidden="1" xr:uid="{00000000-0005-0000-0000-0000ED3A0000}"/>
    <cellStyle name="Currency [0] 8663" xfId="14875" hidden="1" xr:uid="{00000000-0005-0000-0000-00003C3A0000}"/>
    <cellStyle name="Currency [0] 8664" xfId="15047" hidden="1" xr:uid="{00000000-0005-0000-0000-0000E83A0000}"/>
    <cellStyle name="Currency [0] 8665" xfId="15045" hidden="1" xr:uid="{00000000-0005-0000-0000-0000E63A0000}"/>
    <cellStyle name="Currency [0] 8666" xfId="15074" hidden="1" xr:uid="{00000000-0005-0000-0000-0000033B0000}"/>
    <cellStyle name="Currency [0] 8667" xfId="14990" hidden="1" xr:uid="{00000000-0005-0000-0000-0000AF3A0000}"/>
    <cellStyle name="Currency [0] 8668" xfId="15066" hidden="1" xr:uid="{00000000-0005-0000-0000-0000FB3A0000}"/>
    <cellStyle name="Currency [0] 8669" xfId="15076" hidden="1" xr:uid="{00000000-0005-0000-0000-0000053B0000}"/>
    <cellStyle name="Currency [0] 867" xfId="984" hidden="1" xr:uid="{00000000-0005-0000-0000-0000F9030000}"/>
    <cellStyle name="Currency [0] 8670" xfId="15077" hidden="1" xr:uid="{00000000-0005-0000-0000-0000063B0000}"/>
    <cellStyle name="Currency [0] 8671" xfId="15048" hidden="1" xr:uid="{00000000-0005-0000-0000-0000E93A0000}"/>
    <cellStyle name="Currency [0] 8672" xfId="15060" hidden="1" xr:uid="{00000000-0005-0000-0000-0000F53A0000}"/>
    <cellStyle name="Currency [0] 8673" xfId="15040" hidden="1" xr:uid="{00000000-0005-0000-0000-0000E13A0000}"/>
    <cellStyle name="Currency [0] 8674" xfId="15055" hidden="1" xr:uid="{00000000-0005-0000-0000-0000F03A0000}"/>
    <cellStyle name="Currency [0] 8675" xfId="15053" hidden="1" xr:uid="{00000000-0005-0000-0000-0000EE3A0000}"/>
    <cellStyle name="Currency [0] 8676" xfId="15079" hidden="1" xr:uid="{00000000-0005-0000-0000-0000083B0000}"/>
    <cellStyle name="Currency [0] 8677" xfId="14992" hidden="1" xr:uid="{00000000-0005-0000-0000-0000B13A0000}"/>
    <cellStyle name="Currency [0] 8678" xfId="15073" hidden="1" xr:uid="{00000000-0005-0000-0000-0000023B0000}"/>
    <cellStyle name="Currency [0] 8679" xfId="15080" hidden="1" xr:uid="{00000000-0005-0000-0000-0000093B0000}"/>
    <cellStyle name="Currency [0] 868" xfId="988" hidden="1" xr:uid="{00000000-0005-0000-0000-0000FD030000}"/>
    <cellStyle name="Currency [0] 8680" xfId="15081" hidden="1" xr:uid="{00000000-0005-0000-0000-00000A3B0000}"/>
    <cellStyle name="Currency [0] 8681" xfId="15021" hidden="1" xr:uid="{00000000-0005-0000-0000-0000CE3A0000}"/>
    <cellStyle name="Currency [0] 8682" xfId="15041" hidden="1" xr:uid="{00000000-0005-0000-0000-0000E23A0000}"/>
    <cellStyle name="Currency [0] 8683" xfId="15075" hidden="1" xr:uid="{00000000-0005-0000-0000-0000043B0000}"/>
    <cellStyle name="Currency [0] 8684" xfId="15068" hidden="1" xr:uid="{00000000-0005-0000-0000-0000FD3A0000}"/>
    <cellStyle name="Currency [0] 8685" xfId="15078" hidden="1" xr:uid="{00000000-0005-0000-0000-0000073B0000}"/>
    <cellStyle name="Currency [0] 8686" xfId="15082" hidden="1" xr:uid="{00000000-0005-0000-0000-00000B3B0000}"/>
    <cellStyle name="Currency [0] 8687" xfId="15007" hidden="1" xr:uid="{00000000-0005-0000-0000-0000C03A0000}"/>
    <cellStyle name="Currency [0] 8688" xfId="15039" hidden="1" xr:uid="{00000000-0005-0000-0000-0000E03A0000}"/>
    <cellStyle name="Currency [0] 8689" xfId="15085" hidden="1" xr:uid="{00000000-0005-0000-0000-00000E3B0000}"/>
    <cellStyle name="Currency [0] 869" xfId="983" hidden="1" xr:uid="{00000000-0005-0000-0000-0000F8030000}"/>
    <cellStyle name="Currency [0] 8690" xfId="15086" hidden="1" xr:uid="{00000000-0005-0000-0000-00000F3B0000}"/>
    <cellStyle name="Currency [0] 8691" xfId="15063" hidden="1" xr:uid="{00000000-0005-0000-0000-0000F83A0000}"/>
    <cellStyle name="Currency [0] 8692" xfId="15069" hidden="1" xr:uid="{00000000-0005-0000-0000-0000FE3A0000}"/>
    <cellStyle name="Currency [0] 8693" xfId="15083" hidden="1" xr:uid="{00000000-0005-0000-0000-00000C3B0000}"/>
    <cellStyle name="Currency [0] 8694" xfId="15070" hidden="1" xr:uid="{00000000-0005-0000-0000-0000FF3A0000}"/>
    <cellStyle name="Currency [0] 8695" xfId="15087" hidden="1" xr:uid="{00000000-0005-0000-0000-0000103B0000}"/>
    <cellStyle name="Currency [0] 8696" xfId="15088" hidden="1" xr:uid="{00000000-0005-0000-0000-0000113B0000}"/>
    <cellStyle name="Currency [0] 8697" xfId="15084" hidden="1" xr:uid="{00000000-0005-0000-0000-00000D3B0000}"/>
    <cellStyle name="Currency [0] 8698" xfId="15057" hidden="1" xr:uid="{00000000-0005-0000-0000-0000F23A0000}"/>
    <cellStyle name="Currency [0] 8699" xfId="15089" hidden="1" xr:uid="{00000000-0005-0000-0000-0000123B0000}"/>
    <cellStyle name="Currency [0] 87" xfId="105" hidden="1" xr:uid="{00000000-0005-0000-0000-00008A000000}"/>
    <cellStyle name="Currency [0] 870" xfId="1006" hidden="1" xr:uid="{00000000-0005-0000-0000-00000F040000}"/>
    <cellStyle name="Currency [0] 8700" xfId="15090" hidden="1" xr:uid="{00000000-0005-0000-0000-0000133B0000}"/>
    <cellStyle name="Currency [0] 8701" xfId="14849" hidden="1" xr:uid="{00000000-0005-0000-0000-0000223A0000}"/>
    <cellStyle name="Currency [0] 8702" xfId="14839" hidden="1" xr:uid="{00000000-0005-0000-0000-0000183A0000}"/>
    <cellStyle name="Currency [0] 8703" xfId="15092" hidden="1" xr:uid="{00000000-0005-0000-0000-0000153B0000}"/>
    <cellStyle name="Currency [0] 8704" xfId="15096" hidden="1" xr:uid="{00000000-0005-0000-0000-0000193B0000}"/>
    <cellStyle name="Currency [0] 8705" xfId="15097" hidden="1" xr:uid="{00000000-0005-0000-0000-00001A3B0000}"/>
    <cellStyle name="Currency [0] 8706" xfId="14846" hidden="1" xr:uid="{00000000-0005-0000-0000-00001F3A0000}"/>
    <cellStyle name="Currency [0] 8707" xfId="15094" hidden="1" xr:uid="{00000000-0005-0000-0000-0000173B0000}"/>
    <cellStyle name="Currency [0] 8708" xfId="15098" hidden="1" xr:uid="{00000000-0005-0000-0000-00001B3B0000}"/>
    <cellStyle name="Currency [0] 8709" xfId="15099" hidden="1" xr:uid="{00000000-0005-0000-0000-00001C3B0000}"/>
    <cellStyle name="Currency [0] 871" xfId="1012" hidden="1" xr:uid="{00000000-0005-0000-0000-000015040000}"/>
    <cellStyle name="Currency [0] 8710" xfId="15093" hidden="1" xr:uid="{00000000-0005-0000-0000-0000163B0000}"/>
    <cellStyle name="Currency [0] 8711" xfId="14850" hidden="1" xr:uid="{00000000-0005-0000-0000-0000233A0000}"/>
    <cellStyle name="Currency [0] 8712" xfId="15105" hidden="1" xr:uid="{00000000-0005-0000-0000-0000223B0000}"/>
    <cellStyle name="Currency [0] 8713" xfId="15109" hidden="1" xr:uid="{00000000-0005-0000-0000-0000263B0000}"/>
    <cellStyle name="Currency [0] 8714" xfId="15115" hidden="1" xr:uid="{00000000-0005-0000-0000-00002C3B0000}"/>
    <cellStyle name="Currency [0] 8715" xfId="15118" hidden="1" xr:uid="{00000000-0005-0000-0000-00002F3B0000}"/>
    <cellStyle name="Currency [0] 8716" xfId="15104" hidden="1" xr:uid="{00000000-0005-0000-0000-0000213B0000}"/>
    <cellStyle name="Currency [0] 8717" xfId="15114" hidden="1" xr:uid="{00000000-0005-0000-0000-00002B3B0000}"/>
    <cellStyle name="Currency [0] 8718" xfId="15125" hidden="1" xr:uid="{00000000-0005-0000-0000-0000363B0000}"/>
    <cellStyle name="Currency [0] 8719" xfId="15126" hidden="1" xr:uid="{00000000-0005-0000-0000-0000373B0000}"/>
    <cellStyle name="Currency [0] 872" xfId="974" hidden="1" xr:uid="{00000000-0005-0000-0000-0000EF030000}"/>
    <cellStyle name="Currency [0] 8720" xfId="15091" hidden="1" xr:uid="{00000000-0005-0000-0000-0000143B0000}"/>
    <cellStyle name="Currency [0] 8721" xfId="14851" hidden="1" xr:uid="{00000000-0005-0000-0000-0000243A0000}"/>
    <cellStyle name="Currency [0] 8722" xfId="15111" hidden="1" xr:uid="{00000000-0005-0000-0000-0000283B0000}"/>
    <cellStyle name="Currency [0] 8723" xfId="14857" hidden="1" xr:uid="{00000000-0005-0000-0000-00002A3A0000}"/>
    <cellStyle name="Currency [0] 8724" xfId="15106" hidden="1" xr:uid="{00000000-0005-0000-0000-0000233B0000}"/>
    <cellStyle name="Currency [0] 8725" xfId="15127" hidden="1" xr:uid="{00000000-0005-0000-0000-0000383B0000}"/>
    <cellStyle name="Currency [0] 8726" xfId="15112" hidden="1" xr:uid="{00000000-0005-0000-0000-0000293B0000}"/>
    <cellStyle name="Currency [0] 8727" xfId="15116" hidden="1" xr:uid="{00000000-0005-0000-0000-00002D3B0000}"/>
    <cellStyle name="Currency [0] 8728" xfId="15132" hidden="1" xr:uid="{00000000-0005-0000-0000-00003D3B0000}"/>
    <cellStyle name="Currency [0] 8729" xfId="15133" hidden="1" xr:uid="{00000000-0005-0000-0000-00003E3B0000}"/>
    <cellStyle name="Currency [0] 873" xfId="1004" hidden="1" xr:uid="{00000000-0005-0000-0000-00000D040000}"/>
    <cellStyle name="Currency [0] 8730" xfId="15113" hidden="1" xr:uid="{00000000-0005-0000-0000-00002A3B0000}"/>
    <cellStyle name="Currency [0] 8731" xfId="15120" hidden="1" xr:uid="{00000000-0005-0000-0000-0000313B0000}"/>
    <cellStyle name="Currency [0] 8732" xfId="15124" hidden="1" xr:uid="{00000000-0005-0000-0000-0000353B0000}"/>
    <cellStyle name="Currency [0] 8733" xfId="15119" hidden="1" xr:uid="{00000000-0005-0000-0000-0000303B0000}"/>
    <cellStyle name="Currency [0] 8734" xfId="15142" hidden="1" xr:uid="{00000000-0005-0000-0000-0000473B0000}"/>
    <cellStyle name="Currency [0] 8735" xfId="15148" hidden="1" xr:uid="{00000000-0005-0000-0000-00004D3B0000}"/>
    <cellStyle name="Currency [0] 8736" xfId="15110" hidden="1" xr:uid="{00000000-0005-0000-0000-0000273B0000}"/>
    <cellStyle name="Currency [0] 8737" xfId="15140" hidden="1" xr:uid="{00000000-0005-0000-0000-0000453B0000}"/>
    <cellStyle name="Currency [0] 8738" xfId="15152" hidden="1" xr:uid="{00000000-0005-0000-0000-0000513B0000}"/>
    <cellStyle name="Currency [0] 8739" xfId="15153" hidden="1" xr:uid="{00000000-0005-0000-0000-0000523B0000}"/>
    <cellStyle name="Currency [0] 874" xfId="1016" hidden="1" xr:uid="{00000000-0005-0000-0000-000019040000}"/>
    <cellStyle name="Currency [0] 8740" xfId="15101" hidden="1" xr:uid="{00000000-0005-0000-0000-00001E3B0000}"/>
    <cellStyle name="Currency [0] 8741" xfId="15108" hidden="1" xr:uid="{00000000-0005-0000-0000-0000253B0000}"/>
    <cellStyle name="Currency [0] 8742" xfId="15137" hidden="1" xr:uid="{00000000-0005-0000-0000-0000423B0000}"/>
    <cellStyle name="Currency [0] 8743" xfId="15122" hidden="1" xr:uid="{00000000-0005-0000-0000-0000333B0000}"/>
    <cellStyle name="Currency [0] 8744" xfId="15095" hidden="1" xr:uid="{00000000-0005-0000-0000-0000183B0000}"/>
    <cellStyle name="Currency [0] 8745" xfId="15159" hidden="1" xr:uid="{00000000-0005-0000-0000-0000583B0000}"/>
    <cellStyle name="Currency [0] 8746" xfId="15138" hidden="1" xr:uid="{00000000-0005-0000-0000-0000433B0000}"/>
    <cellStyle name="Currency [0] 8747" xfId="15145" hidden="1" xr:uid="{00000000-0005-0000-0000-00004A3B0000}"/>
    <cellStyle name="Currency [0] 8748" xfId="15160" hidden="1" xr:uid="{00000000-0005-0000-0000-0000593B0000}"/>
    <cellStyle name="Currency [0] 8749" xfId="15161" hidden="1" xr:uid="{00000000-0005-0000-0000-00005A3B0000}"/>
    <cellStyle name="Currency [0] 875" xfId="1017" hidden="1" xr:uid="{00000000-0005-0000-0000-00001A040000}"/>
    <cellStyle name="Currency [0] 8750" xfId="15136" hidden="1" xr:uid="{00000000-0005-0000-0000-0000413B0000}"/>
    <cellStyle name="Currency [0] 8751" xfId="15135" hidden="1" xr:uid="{00000000-0005-0000-0000-0000403B0000}"/>
    <cellStyle name="Currency [0] 8752" xfId="15130" hidden="1" xr:uid="{00000000-0005-0000-0000-00003B3B0000}"/>
    <cellStyle name="Currency [0] 8753" xfId="15128" hidden="1" xr:uid="{00000000-0005-0000-0000-0000393B0000}"/>
    <cellStyle name="Currency [0] 8754" xfId="15129" hidden="1" xr:uid="{00000000-0005-0000-0000-00003A3B0000}"/>
    <cellStyle name="Currency [0] 8755" xfId="15166" hidden="1" xr:uid="{00000000-0005-0000-0000-00005F3B0000}"/>
    <cellStyle name="Currency [0] 8756" xfId="14852" hidden="1" xr:uid="{00000000-0005-0000-0000-0000253A0000}"/>
    <cellStyle name="Currency [0] 8757" xfId="15156" hidden="1" xr:uid="{00000000-0005-0000-0000-0000553B0000}"/>
    <cellStyle name="Currency [0] 8758" xfId="15168" hidden="1" xr:uid="{00000000-0005-0000-0000-0000613B0000}"/>
    <cellStyle name="Currency [0] 8759" xfId="15169" hidden="1" xr:uid="{00000000-0005-0000-0000-0000623B0000}"/>
    <cellStyle name="Currency [0] 876" xfId="965" hidden="1" xr:uid="{00000000-0005-0000-0000-0000E6030000}"/>
    <cellStyle name="Currency [0] 8760" xfId="15107" hidden="1" xr:uid="{00000000-0005-0000-0000-0000243B0000}"/>
    <cellStyle name="Currency [0] 8761" xfId="15143" hidden="1" xr:uid="{00000000-0005-0000-0000-0000483B0000}"/>
    <cellStyle name="Currency [0] 8762" xfId="15123" hidden="1" xr:uid="{00000000-0005-0000-0000-0000343B0000}"/>
    <cellStyle name="Currency [0] 8763" xfId="15139" hidden="1" xr:uid="{00000000-0005-0000-0000-0000443B0000}"/>
    <cellStyle name="Currency [0] 8764" xfId="15141" hidden="1" xr:uid="{00000000-0005-0000-0000-0000463B0000}"/>
    <cellStyle name="Currency [0] 8765" xfId="15172" hidden="1" xr:uid="{00000000-0005-0000-0000-0000653B0000}"/>
    <cellStyle name="Currency [0] 8766" xfId="14845" hidden="1" xr:uid="{00000000-0005-0000-0000-00001E3A0000}"/>
    <cellStyle name="Currency [0] 8767" xfId="15164" hidden="1" xr:uid="{00000000-0005-0000-0000-00005D3B0000}"/>
    <cellStyle name="Currency [0] 8768" xfId="15174" hidden="1" xr:uid="{00000000-0005-0000-0000-0000673B0000}"/>
    <cellStyle name="Currency [0] 8769" xfId="15175" hidden="1" xr:uid="{00000000-0005-0000-0000-0000683B0000}"/>
    <cellStyle name="Currency [0] 877" xfId="972" hidden="1" xr:uid="{00000000-0005-0000-0000-0000ED030000}"/>
    <cellStyle name="Currency [0] 8770" xfId="15103" hidden="1" xr:uid="{00000000-0005-0000-0000-0000203B0000}"/>
    <cellStyle name="Currency [0] 8771" xfId="15154" hidden="1" xr:uid="{00000000-0005-0000-0000-0000533B0000}"/>
    <cellStyle name="Currency [0] 8772" xfId="15134" hidden="1" xr:uid="{00000000-0005-0000-0000-00003F3B0000}"/>
    <cellStyle name="Currency [0] 8773" xfId="15146" hidden="1" xr:uid="{00000000-0005-0000-0000-00004B3B0000}"/>
    <cellStyle name="Currency [0] 8774" xfId="15144" hidden="1" xr:uid="{00000000-0005-0000-0000-0000493B0000}"/>
    <cellStyle name="Currency [0] 8775" xfId="15177" hidden="1" xr:uid="{00000000-0005-0000-0000-00006A3B0000}"/>
    <cellStyle name="Currency [0] 8776" xfId="15121" hidden="1" xr:uid="{00000000-0005-0000-0000-0000323B0000}"/>
    <cellStyle name="Currency [0] 8777" xfId="15171" hidden="1" xr:uid="{00000000-0005-0000-0000-0000643B0000}"/>
    <cellStyle name="Currency [0] 8778" xfId="15181" hidden="1" xr:uid="{00000000-0005-0000-0000-00006E3B0000}"/>
    <cellStyle name="Currency [0] 8779" xfId="15182" hidden="1" xr:uid="{00000000-0005-0000-0000-00006F3B0000}"/>
    <cellStyle name="Currency [0] 878" xfId="1001" hidden="1" xr:uid="{00000000-0005-0000-0000-00000A040000}"/>
    <cellStyle name="Currency [0] 8780" xfId="15147" hidden="1" xr:uid="{00000000-0005-0000-0000-00004C3B0000}"/>
    <cellStyle name="Currency [0] 8781" xfId="15162" hidden="1" xr:uid="{00000000-0005-0000-0000-00005B3B0000}"/>
    <cellStyle name="Currency [0] 8782" xfId="14835" hidden="1" xr:uid="{00000000-0005-0000-0000-0000143A0000}"/>
    <cellStyle name="Currency [0] 8783" xfId="15157" hidden="1" xr:uid="{00000000-0005-0000-0000-0000563B0000}"/>
    <cellStyle name="Currency [0] 8784" xfId="15155" hidden="1" xr:uid="{00000000-0005-0000-0000-0000543B0000}"/>
    <cellStyle name="Currency [0] 8785" xfId="15184" hidden="1" xr:uid="{00000000-0005-0000-0000-0000713B0000}"/>
    <cellStyle name="Currency [0] 8786" xfId="15100" hidden="1" xr:uid="{00000000-0005-0000-0000-00001D3B0000}"/>
    <cellStyle name="Currency [0] 8787" xfId="15176" hidden="1" xr:uid="{00000000-0005-0000-0000-0000693B0000}"/>
    <cellStyle name="Currency [0] 8788" xfId="15186" hidden="1" xr:uid="{00000000-0005-0000-0000-0000733B0000}"/>
    <cellStyle name="Currency [0] 8789" xfId="15187" hidden="1" xr:uid="{00000000-0005-0000-0000-0000743B0000}"/>
    <cellStyle name="Currency [0] 879" xfId="986" hidden="1" xr:uid="{00000000-0005-0000-0000-0000FB030000}"/>
    <cellStyle name="Currency [0] 8790" xfId="15158" hidden="1" xr:uid="{00000000-0005-0000-0000-0000573B0000}"/>
    <cellStyle name="Currency [0] 8791" xfId="15170" hidden="1" xr:uid="{00000000-0005-0000-0000-0000633B0000}"/>
    <cellStyle name="Currency [0] 8792" xfId="15150" hidden="1" xr:uid="{00000000-0005-0000-0000-00004F3B0000}"/>
    <cellStyle name="Currency [0] 8793" xfId="15165" hidden="1" xr:uid="{00000000-0005-0000-0000-00005E3B0000}"/>
    <cellStyle name="Currency [0] 8794" xfId="15163" hidden="1" xr:uid="{00000000-0005-0000-0000-00005C3B0000}"/>
    <cellStyle name="Currency [0] 8795" xfId="15189" hidden="1" xr:uid="{00000000-0005-0000-0000-0000763B0000}"/>
    <cellStyle name="Currency [0] 8796" xfId="15102" hidden="1" xr:uid="{00000000-0005-0000-0000-00001F3B0000}"/>
    <cellStyle name="Currency [0] 8797" xfId="15183" hidden="1" xr:uid="{00000000-0005-0000-0000-0000703B0000}"/>
    <cellStyle name="Currency [0] 8798" xfId="15190" hidden="1" xr:uid="{00000000-0005-0000-0000-0000773B0000}"/>
    <cellStyle name="Currency [0] 8799" xfId="15191" hidden="1" xr:uid="{00000000-0005-0000-0000-0000783B0000}"/>
    <cellStyle name="Currency [0] 88" xfId="155" hidden="1" xr:uid="{00000000-0005-0000-0000-0000BC000000}"/>
    <cellStyle name="Currency [0] 880" xfId="959" hidden="1" xr:uid="{00000000-0005-0000-0000-0000E0030000}"/>
    <cellStyle name="Currency [0] 8800" xfId="15131" hidden="1" xr:uid="{00000000-0005-0000-0000-00003C3B0000}"/>
    <cellStyle name="Currency [0] 8801" xfId="15151" hidden="1" xr:uid="{00000000-0005-0000-0000-0000503B0000}"/>
    <cellStyle name="Currency [0] 8802" xfId="15185" hidden="1" xr:uid="{00000000-0005-0000-0000-0000723B0000}"/>
    <cellStyle name="Currency [0] 8803" xfId="15178" hidden="1" xr:uid="{00000000-0005-0000-0000-00006B3B0000}"/>
    <cellStyle name="Currency [0] 8804" xfId="15188" hidden="1" xr:uid="{00000000-0005-0000-0000-0000753B0000}"/>
    <cellStyle name="Currency [0] 8805" xfId="15192" hidden="1" xr:uid="{00000000-0005-0000-0000-0000793B0000}"/>
    <cellStyle name="Currency [0] 8806" xfId="15117" hidden="1" xr:uid="{00000000-0005-0000-0000-00002E3B0000}"/>
    <cellStyle name="Currency [0] 8807" xfId="15149" hidden="1" xr:uid="{00000000-0005-0000-0000-00004E3B0000}"/>
    <cellStyle name="Currency [0] 8808" xfId="15195" hidden="1" xr:uid="{00000000-0005-0000-0000-00007C3B0000}"/>
    <cellStyle name="Currency [0] 8809" xfId="15196" hidden="1" xr:uid="{00000000-0005-0000-0000-00007D3B0000}"/>
    <cellStyle name="Currency [0] 881" xfId="1023" hidden="1" xr:uid="{00000000-0005-0000-0000-000020040000}"/>
    <cellStyle name="Currency [0] 8810" xfId="15173" hidden="1" xr:uid="{00000000-0005-0000-0000-0000663B0000}"/>
    <cellStyle name="Currency [0] 8811" xfId="15179" hidden="1" xr:uid="{00000000-0005-0000-0000-00006C3B0000}"/>
    <cellStyle name="Currency [0] 8812" xfId="15193" hidden="1" xr:uid="{00000000-0005-0000-0000-00007A3B0000}"/>
    <cellStyle name="Currency [0] 8813" xfId="15180" hidden="1" xr:uid="{00000000-0005-0000-0000-00006D3B0000}"/>
    <cellStyle name="Currency [0] 8814" xfId="15197" hidden="1" xr:uid="{00000000-0005-0000-0000-00007E3B0000}"/>
    <cellStyle name="Currency [0] 8815" xfId="15198" hidden="1" xr:uid="{00000000-0005-0000-0000-00007F3B0000}"/>
    <cellStyle name="Currency [0] 8816" xfId="15194" hidden="1" xr:uid="{00000000-0005-0000-0000-00007B3B0000}"/>
    <cellStyle name="Currency [0] 8817" xfId="15167" hidden="1" xr:uid="{00000000-0005-0000-0000-0000603B0000}"/>
    <cellStyle name="Currency [0] 8818" xfId="15199" hidden="1" xr:uid="{00000000-0005-0000-0000-0000803B0000}"/>
    <cellStyle name="Currency [0] 8819" xfId="15200" hidden="1" xr:uid="{00000000-0005-0000-0000-0000813B0000}"/>
    <cellStyle name="Currency [0] 882" xfId="1002" hidden="1" xr:uid="{00000000-0005-0000-0000-00000B040000}"/>
    <cellStyle name="Currency [0] 8820" xfId="14877" hidden="1" xr:uid="{00000000-0005-0000-0000-00003E3A0000}"/>
    <cellStyle name="Currency [0] 8821" xfId="14853" hidden="1" xr:uid="{00000000-0005-0000-0000-0000263A0000}"/>
    <cellStyle name="Currency [0] 8822" xfId="15202" hidden="1" xr:uid="{00000000-0005-0000-0000-0000833B0000}"/>
    <cellStyle name="Currency [0] 8823" xfId="15206" hidden="1" xr:uid="{00000000-0005-0000-0000-0000873B0000}"/>
    <cellStyle name="Currency [0] 8824" xfId="15207" hidden="1" xr:uid="{00000000-0005-0000-0000-0000883B0000}"/>
    <cellStyle name="Currency [0] 8825" xfId="14848" hidden="1" xr:uid="{00000000-0005-0000-0000-0000213A0000}"/>
    <cellStyle name="Currency [0] 8826" xfId="15204" hidden="1" xr:uid="{00000000-0005-0000-0000-0000853B0000}"/>
    <cellStyle name="Currency [0] 8827" xfId="15208" hidden="1" xr:uid="{00000000-0005-0000-0000-0000893B0000}"/>
    <cellStyle name="Currency [0] 8828" xfId="15209" hidden="1" xr:uid="{00000000-0005-0000-0000-00008A3B0000}"/>
    <cellStyle name="Currency [0] 8829" xfId="15203" hidden="1" xr:uid="{00000000-0005-0000-0000-0000843B0000}"/>
    <cellStyle name="Currency [0] 883" xfId="1009" hidden="1" xr:uid="{00000000-0005-0000-0000-000012040000}"/>
    <cellStyle name="Currency [0] 8830" xfId="14865" hidden="1" xr:uid="{00000000-0005-0000-0000-0000323A0000}"/>
    <cellStyle name="Currency [0] 8831" xfId="15215" hidden="1" xr:uid="{00000000-0005-0000-0000-0000903B0000}"/>
    <cellStyle name="Currency [0] 8832" xfId="15219" hidden="1" xr:uid="{00000000-0005-0000-0000-0000943B0000}"/>
    <cellStyle name="Currency [0] 8833" xfId="15225" hidden="1" xr:uid="{00000000-0005-0000-0000-00009A3B0000}"/>
    <cellStyle name="Currency [0] 8834" xfId="15228" hidden="1" xr:uid="{00000000-0005-0000-0000-00009D3B0000}"/>
    <cellStyle name="Currency [0] 8835" xfId="15214" hidden="1" xr:uid="{00000000-0005-0000-0000-00008F3B0000}"/>
    <cellStyle name="Currency [0] 8836" xfId="15224" hidden="1" xr:uid="{00000000-0005-0000-0000-0000993B0000}"/>
    <cellStyle name="Currency [0] 8837" xfId="15235" hidden="1" xr:uid="{00000000-0005-0000-0000-0000A43B0000}"/>
    <cellStyle name="Currency [0] 8838" xfId="15236" hidden="1" xr:uid="{00000000-0005-0000-0000-0000A53B0000}"/>
    <cellStyle name="Currency [0] 8839" xfId="15201" hidden="1" xr:uid="{00000000-0005-0000-0000-0000823B0000}"/>
    <cellStyle name="Currency [0] 884" xfId="1024" hidden="1" xr:uid="{00000000-0005-0000-0000-000021040000}"/>
    <cellStyle name="Currency [0] 8840" xfId="14847" hidden="1" xr:uid="{00000000-0005-0000-0000-0000203A0000}"/>
    <cellStyle name="Currency [0] 8841" xfId="15221" hidden="1" xr:uid="{00000000-0005-0000-0000-0000963B0000}"/>
    <cellStyle name="Currency [0] 8842" xfId="14837" hidden="1" xr:uid="{00000000-0005-0000-0000-0000163A0000}"/>
    <cellStyle name="Currency [0] 8843" xfId="15216" hidden="1" xr:uid="{00000000-0005-0000-0000-0000913B0000}"/>
    <cellStyle name="Currency [0] 8844" xfId="15237" hidden="1" xr:uid="{00000000-0005-0000-0000-0000A63B0000}"/>
    <cellStyle name="Currency [0] 8845" xfId="15222" hidden="1" xr:uid="{00000000-0005-0000-0000-0000973B0000}"/>
    <cellStyle name="Currency [0] 8846" xfId="15226" hidden="1" xr:uid="{00000000-0005-0000-0000-00009B3B0000}"/>
    <cellStyle name="Currency [0] 8847" xfId="15242" hidden="1" xr:uid="{00000000-0005-0000-0000-0000AB3B0000}"/>
    <cellStyle name="Currency [0] 8848" xfId="15243" hidden="1" xr:uid="{00000000-0005-0000-0000-0000AC3B0000}"/>
    <cellStyle name="Currency [0] 8849" xfId="15223" hidden="1" xr:uid="{00000000-0005-0000-0000-0000983B0000}"/>
    <cellStyle name="Currency [0] 885" xfId="1025" hidden="1" xr:uid="{00000000-0005-0000-0000-000022040000}"/>
    <cellStyle name="Currency [0] 8850" xfId="15230" hidden="1" xr:uid="{00000000-0005-0000-0000-00009F3B0000}"/>
    <cellStyle name="Currency [0] 8851" xfId="15234" hidden="1" xr:uid="{00000000-0005-0000-0000-0000A33B0000}"/>
    <cellStyle name="Currency [0] 8852" xfId="15229" hidden="1" xr:uid="{00000000-0005-0000-0000-00009E3B0000}"/>
    <cellStyle name="Currency [0] 8853" xfId="15252" hidden="1" xr:uid="{00000000-0005-0000-0000-0000B53B0000}"/>
    <cellStyle name="Currency [0] 8854" xfId="15258" hidden="1" xr:uid="{00000000-0005-0000-0000-0000BB3B0000}"/>
    <cellStyle name="Currency [0] 8855" xfId="15220" hidden="1" xr:uid="{00000000-0005-0000-0000-0000953B0000}"/>
    <cellStyle name="Currency [0] 8856" xfId="15250" hidden="1" xr:uid="{00000000-0005-0000-0000-0000B33B0000}"/>
    <cellStyle name="Currency [0] 8857" xfId="15262" hidden="1" xr:uid="{00000000-0005-0000-0000-0000BF3B0000}"/>
    <cellStyle name="Currency [0] 8858" xfId="15263" hidden="1" xr:uid="{00000000-0005-0000-0000-0000C03B0000}"/>
    <cellStyle name="Currency [0] 8859" xfId="15211" hidden="1" xr:uid="{00000000-0005-0000-0000-00008C3B0000}"/>
    <cellStyle name="Currency [0] 886" xfId="1000" hidden="1" xr:uid="{00000000-0005-0000-0000-000009040000}"/>
    <cellStyle name="Currency [0] 8860" xfId="15218" hidden="1" xr:uid="{00000000-0005-0000-0000-0000933B0000}"/>
    <cellStyle name="Currency [0] 8861" xfId="15247" hidden="1" xr:uid="{00000000-0005-0000-0000-0000B03B0000}"/>
    <cellStyle name="Currency [0] 8862" xfId="15232" hidden="1" xr:uid="{00000000-0005-0000-0000-0000A13B0000}"/>
    <cellStyle name="Currency [0] 8863" xfId="15205" hidden="1" xr:uid="{00000000-0005-0000-0000-0000863B0000}"/>
    <cellStyle name="Currency [0] 8864" xfId="15269" hidden="1" xr:uid="{00000000-0005-0000-0000-0000C63B0000}"/>
    <cellStyle name="Currency [0] 8865" xfId="15248" hidden="1" xr:uid="{00000000-0005-0000-0000-0000B13B0000}"/>
    <cellStyle name="Currency [0] 8866" xfId="15255" hidden="1" xr:uid="{00000000-0005-0000-0000-0000B83B0000}"/>
    <cellStyle name="Currency [0] 8867" xfId="15270" hidden="1" xr:uid="{00000000-0005-0000-0000-0000C73B0000}"/>
    <cellStyle name="Currency [0] 8868" xfId="15271" hidden="1" xr:uid="{00000000-0005-0000-0000-0000C83B0000}"/>
    <cellStyle name="Currency [0] 8869" xfId="15246" hidden="1" xr:uid="{00000000-0005-0000-0000-0000AF3B0000}"/>
    <cellStyle name="Currency [0] 887" xfId="999" hidden="1" xr:uid="{00000000-0005-0000-0000-000008040000}"/>
    <cellStyle name="Currency [0] 8870" xfId="15245" hidden="1" xr:uid="{00000000-0005-0000-0000-0000AE3B0000}"/>
    <cellStyle name="Currency [0] 8871" xfId="15240" hidden="1" xr:uid="{00000000-0005-0000-0000-0000A93B0000}"/>
    <cellStyle name="Currency [0] 8872" xfId="15238" hidden="1" xr:uid="{00000000-0005-0000-0000-0000A73B0000}"/>
    <cellStyle name="Currency [0] 8873" xfId="15239" hidden="1" xr:uid="{00000000-0005-0000-0000-0000A83B0000}"/>
    <cellStyle name="Currency [0] 8874" xfId="15276" hidden="1" xr:uid="{00000000-0005-0000-0000-0000CD3B0000}"/>
    <cellStyle name="Currency [0] 8875" xfId="14855" hidden="1" xr:uid="{00000000-0005-0000-0000-0000283A0000}"/>
    <cellStyle name="Currency [0] 8876" xfId="15266" hidden="1" xr:uid="{00000000-0005-0000-0000-0000C33B0000}"/>
    <cellStyle name="Currency [0] 8877" xfId="15278" hidden="1" xr:uid="{00000000-0005-0000-0000-0000CF3B0000}"/>
    <cellStyle name="Currency [0] 8878" xfId="15279" hidden="1" xr:uid="{00000000-0005-0000-0000-0000D03B0000}"/>
    <cellStyle name="Currency [0] 8879" xfId="15217" hidden="1" xr:uid="{00000000-0005-0000-0000-0000923B0000}"/>
    <cellStyle name="Currency [0] 888" xfId="994" hidden="1" xr:uid="{00000000-0005-0000-0000-000003040000}"/>
    <cellStyle name="Currency [0] 8880" xfId="15253" hidden="1" xr:uid="{00000000-0005-0000-0000-0000B63B0000}"/>
    <cellStyle name="Currency [0] 8881" xfId="15233" hidden="1" xr:uid="{00000000-0005-0000-0000-0000A23B0000}"/>
    <cellStyle name="Currency [0] 8882" xfId="15249" hidden="1" xr:uid="{00000000-0005-0000-0000-0000B23B0000}"/>
    <cellStyle name="Currency [0] 8883" xfId="15251" hidden="1" xr:uid="{00000000-0005-0000-0000-0000B43B0000}"/>
    <cellStyle name="Currency [0] 8884" xfId="15282" hidden="1" xr:uid="{00000000-0005-0000-0000-0000D33B0000}"/>
    <cellStyle name="Currency [0] 8885" xfId="14858" hidden="1" xr:uid="{00000000-0005-0000-0000-00002B3A0000}"/>
    <cellStyle name="Currency [0] 8886" xfId="15274" hidden="1" xr:uid="{00000000-0005-0000-0000-0000CB3B0000}"/>
    <cellStyle name="Currency [0] 8887" xfId="15284" hidden="1" xr:uid="{00000000-0005-0000-0000-0000D53B0000}"/>
    <cellStyle name="Currency [0] 8888" xfId="15285" hidden="1" xr:uid="{00000000-0005-0000-0000-0000D63B0000}"/>
    <cellStyle name="Currency [0] 8889" xfId="15213" hidden="1" xr:uid="{00000000-0005-0000-0000-00008E3B0000}"/>
    <cellStyle name="Currency [0] 889" xfId="992" hidden="1" xr:uid="{00000000-0005-0000-0000-000001040000}"/>
    <cellStyle name="Currency [0] 8890" xfId="15264" hidden="1" xr:uid="{00000000-0005-0000-0000-0000C13B0000}"/>
    <cellStyle name="Currency [0] 8891" xfId="15244" hidden="1" xr:uid="{00000000-0005-0000-0000-0000AD3B0000}"/>
    <cellStyle name="Currency [0] 8892" xfId="15256" hidden="1" xr:uid="{00000000-0005-0000-0000-0000B93B0000}"/>
    <cellStyle name="Currency [0] 8893" xfId="15254" hidden="1" xr:uid="{00000000-0005-0000-0000-0000B73B0000}"/>
    <cellStyle name="Currency [0] 8894" xfId="15287" hidden="1" xr:uid="{00000000-0005-0000-0000-0000D83B0000}"/>
    <cellStyle name="Currency [0] 8895" xfId="15231" hidden="1" xr:uid="{00000000-0005-0000-0000-0000A03B0000}"/>
    <cellStyle name="Currency [0] 8896" xfId="15281" hidden="1" xr:uid="{00000000-0005-0000-0000-0000D23B0000}"/>
    <cellStyle name="Currency [0] 8897" xfId="15291" hidden="1" xr:uid="{00000000-0005-0000-0000-0000DC3B0000}"/>
    <cellStyle name="Currency [0] 8898" xfId="15292" hidden="1" xr:uid="{00000000-0005-0000-0000-0000DD3B0000}"/>
    <cellStyle name="Currency [0] 8899" xfId="15257" hidden="1" xr:uid="{00000000-0005-0000-0000-0000BA3B0000}"/>
    <cellStyle name="Currency [0] 89" xfId="165" hidden="1" xr:uid="{00000000-0005-0000-0000-0000C6000000}"/>
    <cellStyle name="Currency [0] 890" xfId="993" hidden="1" xr:uid="{00000000-0005-0000-0000-000002040000}"/>
    <cellStyle name="Currency [0] 8900" xfId="15272" hidden="1" xr:uid="{00000000-0005-0000-0000-0000C93B0000}"/>
    <cellStyle name="Currency [0] 8901" xfId="14838" hidden="1" xr:uid="{00000000-0005-0000-0000-0000173A0000}"/>
    <cellStyle name="Currency [0] 8902" xfId="15267" hidden="1" xr:uid="{00000000-0005-0000-0000-0000C43B0000}"/>
    <cellStyle name="Currency [0] 8903" xfId="15265" hidden="1" xr:uid="{00000000-0005-0000-0000-0000C23B0000}"/>
    <cellStyle name="Currency [0] 8904" xfId="15294" hidden="1" xr:uid="{00000000-0005-0000-0000-0000DF3B0000}"/>
    <cellStyle name="Currency [0] 8905" xfId="15210" hidden="1" xr:uid="{00000000-0005-0000-0000-00008B3B0000}"/>
    <cellStyle name="Currency [0] 8906" xfId="15286" hidden="1" xr:uid="{00000000-0005-0000-0000-0000D73B0000}"/>
    <cellStyle name="Currency [0] 8907" xfId="15296" hidden="1" xr:uid="{00000000-0005-0000-0000-0000E13B0000}"/>
    <cellStyle name="Currency [0] 8908" xfId="15297" hidden="1" xr:uid="{00000000-0005-0000-0000-0000E23B0000}"/>
    <cellStyle name="Currency [0] 8909" xfId="15268" hidden="1" xr:uid="{00000000-0005-0000-0000-0000C53B0000}"/>
    <cellStyle name="Currency [0] 891" xfId="1030" hidden="1" xr:uid="{00000000-0005-0000-0000-000027040000}"/>
    <cellStyle name="Currency [0] 8910" xfId="15280" hidden="1" xr:uid="{00000000-0005-0000-0000-0000D13B0000}"/>
    <cellStyle name="Currency [0] 8911" xfId="15260" hidden="1" xr:uid="{00000000-0005-0000-0000-0000BD3B0000}"/>
    <cellStyle name="Currency [0] 8912" xfId="15275" hidden="1" xr:uid="{00000000-0005-0000-0000-0000CC3B0000}"/>
    <cellStyle name="Currency [0] 8913" xfId="15273" hidden="1" xr:uid="{00000000-0005-0000-0000-0000CA3B0000}"/>
    <cellStyle name="Currency [0] 8914" xfId="15299" hidden="1" xr:uid="{00000000-0005-0000-0000-0000E43B0000}"/>
    <cellStyle name="Currency [0] 8915" xfId="15212" hidden="1" xr:uid="{00000000-0005-0000-0000-00008D3B0000}"/>
    <cellStyle name="Currency [0] 8916" xfId="15293" hidden="1" xr:uid="{00000000-0005-0000-0000-0000DE3B0000}"/>
    <cellStyle name="Currency [0] 8917" xfId="15300" hidden="1" xr:uid="{00000000-0005-0000-0000-0000E53B0000}"/>
    <cellStyle name="Currency [0] 8918" xfId="15301" hidden="1" xr:uid="{00000000-0005-0000-0000-0000E63B0000}"/>
    <cellStyle name="Currency [0] 8919" xfId="15241" hidden="1" xr:uid="{00000000-0005-0000-0000-0000AA3B0000}"/>
    <cellStyle name="Currency [0] 892" xfId="815" hidden="1" xr:uid="{00000000-0005-0000-0000-000050030000}"/>
    <cellStyle name="Currency [0] 8920" xfId="15261" hidden="1" xr:uid="{00000000-0005-0000-0000-0000BE3B0000}"/>
    <cellStyle name="Currency [0] 8921" xfId="15295" hidden="1" xr:uid="{00000000-0005-0000-0000-0000E03B0000}"/>
    <cellStyle name="Currency [0] 8922" xfId="15288" hidden="1" xr:uid="{00000000-0005-0000-0000-0000D93B0000}"/>
    <cellStyle name="Currency [0] 8923" xfId="15298" hidden="1" xr:uid="{00000000-0005-0000-0000-0000E33B0000}"/>
    <cellStyle name="Currency [0] 8924" xfId="15302" hidden="1" xr:uid="{00000000-0005-0000-0000-0000E73B0000}"/>
    <cellStyle name="Currency [0] 8925" xfId="15227" hidden="1" xr:uid="{00000000-0005-0000-0000-00009C3B0000}"/>
    <cellStyle name="Currency [0] 8926" xfId="15259" hidden="1" xr:uid="{00000000-0005-0000-0000-0000BC3B0000}"/>
    <cellStyle name="Currency [0] 8927" xfId="15305" hidden="1" xr:uid="{00000000-0005-0000-0000-0000EA3B0000}"/>
    <cellStyle name="Currency [0] 8928" xfId="15306" hidden="1" xr:uid="{00000000-0005-0000-0000-0000EB3B0000}"/>
    <cellStyle name="Currency [0] 8929" xfId="15283" hidden="1" xr:uid="{00000000-0005-0000-0000-0000D43B0000}"/>
    <cellStyle name="Currency [0] 893" xfId="1020" hidden="1" xr:uid="{00000000-0005-0000-0000-00001D040000}"/>
    <cellStyle name="Currency [0] 8930" xfId="15289" hidden="1" xr:uid="{00000000-0005-0000-0000-0000DA3B0000}"/>
    <cellStyle name="Currency [0] 8931" xfId="15303" hidden="1" xr:uid="{00000000-0005-0000-0000-0000E83B0000}"/>
    <cellStyle name="Currency [0] 8932" xfId="15290" hidden="1" xr:uid="{00000000-0005-0000-0000-0000DB3B0000}"/>
    <cellStyle name="Currency [0] 8933" xfId="15307" hidden="1" xr:uid="{00000000-0005-0000-0000-0000EC3B0000}"/>
    <cellStyle name="Currency [0] 8934" xfId="15308" hidden="1" xr:uid="{00000000-0005-0000-0000-0000ED3B0000}"/>
    <cellStyle name="Currency [0] 8935" xfId="15304" hidden="1" xr:uid="{00000000-0005-0000-0000-0000E93B0000}"/>
    <cellStyle name="Currency [0] 8936" xfId="15277" hidden="1" xr:uid="{00000000-0005-0000-0000-0000CE3B0000}"/>
    <cellStyle name="Currency [0] 8937" xfId="15309" hidden="1" xr:uid="{00000000-0005-0000-0000-0000EE3B0000}"/>
    <cellStyle name="Currency [0] 8938" xfId="15310" hidden="1" xr:uid="{00000000-0005-0000-0000-0000EF3B0000}"/>
    <cellStyle name="Currency [0] 8939" xfId="15311" hidden="1" xr:uid="{00000000-0005-0000-0000-0000F03B0000}"/>
    <cellStyle name="Currency [0] 894" xfId="1032" hidden="1" xr:uid="{00000000-0005-0000-0000-000029040000}"/>
    <cellStyle name="Currency [0] 8940" xfId="15317" hidden="1" xr:uid="{00000000-0005-0000-0000-0000F63B0000}"/>
    <cellStyle name="Currency [0] 8941" xfId="15343" hidden="1" xr:uid="{00000000-0005-0000-0000-0000103C0000}"/>
    <cellStyle name="Currency [0] 8942" xfId="15351" hidden="1" xr:uid="{00000000-0005-0000-0000-0000183C0000}"/>
    <cellStyle name="Currency [0] 8943" xfId="15354" hidden="1" xr:uid="{00000000-0005-0000-0000-00001B3C0000}"/>
    <cellStyle name="Currency [0] 8944" xfId="15358" hidden="1" xr:uid="{00000000-0005-0000-0000-00001F3C0000}"/>
    <cellStyle name="Currency [0] 8945" xfId="15360" hidden="1" xr:uid="{00000000-0005-0000-0000-0000213C0000}"/>
    <cellStyle name="Currency [0] 8946" xfId="15350" hidden="1" xr:uid="{00000000-0005-0000-0000-0000173C0000}"/>
    <cellStyle name="Currency [0] 8947" xfId="15356" hidden="1" xr:uid="{00000000-0005-0000-0000-00001D3C0000}"/>
    <cellStyle name="Currency [0] 8948" xfId="15361" hidden="1" xr:uid="{00000000-0005-0000-0000-0000223C0000}"/>
    <cellStyle name="Currency [0] 8949" xfId="15362" hidden="1" xr:uid="{00000000-0005-0000-0000-0000233C0000}"/>
    <cellStyle name="Currency [0] 895" xfId="1033" hidden="1" xr:uid="{00000000-0005-0000-0000-00002A040000}"/>
    <cellStyle name="Currency [0] 8950" xfId="15355" hidden="1" xr:uid="{00000000-0005-0000-0000-00001C3C0000}"/>
    <cellStyle name="Currency [0] 8951" xfId="15344" hidden="1" xr:uid="{00000000-0005-0000-0000-0000113C0000}"/>
    <cellStyle name="Currency [0] 8952" xfId="15368" hidden="1" xr:uid="{00000000-0005-0000-0000-0000293C0000}"/>
    <cellStyle name="Currency [0] 8953" xfId="15372" hidden="1" xr:uid="{00000000-0005-0000-0000-00002D3C0000}"/>
    <cellStyle name="Currency [0] 8954" xfId="15378" hidden="1" xr:uid="{00000000-0005-0000-0000-0000333C0000}"/>
    <cellStyle name="Currency [0] 8955" xfId="15381" hidden="1" xr:uid="{00000000-0005-0000-0000-0000363C0000}"/>
    <cellStyle name="Currency [0] 8956" xfId="15367" hidden="1" xr:uid="{00000000-0005-0000-0000-0000283C0000}"/>
    <cellStyle name="Currency [0] 8957" xfId="15377" hidden="1" xr:uid="{00000000-0005-0000-0000-0000323C0000}"/>
    <cellStyle name="Currency [0] 8958" xfId="15388" hidden="1" xr:uid="{00000000-0005-0000-0000-00003D3C0000}"/>
    <cellStyle name="Currency [0] 8959" xfId="15389" hidden="1" xr:uid="{00000000-0005-0000-0000-00003E3C0000}"/>
    <cellStyle name="Currency [0] 896" xfId="971" hidden="1" xr:uid="{00000000-0005-0000-0000-0000EC030000}"/>
    <cellStyle name="Currency [0] 8960" xfId="15353" hidden="1" xr:uid="{00000000-0005-0000-0000-00001A3C0000}"/>
    <cellStyle name="Currency [0] 8961" xfId="15346" hidden="1" xr:uid="{00000000-0005-0000-0000-0000133C0000}"/>
    <cellStyle name="Currency [0] 8962" xfId="15374" hidden="1" xr:uid="{00000000-0005-0000-0000-00002F3C0000}"/>
    <cellStyle name="Currency [0] 8963" xfId="15348" hidden="1" xr:uid="{00000000-0005-0000-0000-0000153C0000}"/>
    <cellStyle name="Currency [0] 8964" xfId="15369" hidden="1" xr:uid="{00000000-0005-0000-0000-00002A3C0000}"/>
    <cellStyle name="Currency [0] 8965" xfId="15390" hidden="1" xr:uid="{00000000-0005-0000-0000-00003F3C0000}"/>
    <cellStyle name="Currency [0] 8966" xfId="15375" hidden="1" xr:uid="{00000000-0005-0000-0000-0000303C0000}"/>
    <cellStyle name="Currency [0] 8967" xfId="15379" hidden="1" xr:uid="{00000000-0005-0000-0000-0000343C0000}"/>
    <cellStyle name="Currency [0] 8968" xfId="15395" hidden="1" xr:uid="{00000000-0005-0000-0000-0000443C0000}"/>
    <cellStyle name="Currency [0] 8969" xfId="15396" hidden="1" xr:uid="{00000000-0005-0000-0000-0000453C0000}"/>
    <cellStyle name="Currency [0] 897" xfId="1007" hidden="1" xr:uid="{00000000-0005-0000-0000-000010040000}"/>
    <cellStyle name="Currency [0] 8970" xfId="15376" hidden="1" xr:uid="{00000000-0005-0000-0000-0000313C0000}"/>
    <cellStyle name="Currency [0] 8971" xfId="15383" hidden="1" xr:uid="{00000000-0005-0000-0000-0000383C0000}"/>
    <cellStyle name="Currency [0] 8972" xfId="15387" hidden="1" xr:uid="{00000000-0005-0000-0000-00003C3C0000}"/>
    <cellStyle name="Currency [0] 8973" xfId="15382" hidden="1" xr:uid="{00000000-0005-0000-0000-0000373C0000}"/>
    <cellStyle name="Currency [0] 8974" xfId="15405" hidden="1" xr:uid="{00000000-0005-0000-0000-00004E3C0000}"/>
    <cellStyle name="Currency [0] 8975" xfId="15411" hidden="1" xr:uid="{00000000-0005-0000-0000-0000543C0000}"/>
    <cellStyle name="Currency [0] 8976" xfId="15373" hidden="1" xr:uid="{00000000-0005-0000-0000-00002E3C0000}"/>
    <cellStyle name="Currency [0] 8977" xfId="15403" hidden="1" xr:uid="{00000000-0005-0000-0000-00004C3C0000}"/>
    <cellStyle name="Currency [0] 8978" xfId="15415" hidden="1" xr:uid="{00000000-0005-0000-0000-0000583C0000}"/>
    <cellStyle name="Currency [0] 8979" xfId="15416" hidden="1" xr:uid="{00000000-0005-0000-0000-0000593C0000}"/>
    <cellStyle name="Currency [0] 898" xfId="987" hidden="1" xr:uid="{00000000-0005-0000-0000-0000FC030000}"/>
    <cellStyle name="Currency [0] 8980" xfId="15364" hidden="1" xr:uid="{00000000-0005-0000-0000-0000253C0000}"/>
    <cellStyle name="Currency [0] 8981" xfId="15371" hidden="1" xr:uid="{00000000-0005-0000-0000-00002C3C0000}"/>
    <cellStyle name="Currency [0] 8982" xfId="15400" hidden="1" xr:uid="{00000000-0005-0000-0000-0000493C0000}"/>
    <cellStyle name="Currency [0] 8983" xfId="15385" hidden="1" xr:uid="{00000000-0005-0000-0000-00003A3C0000}"/>
    <cellStyle name="Currency [0] 8984" xfId="15357" hidden="1" xr:uid="{00000000-0005-0000-0000-00001E3C0000}"/>
    <cellStyle name="Currency [0] 8985" xfId="15422" hidden="1" xr:uid="{00000000-0005-0000-0000-00005F3C0000}"/>
    <cellStyle name="Currency [0] 8986" xfId="15401" hidden="1" xr:uid="{00000000-0005-0000-0000-00004A3C0000}"/>
    <cellStyle name="Currency [0] 8987" xfId="15408" hidden="1" xr:uid="{00000000-0005-0000-0000-0000513C0000}"/>
    <cellStyle name="Currency [0] 8988" xfId="15423" hidden="1" xr:uid="{00000000-0005-0000-0000-0000603C0000}"/>
    <cellStyle name="Currency [0] 8989" xfId="15424" hidden="1" xr:uid="{00000000-0005-0000-0000-0000613C0000}"/>
    <cellStyle name="Currency [0] 899" xfId="1003" hidden="1" xr:uid="{00000000-0005-0000-0000-00000C040000}"/>
    <cellStyle name="Currency [0] 8990" xfId="15399" hidden="1" xr:uid="{00000000-0005-0000-0000-0000483C0000}"/>
    <cellStyle name="Currency [0] 8991" xfId="15398" hidden="1" xr:uid="{00000000-0005-0000-0000-0000473C0000}"/>
    <cellStyle name="Currency [0] 8992" xfId="15393" hidden="1" xr:uid="{00000000-0005-0000-0000-0000423C0000}"/>
    <cellStyle name="Currency [0] 8993" xfId="15391" hidden="1" xr:uid="{00000000-0005-0000-0000-0000403C0000}"/>
    <cellStyle name="Currency [0] 8994" xfId="15392" hidden="1" xr:uid="{00000000-0005-0000-0000-0000413C0000}"/>
    <cellStyle name="Currency [0] 8995" xfId="15429" hidden="1" xr:uid="{00000000-0005-0000-0000-0000663C0000}"/>
    <cellStyle name="Currency [0] 8996" xfId="15347" hidden="1" xr:uid="{00000000-0005-0000-0000-0000143C0000}"/>
    <cellStyle name="Currency [0] 8997" xfId="15419" hidden="1" xr:uid="{00000000-0005-0000-0000-00005C3C0000}"/>
    <cellStyle name="Currency [0] 8998" xfId="15431" hidden="1" xr:uid="{00000000-0005-0000-0000-0000683C0000}"/>
    <cellStyle name="Currency [0] 8999" xfId="15432" hidden="1" xr:uid="{00000000-0005-0000-0000-0000693C0000}"/>
    <cellStyle name="Currency [0] 9" xfId="59" hidden="1" xr:uid="{00000000-0005-0000-0000-00005B000000}"/>
    <cellStyle name="Currency [0] 90" xfId="166" hidden="1" xr:uid="{00000000-0005-0000-0000-0000C7000000}"/>
    <cellStyle name="Currency [0] 900" xfId="1005" hidden="1" xr:uid="{00000000-0005-0000-0000-00000E040000}"/>
    <cellStyle name="Currency [0] 9000" xfId="15370" hidden="1" xr:uid="{00000000-0005-0000-0000-00002B3C0000}"/>
    <cellStyle name="Currency [0] 9001" xfId="15406" hidden="1" xr:uid="{00000000-0005-0000-0000-00004F3C0000}"/>
    <cellStyle name="Currency [0] 9002" xfId="15386" hidden="1" xr:uid="{00000000-0005-0000-0000-00003B3C0000}"/>
    <cellStyle name="Currency [0] 9003" xfId="15402" hidden="1" xr:uid="{00000000-0005-0000-0000-00004B3C0000}"/>
    <cellStyle name="Currency [0] 9004" xfId="15404" hidden="1" xr:uid="{00000000-0005-0000-0000-00004D3C0000}"/>
    <cellStyle name="Currency [0] 9005" xfId="15435" hidden="1" xr:uid="{00000000-0005-0000-0000-00006C3C0000}"/>
    <cellStyle name="Currency [0] 9006" xfId="15345" hidden="1" xr:uid="{00000000-0005-0000-0000-0000123C0000}"/>
    <cellStyle name="Currency [0] 9007" xfId="15427" hidden="1" xr:uid="{00000000-0005-0000-0000-0000643C0000}"/>
    <cellStyle name="Currency [0] 9008" xfId="15437" hidden="1" xr:uid="{00000000-0005-0000-0000-00006E3C0000}"/>
    <cellStyle name="Currency [0] 9009" xfId="15438" hidden="1" xr:uid="{00000000-0005-0000-0000-00006F3C0000}"/>
    <cellStyle name="Currency [0] 901" xfId="1036" hidden="1" xr:uid="{00000000-0005-0000-0000-00002D040000}"/>
    <cellStyle name="Currency [0] 9010" xfId="15366" hidden="1" xr:uid="{00000000-0005-0000-0000-0000273C0000}"/>
    <cellStyle name="Currency [0] 9011" xfId="15417" hidden="1" xr:uid="{00000000-0005-0000-0000-00005A3C0000}"/>
    <cellStyle name="Currency [0] 9012" xfId="15397" hidden="1" xr:uid="{00000000-0005-0000-0000-0000463C0000}"/>
    <cellStyle name="Currency [0] 9013" xfId="15409" hidden="1" xr:uid="{00000000-0005-0000-0000-0000523C0000}"/>
    <cellStyle name="Currency [0] 9014" xfId="15407" hidden="1" xr:uid="{00000000-0005-0000-0000-0000503C0000}"/>
    <cellStyle name="Currency [0] 9015" xfId="15440" hidden="1" xr:uid="{00000000-0005-0000-0000-0000713C0000}"/>
    <cellStyle name="Currency [0] 9016" xfId="15384" hidden="1" xr:uid="{00000000-0005-0000-0000-0000393C0000}"/>
    <cellStyle name="Currency [0] 9017" xfId="15434" hidden="1" xr:uid="{00000000-0005-0000-0000-00006B3C0000}"/>
    <cellStyle name="Currency [0] 9018" xfId="15444" hidden="1" xr:uid="{00000000-0005-0000-0000-0000753C0000}"/>
    <cellStyle name="Currency [0] 9019" xfId="15445" hidden="1" xr:uid="{00000000-0005-0000-0000-0000763C0000}"/>
    <cellStyle name="Currency [0] 902" xfId="830" hidden="1" xr:uid="{00000000-0005-0000-0000-00005F030000}"/>
    <cellStyle name="Currency [0] 9020" xfId="15410" hidden="1" xr:uid="{00000000-0005-0000-0000-0000533C0000}"/>
    <cellStyle name="Currency [0] 9021" xfId="15425" hidden="1" xr:uid="{00000000-0005-0000-0000-0000623C0000}"/>
    <cellStyle name="Currency [0] 9022" xfId="15352" hidden="1" xr:uid="{00000000-0005-0000-0000-0000193C0000}"/>
    <cellStyle name="Currency [0] 9023" xfId="15420" hidden="1" xr:uid="{00000000-0005-0000-0000-00005D3C0000}"/>
    <cellStyle name="Currency [0] 9024" xfId="15418" hidden="1" xr:uid="{00000000-0005-0000-0000-00005B3C0000}"/>
    <cellStyle name="Currency [0] 9025" xfId="15447" hidden="1" xr:uid="{00000000-0005-0000-0000-0000783C0000}"/>
    <cellStyle name="Currency [0] 9026" xfId="15363" hidden="1" xr:uid="{00000000-0005-0000-0000-0000243C0000}"/>
    <cellStyle name="Currency [0] 9027" xfId="15439" hidden="1" xr:uid="{00000000-0005-0000-0000-0000703C0000}"/>
    <cellStyle name="Currency [0] 9028" xfId="15449" hidden="1" xr:uid="{00000000-0005-0000-0000-00007A3C0000}"/>
    <cellStyle name="Currency [0] 9029" xfId="15450" hidden="1" xr:uid="{00000000-0005-0000-0000-00007B3C0000}"/>
    <cellStyle name="Currency [0] 903" xfId="1028" hidden="1" xr:uid="{00000000-0005-0000-0000-000025040000}"/>
    <cellStyle name="Currency [0] 9030" xfId="15421" hidden="1" xr:uid="{00000000-0005-0000-0000-00005E3C0000}"/>
    <cellStyle name="Currency [0] 9031" xfId="15433" hidden="1" xr:uid="{00000000-0005-0000-0000-00006A3C0000}"/>
    <cellStyle name="Currency [0] 9032" xfId="15413" hidden="1" xr:uid="{00000000-0005-0000-0000-0000563C0000}"/>
    <cellStyle name="Currency [0] 9033" xfId="15428" hidden="1" xr:uid="{00000000-0005-0000-0000-0000653C0000}"/>
    <cellStyle name="Currency [0] 9034" xfId="15426" hidden="1" xr:uid="{00000000-0005-0000-0000-0000633C0000}"/>
    <cellStyle name="Currency [0] 9035" xfId="15452" hidden="1" xr:uid="{00000000-0005-0000-0000-00007D3C0000}"/>
    <cellStyle name="Currency [0] 9036" xfId="15365" hidden="1" xr:uid="{00000000-0005-0000-0000-0000263C0000}"/>
    <cellStyle name="Currency [0] 9037" xfId="15446" hidden="1" xr:uid="{00000000-0005-0000-0000-0000773C0000}"/>
    <cellStyle name="Currency [0] 9038" xfId="15453" hidden="1" xr:uid="{00000000-0005-0000-0000-00007E3C0000}"/>
    <cellStyle name="Currency [0] 9039" xfId="15454" hidden="1" xr:uid="{00000000-0005-0000-0000-00007F3C0000}"/>
    <cellStyle name="Currency [0] 904" xfId="1038" hidden="1" xr:uid="{00000000-0005-0000-0000-00002F040000}"/>
    <cellStyle name="Currency [0] 9040" xfId="15394" hidden="1" xr:uid="{00000000-0005-0000-0000-0000433C0000}"/>
    <cellStyle name="Currency [0] 9041" xfId="15414" hidden="1" xr:uid="{00000000-0005-0000-0000-0000573C0000}"/>
    <cellStyle name="Currency [0] 9042" xfId="15448" hidden="1" xr:uid="{00000000-0005-0000-0000-0000793C0000}"/>
    <cellStyle name="Currency [0] 9043" xfId="15441" hidden="1" xr:uid="{00000000-0005-0000-0000-0000723C0000}"/>
    <cellStyle name="Currency [0] 9044" xfId="15451" hidden="1" xr:uid="{00000000-0005-0000-0000-00007C3C0000}"/>
    <cellStyle name="Currency [0] 9045" xfId="15455" hidden="1" xr:uid="{00000000-0005-0000-0000-0000803C0000}"/>
    <cellStyle name="Currency [0] 9046" xfId="15380" hidden="1" xr:uid="{00000000-0005-0000-0000-0000353C0000}"/>
    <cellStyle name="Currency [0] 9047" xfId="15412" hidden="1" xr:uid="{00000000-0005-0000-0000-0000553C0000}"/>
    <cellStyle name="Currency [0] 9048" xfId="15458" hidden="1" xr:uid="{00000000-0005-0000-0000-0000833C0000}"/>
    <cellStyle name="Currency [0] 9049" xfId="15459" hidden="1" xr:uid="{00000000-0005-0000-0000-0000843C0000}"/>
    <cellStyle name="Currency [0] 905" xfId="1039" hidden="1" xr:uid="{00000000-0005-0000-0000-000030040000}"/>
    <cellStyle name="Currency [0] 9050" xfId="15436" hidden="1" xr:uid="{00000000-0005-0000-0000-00006D3C0000}"/>
    <cellStyle name="Currency [0] 9051" xfId="15442" hidden="1" xr:uid="{00000000-0005-0000-0000-0000733C0000}"/>
    <cellStyle name="Currency [0] 9052" xfId="15456" hidden="1" xr:uid="{00000000-0005-0000-0000-0000813C0000}"/>
    <cellStyle name="Currency [0] 9053" xfId="15443" hidden="1" xr:uid="{00000000-0005-0000-0000-0000743C0000}"/>
    <cellStyle name="Currency [0] 9054" xfId="15460" hidden="1" xr:uid="{00000000-0005-0000-0000-0000853C0000}"/>
    <cellStyle name="Currency [0] 9055" xfId="15461" hidden="1" xr:uid="{00000000-0005-0000-0000-0000863C0000}"/>
    <cellStyle name="Currency [0] 9056" xfId="15457" hidden="1" xr:uid="{00000000-0005-0000-0000-0000823C0000}"/>
    <cellStyle name="Currency [0] 9057" xfId="15430" hidden="1" xr:uid="{00000000-0005-0000-0000-0000673C0000}"/>
    <cellStyle name="Currency [0] 9058" xfId="15462" hidden="1" xr:uid="{00000000-0005-0000-0000-0000873C0000}"/>
    <cellStyle name="Currency [0] 9059" xfId="15463" hidden="1" xr:uid="{00000000-0005-0000-0000-0000883C0000}"/>
    <cellStyle name="Currency [0] 906" xfId="967" hidden="1" xr:uid="{00000000-0005-0000-0000-0000E8030000}"/>
    <cellStyle name="Currency [0] 9060" xfId="15488" hidden="1" xr:uid="{00000000-0005-0000-0000-0000A13C0000}"/>
    <cellStyle name="Currency [0] 9061" xfId="15496" hidden="1" xr:uid="{00000000-0005-0000-0000-0000A93C0000}"/>
    <cellStyle name="Currency [0] 9062" xfId="15499" hidden="1" xr:uid="{00000000-0005-0000-0000-0000AC3C0000}"/>
    <cellStyle name="Currency [0] 9063" xfId="15503" hidden="1" xr:uid="{00000000-0005-0000-0000-0000B03C0000}"/>
    <cellStyle name="Currency [0] 9064" xfId="15505" hidden="1" xr:uid="{00000000-0005-0000-0000-0000B23C0000}"/>
    <cellStyle name="Currency [0] 9065" xfId="15495" hidden="1" xr:uid="{00000000-0005-0000-0000-0000A83C0000}"/>
    <cellStyle name="Currency [0] 9066" xfId="15501" hidden="1" xr:uid="{00000000-0005-0000-0000-0000AE3C0000}"/>
    <cellStyle name="Currency [0] 9067" xfId="15507" hidden="1" xr:uid="{00000000-0005-0000-0000-0000B43C0000}"/>
    <cellStyle name="Currency [0] 9068" xfId="15508" hidden="1" xr:uid="{00000000-0005-0000-0000-0000B53C0000}"/>
    <cellStyle name="Currency [0] 9069" xfId="15500" hidden="1" xr:uid="{00000000-0005-0000-0000-0000AD3C0000}"/>
    <cellStyle name="Currency [0] 907" xfId="1018" hidden="1" xr:uid="{00000000-0005-0000-0000-00001B040000}"/>
    <cellStyle name="Currency [0] 9070" xfId="15489" hidden="1" xr:uid="{00000000-0005-0000-0000-0000A23C0000}"/>
    <cellStyle name="Currency [0] 9071" xfId="15514" hidden="1" xr:uid="{00000000-0005-0000-0000-0000BB3C0000}"/>
    <cellStyle name="Currency [0] 9072" xfId="15518" hidden="1" xr:uid="{00000000-0005-0000-0000-0000BF3C0000}"/>
    <cellStyle name="Currency [0] 9073" xfId="15524" hidden="1" xr:uid="{00000000-0005-0000-0000-0000C53C0000}"/>
    <cellStyle name="Currency [0] 9074" xfId="15527" hidden="1" xr:uid="{00000000-0005-0000-0000-0000C83C0000}"/>
    <cellStyle name="Currency [0] 9075" xfId="15513" hidden="1" xr:uid="{00000000-0005-0000-0000-0000BA3C0000}"/>
    <cellStyle name="Currency [0] 9076" xfId="15523" hidden="1" xr:uid="{00000000-0005-0000-0000-0000C43C0000}"/>
    <cellStyle name="Currency [0] 9077" xfId="15534" hidden="1" xr:uid="{00000000-0005-0000-0000-0000CF3C0000}"/>
    <cellStyle name="Currency [0] 9078" xfId="15535" hidden="1" xr:uid="{00000000-0005-0000-0000-0000D03C0000}"/>
    <cellStyle name="Currency [0] 9079" xfId="15498" hidden="1" xr:uid="{00000000-0005-0000-0000-0000AB3C0000}"/>
    <cellStyle name="Currency [0] 908" xfId="998" hidden="1" xr:uid="{00000000-0005-0000-0000-000007040000}"/>
    <cellStyle name="Currency [0] 9080" xfId="15491" hidden="1" xr:uid="{00000000-0005-0000-0000-0000A43C0000}"/>
    <cellStyle name="Currency [0] 9081" xfId="15520" hidden="1" xr:uid="{00000000-0005-0000-0000-0000C13C0000}"/>
    <cellStyle name="Currency [0] 9082" xfId="15493" hidden="1" xr:uid="{00000000-0005-0000-0000-0000A63C0000}"/>
    <cellStyle name="Currency [0] 9083" xfId="15515" hidden="1" xr:uid="{00000000-0005-0000-0000-0000BC3C0000}"/>
    <cellStyle name="Currency [0] 9084" xfId="15536" hidden="1" xr:uid="{00000000-0005-0000-0000-0000D13C0000}"/>
    <cellStyle name="Currency [0] 9085" xfId="15521" hidden="1" xr:uid="{00000000-0005-0000-0000-0000C23C0000}"/>
    <cellStyle name="Currency [0] 9086" xfId="15525" hidden="1" xr:uid="{00000000-0005-0000-0000-0000C63C0000}"/>
    <cellStyle name="Currency [0] 9087" xfId="15541" hidden="1" xr:uid="{00000000-0005-0000-0000-0000D63C0000}"/>
    <cellStyle name="Currency [0] 9088" xfId="15542" hidden="1" xr:uid="{00000000-0005-0000-0000-0000D73C0000}"/>
    <cellStyle name="Currency [0] 9089" xfId="15522" hidden="1" xr:uid="{00000000-0005-0000-0000-0000C33C0000}"/>
    <cellStyle name="Currency [0] 909" xfId="1010" hidden="1" xr:uid="{00000000-0005-0000-0000-000013040000}"/>
    <cellStyle name="Currency [0] 9090" xfId="15529" hidden="1" xr:uid="{00000000-0005-0000-0000-0000CA3C0000}"/>
    <cellStyle name="Currency [0] 9091" xfId="15533" hidden="1" xr:uid="{00000000-0005-0000-0000-0000CE3C0000}"/>
    <cellStyle name="Currency [0] 9092" xfId="15528" hidden="1" xr:uid="{00000000-0005-0000-0000-0000C93C0000}"/>
    <cellStyle name="Currency [0] 9093" xfId="15551" hidden="1" xr:uid="{00000000-0005-0000-0000-0000E03C0000}"/>
    <cellStyle name="Currency [0] 9094" xfId="15557" hidden="1" xr:uid="{00000000-0005-0000-0000-0000E63C0000}"/>
    <cellStyle name="Currency [0] 9095" xfId="15519" hidden="1" xr:uid="{00000000-0005-0000-0000-0000C03C0000}"/>
    <cellStyle name="Currency [0] 9096" xfId="15549" hidden="1" xr:uid="{00000000-0005-0000-0000-0000DE3C0000}"/>
    <cellStyle name="Currency [0] 9097" xfId="15561" hidden="1" xr:uid="{00000000-0005-0000-0000-0000EA3C0000}"/>
    <cellStyle name="Currency [0] 9098" xfId="15562" hidden="1" xr:uid="{00000000-0005-0000-0000-0000EB3C0000}"/>
    <cellStyle name="Currency [0] 9099" xfId="15510" hidden="1" xr:uid="{00000000-0005-0000-0000-0000B73C0000}"/>
    <cellStyle name="Currency [0] 91" xfId="137" hidden="1" xr:uid="{00000000-0005-0000-0000-0000AA000000}"/>
    <cellStyle name="Currency [0] 910" xfId="1008" hidden="1" xr:uid="{00000000-0005-0000-0000-000011040000}"/>
    <cellStyle name="Currency [0] 9100" xfId="15517" hidden="1" xr:uid="{00000000-0005-0000-0000-0000BE3C0000}"/>
    <cellStyle name="Currency [0] 9101" xfId="15546" hidden="1" xr:uid="{00000000-0005-0000-0000-0000DB3C0000}"/>
    <cellStyle name="Currency [0] 9102" xfId="15531" hidden="1" xr:uid="{00000000-0005-0000-0000-0000CC3C0000}"/>
    <cellStyle name="Currency [0] 9103" xfId="15502" hidden="1" xr:uid="{00000000-0005-0000-0000-0000AF3C0000}"/>
    <cellStyle name="Currency [0] 9104" xfId="15568" hidden="1" xr:uid="{00000000-0005-0000-0000-0000F13C0000}"/>
    <cellStyle name="Currency [0] 9105" xfId="15547" hidden="1" xr:uid="{00000000-0005-0000-0000-0000DC3C0000}"/>
    <cellStyle name="Currency [0] 9106" xfId="15554" hidden="1" xr:uid="{00000000-0005-0000-0000-0000E33C0000}"/>
    <cellStyle name="Currency [0] 9107" xfId="15569" hidden="1" xr:uid="{00000000-0005-0000-0000-0000F23C0000}"/>
    <cellStyle name="Currency [0] 9108" xfId="15570" hidden="1" xr:uid="{00000000-0005-0000-0000-0000F33C0000}"/>
    <cellStyle name="Currency [0] 9109" xfId="15545" hidden="1" xr:uid="{00000000-0005-0000-0000-0000DA3C0000}"/>
    <cellStyle name="Currency [0] 911" xfId="1041" hidden="1" xr:uid="{00000000-0005-0000-0000-000032040000}"/>
    <cellStyle name="Currency [0] 9110" xfId="15544" hidden="1" xr:uid="{00000000-0005-0000-0000-0000D93C0000}"/>
    <cellStyle name="Currency [0] 9111" xfId="15539" hidden="1" xr:uid="{00000000-0005-0000-0000-0000D43C0000}"/>
    <cellStyle name="Currency [0] 9112" xfId="15537" hidden="1" xr:uid="{00000000-0005-0000-0000-0000D23C0000}"/>
    <cellStyle name="Currency [0] 9113" xfId="15538" hidden="1" xr:uid="{00000000-0005-0000-0000-0000D33C0000}"/>
    <cellStyle name="Currency [0] 9114" xfId="15575" hidden="1" xr:uid="{00000000-0005-0000-0000-0000F83C0000}"/>
    <cellStyle name="Currency [0] 9115" xfId="15492" hidden="1" xr:uid="{00000000-0005-0000-0000-0000A53C0000}"/>
    <cellStyle name="Currency [0] 9116" xfId="15565" hidden="1" xr:uid="{00000000-0005-0000-0000-0000EE3C0000}"/>
    <cellStyle name="Currency [0] 9117" xfId="15577" hidden="1" xr:uid="{00000000-0005-0000-0000-0000FA3C0000}"/>
    <cellStyle name="Currency [0] 9118" xfId="15578" hidden="1" xr:uid="{00000000-0005-0000-0000-0000FB3C0000}"/>
    <cellStyle name="Currency [0] 9119" xfId="15516" hidden="1" xr:uid="{00000000-0005-0000-0000-0000BD3C0000}"/>
    <cellStyle name="Currency [0] 912" xfId="985" hidden="1" xr:uid="{00000000-0005-0000-0000-0000FA030000}"/>
    <cellStyle name="Currency [0] 9120" xfId="15552" hidden="1" xr:uid="{00000000-0005-0000-0000-0000E13C0000}"/>
    <cellStyle name="Currency [0] 9121" xfId="15532" hidden="1" xr:uid="{00000000-0005-0000-0000-0000CD3C0000}"/>
    <cellStyle name="Currency [0] 9122" xfId="15548" hidden="1" xr:uid="{00000000-0005-0000-0000-0000DD3C0000}"/>
    <cellStyle name="Currency [0] 9123" xfId="15550" hidden="1" xr:uid="{00000000-0005-0000-0000-0000DF3C0000}"/>
    <cellStyle name="Currency [0] 9124" xfId="15581" hidden="1" xr:uid="{00000000-0005-0000-0000-0000FE3C0000}"/>
    <cellStyle name="Currency [0] 9125" xfId="15490" hidden="1" xr:uid="{00000000-0005-0000-0000-0000A33C0000}"/>
    <cellStyle name="Currency [0] 9126" xfId="15573" hidden="1" xr:uid="{00000000-0005-0000-0000-0000F63C0000}"/>
    <cellStyle name="Currency [0] 9127" xfId="15583" hidden="1" xr:uid="{00000000-0005-0000-0000-0000003D0000}"/>
    <cellStyle name="Currency [0] 9128" xfId="15584" hidden="1" xr:uid="{00000000-0005-0000-0000-0000013D0000}"/>
    <cellStyle name="Currency [0] 9129" xfId="15512" hidden="1" xr:uid="{00000000-0005-0000-0000-0000B93C0000}"/>
    <cellStyle name="Currency [0] 913" xfId="1035" hidden="1" xr:uid="{00000000-0005-0000-0000-00002C040000}"/>
    <cellStyle name="Currency [0] 9130" xfId="15563" hidden="1" xr:uid="{00000000-0005-0000-0000-0000EC3C0000}"/>
    <cellStyle name="Currency [0] 9131" xfId="15543" hidden="1" xr:uid="{00000000-0005-0000-0000-0000D83C0000}"/>
    <cellStyle name="Currency [0] 9132" xfId="15555" hidden="1" xr:uid="{00000000-0005-0000-0000-0000E43C0000}"/>
    <cellStyle name="Currency [0] 9133" xfId="15553" hidden="1" xr:uid="{00000000-0005-0000-0000-0000E23C0000}"/>
    <cellStyle name="Currency [0] 9134" xfId="15586" hidden="1" xr:uid="{00000000-0005-0000-0000-0000033D0000}"/>
    <cellStyle name="Currency [0] 9135" xfId="15530" hidden="1" xr:uid="{00000000-0005-0000-0000-0000CB3C0000}"/>
    <cellStyle name="Currency [0] 9136" xfId="15580" hidden="1" xr:uid="{00000000-0005-0000-0000-0000FD3C0000}"/>
    <cellStyle name="Currency [0] 9137" xfId="15590" hidden="1" xr:uid="{00000000-0005-0000-0000-0000073D0000}"/>
    <cellStyle name="Currency [0] 9138" xfId="15591" hidden="1" xr:uid="{00000000-0005-0000-0000-0000083D0000}"/>
    <cellStyle name="Currency [0] 9139" xfId="15556" hidden="1" xr:uid="{00000000-0005-0000-0000-0000E53C0000}"/>
    <cellStyle name="Currency [0] 914" xfId="1045" hidden="1" xr:uid="{00000000-0005-0000-0000-000036040000}"/>
    <cellStyle name="Currency [0] 9140" xfId="15571" hidden="1" xr:uid="{00000000-0005-0000-0000-0000F43C0000}"/>
    <cellStyle name="Currency [0] 9141" xfId="15497" hidden="1" xr:uid="{00000000-0005-0000-0000-0000AA3C0000}"/>
    <cellStyle name="Currency [0] 9142" xfId="15566" hidden="1" xr:uid="{00000000-0005-0000-0000-0000EF3C0000}"/>
    <cellStyle name="Currency [0] 9143" xfId="15564" hidden="1" xr:uid="{00000000-0005-0000-0000-0000ED3C0000}"/>
    <cellStyle name="Currency [0] 9144" xfId="15593" hidden="1" xr:uid="{00000000-0005-0000-0000-00000A3D0000}"/>
    <cellStyle name="Currency [0] 9145" xfId="15509" hidden="1" xr:uid="{00000000-0005-0000-0000-0000B63C0000}"/>
    <cellStyle name="Currency [0] 9146" xfId="15585" hidden="1" xr:uid="{00000000-0005-0000-0000-0000023D0000}"/>
    <cellStyle name="Currency [0] 9147" xfId="15595" hidden="1" xr:uid="{00000000-0005-0000-0000-00000C3D0000}"/>
    <cellStyle name="Currency [0] 9148" xfId="15596" hidden="1" xr:uid="{00000000-0005-0000-0000-00000D3D0000}"/>
    <cellStyle name="Currency [0] 9149" xfId="15567" hidden="1" xr:uid="{00000000-0005-0000-0000-0000F03C0000}"/>
    <cellStyle name="Currency [0] 915" xfId="1046" hidden="1" xr:uid="{00000000-0005-0000-0000-000037040000}"/>
    <cellStyle name="Currency [0] 9150" xfId="15579" hidden="1" xr:uid="{00000000-0005-0000-0000-0000FC3C0000}"/>
    <cellStyle name="Currency [0] 9151" xfId="15559" hidden="1" xr:uid="{00000000-0005-0000-0000-0000E83C0000}"/>
    <cellStyle name="Currency [0] 9152" xfId="15574" hidden="1" xr:uid="{00000000-0005-0000-0000-0000F73C0000}"/>
    <cellStyle name="Currency [0] 9153" xfId="15572" hidden="1" xr:uid="{00000000-0005-0000-0000-0000F53C0000}"/>
    <cellStyle name="Currency [0] 9154" xfId="15598" hidden="1" xr:uid="{00000000-0005-0000-0000-00000F3D0000}"/>
    <cellStyle name="Currency [0] 9155" xfId="15511" hidden="1" xr:uid="{00000000-0005-0000-0000-0000B83C0000}"/>
    <cellStyle name="Currency [0] 9156" xfId="15592" hidden="1" xr:uid="{00000000-0005-0000-0000-0000093D0000}"/>
    <cellStyle name="Currency [0] 9157" xfId="15599" hidden="1" xr:uid="{00000000-0005-0000-0000-0000103D0000}"/>
    <cellStyle name="Currency [0] 9158" xfId="15600" hidden="1" xr:uid="{00000000-0005-0000-0000-0000113D0000}"/>
    <cellStyle name="Currency [0] 9159" xfId="15540" hidden="1" xr:uid="{00000000-0005-0000-0000-0000D53C0000}"/>
    <cellStyle name="Currency [0] 916" xfId="1011" hidden="1" xr:uid="{00000000-0005-0000-0000-000014040000}"/>
    <cellStyle name="Currency [0] 9160" xfId="15560" hidden="1" xr:uid="{00000000-0005-0000-0000-0000E93C0000}"/>
    <cellStyle name="Currency [0] 9161" xfId="15594" hidden="1" xr:uid="{00000000-0005-0000-0000-00000B3D0000}"/>
    <cellStyle name="Currency [0] 9162" xfId="15587" hidden="1" xr:uid="{00000000-0005-0000-0000-0000043D0000}"/>
    <cellStyle name="Currency [0] 9163" xfId="15597" hidden="1" xr:uid="{00000000-0005-0000-0000-00000E3D0000}"/>
    <cellStyle name="Currency [0] 9164" xfId="15601" hidden="1" xr:uid="{00000000-0005-0000-0000-0000123D0000}"/>
    <cellStyle name="Currency [0] 9165" xfId="15526" hidden="1" xr:uid="{00000000-0005-0000-0000-0000C73C0000}"/>
    <cellStyle name="Currency [0] 9166" xfId="15558" hidden="1" xr:uid="{00000000-0005-0000-0000-0000E73C0000}"/>
    <cellStyle name="Currency [0] 9167" xfId="15604" hidden="1" xr:uid="{00000000-0005-0000-0000-0000153D0000}"/>
    <cellStyle name="Currency [0] 9168" xfId="15605" hidden="1" xr:uid="{00000000-0005-0000-0000-0000163D0000}"/>
    <cellStyle name="Currency [0] 9169" xfId="15582" hidden="1" xr:uid="{00000000-0005-0000-0000-0000FF3C0000}"/>
    <cellStyle name="Currency [0] 917" xfId="1026" hidden="1" xr:uid="{00000000-0005-0000-0000-000023040000}"/>
    <cellStyle name="Currency [0] 9170" xfId="15588" hidden="1" xr:uid="{00000000-0005-0000-0000-0000053D0000}"/>
    <cellStyle name="Currency [0] 9171" xfId="15602" hidden="1" xr:uid="{00000000-0005-0000-0000-0000133D0000}"/>
    <cellStyle name="Currency [0] 9172" xfId="15589" hidden="1" xr:uid="{00000000-0005-0000-0000-0000063D0000}"/>
    <cellStyle name="Currency [0] 9173" xfId="15606" hidden="1" xr:uid="{00000000-0005-0000-0000-0000173D0000}"/>
    <cellStyle name="Currency [0] 9174" xfId="15607" hidden="1" xr:uid="{00000000-0005-0000-0000-0000183D0000}"/>
    <cellStyle name="Currency [0] 9175" xfId="15603" hidden="1" xr:uid="{00000000-0005-0000-0000-0000143D0000}"/>
    <cellStyle name="Currency [0] 9176" xfId="15576" hidden="1" xr:uid="{00000000-0005-0000-0000-0000F93C0000}"/>
    <cellStyle name="Currency [0] 9177" xfId="15608" hidden="1" xr:uid="{00000000-0005-0000-0000-0000193D0000}"/>
    <cellStyle name="Currency [0] 9178" xfId="15609" hidden="1" xr:uid="{00000000-0005-0000-0000-00001A3D0000}"/>
    <cellStyle name="Currency [0] 9179" xfId="15473" hidden="1" xr:uid="{00000000-0005-0000-0000-0000923C0000}"/>
    <cellStyle name="Currency [0] 918" xfId="849" hidden="1" xr:uid="{00000000-0005-0000-0000-000072030000}"/>
    <cellStyle name="Currency [0] 9180" xfId="15483" hidden="1" xr:uid="{00000000-0005-0000-0000-00009C3C0000}"/>
    <cellStyle name="Currency [0] 9181" xfId="15611" hidden="1" xr:uid="{00000000-0005-0000-0000-00001C3D0000}"/>
    <cellStyle name="Currency [0] 9182" xfId="15615" hidden="1" xr:uid="{00000000-0005-0000-0000-0000203D0000}"/>
    <cellStyle name="Currency [0] 9183" xfId="15616" hidden="1" xr:uid="{00000000-0005-0000-0000-0000213D0000}"/>
    <cellStyle name="Currency [0] 9184" xfId="15465" hidden="1" xr:uid="{00000000-0005-0000-0000-00008A3C0000}"/>
    <cellStyle name="Currency [0] 9185" xfId="15613" hidden="1" xr:uid="{00000000-0005-0000-0000-00001E3D0000}"/>
    <cellStyle name="Currency [0] 9186" xfId="15617" hidden="1" xr:uid="{00000000-0005-0000-0000-0000223D0000}"/>
    <cellStyle name="Currency [0] 9187" xfId="15618" hidden="1" xr:uid="{00000000-0005-0000-0000-0000233D0000}"/>
    <cellStyle name="Currency [0] 9188" xfId="15612" hidden="1" xr:uid="{00000000-0005-0000-0000-00001D3D0000}"/>
    <cellStyle name="Currency [0] 9189" xfId="15472" hidden="1" xr:uid="{00000000-0005-0000-0000-0000913C0000}"/>
    <cellStyle name="Currency [0] 919" xfId="1021" hidden="1" xr:uid="{00000000-0005-0000-0000-00001E040000}"/>
    <cellStyle name="Currency [0] 9190" xfId="15624" hidden="1" xr:uid="{00000000-0005-0000-0000-0000293D0000}"/>
    <cellStyle name="Currency [0] 9191" xfId="15628" hidden="1" xr:uid="{00000000-0005-0000-0000-00002D3D0000}"/>
    <cellStyle name="Currency [0] 9192" xfId="15634" hidden="1" xr:uid="{00000000-0005-0000-0000-0000333D0000}"/>
    <cellStyle name="Currency [0] 9193" xfId="15637" hidden="1" xr:uid="{00000000-0005-0000-0000-0000363D0000}"/>
    <cellStyle name="Currency [0] 9194" xfId="15623" hidden="1" xr:uid="{00000000-0005-0000-0000-0000283D0000}"/>
    <cellStyle name="Currency [0] 9195" xfId="15633" hidden="1" xr:uid="{00000000-0005-0000-0000-0000323D0000}"/>
    <cellStyle name="Currency [0] 9196" xfId="15644" hidden="1" xr:uid="{00000000-0005-0000-0000-00003D3D0000}"/>
    <cellStyle name="Currency [0] 9197" xfId="15645" hidden="1" xr:uid="{00000000-0005-0000-0000-00003E3D0000}"/>
    <cellStyle name="Currency [0] 9198" xfId="15610" hidden="1" xr:uid="{00000000-0005-0000-0000-00001B3D0000}"/>
    <cellStyle name="Currency [0] 9199" xfId="15471" hidden="1" xr:uid="{00000000-0005-0000-0000-0000903C0000}"/>
    <cellStyle name="Currency [0] 92" xfId="149" hidden="1" xr:uid="{00000000-0005-0000-0000-0000B6000000}"/>
    <cellStyle name="Currency [0] 920" xfId="1019" hidden="1" xr:uid="{00000000-0005-0000-0000-00001C040000}"/>
    <cellStyle name="Currency [0] 9200" xfId="15630" hidden="1" xr:uid="{00000000-0005-0000-0000-00002F3D0000}"/>
    <cellStyle name="Currency [0] 9201" xfId="15469" hidden="1" xr:uid="{00000000-0005-0000-0000-00008E3C0000}"/>
    <cellStyle name="Currency [0] 9202" xfId="15625" hidden="1" xr:uid="{00000000-0005-0000-0000-00002A3D0000}"/>
    <cellStyle name="Currency [0] 9203" xfId="15646" hidden="1" xr:uid="{00000000-0005-0000-0000-00003F3D0000}"/>
    <cellStyle name="Currency [0] 9204" xfId="15631" hidden="1" xr:uid="{00000000-0005-0000-0000-0000303D0000}"/>
    <cellStyle name="Currency [0] 9205" xfId="15635" hidden="1" xr:uid="{00000000-0005-0000-0000-0000343D0000}"/>
    <cellStyle name="Currency [0] 9206" xfId="15651" hidden="1" xr:uid="{00000000-0005-0000-0000-0000443D0000}"/>
    <cellStyle name="Currency [0] 9207" xfId="15652" hidden="1" xr:uid="{00000000-0005-0000-0000-0000453D0000}"/>
    <cellStyle name="Currency [0] 9208" xfId="15632" hidden="1" xr:uid="{00000000-0005-0000-0000-0000313D0000}"/>
    <cellStyle name="Currency [0] 9209" xfId="15639" hidden="1" xr:uid="{00000000-0005-0000-0000-0000383D0000}"/>
    <cellStyle name="Currency [0] 921" xfId="1048" hidden="1" xr:uid="{00000000-0005-0000-0000-000039040000}"/>
    <cellStyle name="Currency [0] 9210" xfId="15643" hidden="1" xr:uid="{00000000-0005-0000-0000-00003C3D0000}"/>
    <cellStyle name="Currency [0] 9211" xfId="15638" hidden="1" xr:uid="{00000000-0005-0000-0000-0000373D0000}"/>
    <cellStyle name="Currency [0] 9212" xfId="15661" hidden="1" xr:uid="{00000000-0005-0000-0000-00004E3D0000}"/>
    <cellStyle name="Currency [0] 9213" xfId="15667" hidden="1" xr:uid="{00000000-0005-0000-0000-0000543D0000}"/>
    <cellStyle name="Currency [0] 9214" xfId="15629" hidden="1" xr:uid="{00000000-0005-0000-0000-00002E3D0000}"/>
    <cellStyle name="Currency [0] 9215" xfId="15659" hidden="1" xr:uid="{00000000-0005-0000-0000-00004C3D0000}"/>
    <cellStyle name="Currency [0] 9216" xfId="15671" hidden="1" xr:uid="{00000000-0005-0000-0000-0000583D0000}"/>
    <cellStyle name="Currency [0] 9217" xfId="15672" hidden="1" xr:uid="{00000000-0005-0000-0000-0000593D0000}"/>
    <cellStyle name="Currency [0] 9218" xfId="15620" hidden="1" xr:uid="{00000000-0005-0000-0000-0000253D0000}"/>
    <cellStyle name="Currency [0] 9219" xfId="15627" hidden="1" xr:uid="{00000000-0005-0000-0000-00002C3D0000}"/>
    <cellStyle name="Currency [0] 922" xfId="964" hidden="1" xr:uid="{00000000-0005-0000-0000-0000E5030000}"/>
    <cellStyle name="Currency [0] 9220" xfId="15656" hidden="1" xr:uid="{00000000-0005-0000-0000-0000493D0000}"/>
    <cellStyle name="Currency [0] 9221" xfId="15641" hidden="1" xr:uid="{00000000-0005-0000-0000-00003A3D0000}"/>
    <cellStyle name="Currency [0] 9222" xfId="15614" hidden="1" xr:uid="{00000000-0005-0000-0000-00001F3D0000}"/>
    <cellStyle name="Currency [0] 9223" xfId="15678" hidden="1" xr:uid="{00000000-0005-0000-0000-00005F3D0000}"/>
    <cellStyle name="Currency [0] 9224" xfId="15657" hidden="1" xr:uid="{00000000-0005-0000-0000-00004A3D0000}"/>
    <cellStyle name="Currency [0] 9225" xfId="15664" hidden="1" xr:uid="{00000000-0005-0000-0000-0000513D0000}"/>
    <cellStyle name="Currency [0] 9226" xfId="15679" hidden="1" xr:uid="{00000000-0005-0000-0000-0000603D0000}"/>
    <cellStyle name="Currency [0] 9227" xfId="15680" hidden="1" xr:uid="{00000000-0005-0000-0000-0000613D0000}"/>
    <cellStyle name="Currency [0] 9228" xfId="15655" hidden="1" xr:uid="{00000000-0005-0000-0000-0000483D0000}"/>
    <cellStyle name="Currency [0] 9229" xfId="15654" hidden="1" xr:uid="{00000000-0005-0000-0000-0000473D0000}"/>
    <cellStyle name="Currency [0] 923" xfId="1040" hidden="1" xr:uid="{00000000-0005-0000-0000-000031040000}"/>
    <cellStyle name="Currency [0] 9230" xfId="15649" hidden="1" xr:uid="{00000000-0005-0000-0000-0000423D0000}"/>
    <cellStyle name="Currency [0] 9231" xfId="15647" hidden="1" xr:uid="{00000000-0005-0000-0000-0000403D0000}"/>
    <cellStyle name="Currency [0] 9232" xfId="15648" hidden="1" xr:uid="{00000000-0005-0000-0000-0000413D0000}"/>
    <cellStyle name="Currency [0] 9233" xfId="15685" hidden="1" xr:uid="{00000000-0005-0000-0000-0000663D0000}"/>
    <cellStyle name="Currency [0] 9234" xfId="15470" hidden="1" xr:uid="{00000000-0005-0000-0000-00008F3C0000}"/>
    <cellStyle name="Currency [0] 9235" xfId="15675" hidden="1" xr:uid="{00000000-0005-0000-0000-00005C3D0000}"/>
    <cellStyle name="Currency [0] 9236" xfId="15687" hidden="1" xr:uid="{00000000-0005-0000-0000-0000683D0000}"/>
    <cellStyle name="Currency [0] 9237" xfId="15688" hidden="1" xr:uid="{00000000-0005-0000-0000-0000693D0000}"/>
    <cellStyle name="Currency [0] 9238" xfId="15626" hidden="1" xr:uid="{00000000-0005-0000-0000-00002B3D0000}"/>
    <cellStyle name="Currency [0] 9239" xfId="15662" hidden="1" xr:uid="{00000000-0005-0000-0000-00004F3D0000}"/>
    <cellStyle name="Currency [0] 924" xfId="1050" hidden="1" xr:uid="{00000000-0005-0000-0000-00003B040000}"/>
    <cellStyle name="Currency [0] 9240" xfId="15642" hidden="1" xr:uid="{00000000-0005-0000-0000-00003B3D0000}"/>
    <cellStyle name="Currency [0] 9241" xfId="15658" hidden="1" xr:uid="{00000000-0005-0000-0000-00004B3D0000}"/>
    <cellStyle name="Currency [0] 9242" xfId="15660" hidden="1" xr:uid="{00000000-0005-0000-0000-00004D3D0000}"/>
    <cellStyle name="Currency [0] 9243" xfId="15691" hidden="1" xr:uid="{00000000-0005-0000-0000-00006C3D0000}"/>
    <cellStyle name="Currency [0] 9244" xfId="15485" hidden="1" xr:uid="{00000000-0005-0000-0000-00009E3C0000}"/>
    <cellStyle name="Currency [0] 9245" xfId="15683" hidden="1" xr:uid="{00000000-0005-0000-0000-0000643D0000}"/>
    <cellStyle name="Currency [0] 9246" xfId="15693" hidden="1" xr:uid="{00000000-0005-0000-0000-00006E3D0000}"/>
    <cellStyle name="Currency [0] 9247" xfId="15694" hidden="1" xr:uid="{00000000-0005-0000-0000-00006F3D0000}"/>
    <cellStyle name="Currency [0] 9248" xfId="15622" hidden="1" xr:uid="{00000000-0005-0000-0000-0000273D0000}"/>
    <cellStyle name="Currency [0] 9249" xfId="15673" hidden="1" xr:uid="{00000000-0005-0000-0000-00005A3D0000}"/>
    <cellStyle name="Currency [0] 925" xfId="1051" hidden="1" xr:uid="{00000000-0005-0000-0000-00003C040000}"/>
    <cellStyle name="Currency [0] 9250" xfId="15653" hidden="1" xr:uid="{00000000-0005-0000-0000-0000463D0000}"/>
    <cellStyle name="Currency [0] 9251" xfId="15665" hidden="1" xr:uid="{00000000-0005-0000-0000-0000523D0000}"/>
    <cellStyle name="Currency [0] 9252" xfId="15663" hidden="1" xr:uid="{00000000-0005-0000-0000-0000503D0000}"/>
    <cellStyle name="Currency [0] 9253" xfId="15696" hidden="1" xr:uid="{00000000-0005-0000-0000-0000713D0000}"/>
    <cellStyle name="Currency [0] 9254" xfId="15640" hidden="1" xr:uid="{00000000-0005-0000-0000-0000393D0000}"/>
    <cellStyle name="Currency [0] 9255" xfId="15690" hidden="1" xr:uid="{00000000-0005-0000-0000-00006B3D0000}"/>
    <cellStyle name="Currency [0] 9256" xfId="15700" hidden="1" xr:uid="{00000000-0005-0000-0000-0000753D0000}"/>
    <cellStyle name="Currency [0] 9257" xfId="15701" hidden="1" xr:uid="{00000000-0005-0000-0000-0000763D0000}"/>
    <cellStyle name="Currency [0] 9258" xfId="15666" hidden="1" xr:uid="{00000000-0005-0000-0000-0000533D0000}"/>
    <cellStyle name="Currency [0] 9259" xfId="15681" hidden="1" xr:uid="{00000000-0005-0000-0000-0000623D0000}"/>
    <cellStyle name="Currency [0] 926" xfId="1022" hidden="1" xr:uid="{00000000-0005-0000-0000-00001F040000}"/>
    <cellStyle name="Currency [0] 9260" xfId="15504" hidden="1" xr:uid="{00000000-0005-0000-0000-0000B13C0000}"/>
    <cellStyle name="Currency [0] 9261" xfId="15676" hidden="1" xr:uid="{00000000-0005-0000-0000-00005D3D0000}"/>
    <cellStyle name="Currency [0] 9262" xfId="15674" hidden="1" xr:uid="{00000000-0005-0000-0000-00005B3D0000}"/>
    <cellStyle name="Currency [0] 9263" xfId="15703" hidden="1" xr:uid="{00000000-0005-0000-0000-0000783D0000}"/>
    <cellStyle name="Currency [0] 9264" xfId="15619" hidden="1" xr:uid="{00000000-0005-0000-0000-0000243D0000}"/>
    <cellStyle name="Currency [0] 9265" xfId="15695" hidden="1" xr:uid="{00000000-0005-0000-0000-0000703D0000}"/>
    <cellStyle name="Currency [0] 9266" xfId="15705" hidden="1" xr:uid="{00000000-0005-0000-0000-00007A3D0000}"/>
    <cellStyle name="Currency [0] 9267" xfId="15706" hidden="1" xr:uid="{00000000-0005-0000-0000-00007B3D0000}"/>
    <cellStyle name="Currency [0] 9268" xfId="15677" hidden="1" xr:uid="{00000000-0005-0000-0000-00005E3D0000}"/>
    <cellStyle name="Currency [0] 9269" xfId="15689" hidden="1" xr:uid="{00000000-0005-0000-0000-00006A3D0000}"/>
    <cellStyle name="Currency [0] 927" xfId="1034" hidden="1" xr:uid="{00000000-0005-0000-0000-00002B040000}"/>
    <cellStyle name="Currency [0] 9270" xfId="15669" hidden="1" xr:uid="{00000000-0005-0000-0000-0000563D0000}"/>
    <cellStyle name="Currency [0] 9271" xfId="15684" hidden="1" xr:uid="{00000000-0005-0000-0000-0000653D0000}"/>
    <cellStyle name="Currency [0] 9272" xfId="15682" hidden="1" xr:uid="{00000000-0005-0000-0000-0000633D0000}"/>
    <cellStyle name="Currency [0] 9273" xfId="15708" hidden="1" xr:uid="{00000000-0005-0000-0000-00007D3D0000}"/>
    <cellStyle name="Currency [0] 9274" xfId="15621" hidden="1" xr:uid="{00000000-0005-0000-0000-0000263D0000}"/>
    <cellStyle name="Currency [0] 9275" xfId="15702" hidden="1" xr:uid="{00000000-0005-0000-0000-0000773D0000}"/>
    <cellStyle name="Currency [0] 9276" xfId="15709" hidden="1" xr:uid="{00000000-0005-0000-0000-00007E3D0000}"/>
    <cellStyle name="Currency [0] 9277" xfId="15710" hidden="1" xr:uid="{00000000-0005-0000-0000-00007F3D0000}"/>
    <cellStyle name="Currency [0] 9278" xfId="15650" hidden="1" xr:uid="{00000000-0005-0000-0000-0000433D0000}"/>
    <cellStyle name="Currency [0] 9279" xfId="15670" hidden="1" xr:uid="{00000000-0005-0000-0000-0000573D0000}"/>
    <cellStyle name="Currency [0] 928" xfId="1014" hidden="1" xr:uid="{00000000-0005-0000-0000-000017040000}"/>
    <cellStyle name="Currency [0] 9280" xfId="15704" hidden="1" xr:uid="{00000000-0005-0000-0000-0000793D0000}"/>
    <cellStyle name="Currency [0] 9281" xfId="15697" hidden="1" xr:uid="{00000000-0005-0000-0000-0000723D0000}"/>
    <cellStyle name="Currency [0] 9282" xfId="15707" hidden="1" xr:uid="{00000000-0005-0000-0000-00007C3D0000}"/>
    <cellStyle name="Currency [0] 9283" xfId="15711" hidden="1" xr:uid="{00000000-0005-0000-0000-0000803D0000}"/>
    <cellStyle name="Currency [0] 9284" xfId="15636" hidden="1" xr:uid="{00000000-0005-0000-0000-0000353D0000}"/>
    <cellStyle name="Currency [0] 9285" xfId="15668" hidden="1" xr:uid="{00000000-0005-0000-0000-0000553D0000}"/>
    <cellStyle name="Currency [0] 9286" xfId="15714" hidden="1" xr:uid="{00000000-0005-0000-0000-0000833D0000}"/>
    <cellStyle name="Currency [0] 9287" xfId="15715" hidden="1" xr:uid="{00000000-0005-0000-0000-0000843D0000}"/>
    <cellStyle name="Currency [0] 9288" xfId="15692" hidden="1" xr:uid="{00000000-0005-0000-0000-00006D3D0000}"/>
    <cellStyle name="Currency [0] 9289" xfId="15698" hidden="1" xr:uid="{00000000-0005-0000-0000-0000733D0000}"/>
    <cellStyle name="Currency [0] 929" xfId="1029" hidden="1" xr:uid="{00000000-0005-0000-0000-000026040000}"/>
    <cellStyle name="Currency [0] 9290" xfId="15712" hidden="1" xr:uid="{00000000-0005-0000-0000-0000813D0000}"/>
    <cellStyle name="Currency [0] 9291" xfId="15699" hidden="1" xr:uid="{00000000-0005-0000-0000-0000743D0000}"/>
    <cellStyle name="Currency [0] 9292" xfId="15716" hidden="1" xr:uid="{00000000-0005-0000-0000-0000853D0000}"/>
    <cellStyle name="Currency [0] 9293" xfId="15717" hidden="1" xr:uid="{00000000-0005-0000-0000-0000863D0000}"/>
    <cellStyle name="Currency [0] 9294" xfId="15713" hidden="1" xr:uid="{00000000-0005-0000-0000-0000823D0000}"/>
    <cellStyle name="Currency [0] 9295" xfId="15686" hidden="1" xr:uid="{00000000-0005-0000-0000-0000673D0000}"/>
    <cellStyle name="Currency [0] 9296" xfId="15718" hidden="1" xr:uid="{00000000-0005-0000-0000-0000873D0000}"/>
    <cellStyle name="Currency [0] 9297" xfId="15719" hidden="1" xr:uid="{00000000-0005-0000-0000-0000883D0000}"/>
    <cellStyle name="Currency [0] 9298" xfId="15478" hidden="1" xr:uid="{00000000-0005-0000-0000-0000973C0000}"/>
    <cellStyle name="Currency [0] 9299" xfId="15468" hidden="1" xr:uid="{00000000-0005-0000-0000-00008D3C0000}"/>
    <cellStyle name="Currency [0] 93" xfId="131" hidden="1" xr:uid="{00000000-0005-0000-0000-0000A4000000}"/>
    <cellStyle name="Currency [0] 930" xfId="1027" hidden="1" xr:uid="{00000000-0005-0000-0000-000024040000}"/>
    <cellStyle name="Currency [0] 9300" xfId="15721" hidden="1" xr:uid="{00000000-0005-0000-0000-00008A3D0000}"/>
    <cellStyle name="Currency [0] 9301" xfId="15725" hidden="1" xr:uid="{00000000-0005-0000-0000-00008E3D0000}"/>
    <cellStyle name="Currency [0] 9302" xfId="15726" hidden="1" xr:uid="{00000000-0005-0000-0000-00008F3D0000}"/>
    <cellStyle name="Currency [0] 9303" xfId="15475" hidden="1" xr:uid="{00000000-0005-0000-0000-0000943C0000}"/>
    <cellStyle name="Currency [0] 9304" xfId="15723" hidden="1" xr:uid="{00000000-0005-0000-0000-00008C3D0000}"/>
    <cellStyle name="Currency [0] 9305" xfId="15727" hidden="1" xr:uid="{00000000-0005-0000-0000-0000903D0000}"/>
    <cellStyle name="Currency [0] 9306" xfId="15728" hidden="1" xr:uid="{00000000-0005-0000-0000-0000913D0000}"/>
    <cellStyle name="Currency [0] 9307" xfId="15722" hidden="1" xr:uid="{00000000-0005-0000-0000-00008B3D0000}"/>
    <cellStyle name="Currency [0] 9308" xfId="15479" hidden="1" xr:uid="{00000000-0005-0000-0000-0000983C0000}"/>
    <cellStyle name="Currency [0] 9309" xfId="15734" hidden="1" xr:uid="{00000000-0005-0000-0000-0000973D0000}"/>
    <cellStyle name="Currency [0] 931" xfId="1053" hidden="1" xr:uid="{00000000-0005-0000-0000-00003E040000}"/>
    <cellStyle name="Currency [0] 9310" xfId="15738" hidden="1" xr:uid="{00000000-0005-0000-0000-00009B3D0000}"/>
    <cellStyle name="Currency [0] 9311" xfId="15744" hidden="1" xr:uid="{00000000-0005-0000-0000-0000A13D0000}"/>
    <cellStyle name="Currency [0] 9312" xfId="15747" hidden="1" xr:uid="{00000000-0005-0000-0000-0000A43D0000}"/>
    <cellStyle name="Currency [0] 9313" xfId="15733" hidden="1" xr:uid="{00000000-0005-0000-0000-0000963D0000}"/>
    <cellStyle name="Currency [0] 9314" xfId="15743" hidden="1" xr:uid="{00000000-0005-0000-0000-0000A03D0000}"/>
    <cellStyle name="Currency [0] 9315" xfId="15754" hidden="1" xr:uid="{00000000-0005-0000-0000-0000AB3D0000}"/>
    <cellStyle name="Currency [0] 9316" xfId="15755" hidden="1" xr:uid="{00000000-0005-0000-0000-0000AC3D0000}"/>
    <cellStyle name="Currency [0] 9317" xfId="15720" hidden="1" xr:uid="{00000000-0005-0000-0000-0000893D0000}"/>
    <cellStyle name="Currency [0] 9318" xfId="15480" hidden="1" xr:uid="{00000000-0005-0000-0000-0000993C0000}"/>
    <cellStyle name="Currency [0] 9319" xfId="15740" hidden="1" xr:uid="{00000000-0005-0000-0000-00009D3D0000}"/>
    <cellStyle name="Currency [0] 932" xfId="966" hidden="1" xr:uid="{00000000-0005-0000-0000-0000E7030000}"/>
    <cellStyle name="Currency [0] 9320" xfId="15486" hidden="1" xr:uid="{00000000-0005-0000-0000-00009F3C0000}"/>
    <cellStyle name="Currency [0] 9321" xfId="15735" hidden="1" xr:uid="{00000000-0005-0000-0000-0000983D0000}"/>
    <cellStyle name="Currency [0] 9322" xfId="15756" hidden="1" xr:uid="{00000000-0005-0000-0000-0000AD3D0000}"/>
    <cellStyle name="Currency [0] 9323" xfId="15741" hidden="1" xr:uid="{00000000-0005-0000-0000-00009E3D0000}"/>
    <cellStyle name="Currency [0] 9324" xfId="15745" hidden="1" xr:uid="{00000000-0005-0000-0000-0000A23D0000}"/>
    <cellStyle name="Currency [0] 9325" xfId="15761" hidden="1" xr:uid="{00000000-0005-0000-0000-0000B23D0000}"/>
    <cellStyle name="Currency [0] 9326" xfId="15762" hidden="1" xr:uid="{00000000-0005-0000-0000-0000B33D0000}"/>
    <cellStyle name="Currency [0] 9327" xfId="15742" hidden="1" xr:uid="{00000000-0005-0000-0000-00009F3D0000}"/>
    <cellStyle name="Currency [0] 9328" xfId="15749" hidden="1" xr:uid="{00000000-0005-0000-0000-0000A63D0000}"/>
    <cellStyle name="Currency [0] 9329" xfId="15753" hidden="1" xr:uid="{00000000-0005-0000-0000-0000AA3D0000}"/>
    <cellStyle name="Currency [0] 933" xfId="1047" hidden="1" xr:uid="{00000000-0005-0000-0000-000038040000}"/>
    <cellStyle name="Currency [0] 9330" xfId="15748" hidden="1" xr:uid="{00000000-0005-0000-0000-0000A53D0000}"/>
    <cellStyle name="Currency [0] 9331" xfId="15771" hidden="1" xr:uid="{00000000-0005-0000-0000-0000BC3D0000}"/>
    <cellStyle name="Currency [0] 9332" xfId="15777" hidden="1" xr:uid="{00000000-0005-0000-0000-0000C23D0000}"/>
    <cellStyle name="Currency [0] 9333" xfId="15739" hidden="1" xr:uid="{00000000-0005-0000-0000-00009C3D0000}"/>
    <cellStyle name="Currency [0] 9334" xfId="15769" hidden="1" xr:uid="{00000000-0005-0000-0000-0000BA3D0000}"/>
    <cellStyle name="Currency [0] 9335" xfId="15781" hidden="1" xr:uid="{00000000-0005-0000-0000-0000C63D0000}"/>
    <cellStyle name="Currency [0] 9336" xfId="15782" hidden="1" xr:uid="{00000000-0005-0000-0000-0000C73D0000}"/>
    <cellStyle name="Currency [0] 9337" xfId="15730" hidden="1" xr:uid="{00000000-0005-0000-0000-0000933D0000}"/>
    <cellStyle name="Currency [0] 9338" xfId="15737" hidden="1" xr:uid="{00000000-0005-0000-0000-00009A3D0000}"/>
    <cellStyle name="Currency [0] 9339" xfId="15766" hidden="1" xr:uid="{00000000-0005-0000-0000-0000B73D0000}"/>
    <cellStyle name="Currency [0] 934" xfId="1054" hidden="1" xr:uid="{00000000-0005-0000-0000-00003F040000}"/>
    <cellStyle name="Currency [0] 9340" xfId="15751" hidden="1" xr:uid="{00000000-0005-0000-0000-0000A83D0000}"/>
    <cellStyle name="Currency [0] 9341" xfId="15724" hidden="1" xr:uid="{00000000-0005-0000-0000-00008D3D0000}"/>
    <cellStyle name="Currency [0] 9342" xfId="15788" hidden="1" xr:uid="{00000000-0005-0000-0000-0000CD3D0000}"/>
    <cellStyle name="Currency [0] 9343" xfId="15767" hidden="1" xr:uid="{00000000-0005-0000-0000-0000B83D0000}"/>
    <cellStyle name="Currency [0] 9344" xfId="15774" hidden="1" xr:uid="{00000000-0005-0000-0000-0000BF3D0000}"/>
    <cellStyle name="Currency [0] 9345" xfId="15789" hidden="1" xr:uid="{00000000-0005-0000-0000-0000CE3D0000}"/>
    <cellStyle name="Currency [0] 9346" xfId="15790" hidden="1" xr:uid="{00000000-0005-0000-0000-0000CF3D0000}"/>
    <cellStyle name="Currency [0] 9347" xfId="15765" hidden="1" xr:uid="{00000000-0005-0000-0000-0000B63D0000}"/>
    <cellStyle name="Currency [0] 9348" xfId="15764" hidden="1" xr:uid="{00000000-0005-0000-0000-0000B53D0000}"/>
    <cellStyle name="Currency [0] 9349" xfId="15759" hidden="1" xr:uid="{00000000-0005-0000-0000-0000B03D0000}"/>
    <cellStyle name="Currency [0] 935" xfId="1055" hidden="1" xr:uid="{00000000-0005-0000-0000-000040040000}"/>
    <cellStyle name="Currency [0] 9350" xfId="15757" hidden="1" xr:uid="{00000000-0005-0000-0000-0000AE3D0000}"/>
    <cellStyle name="Currency [0] 9351" xfId="15758" hidden="1" xr:uid="{00000000-0005-0000-0000-0000AF3D0000}"/>
    <cellStyle name="Currency [0] 9352" xfId="15795" hidden="1" xr:uid="{00000000-0005-0000-0000-0000D43D0000}"/>
    <cellStyle name="Currency [0] 9353" xfId="15481" hidden="1" xr:uid="{00000000-0005-0000-0000-00009A3C0000}"/>
    <cellStyle name="Currency [0] 9354" xfId="15785" hidden="1" xr:uid="{00000000-0005-0000-0000-0000CA3D0000}"/>
    <cellStyle name="Currency [0] 9355" xfId="15797" hidden="1" xr:uid="{00000000-0005-0000-0000-0000D63D0000}"/>
    <cellStyle name="Currency [0] 9356" xfId="15798" hidden="1" xr:uid="{00000000-0005-0000-0000-0000D73D0000}"/>
    <cellStyle name="Currency [0] 9357" xfId="15736" hidden="1" xr:uid="{00000000-0005-0000-0000-0000993D0000}"/>
    <cellStyle name="Currency [0] 9358" xfId="15772" hidden="1" xr:uid="{00000000-0005-0000-0000-0000BD3D0000}"/>
    <cellStyle name="Currency [0] 9359" xfId="15752" hidden="1" xr:uid="{00000000-0005-0000-0000-0000A93D0000}"/>
    <cellStyle name="Currency [0] 936" xfId="995" hidden="1" xr:uid="{00000000-0005-0000-0000-000004040000}"/>
    <cellStyle name="Currency [0] 9360" xfId="15768" hidden="1" xr:uid="{00000000-0005-0000-0000-0000B93D0000}"/>
    <cellStyle name="Currency [0] 9361" xfId="15770" hidden="1" xr:uid="{00000000-0005-0000-0000-0000BB3D0000}"/>
    <cellStyle name="Currency [0] 9362" xfId="15801" hidden="1" xr:uid="{00000000-0005-0000-0000-0000DA3D0000}"/>
    <cellStyle name="Currency [0] 9363" xfId="15474" hidden="1" xr:uid="{00000000-0005-0000-0000-0000933C0000}"/>
    <cellStyle name="Currency [0] 9364" xfId="15793" hidden="1" xr:uid="{00000000-0005-0000-0000-0000D23D0000}"/>
    <cellStyle name="Currency [0] 9365" xfId="15803" hidden="1" xr:uid="{00000000-0005-0000-0000-0000DC3D0000}"/>
    <cellStyle name="Currency [0] 9366" xfId="15804" hidden="1" xr:uid="{00000000-0005-0000-0000-0000DD3D0000}"/>
    <cellStyle name="Currency [0] 9367" xfId="15732" hidden="1" xr:uid="{00000000-0005-0000-0000-0000953D0000}"/>
    <cellStyle name="Currency [0] 9368" xfId="15783" hidden="1" xr:uid="{00000000-0005-0000-0000-0000C83D0000}"/>
    <cellStyle name="Currency [0] 9369" xfId="15763" hidden="1" xr:uid="{00000000-0005-0000-0000-0000B43D0000}"/>
    <cellStyle name="Currency [0] 937" xfId="1015" hidden="1" xr:uid="{00000000-0005-0000-0000-000018040000}"/>
    <cellStyle name="Currency [0] 9370" xfId="15775" hidden="1" xr:uid="{00000000-0005-0000-0000-0000C03D0000}"/>
    <cellStyle name="Currency [0] 9371" xfId="15773" hidden="1" xr:uid="{00000000-0005-0000-0000-0000BE3D0000}"/>
    <cellStyle name="Currency [0] 9372" xfId="15806" hidden="1" xr:uid="{00000000-0005-0000-0000-0000DF3D0000}"/>
    <cellStyle name="Currency [0] 9373" xfId="15750" hidden="1" xr:uid="{00000000-0005-0000-0000-0000A73D0000}"/>
    <cellStyle name="Currency [0] 9374" xfId="15800" hidden="1" xr:uid="{00000000-0005-0000-0000-0000D93D0000}"/>
    <cellStyle name="Currency [0] 9375" xfId="15810" hidden="1" xr:uid="{00000000-0005-0000-0000-0000E33D0000}"/>
    <cellStyle name="Currency [0] 9376" xfId="15811" hidden="1" xr:uid="{00000000-0005-0000-0000-0000E43D0000}"/>
    <cellStyle name="Currency [0] 9377" xfId="15776" hidden="1" xr:uid="{00000000-0005-0000-0000-0000C13D0000}"/>
    <cellStyle name="Currency [0] 9378" xfId="15791" hidden="1" xr:uid="{00000000-0005-0000-0000-0000D03D0000}"/>
    <cellStyle name="Currency [0] 9379" xfId="15464" hidden="1" xr:uid="{00000000-0005-0000-0000-0000893C0000}"/>
    <cellStyle name="Currency [0] 938" xfId="1049" hidden="1" xr:uid="{00000000-0005-0000-0000-00003A040000}"/>
    <cellStyle name="Currency [0] 9380" xfId="15786" hidden="1" xr:uid="{00000000-0005-0000-0000-0000CB3D0000}"/>
    <cellStyle name="Currency [0] 9381" xfId="15784" hidden="1" xr:uid="{00000000-0005-0000-0000-0000C93D0000}"/>
    <cellStyle name="Currency [0] 9382" xfId="15813" hidden="1" xr:uid="{00000000-0005-0000-0000-0000E63D0000}"/>
    <cellStyle name="Currency [0] 9383" xfId="15729" hidden="1" xr:uid="{00000000-0005-0000-0000-0000923D0000}"/>
    <cellStyle name="Currency [0] 9384" xfId="15805" hidden="1" xr:uid="{00000000-0005-0000-0000-0000DE3D0000}"/>
    <cellStyle name="Currency [0] 9385" xfId="15815" hidden="1" xr:uid="{00000000-0005-0000-0000-0000E83D0000}"/>
    <cellStyle name="Currency [0] 9386" xfId="15816" hidden="1" xr:uid="{00000000-0005-0000-0000-0000E93D0000}"/>
    <cellStyle name="Currency [0] 9387" xfId="15787" hidden="1" xr:uid="{00000000-0005-0000-0000-0000CC3D0000}"/>
    <cellStyle name="Currency [0] 9388" xfId="15799" hidden="1" xr:uid="{00000000-0005-0000-0000-0000D83D0000}"/>
    <cellStyle name="Currency [0] 9389" xfId="15779" hidden="1" xr:uid="{00000000-0005-0000-0000-0000C43D0000}"/>
    <cellStyle name="Currency [0] 939" xfId="1042" hidden="1" xr:uid="{00000000-0005-0000-0000-000033040000}"/>
    <cellStyle name="Currency [0] 9390" xfId="15794" hidden="1" xr:uid="{00000000-0005-0000-0000-0000D33D0000}"/>
    <cellStyle name="Currency [0] 9391" xfId="15792" hidden="1" xr:uid="{00000000-0005-0000-0000-0000D13D0000}"/>
    <cellStyle name="Currency [0] 9392" xfId="15818" hidden="1" xr:uid="{00000000-0005-0000-0000-0000EB3D0000}"/>
    <cellStyle name="Currency [0] 9393" xfId="15731" hidden="1" xr:uid="{00000000-0005-0000-0000-0000943D0000}"/>
    <cellStyle name="Currency [0] 9394" xfId="15812" hidden="1" xr:uid="{00000000-0005-0000-0000-0000E53D0000}"/>
    <cellStyle name="Currency [0] 9395" xfId="15819" hidden="1" xr:uid="{00000000-0005-0000-0000-0000EC3D0000}"/>
    <cellStyle name="Currency [0] 9396" xfId="15820" hidden="1" xr:uid="{00000000-0005-0000-0000-0000ED3D0000}"/>
    <cellStyle name="Currency [0] 9397" xfId="15760" hidden="1" xr:uid="{00000000-0005-0000-0000-0000B13D0000}"/>
    <cellStyle name="Currency [0] 9398" xfId="15780" hidden="1" xr:uid="{00000000-0005-0000-0000-0000C53D0000}"/>
    <cellStyle name="Currency [0] 9399" xfId="15814" hidden="1" xr:uid="{00000000-0005-0000-0000-0000E73D0000}"/>
    <cellStyle name="Currency [0] 94" xfId="144" hidden="1" xr:uid="{00000000-0005-0000-0000-0000B1000000}"/>
    <cellStyle name="Currency [0] 940" xfId="1052" hidden="1" xr:uid="{00000000-0005-0000-0000-00003D040000}"/>
    <cellStyle name="Currency [0] 9400" xfId="15807" hidden="1" xr:uid="{00000000-0005-0000-0000-0000E03D0000}"/>
    <cellStyle name="Currency [0] 9401" xfId="15817" hidden="1" xr:uid="{00000000-0005-0000-0000-0000EA3D0000}"/>
    <cellStyle name="Currency [0] 9402" xfId="15821" hidden="1" xr:uid="{00000000-0005-0000-0000-0000EE3D0000}"/>
    <cellStyle name="Currency [0] 9403" xfId="15746" hidden="1" xr:uid="{00000000-0005-0000-0000-0000A33D0000}"/>
    <cellStyle name="Currency [0] 9404" xfId="15778" hidden="1" xr:uid="{00000000-0005-0000-0000-0000C33D0000}"/>
    <cellStyle name="Currency [0] 9405" xfId="15824" hidden="1" xr:uid="{00000000-0005-0000-0000-0000F13D0000}"/>
    <cellStyle name="Currency [0] 9406" xfId="15825" hidden="1" xr:uid="{00000000-0005-0000-0000-0000F23D0000}"/>
    <cellStyle name="Currency [0] 9407" xfId="15802" hidden="1" xr:uid="{00000000-0005-0000-0000-0000DB3D0000}"/>
    <cellStyle name="Currency [0] 9408" xfId="15808" hidden="1" xr:uid="{00000000-0005-0000-0000-0000E13D0000}"/>
    <cellStyle name="Currency [0] 9409" xfId="15822" hidden="1" xr:uid="{00000000-0005-0000-0000-0000EF3D0000}"/>
    <cellStyle name="Currency [0] 941" xfId="1056" hidden="1" xr:uid="{00000000-0005-0000-0000-000041040000}"/>
    <cellStyle name="Currency [0] 9410" xfId="15809" hidden="1" xr:uid="{00000000-0005-0000-0000-0000E23D0000}"/>
    <cellStyle name="Currency [0] 9411" xfId="15826" hidden="1" xr:uid="{00000000-0005-0000-0000-0000F33D0000}"/>
    <cellStyle name="Currency [0] 9412" xfId="15827" hidden="1" xr:uid="{00000000-0005-0000-0000-0000F43D0000}"/>
    <cellStyle name="Currency [0] 9413" xfId="15823" hidden="1" xr:uid="{00000000-0005-0000-0000-0000F03D0000}"/>
    <cellStyle name="Currency [0] 9414" xfId="15796" hidden="1" xr:uid="{00000000-0005-0000-0000-0000D53D0000}"/>
    <cellStyle name="Currency [0] 9415" xfId="15828" hidden="1" xr:uid="{00000000-0005-0000-0000-0000F53D0000}"/>
    <cellStyle name="Currency [0] 9416" xfId="15829" hidden="1" xr:uid="{00000000-0005-0000-0000-0000F63D0000}"/>
    <cellStyle name="Currency [0] 9417" xfId="15506" hidden="1" xr:uid="{00000000-0005-0000-0000-0000B33C0000}"/>
    <cellStyle name="Currency [0] 9418" xfId="15482" hidden="1" xr:uid="{00000000-0005-0000-0000-00009B3C0000}"/>
    <cellStyle name="Currency [0] 9419" xfId="15831" hidden="1" xr:uid="{00000000-0005-0000-0000-0000F83D0000}"/>
    <cellStyle name="Currency [0] 942" xfId="981" hidden="1" xr:uid="{00000000-0005-0000-0000-0000F6030000}"/>
    <cellStyle name="Currency [0] 9420" xfId="15835" hidden="1" xr:uid="{00000000-0005-0000-0000-0000FC3D0000}"/>
    <cellStyle name="Currency [0] 9421" xfId="15836" hidden="1" xr:uid="{00000000-0005-0000-0000-0000FD3D0000}"/>
    <cellStyle name="Currency [0] 9422" xfId="15477" hidden="1" xr:uid="{00000000-0005-0000-0000-0000963C0000}"/>
    <cellStyle name="Currency [0] 9423" xfId="15833" hidden="1" xr:uid="{00000000-0005-0000-0000-0000FA3D0000}"/>
    <cellStyle name="Currency [0] 9424" xfId="15837" hidden="1" xr:uid="{00000000-0005-0000-0000-0000FE3D0000}"/>
    <cellStyle name="Currency [0] 9425" xfId="15838" hidden="1" xr:uid="{00000000-0005-0000-0000-0000FF3D0000}"/>
    <cellStyle name="Currency [0] 9426" xfId="15832" hidden="1" xr:uid="{00000000-0005-0000-0000-0000F93D0000}"/>
    <cellStyle name="Currency [0] 9427" xfId="15494" hidden="1" xr:uid="{00000000-0005-0000-0000-0000A73C0000}"/>
    <cellStyle name="Currency [0] 9428" xfId="15844" hidden="1" xr:uid="{00000000-0005-0000-0000-0000053E0000}"/>
    <cellStyle name="Currency [0] 9429" xfId="15848" hidden="1" xr:uid="{00000000-0005-0000-0000-0000093E0000}"/>
    <cellStyle name="Currency [0] 943" xfId="1013" hidden="1" xr:uid="{00000000-0005-0000-0000-000016040000}"/>
    <cellStyle name="Currency [0] 9430" xfId="15854" hidden="1" xr:uid="{00000000-0005-0000-0000-00000F3E0000}"/>
    <cellStyle name="Currency [0] 9431" xfId="15857" hidden="1" xr:uid="{00000000-0005-0000-0000-0000123E0000}"/>
    <cellStyle name="Currency [0] 9432" xfId="15843" hidden="1" xr:uid="{00000000-0005-0000-0000-0000043E0000}"/>
    <cellStyle name="Currency [0] 9433" xfId="15853" hidden="1" xr:uid="{00000000-0005-0000-0000-00000E3E0000}"/>
    <cellStyle name="Currency [0] 9434" xfId="15864" hidden="1" xr:uid="{00000000-0005-0000-0000-0000193E0000}"/>
    <cellStyle name="Currency [0] 9435" xfId="15865" hidden="1" xr:uid="{00000000-0005-0000-0000-00001A3E0000}"/>
    <cellStyle name="Currency [0] 9436" xfId="15830" hidden="1" xr:uid="{00000000-0005-0000-0000-0000F73D0000}"/>
    <cellStyle name="Currency [0] 9437" xfId="15476" hidden="1" xr:uid="{00000000-0005-0000-0000-0000953C0000}"/>
    <cellStyle name="Currency [0] 9438" xfId="15850" hidden="1" xr:uid="{00000000-0005-0000-0000-00000B3E0000}"/>
    <cellStyle name="Currency [0] 9439" xfId="15466" hidden="1" xr:uid="{00000000-0005-0000-0000-00008B3C0000}"/>
    <cellStyle name="Currency [0] 944" xfId="1059" hidden="1" xr:uid="{00000000-0005-0000-0000-000044040000}"/>
    <cellStyle name="Currency [0] 9440" xfId="15845" hidden="1" xr:uid="{00000000-0005-0000-0000-0000063E0000}"/>
    <cellStyle name="Currency [0] 9441" xfId="15866" hidden="1" xr:uid="{00000000-0005-0000-0000-00001B3E0000}"/>
    <cellStyle name="Currency [0] 9442" xfId="15851" hidden="1" xr:uid="{00000000-0005-0000-0000-00000C3E0000}"/>
    <cellStyle name="Currency [0] 9443" xfId="15855" hidden="1" xr:uid="{00000000-0005-0000-0000-0000103E0000}"/>
    <cellStyle name="Currency [0] 9444" xfId="15871" hidden="1" xr:uid="{00000000-0005-0000-0000-0000203E0000}"/>
    <cellStyle name="Currency [0] 9445" xfId="15872" hidden="1" xr:uid="{00000000-0005-0000-0000-0000213E0000}"/>
    <cellStyle name="Currency [0] 9446" xfId="15852" hidden="1" xr:uid="{00000000-0005-0000-0000-00000D3E0000}"/>
    <cellStyle name="Currency [0] 9447" xfId="15859" hidden="1" xr:uid="{00000000-0005-0000-0000-0000143E0000}"/>
    <cellStyle name="Currency [0] 9448" xfId="15863" hidden="1" xr:uid="{00000000-0005-0000-0000-0000183E0000}"/>
    <cellStyle name="Currency [0] 9449" xfId="15858" hidden="1" xr:uid="{00000000-0005-0000-0000-0000133E0000}"/>
    <cellStyle name="Currency [0] 945" xfId="1060" hidden="1" xr:uid="{00000000-0005-0000-0000-000045040000}"/>
    <cellStyle name="Currency [0] 9450" xfId="15881" hidden="1" xr:uid="{00000000-0005-0000-0000-00002A3E0000}"/>
    <cellStyle name="Currency [0] 9451" xfId="15887" hidden="1" xr:uid="{00000000-0005-0000-0000-0000303E0000}"/>
    <cellStyle name="Currency [0] 9452" xfId="15849" hidden="1" xr:uid="{00000000-0005-0000-0000-00000A3E0000}"/>
    <cellStyle name="Currency [0] 9453" xfId="15879" hidden="1" xr:uid="{00000000-0005-0000-0000-0000283E0000}"/>
    <cellStyle name="Currency [0] 9454" xfId="15891" hidden="1" xr:uid="{00000000-0005-0000-0000-0000343E0000}"/>
    <cellStyle name="Currency [0] 9455" xfId="15892" hidden="1" xr:uid="{00000000-0005-0000-0000-0000353E0000}"/>
    <cellStyle name="Currency [0] 9456" xfId="15840" hidden="1" xr:uid="{00000000-0005-0000-0000-0000013E0000}"/>
    <cellStyle name="Currency [0] 9457" xfId="15847" hidden="1" xr:uid="{00000000-0005-0000-0000-0000083E0000}"/>
    <cellStyle name="Currency [0] 9458" xfId="15876" hidden="1" xr:uid="{00000000-0005-0000-0000-0000253E0000}"/>
    <cellStyle name="Currency [0] 9459" xfId="15861" hidden="1" xr:uid="{00000000-0005-0000-0000-0000163E0000}"/>
    <cellStyle name="Currency [0] 946" xfId="1037" hidden="1" xr:uid="{00000000-0005-0000-0000-00002E040000}"/>
    <cellStyle name="Currency [0] 9460" xfId="15834" hidden="1" xr:uid="{00000000-0005-0000-0000-0000FB3D0000}"/>
    <cellStyle name="Currency [0] 9461" xfId="15898" hidden="1" xr:uid="{00000000-0005-0000-0000-00003B3E0000}"/>
    <cellStyle name="Currency [0] 9462" xfId="15877" hidden="1" xr:uid="{00000000-0005-0000-0000-0000263E0000}"/>
    <cellStyle name="Currency [0] 9463" xfId="15884" hidden="1" xr:uid="{00000000-0005-0000-0000-00002D3E0000}"/>
    <cellStyle name="Currency [0] 9464" xfId="15899" hidden="1" xr:uid="{00000000-0005-0000-0000-00003C3E0000}"/>
    <cellStyle name="Currency [0] 9465" xfId="15900" hidden="1" xr:uid="{00000000-0005-0000-0000-00003D3E0000}"/>
    <cellStyle name="Currency [0] 9466" xfId="15875" hidden="1" xr:uid="{00000000-0005-0000-0000-0000243E0000}"/>
    <cellStyle name="Currency [0] 9467" xfId="15874" hidden="1" xr:uid="{00000000-0005-0000-0000-0000233E0000}"/>
    <cellStyle name="Currency [0] 9468" xfId="15869" hidden="1" xr:uid="{00000000-0005-0000-0000-00001E3E0000}"/>
    <cellStyle name="Currency [0] 9469" xfId="15867" hidden="1" xr:uid="{00000000-0005-0000-0000-00001C3E0000}"/>
    <cellStyle name="Currency [0] 947" xfId="1043" hidden="1" xr:uid="{00000000-0005-0000-0000-000034040000}"/>
    <cellStyle name="Currency [0] 9470" xfId="15868" hidden="1" xr:uid="{00000000-0005-0000-0000-00001D3E0000}"/>
    <cellStyle name="Currency [0] 9471" xfId="15905" hidden="1" xr:uid="{00000000-0005-0000-0000-0000423E0000}"/>
    <cellStyle name="Currency [0] 9472" xfId="15484" hidden="1" xr:uid="{00000000-0005-0000-0000-00009D3C0000}"/>
    <cellStyle name="Currency [0] 9473" xfId="15895" hidden="1" xr:uid="{00000000-0005-0000-0000-0000383E0000}"/>
    <cellStyle name="Currency [0] 9474" xfId="15907" hidden="1" xr:uid="{00000000-0005-0000-0000-0000443E0000}"/>
    <cellStyle name="Currency [0] 9475" xfId="15908" hidden="1" xr:uid="{00000000-0005-0000-0000-0000453E0000}"/>
    <cellStyle name="Currency [0] 9476" xfId="15846" hidden="1" xr:uid="{00000000-0005-0000-0000-0000073E0000}"/>
    <cellStyle name="Currency [0] 9477" xfId="15882" hidden="1" xr:uid="{00000000-0005-0000-0000-00002B3E0000}"/>
    <cellStyle name="Currency [0] 9478" xfId="15862" hidden="1" xr:uid="{00000000-0005-0000-0000-0000173E0000}"/>
    <cellStyle name="Currency [0] 9479" xfId="15878" hidden="1" xr:uid="{00000000-0005-0000-0000-0000273E0000}"/>
    <cellStyle name="Currency [0] 948" xfId="1057" hidden="1" xr:uid="{00000000-0005-0000-0000-000042040000}"/>
    <cellStyle name="Currency [0] 9480" xfId="15880" hidden="1" xr:uid="{00000000-0005-0000-0000-0000293E0000}"/>
    <cellStyle name="Currency [0] 9481" xfId="15911" hidden="1" xr:uid="{00000000-0005-0000-0000-0000483E0000}"/>
    <cellStyle name="Currency [0] 9482" xfId="15487" hidden="1" xr:uid="{00000000-0005-0000-0000-0000A03C0000}"/>
    <cellStyle name="Currency [0] 9483" xfId="15903" hidden="1" xr:uid="{00000000-0005-0000-0000-0000403E0000}"/>
    <cellStyle name="Currency [0] 9484" xfId="15913" hidden="1" xr:uid="{00000000-0005-0000-0000-00004A3E0000}"/>
    <cellStyle name="Currency [0] 9485" xfId="15914" hidden="1" xr:uid="{00000000-0005-0000-0000-00004B3E0000}"/>
    <cellStyle name="Currency [0] 9486" xfId="15842" hidden="1" xr:uid="{00000000-0005-0000-0000-0000033E0000}"/>
    <cellStyle name="Currency [0] 9487" xfId="15893" hidden="1" xr:uid="{00000000-0005-0000-0000-0000363E0000}"/>
    <cellStyle name="Currency [0] 9488" xfId="15873" hidden="1" xr:uid="{00000000-0005-0000-0000-0000223E0000}"/>
    <cellStyle name="Currency [0] 9489" xfId="15885" hidden="1" xr:uid="{00000000-0005-0000-0000-00002E3E0000}"/>
    <cellStyle name="Currency [0] 949" xfId="1044" hidden="1" xr:uid="{00000000-0005-0000-0000-000035040000}"/>
    <cellStyle name="Currency [0] 9490" xfId="15883" hidden="1" xr:uid="{00000000-0005-0000-0000-00002C3E0000}"/>
    <cellStyle name="Currency [0] 9491" xfId="15916" hidden="1" xr:uid="{00000000-0005-0000-0000-00004D3E0000}"/>
    <cellStyle name="Currency [0] 9492" xfId="15860" hidden="1" xr:uid="{00000000-0005-0000-0000-0000153E0000}"/>
    <cellStyle name="Currency [0] 9493" xfId="15910" hidden="1" xr:uid="{00000000-0005-0000-0000-0000473E0000}"/>
    <cellStyle name="Currency [0] 9494" xfId="15920" hidden="1" xr:uid="{00000000-0005-0000-0000-0000513E0000}"/>
    <cellStyle name="Currency [0] 9495" xfId="15921" hidden="1" xr:uid="{00000000-0005-0000-0000-0000523E0000}"/>
    <cellStyle name="Currency [0] 9496" xfId="15886" hidden="1" xr:uid="{00000000-0005-0000-0000-00002F3E0000}"/>
    <cellStyle name="Currency [0] 9497" xfId="15901" hidden="1" xr:uid="{00000000-0005-0000-0000-00003E3E0000}"/>
    <cellStyle name="Currency [0] 9498" xfId="15467" hidden="1" xr:uid="{00000000-0005-0000-0000-00008C3C0000}"/>
    <cellStyle name="Currency [0] 9499" xfId="15896" hidden="1" xr:uid="{00000000-0005-0000-0000-0000393E0000}"/>
    <cellStyle name="Currency [0] 95" xfId="142" hidden="1" xr:uid="{00000000-0005-0000-0000-0000AF000000}"/>
    <cellStyle name="Currency [0] 950" xfId="1061" hidden="1" xr:uid="{00000000-0005-0000-0000-000046040000}"/>
    <cellStyle name="Currency [0] 9500" xfId="15894" hidden="1" xr:uid="{00000000-0005-0000-0000-0000373E0000}"/>
    <cellStyle name="Currency [0] 9501" xfId="15923" hidden="1" xr:uid="{00000000-0005-0000-0000-0000543E0000}"/>
    <cellStyle name="Currency [0] 9502" xfId="15839" hidden="1" xr:uid="{00000000-0005-0000-0000-0000003E0000}"/>
    <cellStyle name="Currency [0] 9503" xfId="15915" hidden="1" xr:uid="{00000000-0005-0000-0000-00004C3E0000}"/>
    <cellStyle name="Currency [0] 9504" xfId="15925" hidden="1" xr:uid="{00000000-0005-0000-0000-0000563E0000}"/>
    <cellStyle name="Currency [0] 9505" xfId="15926" hidden="1" xr:uid="{00000000-0005-0000-0000-0000573E0000}"/>
    <cellStyle name="Currency [0] 9506" xfId="15897" hidden="1" xr:uid="{00000000-0005-0000-0000-00003A3E0000}"/>
    <cellStyle name="Currency [0] 9507" xfId="15909" hidden="1" xr:uid="{00000000-0005-0000-0000-0000463E0000}"/>
    <cellStyle name="Currency [0] 9508" xfId="15889" hidden="1" xr:uid="{00000000-0005-0000-0000-0000323E0000}"/>
    <cellStyle name="Currency [0] 9509" xfId="15904" hidden="1" xr:uid="{00000000-0005-0000-0000-0000413E0000}"/>
    <cellStyle name="Currency [0] 951" xfId="1062" hidden="1" xr:uid="{00000000-0005-0000-0000-000047040000}"/>
    <cellStyle name="Currency [0] 9510" xfId="15902" hidden="1" xr:uid="{00000000-0005-0000-0000-00003F3E0000}"/>
    <cellStyle name="Currency [0] 9511" xfId="15928" hidden="1" xr:uid="{00000000-0005-0000-0000-0000593E0000}"/>
    <cellStyle name="Currency [0] 9512" xfId="15841" hidden="1" xr:uid="{00000000-0005-0000-0000-0000023E0000}"/>
    <cellStyle name="Currency [0] 9513" xfId="15922" hidden="1" xr:uid="{00000000-0005-0000-0000-0000533E0000}"/>
    <cellStyle name="Currency [0] 9514" xfId="15929" hidden="1" xr:uid="{00000000-0005-0000-0000-00005A3E0000}"/>
    <cellStyle name="Currency [0] 9515" xfId="15930" hidden="1" xr:uid="{00000000-0005-0000-0000-00005B3E0000}"/>
    <cellStyle name="Currency [0] 9516" xfId="15870" hidden="1" xr:uid="{00000000-0005-0000-0000-00001F3E0000}"/>
    <cellStyle name="Currency [0] 9517" xfId="15890" hidden="1" xr:uid="{00000000-0005-0000-0000-0000333E0000}"/>
    <cellStyle name="Currency [0] 9518" xfId="15924" hidden="1" xr:uid="{00000000-0005-0000-0000-0000553E0000}"/>
    <cellStyle name="Currency [0] 9519" xfId="15917" hidden="1" xr:uid="{00000000-0005-0000-0000-00004E3E0000}"/>
    <cellStyle name="Currency [0] 952" xfId="1058" hidden="1" xr:uid="{00000000-0005-0000-0000-000043040000}"/>
    <cellStyle name="Currency [0] 9520" xfId="15927" hidden="1" xr:uid="{00000000-0005-0000-0000-0000583E0000}"/>
    <cellStyle name="Currency [0] 9521" xfId="15931" hidden="1" xr:uid="{00000000-0005-0000-0000-00005C3E0000}"/>
    <cellStyle name="Currency [0] 9522" xfId="15856" hidden="1" xr:uid="{00000000-0005-0000-0000-0000113E0000}"/>
    <cellStyle name="Currency [0] 9523" xfId="15888" hidden="1" xr:uid="{00000000-0005-0000-0000-0000313E0000}"/>
    <cellStyle name="Currency [0] 9524" xfId="15934" hidden="1" xr:uid="{00000000-0005-0000-0000-00005F3E0000}"/>
    <cellStyle name="Currency [0] 9525" xfId="15935" hidden="1" xr:uid="{00000000-0005-0000-0000-0000603E0000}"/>
    <cellStyle name="Currency [0] 9526" xfId="15912" hidden="1" xr:uid="{00000000-0005-0000-0000-0000493E0000}"/>
    <cellStyle name="Currency [0] 9527" xfId="15918" hidden="1" xr:uid="{00000000-0005-0000-0000-00004F3E0000}"/>
    <cellStyle name="Currency [0] 9528" xfId="15932" hidden="1" xr:uid="{00000000-0005-0000-0000-00005D3E0000}"/>
    <cellStyle name="Currency [0] 9529" xfId="15919" hidden="1" xr:uid="{00000000-0005-0000-0000-0000503E0000}"/>
    <cellStyle name="Currency [0] 953" xfId="1031" hidden="1" xr:uid="{00000000-0005-0000-0000-000028040000}"/>
    <cellStyle name="Currency [0] 9530" xfId="15936" hidden="1" xr:uid="{00000000-0005-0000-0000-0000613E0000}"/>
    <cellStyle name="Currency [0] 9531" xfId="15937" hidden="1" xr:uid="{00000000-0005-0000-0000-0000623E0000}"/>
    <cellStyle name="Currency [0] 9532" xfId="15933" hidden="1" xr:uid="{00000000-0005-0000-0000-00005E3E0000}"/>
    <cellStyle name="Currency [0] 9533" xfId="15906" hidden="1" xr:uid="{00000000-0005-0000-0000-0000433E0000}"/>
    <cellStyle name="Currency [0] 9534" xfId="15938" hidden="1" xr:uid="{00000000-0005-0000-0000-0000633E0000}"/>
    <cellStyle name="Currency [0] 9535" xfId="15939" hidden="1" xr:uid="{00000000-0005-0000-0000-0000643E0000}"/>
    <cellStyle name="Currency [0] 9536" xfId="15971" hidden="1" xr:uid="{00000000-0005-0000-0000-0000843E0000}"/>
    <cellStyle name="Currency [0] 9537" xfId="15980" hidden="1" xr:uid="{00000000-0005-0000-0000-00008D3E0000}"/>
    <cellStyle name="Currency [0] 9538" xfId="15983" hidden="1" xr:uid="{00000000-0005-0000-0000-0000903E0000}"/>
    <cellStyle name="Currency [0] 9539" xfId="15989" hidden="1" xr:uid="{00000000-0005-0000-0000-0000963E0000}"/>
    <cellStyle name="Currency [0] 954" xfId="1063" hidden="1" xr:uid="{00000000-0005-0000-0000-000048040000}"/>
    <cellStyle name="Currency [0] 9540" xfId="15991" hidden="1" xr:uid="{00000000-0005-0000-0000-0000983E0000}"/>
    <cellStyle name="Currency [0] 9541" xfId="15979" hidden="1" xr:uid="{00000000-0005-0000-0000-00008C3E0000}"/>
    <cellStyle name="Currency [0] 9542" xfId="15987" hidden="1" xr:uid="{00000000-0005-0000-0000-0000943E0000}"/>
    <cellStyle name="Currency [0] 9543" xfId="15992" hidden="1" xr:uid="{00000000-0005-0000-0000-0000993E0000}"/>
    <cellStyle name="Currency [0] 9544" xfId="15993" hidden="1" xr:uid="{00000000-0005-0000-0000-00009A3E0000}"/>
    <cellStyle name="Currency [0] 9545" xfId="15984" hidden="1" xr:uid="{00000000-0005-0000-0000-0000913E0000}"/>
    <cellStyle name="Currency [0] 9546" xfId="15972" hidden="1" xr:uid="{00000000-0005-0000-0000-0000853E0000}"/>
    <cellStyle name="Currency [0] 9547" xfId="15999" hidden="1" xr:uid="{00000000-0005-0000-0000-0000A03E0000}"/>
    <cellStyle name="Currency [0] 9548" xfId="16003" hidden="1" xr:uid="{00000000-0005-0000-0000-0000A43E0000}"/>
    <cellStyle name="Currency [0] 9549" xfId="16009" hidden="1" xr:uid="{00000000-0005-0000-0000-0000AA3E0000}"/>
    <cellStyle name="Currency [0] 955" xfId="1064" hidden="1" xr:uid="{00000000-0005-0000-0000-000049040000}"/>
    <cellStyle name="Currency [0] 9550" xfId="16012" hidden="1" xr:uid="{00000000-0005-0000-0000-0000AD3E0000}"/>
    <cellStyle name="Currency [0] 9551" xfId="15998" hidden="1" xr:uid="{00000000-0005-0000-0000-00009F3E0000}"/>
    <cellStyle name="Currency [0] 9552" xfId="16008" hidden="1" xr:uid="{00000000-0005-0000-0000-0000A93E0000}"/>
    <cellStyle name="Currency [0] 9553" xfId="16019" hidden="1" xr:uid="{00000000-0005-0000-0000-0000B43E0000}"/>
    <cellStyle name="Currency [0] 9554" xfId="16020" hidden="1" xr:uid="{00000000-0005-0000-0000-0000B53E0000}"/>
    <cellStyle name="Currency [0] 9555" xfId="15982" hidden="1" xr:uid="{00000000-0005-0000-0000-00008F3E0000}"/>
    <cellStyle name="Currency [0] 9556" xfId="15974" hidden="1" xr:uid="{00000000-0005-0000-0000-0000873E0000}"/>
    <cellStyle name="Currency [0] 9557" xfId="16005" hidden="1" xr:uid="{00000000-0005-0000-0000-0000A63E0000}"/>
    <cellStyle name="Currency [0] 9558" xfId="15977" hidden="1" xr:uid="{00000000-0005-0000-0000-00008A3E0000}"/>
    <cellStyle name="Currency [0] 9559" xfId="16000" hidden="1" xr:uid="{00000000-0005-0000-0000-0000A13E0000}"/>
    <cellStyle name="Currency [0] 956" xfId="823" hidden="1" xr:uid="{00000000-0005-0000-0000-000058030000}"/>
    <cellStyle name="Currency [0] 9560" xfId="16021" hidden="1" xr:uid="{00000000-0005-0000-0000-0000B63E0000}"/>
    <cellStyle name="Currency [0] 9561" xfId="16006" hidden="1" xr:uid="{00000000-0005-0000-0000-0000A73E0000}"/>
    <cellStyle name="Currency [0] 9562" xfId="16010" hidden="1" xr:uid="{00000000-0005-0000-0000-0000AB3E0000}"/>
    <cellStyle name="Currency [0] 9563" xfId="16026" hidden="1" xr:uid="{00000000-0005-0000-0000-0000BB3E0000}"/>
    <cellStyle name="Currency [0] 9564" xfId="16027" hidden="1" xr:uid="{00000000-0005-0000-0000-0000BC3E0000}"/>
    <cellStyle name="Currency [0] 9565" xfId="16007" hidden="1" xr:uid="{00000000-0005-0000-0000-0000A83E0000}"/>
    <cellStyle name="Currency [0] 9566" xfId="16014" hidden="1" xr:uid="{00000000-0005-0000-0000-0000AF3E0000}"/>
    <cellStyle name="Currency [0] 9567" xfId="16018" hidden="1" xr:uid="{00000000-0005-0000-0000-0000B33E0000}"/>
    <cellStyle name="Currency [0] 9568" xfId="16013" hidden="1" xr:uid="{00000000-0005-0000-0000-0000AE3E0000}"/>
    <cellStyle name="Currency [0] 9569" xfId="16036" hidden="1" xr:uid="{00000000-0005-0000-0000-0000C53E0000}"/>
    <cellStyle name="Currency [0] 957" xfId="813" hidden="1" xr:uid="{00000000-0005-0000-0000-00004E030000}"/>
    <cellStyle name="Currency [0] 9570" xfId="16042" hidden="1" xr:uid="{00000000-0005-0000-0000-0000CB3E0000}"/>
    <cellStyle name="Currency [0] 9571" xfId="16004" hidden="1" xr:uid="{00000000-0005-0000-0000-0000A53E0000}"/>
    <cellStyle name="Currency [0] 9572" xfId="16034" hidden="1" xr:uid="{00000000-0005-0000-0000-0000C33E0000}"/>
    <cellStyle name="Currency [0] 9573" xfId="16046" hidden="1" xr:uid="{00000000-0005-0000-0000-0000CF3E0000}"/>
    <cellStyle name="Currency [0] 9574" xfId="16047" hidden="1" xr:uid="{00000000-0005-0000-0000-0000D03E0000}"/>
    <cellStyle name="Currency [0] 9575" xfId="15995" hidden="1" xr:uid="{00000000-0005-0000-0000-00009C3E0000}"/>
    <cellStyle name="Currency [0] 9576" xfId="16002" hidden="1" xr:uid="{00000000-0005-0000-0000-0000A33E0000}"/>
    <cellStyle name="Currency [0] 9577" xfId="16031" hidden="1" xr:uid="{00000000-0005-0000-0000-0000C03E0000}"/>
    <cellStyle name="Currency [0] 9578" xfId="16016" hidden="1" xr:uid="{00000000-0005-0000-0000-0000B13E0000}"/>
    <cellStyle name="Currency [0] 9579" xfId="15988" hidden="1" xr:uid="{00000000-0005-0000-0000-0000953E0000}"/>
    <cellStyle name="Currency [0] 958" xfId="1066" hidden="1" xr:uid="{00000000-0005-0000-0000-00004B040000}"/>
    <cellStyle name="Currency [0] 9580" xfId="16053" hidden="1" xr:uid="{00000000-0005-0000-0000-0000D63E0000}"/>
    <cellStyle name="Currency [0] 9581" xfId="16032" hidden="1" xr:uid="{00000000-0005-0000-0000-0000C13E0000}"/>
    <cellStyle name="Currency [0] 9582" xfId="16039" hidden="1" xr:uid="{00000000-0005-0000-0000-0000C83E0000}"/>
    <cellStyle name="Currency [0] 9583" xfId="16054" hidden="1" xr:uid="{00000000-0005-0000-0000-0000D73E0000}"/>
    <cellStyle name="Currency [0] 9584" xfId="16055" hidden="1" xr:uid="{00000000-0005-0000-0000-0000D83E0000}"/>
    <cellStyle name="Currency [0] 9585" xfId="16030" hidden="1" xr:uid="{00000000-0005-0000-0000-0000BF3E0000}"/>
    <cellStyle name="Currency [0] 9586" xfId="16029" hidden="1" xr:uid="{00000000-0005-0000-0000-0000BE3E0000}"/>
    <cellStyle name="Currency [0] 9587" xfId="16024" hidden="1" xr:uid="{00000000-0005-0000-0000-0000B93E0000}"/>
    <cellStyle name="Currency [0] 9588" xfId="16022" hidden="1" xr:uid="{00000000-0005-0000-0000-0000B73E0000}"/>
    <cellStyle name="Currency [0] 9589" xfId="16023" hidden="1" xr:uid="{00000000-0005-0000-0000-0000B83E0000}"/>
    <cellStyle name="Currency [0] 959" xfId="1070" hidden="1" xr:uid="{00000000-0005-0000-0000-00004F040000}"/>
    <cellStyle name="Currency [0] 9590" xfId="16060" hidden="1" xr:uid="{00000000-0005-0000-0000-0000DD3E0000}"/>
    <cellStyle name="Currency [0] 9591" xfId="15975" hidden="1" xr:uid="{00000000-0005-0000-0000-0000883E0000}"/>
    <cellStyle name="Currency [0] 9592" xfId="16050" hidden="1" xr:uid="{00000000-0005-0000-0000-0000D33E0000}"/>
    <cellStyle name="Currency [0] 9593" xfId="16062" hidden="1" xr:uid="{00000000-0005-0000-0000-0000DF3E0000}"/>
    <cellStyle name="Currency [0] 9594" xfId="16063" hidden="1" xr:uid="{00000000-0005-0000-0000-0000E03E0000}"/>
    <cellStyle name="Currency [0] 9595" xfId="16001" hidden="1" xr:uid="{00000000-0005-0000-0000-0000A23E0000}"/>
    <cellStyle name="Currency [0] 9596" xfId="16037" hidden="1" xr:uid="{00000000-0005-0000-0000-0000C63E0000}"/>
    <cellStyle name="Currency [0] 9597" xfId="16017" hidden="1" xr:uid="{00000000-0005-0000-0000-0000B23E0000}"/>
    <cellStyle name="Currency [0] 9598" xfId="16033" hidden="1" xr:uid="{00000000-0005-0000-0000-0000C23E0000}"/>
    <cellStyle name="Currency [0] 9599" xfId="16035" hidden="1" xr:uid="{00000000-0005-0000-0000-0000C43E0000}"/>
    <cellStyle name="Currency [0] 96" xfId="168" hidden="1" xr:uid="{00000000-0005-0000-0000-0000C9000000}"/>
    <cellStyle name="Currency [0] 960" xfId="1071" hidden="1" xr:uid="{00000000-0005-0000-0000-000050040000}"/>
    <cellStyle name="Currency [0] 9600" xfId="16066" hidden="1" xr:uid="{00000000-0005-0000-0000-0000E33E0000}"/>
    <cellStyle name="Currency [0] 9601" xfId="15973" hidden="1" xr:uid="{00000000-0005-0000-0000-0000863E0000}"/>
    <cellStyle name="Currency [0] 9602" xfId="16058" hidden="1" xr:uid="{00000000-0005-0000-0000-0000DB3E0000}"/>
    <cellStyle name="Currency [0] 9603" xfId="16068" hidden="1" xr:uid="{00000000-0005-0000-0000-0000E53E0000}"/>
    <cellStyle name="Currency [0] 9604" xfId="16069" hidden="1" xr:uid="{00000000-0005-0000-0000-0000E63E0000}"/>
    <cellStyle name="Currency [0] 9605" xfId="15997" hidden="1" xr:uid="{00000000-0005-0000-0000-00009E3E0000}"/>
    <cellStyle name="Currency [0] 9606" xfId="16048" hidden="1" xr:uid="{00000000-0005-0000-0000-0000D13E0000}"/>
    <cellStyle name="Currency [0] 9607" xfId="16028" hidden="1" xr:uid="{00000000-0005-0000-0000-0000BD3E0000}"/>
    <cellStyle name="Currency [0] 9608" xfId="16040" hidden="1" xr:uid="{00000000-0005-0000-0000-0000C93E0000}"/>
    <cellStyle name="Currency [0] 9609" xfId="16038" hidden="1" xr:uid="{00000000-0005-0000-0000-0000C73E0000}"/>
    <cellStyle name="Currency [0] 961" xfId="820" hidden="1" xr:uid="{00000000-0005-0000-0000-000055030000}"/>
    <cellStyle name="Currency [0] 9610" xfId="16071" hidden="1" xr:uid="{00000000-0005-0000-0000-0000E83E0000}"/>
    <cellStyle name="Currency [0] 9611" xfId="16015" hidden="1" xr:uid="{00000000-0005-0000-0000-0000B03E0000}"/>
    <cellStyle name="Currency [0] 9612" xfId="16065" hidden="1" xr:uid="{00000000-0005-0000-0000-0000E23E0000}"/>
    <cellStyle name="Currency [0] 9613" xfId="16075" hidden="1" xr:uid="{00000000-0005-0000-0000-0000EC3E0000}"/>
    <cellStyle name="Currency [0] 9614" xfId="16076" hidden="1" xr:uid="{00000000-0005-0000-0000-0000ED3E0000}"/>
    <cellStyle name="Currency [0] 9615" xfId="16041" hidden="1" xr:uid="{00000000-0005-0000-0000-0000CA3E0000}"/>
    <cellStyle name="Currency [0] 9616" xfId="16056" hidden="1" xr:uid="{00000000-0005-0000-0000-0000D93E0000}"/>
    <cellStyle name="Currency [0] 9617" xfId="15981" hidden="1" xr:uid="{00000000-0005-0000-0000-00008E3E0000}"/>
    <cellStyle name="Currency [0] 9618" xfId="16051" hidden="1" xr:uid="{00000000-0005-0000-0000-0000D43E0000}"/>
    <cellStyle name="Currency [0] 9619" xfId="16049" hidden="1" xr:uid="{00000000-0005-0000-0000-0000D23E0000}"/>
    <cellStyle name="Currency [0] 962" xfId="1068" hidden="1" xr:uid="{00000000-0005-0000-0000-00004D040000}"/>
    <cellStyle name="Currency [0] 9620" xfId="16078" hidden="1" xr:uid="{00000000-0005-0000-0000-0000EF3E0000}"/>
    <cellStyle name="Currency [0] 9621" xfId="15994" hidden="1" xr:uid="{00000000-0005-0000-0000-00009B3E0000}"/>
    <cellStyle name="Currency [0] 9622" xfId="16070" hidden="1" xr:uid="{00000000-0005-0000-0000-0000E73E0000}"/>
    <cellStyle name="Currency [0] 9623" xfId="16080" hidden="1" xr:uid="{00000000-0005-0000-0000-0000F13E0000}"/>
    <cellStyle name="Currency [0] 9624" xfId="16081" hidden="1" xr:uid="{00000000-0005-0000-0000-0000F23E0000}"/>
    <cellStyle name="Currency [0] 9625" xfId="16052" hidden="1" xr:uid="{00000000-0005-0000-0000-0000D53E0000}"/>
    <cellStyle name="Currency [0] 9626" xfId="16064" hidden="1" xr:uid="{00000000-0005-0000-0000-0000E13E0000}"/>
    <cellStyle name="Currency [0] 9627" xfId="16044" hidden="1" xr:uid="{00000000-0005-0000-0000-0000CD3E0000}"/>
    <cellStyle name="Currency [0] 9628" xfId="16059" hidden="1" xr:uid="{00000000-0005-0000-0000-0000DC3E0000}"/>
    <cellStyle name="Currency [0] 9629" xfId="16057" hidden="1" xr:uid="{00000000-0005-0000-0000-0000DA3E0000}"/>
    <cellStyle name="Currency [0] 963" xfId="1072" hidden="1" xr:uid="{00000000-0005-0000-0000-000051040000}"/>
    <cellStyle name="Currency [0] 9630" xfId="16083" hidden="1" xr:uid="{00000000-0005-0000-0000-0000F43E0000}"/>
    <cellStyle name="Currency [0] 9631" xfId="15996" hidden="1" xr:uid="{00000000-0005-0000-0000-00009D3E0000}"/>
    <cellStyle name="Currency [0] 9632" xfId="16077" hidden="1" xr:uid="{00000000-0005-0000-0000-0000EE3E0000}"/>
    <cellStyle name="Currency [0] 9633" xfId="16084" hidden="1" xr:uid="{00000000-0005-0000-0000-0000F53E0000}"/>
    <cellStyle name="Currency [0] 9634" xfId="16085" hidden="1" xr:uid="{00000000-0005-0000-0000-0000F63E0000}"/>
    <cellStyle name="Currency [0] 9635" xfId="16025" hidden="1" xr:uid="{00000000-0005-0000-0000-0000BA3E0000}"/>
    <cellStyle name="Currency [0] 9636" xfId="16045" hidden="1" xr:uid="{00000000-0005-0000-0000-0000CE3E0000}"/>
    <cellStyle name="Currency [0] 9637" xfId="16079" hidden="1" xr:uid="{00000000-0005-0000-0000-0000F03E0000}"/>
    <cellStyle name="Currency [0] 9638" xfId="16072" hidden="1" xr:uid="{00000000-0005-0000-0000-0000E93E0000}"/>
    <cellStyle name="Currency [0] 9639" xfId="16082" hidden="1" xr:uid="{00000000-0005-0000-0000-0000F33E0000}"/>
    <cellStyle name="Currency [0] 964" xfId="1073" hidden="1" xr:uid="{00000000-0005-0000-0000-000052040000}"/>
    <cellStyle name="Currency [0] 9640" xfId="16086" hidden="1" xr:uid="{00000000-0005-0000-0000-0000F73E0000}"/>
    <cellStyle name="Currency [0] 9641" xfId="16011" hidden="1" xr:uid="{00000000-0005-0000-0000-0000AC3E0000}"/>
    <cellStyle name="Currency [0] 9642" xfId="16043" hidden="1" xr:uid="{00000000-0005-0000-0000-0000CC3E0000}"/>
    <cellStyle name="Currency [0] 9643" xfId="16089" hidden="1" xr:uid="{00000000-0005-0000-0000-0000FA3E0000}"/>
    <cellStyle name="Currency [0] 9644" xfId="16090" hidden="1" xr:uid="{00000000-0005-0000-0000-0000FB3E0000}"/>
    <cellStyle name="Currency [0] 9645" xfId="16067" hidden="1" xr:uid="{00000000-0005-0000-0000-0000E43E0000}"/>
    <cellStyle name="Currency [0] 9646" xfId="16073" hidden="1" xr:uid="{00000000-0005-0000-0000-0000EA3E0000}"/>
    <cellStyle name="Currency [0] 9647" xfId="16087" hidden="1" xr:uid="{00000000-0005-0000-0000-0000F83E0000}"/>
    <cellStyle name="Currency [0] 9648" xfId="16074" hidden="1" xr:uid="{00000000-0005-0000-0000-0000EB3E0000}"/>
    <cellStyle name="Currency [0] 9649" xfId="16091" hidden="1" xr:uid="{00000000-0005-0000-0000-0000FC3E0000}"/>
    <cellStyle name="Currency [0] 965" xfId="1067" hidden="1" xr:uid="{00000000-0005-0000-0000-00004C040000}"/>
    <cellStyle name="Currency [0] 9650" xfId="16092" hidden="1" xr:uid="{00000000-0005-0000-0000-0000FD3E0000}"/>
    <cellStyle name="Currency [0] 9651" xfId="16088" hidden="1" xr:uid="{00000000-0005-0000-0000-0000F93E0000}"/>
    <cellStyle name="Currency [0] 9652" xfId="16061" hidden="1" xr:uid="{00000000-0005-0000-0000-0000DE3E0000}"/>
    <cellStyle name="Currency [0] 9653" xfId="16093" hidden="1" xr:uid="{00000000-0005-0000-0000-0000FE3E0000}"/>
    <cellStyle name="Currency [0] 9654" xfId="16094" hidden="1" xr:uid="{00000000-0005-0000-0000-0000FF3E0000}"/>
    <cellStyle name="Currency [0] 9655" xfId="16120" hidden="1" xr:uid="{00000000-0005-0000-0000-0000193F0000}"/>
    <cellStyle name="Currency [0] 9656" xfId="16128" hidden="1" xr:uid="{00000000-0005-0000-0000-0000213F0000}"/>
    <cellStyle name="Currency [0] 9657" xfId="16131" hidden="1" xr:uid="{00000000-0005-0000-0000-0000243F0000}"/>
    <cellStyle name="Currency [0] 9658" xfId="16135" hidden="1" xr:uid="{00000000-0005-0000-0000-0000283F0000}"/>
    <cellStyle name="Currency [0] 9659" xfId="16137" hidden="1" xr:uid="{00000000-0005-0000-0000-00002A3F0000}"/>
    <cellStyle name="Currency [0] 966" xfId="824" hidden="1" xr:uid="{00000000-0005-0000-0000-000059030000}"/>
    <cellStyle name="Currency [0] 9660" xfId="16127" hidden="1" xr:uid="{00000000-0005-0000-0000-0000203F0000}"/>
    <cellStyle name="Currency [0] 9661" xfId="16133" hidden="1" xr:uid="{00000000-0005-0000-0000-0000263F0000}"/>
    <cellStyle name="Currency [0] 9662" xfId="16139" hidden="1" xr:uid="{00000000-0005-0000-0000-00002C3F0000}"/>
    <cellStyle name="Currency [0] 9663" xfId="16140" hidden="1" xr:uid="{00000000-0005-0000-0000-00002D3F0000}"/>
    <cellStyle name="Currency [0] 9664" xfId="16132" hidden="1" xr:uid="{00000000-0005-0000-0000-0000253F0000}"/>
    <cellStyle name="Currency [0] 9665" xfId="16121" hidden="1" xr:uid="{00000000-0005-0000-0000-00001A3F0000}"/>
    <cellStyle name="Currency [0] 9666" xfId="16146" hidden="1" xr:uid="{00000000-0005-0000-0000-0000333F0000}"/>
    <cellStyle name="Currency [0] 9667" xfId="16150" hidden="1" xr:uid="{00000000-0005-0000-0000-0000373F0000}"/>
    <cellStyle name="Currency [0] 9668" xfId="16156" hidden="1" xr:uid="{00000000-0005-0000-0000-00003D3F0000}"/>
    <cellStyle name="Currency [0] 9669" xfId="16159" hidden="1" xr:uid="{00000000-0005-0000-0000-0000403F0000}"/>
    <cellStyle name="Currency [0] 967" xfId="1079" hidden="1" xr:uid="{00000000-0005-0000-0000-000058040000}"/>
    <cellStyle name="Currency [0] 9670" xfId="16145" hidden="1" xr:uid="{00000000-0005-0000-0000-0000323F0000}"/>
    <cellStyle name="Currency [0] 9671" xfId="16155" hidden="1" xr:uid="{00000000-0005-0000-0000-00003C3F0000}"/>
    <cellStyle name="Currency [0] 9672" xfId="16166" hidden="1" xr:uid="{00000000-0005-0000-0000-0000473F0000}"/>
    <cellStyle name="Currency [0] 9673" xfId="16167" hidden="1" xr:uid="{00000000-0005-0000-0000-0000483F0000}"/>
    <cellStyle name="Currency [0] 9674" xfId="16130" hidden="1" xr:uid="{00000000-0005-0000-0000-0000233F0000}"/>
    <cellStyle name="Currency [0] 9675" xfId="16123" hidden="1" xr:uid="{00000000-0005-0000-0000-00001C3F0000}"/>
    <cellStyle name="Currency [0] 9676" xfId="16152" hidden="1" xr:uid="{00000000-0005-0000-0000-0000393F0000}"/>
    <cellStyle name="Currency [0] 9677" xfId="16125" hidden="1" xr:uid="{00000000-0005-0000-0000-00001E3F0000}"/>
    <cellStyle name="Currency [0] 9678" xfId="16147" hidden="1" xr:uid="{00000000-0005-0000-0000-0000343F0000}"/>
    <cellStyle name="Currency [0] 9679" xfId="16168" hidden="1" xr:uid="{00000000-0005-0000-0000-0000493F0000}"/>
    <cellStyle name="Currency [0] 968" xfId="1083" hidden="1" xr:uid="{00000000-0005-0000-0000-00005C040000}"/>
    <cellStyle name="Currency [0] 9680" xfId="16153" hidden="1" xr:uid="{00000000-0005-0000-0000-00003A3F0000}"/>
    <cellStyle name="Currency [0] 9681" xfId="16157" hidden="1" xr:uid="{00000000-0005-0000-0000-00003E3F0000}"/>
    <cellStyle name="Currency [0] 9682" xfId="16173" hidden="1" xr:uid="{00000000-0005-0000-0000-00004E3F0000}"/>
    <cellStyle name="Currency [0] 9683" xfId="16174" hidden="1" xr:uid="{00000000-0005-0000-0000-00004F3F0000}"/>
    <cellStyle name="Currency [0] 9684" xfId="16154" hidden="1" xr:uid="{00000000-0005-0000-0000-00003B3F0000}"/>
    <cellStyle name="Currency [0] 9685" xfId="16161" hidden="1" xr:uid="{00000000-0005-0000-0000-0000423F0000}"/>
    <cellStyle name="Currency [0] 9686" xfId="16165" hidden="1" xr:uid="{00000000-0005-0000-0000-0000463F0000}"/>
    <cellStyle name="Currency [0] 9687" xfId="16160" hidden="1" xr:uid="{00000000-0005-0000-0000-0000413F0000}"/>
    <cellStyle name="Currency [0] 9688" xfId="16183" hidden="1" xr:uid="{00000000-0005-0000-0000-0000583F0000}"/>
    <cellStyle name="Currency [0] 9689" xfId="16189" hidden="1" xr:uid="{00000000-0005-0000-0000-00005E3F0000}"/>
    <cellStyle name="Currency [0] 969" xfId="1089" hidden="1" xr:uid="{00000000-0005-0000-0000-000062040000}"/>
    <cellStyle name="Currency [0] 9690" xfId="16151" hidden="1" xr:uid="{00000000-0005-0000-0000-0000383F0000}"/>
    <cellStyle name="Currency [0] 9691" xfId="16181" hidden="1" xr:uid="{00000000-0005-0000-0000-0000563F0000}"/>
    <cellStyle name="Currency [0] 9692" xfId="16193" hidden="1" xr:uid="{00000000-0005-0000-0000-0000623F0000}"/>
    <cellStyle name="Currency [0] 9693" xfId="16194" hidden="1" xr:uid="{00000000-0005-0000-0000-0000633F0000}"/>
    <cellStyle name="Currency [0] 9694" xfId="16142" hidden="1" xr:uid="{00000000-0005-0000-0000-00002F3F0000}"/>
    <cellStyle name="Currency [0] 9695" xfId="16149" hidden="1" xr:uid="{00000000-0005-0000-0000-0000363F0000}"/>
    <cellStyle name="Currency [0] 9696" xfId="16178" hidden="1" xr:uid="{00000000-0005-0000-0000-0000533F0000}"/>
    <cellStyle name="Currency [0] 9697" xfId="16163" hidden="1" xr:uid="{00000000-0005-0000-0000-0000443F0000}"/>
    <cellStyle name="Currency [0] 9698" xfId="16134" hidden="1" xr:uid="{00000000-0005-0000-0000-0000273F0000}"/>
    <cellStyle name="Currency [0] 9699" xfId="16200" hidden="1" xr:uid="{00000000-0005-0000-0000-0000693F0000}"/>
    <cellStyle name="Currency [0] 97" xfId="106" hidden="1" xr:uid="{00000000-0005-0000-0000-00008B000000}"/>
    <cellStyle name="Currency [0] 970" xfId="1092" hidden="1" xr:uid="{00000000-0005-0000-0000-000065040000}"/>
    <cellStyle name="Currency [0] 9700" xfId="16179" hidden="1" xr:uid="{00000000-0005-0000-0000-0000543F0000}"/>
    <cellStyle name="Currency [0] 9701" xfId="16186" hidden="1" xr:uid="{00000000-0005-0000-0000-00005B3F0000}"/>
    <cellStyle name="Currency [0] 9702" xfId="16201" hidden="1" xr:uid="{00000000-0005-0000-0000-00006A3F0000}"/>
    <cellStyle name="Currency [0] 9703" xfId="16202" hidden="1" xr:uid="{00000000-0005-0000-0000-00006B3F0000}"/>
    <cellStyle name="Currency [0] 9704" xfId="16177" hidden="1" xr:uid="{00000000-0005-0000-0000-0000523F0000}"/>
    <cellStyle name="Currency [0] 9705" xfId="16176" hidden="1" xr:uid="{00000000-0005-0000-0000-0000513F0000}"/>
    <cellStyle name="Currency [0] 9706" xfId="16171" hidden="1" xr:uid="{00000000-0005-0000-0000-00004C3F0000}"/>
    <cellStyle name="Currency [0] 9707" xfId="16169" hidden="1" xr:uid="{00000000-0005-0000-0000-00004A3F0000}"/>
    <cellStyle name="Currency [0] 9708" xfId="16170" hidden="1" xr:uid="{00000000-0005-0000-0000-00004B3F0000}"/>
    <cellStyle name="Currency [0] 9709" xfId="16207" hidden="1" xr:uid="{00000000-0005-0000-0000-0000703F0000}"/>
    <cellStyle name="Currency [0] 971" xfId="1078" hidden="1" xr:uid="{00000000-0005-0000-0000-000057040000}"/>
    <cellStyle name="Currency [0] 9710" xfId="16124" hidden="1" xr:uid="{00000000-0005-0000-0000-00001D3F0000}"/>
    <cellStyle name="Currency [0] 9711" xfId="16197" hidden="1" xr:uid="{00000000-0005-0000-0000-0000663F0000}"/>
    <cellStyle name="Currency [0] 9712" xfId="16209" hidden="1" xr:uid="{00000000-0005-0000-0000-0000723F0000}"/>
    <cellStyle name="Currency [0] 9713" xfId="16210" hidden="1" xr:uid="{00000000-0005-0000-0000-0000733F0000}"/>
    <cellStyle name="Currency [0] 9714" xfId="16148" hidden="1" xr:uid="{00000000-0005-0000-0000-0000353F0000}"/>
    <cellStyle name="Currency [0] 9715" xfId="16184" hidden="1" xr:uid="{00000000-0005-0000-0000-0000593F0000}"/>
    <cellStyle name="Currency [0] 9716" xfId="16164" hidden="1" xr:uid="{00000000-0005-0000-0000-0000453F0000}"/>
    <cellStyle name="Currency [0] 9717" xfId="16180" hidden="1" xr:uid="{00000000-0005-0000-0000-0000553F0000}"/>
    <cellStyle name="Currency [0] 9718" xfId="16182" hidden="1" xr:uid="{00000000-0005-0000-0000-0000573F0000}"/>
    <cellStyle name="Currency [0] 9719" xfId="16213" hidden="1" xr:uid="{00000000-0005-0000-0000-0000763F0000}"/>
    <cellStyle name="Currency [0] 972" xfId="1088" hidden="1" xr:uid="{00000000-0005-0000-0000-000061040000}"/>
    <cellStyle name="Currency [0] 9720" xfId="16122" hidden="1" xr:uid="{00000000-0005-0000-0000-00001B3F0000}"/>
    <cellStyle name="Currency [0] 9721" xfId="16205" hidden="1" xr:uid="{00000000-0005-0000-0000-00006E3F0000}"/>
    <cellStyle name="Currency [0] 9722" xfId="16215" hidden="1" xr:uid="{00000000-0005-0000-0000-0000783F0000}"/>
    <cellStyle name="Currency [0] 9723" xfId="16216" hidden="1" xr:uid="{00000000-0005-0000-0000-0000793F0000}"/>
    <cellStyle name="Currency [0] 9724" xfId="16144" hidden="1" xr:uid="{00000000-0005-0000-0000-0000313F0000}"/>
    <cellStyle name="Currency [0] 9725" xfId="16195" hidden="1" xr:uid="{00000000-0005-0000-0000-0000643F0000}"/>
    <cellStyle name="Currency [0] 9726" xfId="16175" hidden="1" xr:uid="{00000000-0005-0000-0000-0000503F0000}"/>
    <cellStyle name="Currency [0] 9727" xfId="16187" hidden="1" xr:uid="{00000000-0005-0000-0000-00005C3F0000}"/>
    <cellStyle name="Currency [0] 9728" xfId="16185" hidden="1" xr:uid="{00000000-0005-0000-0000-00005A3F0000}"/>
    <cellStyle name="Currency [0] 9729" xfId="16218" hidden="1" xr:uid="{00000000-0005-0000-0000-00007B3F0000}"/>
    <cellStyle name="Currency [0] 973" xfId="1099" hidden="1" xr:uid="{00000000-0005-0000-0000-00006C040000}"/>
    <cellStyle name="Currency [0] 9730" xfId="16162" hidden="1" xr:uid="{00000000-0005-0000-0000-0000433F0000}"/>
    <cellStyle name="Currency [0] 9731" xfId="16212" hidden="1" xr:uid="{00000000-0005-0000-0000-0000753F0000}"/>
    <cellStyle name="Currency [0] 9732" xfId="16222" hidden="1" xr:uid="{00000000-0005-0000-0000-00007F3F0000}"/>
    <cellStyle name="Currency [0] 9733" xfId="16223" hidden="1" xr:uid="{00000000-0005-0000-0000-0000803F0000}"/>
    <cellStyle name="Currency [0] 9734" xfId="16188" hidden="1" xr:uid="{00000000-0005-0000-0000-00005D3F0000}"/>
    <cellStyle name="Currency [0] 9735" xfId="16203" hidden="1" xr:uid="{00000000-0005-0000-0000-00006C3F0000}"/>
    <cellStyle name="Currency [0] 9736" xfId="16129" hidden="1" xr:uid="{00000000-0005-0000-0000-0000223F0000}"/>
    <cellStyle name="Currency [0] 9737" xfId="16198" hidden="1" xr:uid="{00000000-0005-0000-0000-0000673F0000}"/>
    <cellStyle name="Currency [0] 9738" xfId="16196" hidden="1" xr:uid="{00000000-0005-0000-0000-0000653F0000}"/>
    <cellStyle name="Currency [0] 9739" xfId="16225" hidden="1" xr:uid="{00000000-0005-0000-0000-0000823F0000}"/>
    <cellStyle name="Currency [0] 974" xfId="1100" hidden="1" xr:uid="{00000000-0005-0000-0000-00006D040000}"/>
    <cellStyle name="Currency [0] 9740" xfId="16141" hidden="1" xr:uid="{00000000-0005-0000-0000-00002E3F0000}"/>
    <cellStyle name="Currency [0] 9741" xfId="16217" hidden="1" xr:uid="{00000000-0005-0000-0000-00007A3F0000}"/>
    <cellStyle name="Currency [0] 9742" xfId="16227" hidden="1" xr:uid="{00000000-0005-0000-0000-0000843F0000}"/>
    <cellStyle name="Currency [0] 9743" xfId="16228" hidden="1" xr:uid="{00000000-0005-0000-0000-0000853F0000}"/>
    <cellStyle name="Currency [0] 9744" xfId="16199" hidden="1" xr:uid="{00000000-0005-0000-0000-0000683F0000}"/>
    <cellStyle name="Currency [0] 9745" xfId="16211" hidden="1" xr:uid="{00000000-0005-0000-0000-0000743F0000}"/>
    <cellStyle name="Currency [0] 9746" xfId="16191" hidden="1" xr:uid="{00000000-0005-0000-0000-0000603F0000}"/>
    <cellStyle name="Currency [0] 9747" xfId="16206" hidden="1" xr:uid="{00000000-0005-0000-0000-00006F3F0000}"/>
    <cellStyle name="Currency [0] 9748" xfId="16204" hidden="1" xr:uid="{00000000-0005-0000-0000-00006D3F0000}"/>
    <cellStyle name="Currency [0] 9749" xfId="16230" hidden="1" xr:uid="{00000000-0005-0000-0000-0000873F0000}"/>
    <cellStyle name="Currency [0] 975" xfId="1065" hidden="1" xr:uid="{00000000-0005-0000-0000-00004A040000}"/>
    <cellStyle name="Currency [0] 9750" xfId="16143" hidden="1" xr:uid="{00000000-0005-0000-0000-0000303F0000}"/>
    <cellStyle name="Currency [0] 9751" xfId="16224" hidden="1" xr:uid="{00000000-0005-0000-0000-0000813F0000}"/>
    <cellStyle name="Currency [0] 9752" xfId="16231" hidden="1" xr:uid="{00000000-0005-0000-0000-0000883F0000}"/>
    <cellStyle name="Currency [0] 9753" xfId="16232" hidden="1" xr:uid="{00000000-0005-0000-0000-0000893F0000}"/>
    <cellStyle name="Currency [0] 9754" xfId="16172" hidden="1" xr:uid="{00000000-0005-0000-0000-00004D3F0000}"/>
    <cellStyle name="Currency [0] 9755" xfId="16192" hidden="1" xr:uid="{00000000-0005-0000-0000-0000613F0000}"/>
    <cellStyle name="Currency [0] 9756" xfId="16226" hidden="1" xr:uid="{00000000-0005-0000-0000-0000833F0000}"/>
    <cellStyle name="Currency [0] 9757" xfId="16219" hidden="1" xr:uid="{00000000-0005-0000-0000-00007C3F0000}"/>
    <cellStyle name="Currency [0] 9758" xfId="16229" hidden="1" xr:uid="{00000000-0005-0000-0000-0000863F0000}"/>
    <cellStyle name="Currency [0] 9759" xfId="16233" hidden="1" xr:uid="{00000000-0005-0000-0000-00008A3F0000}"/>
    <cellStyle name="Currency [0] 976" xfId="825" hidden="1" xr:uid="{00000000-0005-0000-0000-00005A030000}"/>
    <cellStyle name="Currency [0] 9760" xfId="16158" hidden="1" xr:uid="{00000000-0005-0000-0000-00003F3F0000}"/>
    <cellStyle name="Currency [0] 9761" xfId="16190" hidden="1" xr:uid="{00000000-0005-0000-0000-00005F3F0000}"/>
    <cellStyle name="Currency [0] 9762" xfId="16236" hidden="1" xr:uid="{00000000-0005-0000-0000-00008D3F0000}"/>
    <cellStyle name="Currency [0] 9763" xfId="16237" hidden="1" xr:uid="{00000000-0005-0000-0000-00008E3F0000}"/>
    <cellStyle name="Currency [0] 9764" xfId="16214" hidden="1" xr:uid="{00000000-0005-0000-0000-0000773F0000}"/>
    <cellStyle name="Currency [0] 9765" xfId="16220" hidden="1" xr:uid="{00000000-0005-0000-0000-00007D3F0000}"/>
    <cellStyle name="Currency [0] 9766" xfId="16234" hidden="1" xr:uid="{00000000-0005-0000-0000-00008B3F0000}"/>
    <cellStyle name="Currency [0] 9767" xfId="16221" hidden="1" xr:uid="{00000000-0005-0000-0000-00007E3F0000}"/>
    <cellStyle name="Currency [0] 9768" xfId="16238" hidden="1" xr:uid="{00000000-0005-0000-0000-00008F3F0000}"/>
    <cellStyle name="Currency [0] 9769" xfId="16239" hidden="1" xr:uid="{00000000-0005-0000-0000-0000903F0000}"/>
    <cellStyle name="Currency [0] 977" xfId="1085" hidden="1" xr:uid="{00000000-0005-0000-0000-00005E040000}"/>
    <cellStyle name="Currency [0] 9770" xfId="16235" hidden="1" xr:uid="{00000000-0005-0000-0000-00008C3F0000}"/>
    <cellStyle name="Currency [0] 9771" xfId="16208" hidden="1" xr:uid="{00000000-0005-0000-0000-0000713F0000}"/>
    <cellStyle name="Currency [0] 9772" xfId="16240" hidden="1" xr:uid="{00000000-0005-0000-0000-0000913F0000}"/>
    <cellStyle name="Currency [0] 9773" xfId="16241" hidden="1" xr:uid="{00000000-0005-0000-0000-0000923F0000}"/>
    <cellStyle name="Currency [0] 9774" xfId="16105" hidden="1" xr:uid="{00000000-0005-0000-0000-00000A3F0000}"/>
    <cellStyle name="Currency [0] 9775" xfId="16115" hidden="1" xr:uid="{00000000-0005-0000-0000-0000143F0000}"/>
    <cellStyle name="Currency [0] 9776" xfId="16243" hidden="1" xr:uid="{00000000-0005-0000-0000-0000943F0000}"/>
    <cellStyle name="Currency [0] 9777" xfId="16247" hidden="1" xr:uid="{00000000-0005-0000-0000-0000983F0000}"/>
    <cellStyle name="Currency [0] 9778" xfId="16248" hidden="1" xr:uid="{00000000-0005-0000-0000-0000993F0000}"/>
    <cellStyle name="Currency [0] 9779" xfId="16097" hidden="1" xr:uid="{00000000-0005-0000-0000-0000023F0000}"/>
    <cellStyle name="Currency [0] 978" xfId="831" hidden="1" xr:uid="{00000000-0005-0000-0000-000060030000}"/>
    <cellStyle name="Currency [0] 9780" xfId="16245" hidden="1" xr:uid="{00000000-0005-0000-0000-0000963F0000}"/>
    <cellStyle name="Currency [0] 9781" xfId="16249" hidden="1" xr:uid="{00000000-0005-0000-0000-00009A3F0000}"/>
    <cellStyle name="Currency [0] 9782" xfId="16250" hidden="1" xr:uid="{00000000-0005-0000-0000-00009B3F0000}"/>
    <cellStyle name="Currency [0] 9783" xfId="16244" hidden="1" xr:uid="{00000000-0005-0000-0000-0000953F0000}"/>
    <cellStyle name="Currency [0] 9784" xfId="16104" hidden="1" xr:uid="{00000000-0005-0000-0000-0000093F0000}"/>
    <cellStyle name="Currency [0] 9785" xfId="16256" hidden="1" xr:uid="{00000000-0005-0000-0000-0000A13F0000}"/>
    <cellStyle name="Currency [0] 9786" xfId="16260" hidden="1" xr:uid="{00000000-0005-0000-0000-0000A53F0000}"/>
    <cellStyle name="Currency [0] 9787" xfId="16266" hidden="1" xr:uid="{00000000-0005-0000-0000-0000AB3F0000}"/>
    <cellStyle name="Currency [0] 9788" xfId="16269" hidden="1" xr:uid="{00000000-0005-0000-0000-0000AE3F0000}"/>
    <cellStyle name="Currency [0] 9789" xfId="16255" hidden="1" xr:uid="{00000000-0005-0000-0000-0000A03F0000}"/>
    <cellStyle name="Currency [0] 979" xfId="1080" hidden="1" xr:uid="{00000000-0005-0000-0000-000059040000}"/>
    <cellStyle name="Currency [0] 9790" xfId="16265" hidden="1" xr:uid="{00000000-0005-0000-0000-0000AA3F0000}"/>
    <cellStyle name="Currency [0] 9791" xfId="16276" hidden="1" xr:uid="{00000000-0005-0000-0000-0000B53F0000}"/>
    <cellStyle name="Currency [0] 9792" xfId="16277" hidden="1" xr:uid="{00000000-0005-0000-0000-0000B63F0000}"/>
    <cellStyle name="Currency [0] 9793" xfId="16242" hidden="1" xr:uid="{00000000-0005-0000-0000-0000933F0000}"/>
    <cellStyle name="Currency [0] 9794" xfId="16103" hidden="1" xr:uid="{00000000-0005-0000-0000-0000083F0000}"/>
    <cellStyle name="Currency [0] 9795" xfId="16262" hidden="1" xr:uid="{00000000-0005-0000-0000-0000A73F0000}"/>
    <cellStyle name="Currency [0] 9796" xfId="16101" hidden="1" xr:uid="{00000000-0005-0000-0000-0000063F0000}"/>
    <cellStyle name="Currency [0] 9797" xfId="16257" hidden="1" xr:uid="{00000000-0005-0000-0000-0000A23F0000}"/>
    <cellStyle name="Currency [0] 9798" xfId="16278" hidden="1" xr:uid="{00000000-0005-0000-0000-0000B73F0000}"/>
    <cellStyle name="Currency [0] 9799" xfId="16263" hidden="1" xr:uid="{00000000-0005-0000-0000-0000A83F0000}"/>
    <cellStyle name="Currency [0] 98" xfId="162" hidden="1" xr:uid="{00000000-0005-0000-0000-0000C3000000}"/>
    <cellStyle name="Currency [0] 980" xfId="1101" hidden="1" xr:uid="{00000000-0005-0000-0000-00006E040000}"/>
    <cellStyle name="Currency [0] 9800" xfId="16267" hidden="1" xr:uid="{00000000-0005-0000-0000-0000AC3F0000}"/>
    <cellStyle name="Currency [0] 9801" xfId="16283" hidden="1" xr:uid="{00000000-0005-0000-0000-0000BC3F0000}"/>
    <cellStyle name="Currency [0] 9802" xfId="16284" hidden="1" xr:uid="{00000000-0005-0000-0000-0000BD3F0000}"/>
    <cellStyle name="Currency [0] 9803" xfId="16264" hidden="1" xr:uid="{00000000-0005-0000-0000-0000A93F0000}"/>
    <cellStyle name="Currency [0] 9804" xfId="16271" hidden="1" xr:uid="{00000000-0005-0000-0000-0000B03F0000}"/>
    <cellStyle name="Currency [0] 9805" xfId="16275" hidden="1" xr:uid="{00000000-0005-0000-0000-0000B43F0000}"/>
    <cellStyle name="Currency [0] 9806" xfId="16270" hidden="1" xr:uid="{00000000-0005-0000-0000-0000AF3F0000}"/>
    <cellStyle name="Currency [0] 9807" xfId="16293" hidden="1" xr:uid="{00000000-0005-0000-0000-0000C63F0000}"/>
    <cellStyle name="Currency [0] 9808" xfId="16299" hidden="1" xr:uid="{00000000-0005-0000-0000-0000CC3F0000}"/>
    <cellStyle name="Currency [0] 9809" xfId="16261" hidden="1" xr:uid="{00000000-0005-0000-0000-0000A63F0000}"/>
    <cellStyle name="Currency [0] 981" xfId="1086" hidden="1" xr:uid="{00000000-0005-0000-0000-00005F040000}"/>
    <cellStyle name="Currency [0] 9810" xfId="16291" hidden="1" xr:uid="{00000000-0005-0000-0000-0000C43F0000}"/>
    <cellStyle name="Currency [0] 9811" xfId="16303" hidden="1" xr:uid="{00000000-0005-0000-0000-0000D03F0000}"/>
    <cellStyle name="Currency [0] 9812" xfId="16304" hidden="1" xr:uid="{00000000-0005-0000-0000-0000D13F0000}"/>
    <cellStyle name="Currency [0] 9813" xfId="16252" hidden="1" xr:uid="{00000000-0005-0000-0000-00009D3F0000}"/>
    <cellStyle name="Currency [0] 9814" xfId="16259" hidden="1" xr:uid="{00000000-0005-0000-0000-0000A43F0000}"/>
    <cellStyle name="Currency [0] 9815" xfId="16288" hidden="1" xr:uid="{00000000-0005-0000-0000-0000C13F0000}"/>
    <cellStyle name="Currency [0] 9816" xfId="16273" hidden="1" xr:uid="{00000000-0005-0000-0000-0000B23F0000}"/>
    <cellStyle name="Currency [0] 9817" xfId="16246" hidden="1" xr:uid="{00000000-0005-0000-0000-0000973F0000}"/>
    <cellStyle name="Currency [0] 9818" xfId="16310" hidden="1" xr:uid="{00000000-0005-0000-0000-0000D73F0000}"/>
    <cellStyle name="Currency [0] 9819" xfId="16289" hidden="1" xr:uid="{00000000-0005-0000-0000-0000C23F0000}"/>
    <cellStyle name="Currency [0] 982" xfId="1090" hidden="1" xr:uid="{00000000-0005-0000-0000-000063040000}"/>
    <cellStyle name="Currency [0] 9820" xfId="16296" hidden="1" xr:uid="{00000000-0005-0000-0000-0000C93F0000}"/>
    <cellStyle name="Currency [0] 9821" xfId="16311" hidden="1" xr:uid="{00000000-0005-0000-0000-0000D83F0000}"/>
    <cellStyle name="Currency [0] 9822" xfId="16312" hidden="1" xr:uid="{00000000-0005-0000-0000-0000D93F0000}"/>
    <cellStyle name="Currency [0] 9823" xfId="16287" hidden="1" xr:uid="{00000000-0005-0000-0000-0000C03F0000}"/>
    <cellStyle name="Currency [0] 9824" xfId="16286" hidden="1" xr:uid="{00000000-0005-0000-0000-0000BF3F0000}"/>
    <cellStyle name="Currency [0] 9825" xfId="16281" hidden="1" xr:uid="{00000000-0005-0000-0000-0000BA3F0000}"/>
    <cellStyle name="Currency [0] 9826" xfId="16279" hidden="1" xr:uid="{00000000-0005-0000-0000-0000B83F0000}"/>
    <cellStyle name="Currency [0] 9827" xfId="16280" hidden="1" xr:uid="{00000000-0005-0000-0000-0000B93F0000}"/>
    <cellStyle name="Currency [0] 9828" xfId="16317" hidden="1" xr:uid="{00000000-0005-0000-0000-0000DE3F0000}"/>
    <cellStyle name="Currency [0] 9829" xfId="16102" hidden="1" xr:uid="{00000000-0005-0000-0000-0000073F0000}"/>
    <cellStyle name="Currency [0] 983" xfId="1106" hidden="1" xr:uid="{00000000-0005-0000-0000-000073040000}"/>
    <cellStyle name="Currency [0] 9830" xfId="16307" hidden="1" xr:uid="{00000000-0005-0000-0000-0000D43F0000}"/>
    <cellStyle name="Currency [0] 9831" xfId="16319" hidden="1" xr:uid="{00000000-0005-0000-0000-0000E03F0000}"/>
    <cellStyle name="Currency [0] 9832" xfId="16320" hidden="1" xr:uid="{00000000-0005-0000-0000-0000E13F0000}"/>
    <cellStyle name="Currency [0] 9833" xfId="16258" hidden="1" xr:uid="{00000000-0005-0000-0000-0000A33F0000}"/>
    <cellStyle name="Currency [0] 9834" xfId="16294" hidden="1" xr:uid="{00000000-0005-0000-0000-0000C73F0000}"/>
    <cellStyle name="Currency [0] 9835" xfId="16274" hidden="1" xr:uid="{00000000-0005-0000-0000-0000B33F0000}"/>
    <cellStyle name="Currency [0] 9836" xfId="16290" hidden="1" xr:uid="{00000000-0005-0000-0000-0000C33F0000}"/>
    <cellStyle name="Currency [0] 9837" xfId="16292" hidden="1" xr:uid="{00000000-0005-0000-0000-0000C53F0000}"/>
    <cellStyle name="Currency [0] 9838" xfId="16323" hidden="1" xr:uid="{00000000-0005-0000-0000-0000E43F0000}"/>
    <cellStyle name="Currency [0] 9839" xfId="16117" hidden="1" xr:uid="{00000000-0005-0000-0000-0000163F0000}"/>
    <cellStyle name="Currency [0] 984" xfId="1107" hidden="1" xr:uid="{00000000-0005-0000-0000-000074040000}"/>
    <cellStyle name="Currency [0] 9840" xfId="16315" hidden="1" xr:uid="{00000000-0005-0000-0000-0000DC3F0000}"/>
    <cellStyle name="Currency [0] 9841" xfId="16325" hidden="1" xr:uid="{00000000-0005-0000-0000-0000E63F0000}"/>
    <cellStyle name="Currency [0] 9842" xfId="16326" hidden="1" xr:uid="{00000000-0005-0000-0000-0000E73F0000}"/>
    <cellStyle name="Currency [0] 9843" xfId="16254" hidden="1" xr:uid="{00000000-0005-0000-0000-00009F3F0000}"/>
    <cellStyle name="Currency [0] 9844" xfId="16305" hidden="1" xr:uid="{00000000-0005-0000-0000-0000D23F0000}"/>
    <cellStyle name="Currency [0] 9845" xfId="16285" hidden="1" xr:uid="{00000000-0005-0000-0000-0000BE3F0000}"/>
    <cellStyle name="Currency [0] 9846" xfId="16297" hidden="1" xr:uid="{00000000-0005-0000-0000-0000CA3F0000}"/>
    <cellStyle name="Currency [0] 9847" xfId="16295" hidden="1" xr:uid="{00000000-0005-0000-0000-0000C83F0000}"/>
    <cellStyle name="Currency [0] 9848" xfId="16328" hidden="1" xr:uid="{00000000-0005-0000-0000-0000E93F0000}"/>
    <cellStyle name="Currency [0] 9849" xfId="16272" hidden="1" xr:uid="{00000000-0005-0000-0000-0000B13F0000}"/>
    <cellStyle name="Currency [0] 985" xfId="1087" hidden="1" xr:uid="{00000000-0005-0000-0000-000060040000}"/>
    <cellStyle name="Currency [0] 9850" xfId="16322" hidden="1" xr:uid="{00000000-0005-0000-0000-0000E33F0000}"/>
    <cellStyle name="Currency [0] 9851" xfId="16332" hidden="1" xr:uid="{00000000-0005-0000-0000-0000ED3F0000}"/>
    <cellStyle name="Currency [0] 9852" xfId="16333" hidden="1" xr:uid="{00000000-0005-0000-0000-0000EE3F0000}"/>
    <cellStyle name="Currency [0] 9853" xfId="16298" hidden="1" xr:uid="{00000000-0005-0000-0000-0000CB3F0000}"/>
    <cellStyle name="Currency [0] 9854" xfId="16313" hidden="1" xr:uid="{00000000-0005-0000-0000-0000DA3F0000}"/>
    <cellStyle name="Currency [0] 9855" xfId="16136" hidden="1" xr:uid="{00000000-0005-0000-0000-0000293F0000}"/>
    <cellStyle name="Currency [0] 9856" xfId="16308" hidden="1" xr:uid="{00000000-0005-0000-0000-0000D53F0000}"/>
    <cellStyle name="Currency [0] 9857" xfId="16306" hidden="1" xr:uid="{00000000-0005-0000-0000-0000D33F0000}"/>
    <cellStyle name="Currency [0] 9858" xfId="16335" hidden="1" xr:uid="{00000000-0005-0000-0000-0000F03F0000}"/>
    <cellStyle name="Currency [0] 9859" xfId="16251" hidden="1" xr:uid="{00000000-0005-0000-0000-00009C3F0000}"/>
    <cellStyle name="Currency [0] 986" xfId="1094" hidden="1" xr:uid="{00000000-0005-0000-0000-000067040000}"/>
    <cellStyle name="Currency [0] 9860" xfId="16327" hidden="1" xr:uid="{00000000-0005-0000-0000-0000E83F0000}"/>
    <cellStyle name="Currency [0] 9861" xfId="16337" hidden="1" xr:uid="{00000000-0005-0000-0000-0000F23F0000}"/>
    <cellStyle name="Currency [0] 9862" xfId="16338" hidden="1" xr:uid="{00000000-0005-0000-0000-0000F33F0000}"/>
    <cellStyle name="Currency [0] 9863" xfId="16309" hidden="1" xr:uid="{00000000-0005-0000-0000-0000D63F0000}"/>
    <cellStyle name="Currency [0] 9864" xfId="16321" hidden="1" xr:uid="{00000000-0005-0000-0000-0000E23F0000}"/>
    <cellStyle name="Currency [0] 9865" xfId="16301" hidden="1" xr:uid="{00000000-0005-0000-0000-0000CE3F0000}"/>
    <cellStyle name="Currency [0] 9866" xfId="16316" hidden="1" xr:uid="{00000000-0005-0000-0000-0000DD3F0000}"/>
    <cellStyle name="Currency [0] 9867" xfId="16314" hidden="1" xr:uid="{00000000-0005-0000-0000-0000DB3F0000}"/>
    <cellStyle name="Currency [0] 9868" xfId="16340" hidden="1" xr:uid="{00000000-0005-0000-0000-0000F53F0000}"/>
    <cellStyle name="Currency [0] 9869" xfId="16253" hidden="1" xr:uid="{00000000-0005-0000-0000-00009E3F0000}"/>
    <cellStyle name="Currency [0] 987" xfId="1098" hidden="1" xr:uid="{00000000-0005-0000-0000-00006B040000}"/>
    <cellStyle name="Currency [0] 9870" xfId="16334" hidden="1" xr:uid="{00000000-0005-0000-0000-0000EF3F0000}"/>
    <cellStyle name="Currency [0] 9871" xfId="16341" hidden="1" xr:uid="{00000000-0005-0000-0000-0000F63F0000}"/>
    <cellStyle name="Currency [0] 9872" xfId="16342" hidden="1" xr:uid="{00000000-0005-0000-0000-0000F73F0000}"/>
    <cellStyle name="Currency [0] 9873" xfId="16282" hidden="1" xr:uid="{00000000-0005-0000-0000-0000BB3F0000}"/>
    <cellStyle name="Currency [0] 9874" xfId="16302" hidden="1" xr:uid="{00000000-0005-0000-0000-0000CF3F0000}"/>
    <cellStyle name="Currency [0] 9875" xfId="16336" hidden="1" xr:uid="{00000000-0005-0000-0000-0000F13F0000}"/>
    <cellStyle name="Currency [0] 9876" xfId="16329" hidden="1" xr:uid="{00000000-0005-0000-0000-0000EA3F0000}"/>
    <cellStyle name="Currency [0] 9877" xfId="16339" hidden="1" xr:uid="{00000000-0005-0000-0000-0000F43F0000}"/>
    <cellStyle name="Currency [0] 9878" xfId="16343" hidden="1" xr:uid="{00000000-0005-0000-0000-0000F83F0000}"/>
    <cellStyle name="Currency [0] 9879" xfId="16268" hidden="1" xr:uid="{00000000-0005-0000-0000-0000AD3F0000}"/>
    <cellStyle name="Currency [0] 988" xfId="1093" hidden="1" xr:uid="{00000000-0005-0000-0000-000066040000}"/>
    <cellStyle name="Currency [0] 9880" xfId="16300" hidden="1" xr:uid="{00000000-0005-0000-0000-0000CD3F0000}"/>
    <cellStyle name="Currency [0] 9881" xfId="16346" hidden="1" xr:uid="{00000000-0005-0000-0000-0000FB3F0000}"/>
    <cellStyle name="Currency [0] 9882" xfId="16347" hidden="1" xr:uid="{00000000-0005-0000-0000-0000FC3F0000}"/>
    <cellStyle name="Currency [0] 9883" xfId="16324" hidden="1" xr:uid="{00000000-0005-0000-0000-0000E53F0000}"/>
    <cellStyle name="Currency [0] 9884" xfId="16330" hidden="1" xr:uid="{00000000-0005-0000-0000-0000EB3F0000}"/>
    <cellStyle name="Currency [0] 9885" xfId="16344" hidden="1" xr:uid="{00000000-0005-0000-0000-0000F93F0000}"/>
    <cellStyle name="Currency [0] 9886" xfId="16331" hidden="1" xr:uid="{00000000-0005-0000-0000-0000EC3F0000}"/>
    <cellStyle name="Currency [0] 9887" xfId="16348" hidden="1" xr:uid="{00000000-0005-0000-0000-0000FD3F0000}"/>
    <cellStyle name="Currency [0] 9888" xfId="16349" hidden="1" xr:uid="{00000000-0005-0000-0000-0000FE3F0000}"/>
    <cellStyle name="Currency [0] 9889" xfId="16345" hidden="1" xr:uid="{00000000-0005-0000-0000-0000FA3F0000}"/>
    <cellStyle name="Currency [0] 989" xfId="1116" hidden="1" xr:uid="{00000000-0005-0000-0000-00007D040000}"/>
    <cellStyle name="Currency [0] 9890" xfId="16318" hidden="1" xr:uid="{00000000-0005-0000-0000-0000DF3F0000}"/>
    <cellStyle name="Currency [0] 9891" xfId="16350" hidden="1" xr:uid="{00000000-0005-0000-0000-0000FF3F0000}"/>
    <cellStyle name="Currency [0] 9892" xfId="16351" hidden="1" xr:uid="{00000000-0005-0000-0000-000000400000}"/>
    <cellStyle name="Currency [0] 9893" xfId="16110" hidden="1" xr:uid="{00000000-0005-0000-0000-00000F3F0000}"/>
    <cellStyle name="Currency [0] 9894" xfId="16100" hidden="1" xr:uid="{00000000-0005-0000-0000-0000053F0000}"/>
    <cellStyle name="Currency [0] 9895" xfId="16353" hidden="1" xr:uid="{00000000-0005-0000-0000-000002400000}"/>
    <cellStyle name="Currency [0] 9896" xfId="16357" hidden="1" xr:uid="{00000000-0005-0000-0000-000006400000}"/>
    <cellStyle name="Currency [0] 9897" xfId="16358" hidden="1" xr:uid="{00000000-0005-0000-0000-000007400000}"/>
    <cellStyle name="Currency [0] 9898" xfId="16107" hidden="1" xr:uid="{00000000-0005-0000-0000-00000C3F0000}"/>
    <cellStyle name="Currency [0] 9899" xfId="16355" hidden="1" xr:uid="{00000000-0005-0000-0000-000004400000}"/>
    <cellStyle name="Currency [0] 99" xfId="169" hidden="1" xr:uid="{00000000-0005-0000-0000-0000CA000000}"/>
    <cellStyle name="Currency [0] 990" xfId="1122" hidden="1" xr:uid="{00000000-0005-0000-0000-000083040000}"/>
    <cellStyle name="Currency [0] 9900" xfId="16359" hidden="1" xr:uid="{00000000-0005-0000-0000-000008400000}"/>
    <cellStyle name="Currency [0] 9901" xfId="16360" hidden="1" xr:uid="{00000000-0005-0000-0000-000009400000}"/>
    <cellStyle name="Currency [0] 9902" xfId="16354" hidden="1" xr:uid="{00000000-0005-0000-0000-000003400000}"/>
    <cellStyle name="Currency [0] 9903" xfId="16111" hidden="1" xr:uid="{00000000-0005-0000-0000-0000103F0000}"/>
    <cellStyle name="Currency [0] 9904" xfId="16366" hidden="1" xr:uid="{00000000-0005-0000-0000-00000F400000}"/>
    <cellStyle name="Currency [0] 9905" xfId="16370" hidden="1" xr:uid="{00000000-0005-0000-0000-000013400000}"/>
    <cellStyle name="Currency [0] 9906" xfId="16376" hidden="1" xr:uid="{00000000-0005-0000-0000-000019400000}"/>
    <cellStyle name="Currency [0] 9907" xfId="16379" hidden="1" xr:uid="{00000000-0005-0000-0000-00001C400000}"/>
    <cellStyle name="Currency [0] 9908" xfId="16365" hidden="1" xr:uid="{00000000-0005-0000-0000-00000E400000}"/>
    <cellStyle name="Currency [0] 9909" xfId="16375" hidden="1" xr:uid="{00000000-0005-0000-0000-000018400000}"/>
    <cellStyle name="Currency [0] 991" xfId="1084" hidden="1" xr:uid="{00000000-0005-0000-0000-00005D040000}"/>
    <cellStyle name="Currency [0] 9910" xfId="16386" hidden="1" xr:uid="{00000000-0005-0000-0000-000023400000}"/>
    <cellStyle name="Currency [0] 9911" xfId="16387" hidden="1" xr:uid="{00000000-0005-0000-0000-000024400000}"/>
    <cellStyle name="Currency [0] 9912" xfId="16352" hidden="1" xr:uid="{00000000-0005-0000-0000-000001400000}"/>
    <cellStyle name="Currency [0] 9913" xfId="16112" hidden="1" xr:uid="{00000000-0005-0000-0000-0000113F0000}"/>
    <cellStyle name="Currency [0] 9914" xfId="16372" hidden="1" xr:uid="{00000000-0005-0000-0000-000015400000}"/>
    <cellStyle name="Currency [0] 9915" xfId="16118" hidden="1" xr:uid="{00000000-0005-0000-0000-0000173F0000}"/>
    <cellStyle name="Currency [0] 9916" xfId="16367" hidden="1" xr:uid="{00000000-0005-0000-0000-000010400000}"/>
    <cellStyle name="Currency [0] 9917" xfId="16388" hidden="1" xr:uid="{00000000-0005-0000-0000-000025400000}"/>
    <cellStyle name="Currency [0] 9918" xfId="16373" hidden="1" xr:uid="{00000000-0005-0000-0000-000016400000}"/>
    <cellStyle name="Currency [0] 9919" xfId="16377" hidden="1" xr:uid="{00000000-0005-0000-0000-00001A400000}"/>
    <cellStyle name="Currency [0] 992" xfId="1114" hidden="1" xr:uid="{00000000-0005-0000-0000-00007B040000}"/>
    <cellStyle name="Currency [0] 9920" xfId="16393" hidden="1" xr:uid="{00000000-0005-0000-0000-00002A400000}"/>
    <cellStyle name="Currency [0] 9921" xfId="16394" hidden="1" xr:uid="{00000000-0005-0000-0000-00002B400000}"/>
    <cellStyle name="Currency [0] 9922" xfId="16374" hidden="1" xr:uid="{00000000-0005-0000-0000-000017400000}"/>
    <cellStyle name="Currency [0] 9923" xfId="16381" hidden="1" xr:uid="{00000000-0005-0000-0000-00001E400000}"/>
    <cellStyle name="Currency [0] 9924" xfId="16385" hidden="1" xr:uid="{00000000-0005-0000-0000-000022400000}"/>
    <cellStyle name="Currency [0] 9925" xfId="16380" hidden="1" xr:uid="{00000000-0005-0000-0000-00001D400000}"/>
    <cellStyle name="Currency [0] 9926" xfId="16403" hidden="1" xr:uid="{00000000-0005-0000-0000-000034400000}"/>
    <cellStyle name="Currency [0] 9927" xfId="16409" hidden="1" xr:uid="{00000000-0005-0000-0000-00003A400000}"/>
    <cellStyle name="Currency [0] 9928" xfId="16371" hidden="1" xr:uid="{00000000-0005-0000-0000-000014400000}"/>
    <cellStyle name="Currency [0] 9929" xfId="16401" hidden="1" xr:uid="{00000000-0005-0000-0000-000032400000}"/>
    <cellStyle name="Currency [0] 993" xfId="1126" hidden="1" xr:uid="{00000000-0005-0000-0000-000087040000}"/>
    <cellStyle name="Currency [0] 9930" xfId="16413" hidden="1" xr:uid="{00000000-0005-0000-0000-00003E400000}"/>
    <cellStyle name="Currency [0] 9931" xfId="16414" hidden="1" xr:uid="{00000000-0005-0000-0000-00003F400000}"/>
    <cellStyle name="Currency [0] 9932" xfId="16362" hidden="1" xr:uid="{00000000-0005-0000-0000-00000B400000}"/>
    <cellStyle name="Currency [0] 9933" xfId="16369" hidden="1" xr:uid="{00000000-0005-0000-0000-000012400000}"/>
    <cellStyle name="Currency [0] 9934" xfId="16398" hidden="1" xr:uid="{00000000-0005-0000-0000-00002F400000}"/>
    <cellStyle name="Currency [0] 9935" xfId="16383" hidden="1" xr:uid="{00000000-0005-0000-0000-000020400000}"/>
    <cellStyle name="Currency [0] 9936" xfId="16356" hidden="1" xr:uid="{00000000-0005-0000-0000-000005400000}"/>
    <cellStyle name="Currency [0] 9937" xfId="16420" hidden="1" xr:uid="{00000000-0005-0000-0000-000045400000}"/>
    <cellStyle name="Currency [0] 9938" xfId="16399" hidden="1" xr:uid="{00000000-0005-0000-0000-000030400000}"/>
    <cellStyle name="Currency [0] 9939" xfId="16406" hidden="1" xr:uid="{00000000-0005-0000-0000-000037400000}"/>
    <cellStyle name="Currency [0] 994" xfId="1127" hidden="1" xr:uid="{00000000-0005-0000-0000-000088040000}"/>
    <cellStyle name="Currency [0] 9940" xfId="16421" hidden="1" xr:uid="{00000000-0005-0000-0000-000046400000}"/>
    <cellStyle name="Currency [0] 9941" xfId="16422" hidden="1" xr:uid="{00000000-0005-0000-0000-000047400000}"/>
    <cellStyle name="Currency [0] 9942" xfId="16397" hidden="1" xr:uid="{00000000-0005-0000-0000-00002E400000}"/>
    <cellStyle name="Currency [0] 9943" xfId="16396" hidden="1" xr:uid="{00000000-0005-0000-0000-00002D400000}"/>
    <cellStyle name="Currency [0] 9944" xfId="16391" hidden="1" xr:uid="{00000000-0005-0000-0000-000028400000}"/>
    <cellStyle name="Currency [0] 9945" xfId="16389" hidden="1" xr:uid="{00000000-0005-0000-0000-000026400000}"/>
    <cellStyle name="Currency [0] 9946" xfId="16390" hidden="1" xr:uid="{00000000-0005-0000-0000-000027400000}"/>
    <cellStyle name="Currency [0] 9947" xfId="16427" hidden="1" xr:uid="{00000000-0005-0000-0000-00004C400000}"/>
    <cellStyle name="Currency [0] 9948" xfId="16113" hidden="1" xr:uid="{00000000-0005-0000-0000-0000123F0000}"/>
    <cellStyle name="Currency [0] 9949" xfId="16417" hidden="1" xr:uid="{00000000-0005-0000-0000-000042400000}"/>
    <cellStyle name="Currency [0] 995" xfId="1075" hidden="1" xr:uid="{00000000-0005-0000-0000-000054040000}"/>
    <cellStyle name="Currency [0] 9950" xfId="16429" hidden="1" xr:uid="{00000000-0005-0000-0000-00004E400000}"/>
    <cellStyle name="Currency [0] 9951" xfId="16430" hidden="1" xr:uid="{00000000-0005-0000-0000-00004F400000}"/>
    <cellStyle name="Currency [0] 9952" xfId="16368" hidden="1" xr:uid="{00000000-0005-0000-0000-000011400000}"/>
    <cellStyle name="Currency [0] 9953" xfId="16404" hidden="1" xr:uid="{00000000-0005-0000-0000-000035400000}"/>
    <cellStyle name="Currency [0] 9954" xfId="16384" hidden="1" xr:uid="{00000000-0005-0000-0000-000021400000}"/>
    <cellStyle name="Currency [0] 9955" xfId="16400" hidden="1" xr:uid="{00000000-0005-0000-0000-000031400000}"/>
    <cellStyle name="Currency [0] 9956" xfId="16402" hidden="1" xr:uid="{00000000-0005-0000-0000-000033400000}"/>
    <cellStyle name="Currency [0] 9957" xfId="16433" hidden="1" xr:uid="{00000000-0005-0000-0000-000052400000}"/>
    <cellStyle name="Currency [0] 9958" xfId="16106" hidden="1" xr:uid="{00000000-0005-0000-0000-00000B3F0000}"/>
    <cellStyle name="Currency [0] 9959" xfId="16425" hidden="1" xr:uid="{00000000-0005-0000-0000-00004A400000}"/>
    <cellStyle name="Currency [0] 996" xfId="1082" hidden="1" xr:uid="{00000000-0005-0000-0000-00005B040000}"/>
    <cellStyle name="Currency [0] 9960" xfId="16435" hidden="1" xr:uid="{00000000-0005-0000-0000-000054400000}"/>
    <cellStyle name="Currency [0] 9961" xfId="16436" hidden="1" xr:uid="{00000000-0005-0000-0000-000055400000}"/>
    <cellStyle name="Currency [0] 9962" xfId="16364" hidden="1" xr:uid="{00000000-0005-0000-0000-00000D400000}"/>
    <cellStyle name="Currency [0] 9963" xfId="16415" hidden="1" xr:uid="{00000000-0005-0000-0000-000040400000}"/>
    <cellStyle name="Currency [0] 9964" xfId="16395" hidden="1" xr:uid="{00000000-0005-0000-0000-00002C400000}"/>
    <cellStyle name="Currency [0] 9965" xfId="16407" hidden="1" xr:uid="{00000000-0005-0000-0000-000038400000}"/>
    <cellStyle name="Currency [0] 9966" xfId="16405" hidden="1" xr:uid="{00000000-0005-0000-0000-000036400000}"/>
    <cellStyle name="Currency [0] 9967" xfId="16438" hidden="1" xr:uid="{00000000-0005-0000-0000-000057400000}"/>
    <cellStyle name="Currency [0] 9968" xfId="16382" hidden="1" xr:uid="{00000000-0005-0000-0000-00001F400000}"/>
    <cellStyle name="Currency [0] 9969" xfId="16432" hidden="1" xr:uid="{00000000-0005-0000-0000-000051400000}"/>
    <cellStyle name="Currency [0] 997" xfId="1111" hidden="1" xr:uid="{00000000-0005-0000-0000-000078040000}"/>
    <cellStyle name="Currency [0] 9970" xfId="16442" hidden="1" xr:uid="{00000000-0005-0000-0000-00005B400000}"/>
    <cellStyle name="Currency [0] 9971" xfId="16443" hidden="1" xr:uid="{00000000-0005-0000-0000-00005C400000}"/>
    <cellStyle name="Currency [0] 9972" xfId="16408" hidden="1" xr:uid="{00000000-0005-0000-0000-000039400000}"/>
    <cellStyle name="Currency [0] 9973" xfId="16423" hidden="1" xr:uid="{00000000-0005-0000-0000-000048400000}"/>
    <cellStyle name="Currency [0] 9974" xfId="16096" hidden="1" xr:uid="{00000000-0005-0000-0000-0000013F0000}"/>
    <cellStyle name="Currency [0] 9975" xfId="16418" hidden="1" xr:uid="{00000000-0005-0000-0000-000043400000}"/>
    <cellStyle name="Currency [0] 9976" xfId="16416" hidden="1" xr:uid="{00000000-0005-0000-0000-000041400000}"/>
    <cellStyle name="Currency [0] 9977" xfId="16445" hidden="1" xr:uid="{00000000-0005-0000-0000-00005E400000}"/>
    <cellStyle name="Currency [0] 9978" xfId="16361" hidden="1" xr:uid="{00000000-0005-0000-0000-00000A400000}"/>
    <cellStyle name="Currency [0] 9979" xfId="16437" hidden="1" xr:uid="{00000000-0005-0000-0000-000056400000}"/>
    <cellStyle name="Currency [0] 998" xfId="1096" hidden="1" xr:uid="{00000000-0005-0000-0000-000069040000}"/>
    <cellStyle name="Currency [0] 9980" xfId="16447" hidden="1" xr:uid="{00000000-0005-0000-0000-000060400000}"/>
    <cellStyle name="Currency [0] 9981" xfId="16448" hidden="1" xr:uid="{00000000-0005-0000-0000-000061400000}"/>
    <cellStyle name="Currency [0] 9982" xfId="16419" hidden="1" xr:uid="{00000000-0005-0000-0000-000044400000}"/>
    <cellStyle name="Currency [0] 9983" xfId="16431" hidden="1" xr:uid="{00000000-0005-0000-0000-000050400000}"/>
    <cellStyle name="Currency [0] 9984" xfId="16411" hidden="1" xr:uid="{00000000-0005-0000-0000-00003C400000}"/>
    <cellStyle name="Currency [0] 9985" xfId="16426" hidden="1" xr:uid="{00000000-0005-0000-0000-00004B400000}"/>
    <cellStyle name="Currency [0] 9986" xfId="16424" hidden="1" xr:uid="{00000000-0005-0000-0000-000049400000}"/>
    <cellStyle name="Currency [0] 9987" xfId="16450" hidden="1" xr:uid="{00000000-0005-0000-0000-000063400000}"/>
    <cellStyle name="Currency [0] 9988" xfId="16363" hidden="1" xr:uid="{00000000-0005-0000-0000-00000C400000}"/>
    <cellStyle name="Currency [0] 9989" xfId="16444" hidden="1" xr:uid="{00000000-0005-0000-0000-00005D400000}"/>
    <cellStyle name="Currency [0] 999" xfId="1069" hidden="1" xr:uid="{00000000-0005-0000-0000-00004E040000}"/>
    <cellStyle name="Currency [0] 9990" xfId="16451" hidden="1" xr:uid="{00000000-0005-0000-0000-000064400000}"/>
    <cellStyle name="Currency [0] 9991" xfId="16452" hidden="1" xr:uid="{00000000-0005-0000-0000-000065400000}"/>
    <cellStyle name="Currency [0] 9992" xfId="16392" hidden="1" xr:uid="{00000000-0005-0000-0000-000029400000}"/>
    <cellStyle name="Currency [0] 9993" xfId="16412" hidden="1" xr:uid="{00000000-0005-0000-0000-00003D400000}"/>
    <cellStyle name="Currency [0] 9994" xfId="16446" hidden="1" xr:uid="{00000000-0005-0000-0000-00005F400000}"/>
    <cellStyle name="Currency [0] 9995" xfId="16439" hidden="1" xr:uid="{00000000-0005-0000-0000-000058400000}"/>
    <cellStyle name="Currency [0] 9996" xfId="16449" hidden="1" xr:uid="{00000000-0005-0000-0000-000062400000}"/>
    <cellStyle name="Currency [0] 9997" xfId="16453" hidden="1" xr:uid="{00000000-0005-0000-0000-000066400000}"/>
    <cellStyle name="Currency [0] 9998" xfId="16378" hidden="1" xr:uid="{00000000-0005-0000-0000-00001B400000}"/>
    <cellStyle name="Currency [0] 9999" xfId="16410" hidden="1" xr:uid="{00000000-0005-0000-0000-00003B400000}"/>
    <cellStyle name="Heading 1" xfId="6" builtinId="16"/>
    <cellStyle name="Heading 2" xfId="7" builtinId="17"/>
    <cellStyle name="Heading 4" xfId="14" builtinId="19" hidden="1"/>
    <cellStyle name="Input" xfId="8" builtinId="20"/>
    <cellStyle name="Normal" xfId="0" builtinId="0"/>
    <cellStyle name="Note 10" xfId="15318" hidden="1" xr:uid="{00000000-0005-0000-0000-0000F73B0000}"/>
    <cellStyle name="Note 11" xfId="15342" hidden="1" xr:uid="{00000000-0005-0000-0000-00000F3C0000}"/>
    <cellStyle name="Note 12" xfId="15340" hidden="1" xr:uid="{00000000-0005-0000-0000-00000D3C0000}"/>
    <cellStyle name="Note 13" xfId="15332" hidden="1" xr:uid="{00000000-0005-0000-0000-0000053C0000}"/>
    <cellStyle name="Note 14" xfId="24637" hidden="1" xr:uid="{00000000-0005-0000-0000-00005E600000}"/>
    <cellStyle name="Note 15" xfId="14713" hidden="1" xr:uid="{00000000-0005-0000-0000-00009A390000}"/>
    <cellStyle name="Note 2" xfId="14712" hidden="1" xr:uid="{00000000-0005-0000-0000-000099390000}"/>
    <cellStyle name="Note 24" xfId="34" hidden="1" xr:uid="{00000000-0005-0000-0000-000042000000}"/>
    <cellStyle name="Note 3" xfId="100" hidden="1" xr:uid="{00000000-0005-0000-0000-000085000000}"/>
    <cellStyle name="Note 4" xfId="663" hidden="1" xr:uid="{00000000-0005-0000-0000-0000B8020000}"/>
    <cellStyle name="Note 5" xfId="687" hidden="1" xr:uid="{00000000-0005-0000-0000-0000D0020000}"/>
    <cellStyle name="Note 6" xfId="685" hidden="1" xr:uid="{00000000-0005-0000-0000-0000CE020000}"/>
    <cellStyle name="Note 7" xfId="677" hidden="1" xr:uid="{00000000-0005-0000-0000-0000C6020000}"/>
    <cellStyle name="Title" xfId="13" builtinId="15" hidden="1"/>
    <cellStyle name="Total" xfId="15" builtinId="25" hidden="1"/>
    <cellStyle name="콤마 [0]_ 2팀층별 " xfId="3" xr:uid="{00000000-0005-0000-0000-000005000000}"/>
    <cellStyle name="콤마_ 2팀층별 " xfId="4" xr:uid="{00000000-0005-0000-0000-000006000000}"/>
    <cellStyle name="표준_0N-HANDLING " xfId="5" xr:uid="{00000000-0005-0000-0000-000007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E41F1F"/>
      <rgbColor rgb="0000FF00"/>
      <rgbColor rgb="000000FF"/>
      <rgbColor rgb="00FFFF00"/>
      <rgbColor rgb="00FF00FF"/>
      <rgbColor rgb="0000FFFF"/>
      <rgbColor rgb="00800000"/>
      <rgbColor rgb="00008000"/>
      <rgbColor rgb="00002261"/>
      <rgbColor rgb="00808000"/>
      <rgbColor rgb="00800080"/>
      <rgbColor rgb="00008080"/>
      <rgbColor rgb="00C0C0C0"/>
      <rgbColor rgb="00808080"/>
      <rgbColor rgb="00FFE600"/>
      <rgbColor rgb="007F7E82"/>
      <rgbColor rgb="00CCCBCD"/>
      <rgbColor rgb="002C973E"/>
      <rgbColor rgb="0095CB9E"/>
      <rgbColor rgb="0091278F"/>
      <rgbColor rgb="00C893C7"/>
      <rgbColor rgb="00FFE87F"/>
      <rgbColor rgb="0000A3BB"/>
      <rgbColor rgb="007FD1DD"/>
      <rgbColor rgb="00F04C3E"/>
      <rgbColor rgb="00F7A59E"/>
      <rgbColor rgb="00F2F2F2"/>
      <rgbColor rgb="00CCCBCD"/>
      <rgbColor rgb="005F5F5F"/>
      <rgbColor rgb="0000000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Comparison!$H$165</c:f>
              <c:strCache>
                <c:ptCount val="1"/>
                <c:pt idx="0">
                  <c:v>CDP5</c:v>
                </c:pt>
              </c:strCache>
            </c:strRef>
          </c:tx>
          <c:spPr>
            <a:ln w="19050" cap="rnd">
              <a:solidFill>
                <a:srgbClr val="6B3077"/>
              </a:solidFill>
              <a:prstDash val="solid"/>
              <a:round/>
            </a:ln>
          </c:spPr>
          <c:marker>
            <c:symbol val="none"/>
          </c:marker>
          <c:cat>
            <c:strRef>
              <c:f>Comparison!$J$164:$AK$164</c:f>
              <c:strCache>
                <c:ptCount val="28"/>
                <c:pt idx="0">
                  <c:v>2023-24</c:v>
                </c:pt>
                <c:pt idx="1">
                  <c:v>2024-25</c:v>
                </c:pt>
                <c:pt idx="2">
                  <c:v>2025-26</c:v>
                </c:pt>
                <c:pt idx="3">
                  <c:v>2026-27</c:v>
                </c:pt>
                <c:pt idx="4">
                  <c:v>2027-28</c:v>
                </c:pt>
                <c:pt idx="5">
                  <c:v>2028-29</c:v>
                </c:pt>
                <c:pt idx="6">
                  <c:v>2029-30</c:v>
                </c:pt>
                <c:pt idx="7">
                  <c:v>2030-31</c:v>
                </c:pt>
                <c:pt idx="8">
                  <c:v>2031-32</c:v>
                </c:pt>
                <c:pt idx="9">
                  <c:v>2032-33</c:v>
                </c:pt>
                <c:pt idx="10">
                  <c:v>2033-34</c:v>
                </c:pt>
                <c:pt idx="11">
                  <c:v>2034-35</c:v>
                </c:pt>
                <c:pt idx="12">
                  <c:v>2035-36</c:v>
                </c:pt>
                <c:pt idx="13">
                  <c:v>2036-37</c:v>
                </c:pt>
                <c:pt idx="14">
                  <c:v>2037-38</c:v>
                </c:pt>
                <c:pt idx="15">
                  <c:v>2038-39</c:v>
                </c:pt>
                <c:pt idx="16">
                  <c:v>2039-40</c:v>
                </c:pt>
                <c:pt idx="17">
                  <c:v>2040-41</c:v>
                </c:pt>
                <c:pt idx="18">
                  <c:v>2041-42</c:v>
                </c:pt>
                <c:pt idx="19">
                  <c:v>2042-43</c:v>
                </c:pt>
                <c:pt idx="20">
                  <c:v>2043-44</c:v>
                </c:pt>
                <c:pt idx="21">
                  <c:v>2044-45</c:v>
                </c:pt>
                <c:pt idx="22">
                  <c:v>2045-46</c:v>
                </c:pt>
                <c:pt idx="23">
                  <c:v>2046-47</c:v>
                </c:pt>
                <c:pt idx="24">
                  <c:v>2047-48</c:v>
                </c:pt>
                <c:pt idx="25">
                  <c:v>2048-49</c:v>
                </c:pt>
                <c:pt idx="26">
                  <c:v>2049-50</c:v>
                </c:pt>
                <c:pt idx="27">
                  <c:v>2050-51</c:v>
                </c:pt>
              </c:strCache>
            </c:strRef>
          </c:cat>
          <c:val>
            <c:numRef>
              <c:f>Comparison!$J$165:$AK$165</c:f>
              <c:numCache>
                <c:formatCode>#,##0</c:formatCode>
                <c:ptCount val="28"/>
                <c:pt idx="0">
                  <c:v>109.79583781397869</c:v>
                </c:pt>
                <c:pt idx="1">
                  <c:v>101.8319664101096</c:v>
                </c:pt>
                <c:pt idx="2">
                  <c:v>100.4352725380207</c:v>
                </c:pt>
                <c:pt idx="3">
                  <c:v>98.001976827999528</c:v>
                </c:pt>
                <c:pt idx="4">
                  <c:v>91.453029823596651</c:v>
                </c:pt>
                <c:pt idx="5">
                  <c:v>78.69772540182511</c:v>
                </c:pt>
                <c:pt idx="6">
                  <c:v>77.184633905387642</c:v>
                </c:pt>
                <c:pt idx="7">
                  <c:v>72.712527818102956</c:v>
                </c:pt>
                <c:pt idx="8">
                  <c:v>75.008476227400948</c:v>
                </c:pt>
                <c:pt idx="9">
                  <c:v>76.365928194809513</c:v>
                </c:pt>
                <c:pt idx="10">
                  <c:v>67.11967556955247</c:v>
                </c:pt>
                <c:pt idx="11">
                  <c:v>65.842216799330586</c:v>
                </c:pt>
                <c:pt idx="12">
                  <c:v>56.317278533340378</c:v>
                </c:pt>
                <c:pt idx="13">
                  <c:v>59.130963660153277</c:v>
                </c:pt>
                <c:pt idx="14">
                  <c:v>55.934765089334043</c:v>
                </c:pt>
                <c:pt idx="15">
                  <c:v>54.116173648071673</c:v>
                </c:pt>
                <c:pt idx="16">
                  <c:v>50.817005497104617</c:v>
                </c:pt>
                <c:pt idx="17">
                  <c:v>45.411555407172493</c:v>
                </c:pt>
                <c:pt idx="18">
                  <c:v>46.279584000648249</c:v>
                </c:pt>
                <c:pt idx="19">
                  <c:v>39.448652636790513</c:v>
                </c:pt>
                <c:pt idx="20">
                  <c:v>27.69438506953875</c:v>
                </c:pt>
                <c:pt idx="21">
                  <c:v>23.737690053930731</c:v>
                </c:pt>
                <c:pt idx="22">
                  <c:v>22.725681660417479</c:v>
                </c:pt>
                <c:pt idx="23">
                  <c:v>22.307389603762999</c:v>
                </c:pt>
                <c:pt idx="24">
                  <c:v>13.867953530472841</c:v>
                </c:pt>
                <c:pt idx="25">
                  <c:v>16.383684433520049</c:v>
                </c:pt>
                <c:pt idx="26">
                  <c:v>22.380348071015732</c:v>
                </c:pt>
                <c:pt idx="27">
                  <c:v>17.97015384878241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528-314D-922D-FE461C49EA8A}"/>
            </c:ext>
          </c:extLst>
        </c:ser>
        <c:ser>
          <c:idx val="1"/>
          <c:order val="1"/>
          <c:tx>
            <c:strRef>
              <c:f>Comparison!$H$166</c:f>
              <c:strCache>
                <c:ptCount val="1"/>
                <c:pt idx="0">
                  <c:v>Counterfactual</c:v>
                </c:pt>
              </c:strCache>
            </c:strRef>
          </c:tx>
          <c:spPr>
            <a:ln w="19050" cap="rnd">
              <a:solidFill>
                <a:srgbClr val="9B2242"/>
              </a:solidFill>
              <a:prstDash val="solid"/>
              <a:round/>
            </a:ln>
          </c:spPr>
          <c:marker>
            <c:symbol val="none"/>
          </c:marker>
          <c:cat>
            <c:strRef>
              <c:f>Comparison!$J$164:$AK$164</c:f>
              <c:strCache>
                <c:ptCount val="28"/>
                <c:pt idx="0">
                  <c:v>2023-24</c:v>
                </c:pt>
                <c:pt idx="1">
                  <c:v>2024-25</c:v>
                </c:pt>
                <c:pt idx="2">
                  <c:v>2025-26</c:v>
                </c:pt>
                <c:pt idx="3">
                  <c:v>2026-27</c:v>
                </c:pt>
                <c:pt idx="4">
                  <c:v>2027-28</c:v>
                </c:pt>
                <c:pt idx="5">
                  <c:v>2028-29</c:v>
                </c:pt>
                <c:pt idx="6">
                  <c:v>2029-30</c:v>
                </c:pt>
                <c:pt idx="7">
                  <c:v>2030-31</c:v>
                </c:pt>
                <c:pt idx="8">
                  <c:v>2031-32</c:v>
                </c:pt>
                <c:pt idx="9">
                  <c:v>2032-33</c:v>
                </c:pt>
                <c:pt idx="10">
                  <c:v>2033-34</c:v>
                </c:pt>
                <c:pt idx="11">
                  <c:v>2034-35</c:v>
                </c:pt>
                <c:pt idx="12">
                  <c:v>2035-36</c:v>
                </c:pt>
                <c:pt idx="13">
                  <c:v>2036-37</c:v>
                </c:pt>
                <c:pt idx="14">
                  <c:v>2037-38</c:v>
                </c:pt>
                <c:pt idx="15">
                  <c:v>2038-39</c:v>
                </c:pt>
                <c:pt idx="16">
                  <c:v>2039-40</c:v>
                </c:pt>
                <c:pt idx="17">
                  <c:v>2040-41</c:v>
                </c:pt>
                <c:pt idx="18">
                  <c:v>2041-42</c:v>
                </c:pt>
                <c:pt idx="19">
                  <c:v>2042-43</c:v>
                </c:pt>
                <c:pt idx="20">
                  <c:v>2043-44</c:v>
                </c:pt>
                <c:pt idx="21">
                  <c:v>2044-45</c:v>
                </c:pt>
                <c:pt idx="22">
                  <c:v>2045-46</c:v>
                </c:pt>
                <c:pt idx="23">
                  <c:v>2046-47</c:v>
                </c:pt>
                <c:pt idx="24">
                  <c:v>2047-48</c:v>
                </c:pt>
                <c:pt idx="25">
                  <c:v>2048-49</c:v>
                </c:pt>
                <c:pt idx="26">
                  <c:v>2049-50</c:v>
                </c:pt>
                <c:pt idx="27">
                  <c:v>2050-51</c:v>
                </c:pt>
              </c:strCache>
            </c:strRef>
          </c:cat>
          <c:val>
            <c:numRef>
              <c:f>Comparison!$J$166:$AK$166</c:f>
              <c:numCache>
                <c:formatCode>#,##0</c:formatCode>
                <c:ptCount val="28"/>
                <c:pt idx="0">
                  <c:v>109.8242838475162</c:v>
                </c:pt>
                <c:pt idx="1">
                  <c:v>102.155339546628</c:v>
                </c:pt>
                <c:pt idx="2">
                  <c:v>100.640979653381</c:v>
                </c:pt>
                <c:pt idx="3">
                  <c:v>98.076664616313863</c:v>
                </c:pt>
                <c:pt idx="4">
                  <c:v>92.67141704635452</c:v>
                </c:pt>
                <c:pt idx="5">
                  <c:v>80.145937064451644</c:v>
                </c:pt>
                <c:pt idx="6">
                  <c:v>78.650815352884408</c:v>
                </c:pt>
                <c:pt idx="7">
                  <c:v>62.238988389348279</c:v>
                </c:pt>
                <c:pt idx="8">
                  <c:v>62.285094430389499</c:v>
                </c:pt>
                <c:pt idx="9">
                  <c:v>63.714612121432047</c:v>
                </c:pt>
                <c:pt idx="10">
                  <c:v>50.71971364276483</c:v>
                </c:pt>
                <c:pt idx="11">
                  <c:v>50.910951997993607</c:v>
                </c:pt>
                <c:pt idx="12">
                  <c:v>45.498338095695352</c:v>
                </c:pt>
                <c:pt idx="13">
                  <c:v>47.685189671012687</c:v>
                </c:pt>
                <c:pt idx="14">
                  <c:v>47.421058340763281</c:v>
                </c:pt>
                <c:pt idx="15">
                  <c:v>48.602642586292369</c:v>
                </c:pt>
                <c:pt idx="16">
                  <c:v>44.657949358475257</c:v>
                </c:pt>
                <c:pt idx="17">
                  <c:v>39.944709326071987</c:v>
                </c:pt>
                <c:pt idx="18">
                  <c:v>41.909783124134549</c:v>
                </c:pt>
                <c:pt idx="19">
                  <c:v>36.071983326366073</c:v>
                </c:pt>
                <c:pt idx="20">
                  <c:v>35.906451836495648</c:v>
                </c:pt>
                <c:pt idx="21">
                  <c:v>30.24667880904439</c:v>
                </c:pt>
                <c:pt idx="22">
                  <c:v>30.790796086556231</c:v>
                </c:pt>
                <c:pt idx="23">
                  <c:v>37.236152325382228</c:v>
                </c:pt>
                <c:pt idx="24">
                  <c:v>35.730998151339577</c:v>
                </c:pt>
                <c:pt idx="25">
                  <c:v>39.999999969189609</c:v>
                </c:pt>
                <c:pt idx="26">
                  <c:v>39.999999972535512</c:v>
                </c:pt>
                <c:pt idx="27">
                  <c:v>39.999999976228359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528-314D-922D-FE461C49E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1456480"/>
        <c:axId val="1731459744"/>
      </c:lineChart>
      <c:catAx>
        <c:axId val="1731456480"/>
        <c:scaling>
          <c:orientation val="minMax"/>
        </c:scaling>
        <c:delete val="0"/>
        <c:axPos val="b"/>
        <c:numFmt formatCode="#,##0" sourceLinked="0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</c:spPr>
        <c:txPr>
          <a:bodyPr rot="-2700000" spcFirstLastPara="1" vertOverflow="ellipsis" wrap="square" anchor="ctr" anchorCtr="1"/>
          <a:lstStyle/>
          <a:p>
            <a:pPr>
              <a:defRPr sz="900" b="0" i="0" strike="noStrike" kern="1200" baseline="0">
                <a:solidFill>
                  <a:srgbClr val="424242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1459744"/>
        <c:crosses val="autoZero"/>
        <c:auto val="1"/>
        <c:lblAlgn val="ctr"/>
        <c:lblOffset val="100"/>
        <c:noMultiLvlLbl val="0"/>
      </c:catAx>
      <c:valAx>
        <c:axId val="173145974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FBFBF"/>
              </a:solidFill>
              <a:prstDash val="solid"/>
              <a:round/>
              <a:headEnd w="med" len="med"/>
              <a:tailEnd w="med" len="med"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rgbClr val="424242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Emissions (Mt CO2-e)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0"/>
        <c:majorTickMark val="out"/>
        <c:minorTickMark val="none"/>
        <c:tickLblPos val="nextTo"/>
        <c:spPr>
          <a:noFill/>
          <a:ln w="6350"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rgbClr val="424242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1456480"/>
        <c:crosses val="autoZero"/>
        <c:crossBetween val="between"/>
      </c:valAx>
    </c:plotArea>
    <c:legend>
      <c:legendPos val="b"/>
      <c:overlay val="0"/>
      <c:spPr>
        <a:solidFill>
          <a:srgbClr val="FFFFFF"/>
        </a:solidFill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rgbClr val="424242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25400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893625</xdr:colOff>
      <xdr:row>162</xdr:row>
      <xdr:rowOff>11851</xdr:rowOff>
    </xdr:from>
    <xdr:to>
      <xdr:col>6</xdr:col>
      <xdr:colOff>47626</xdr:colOff>
      <xdr:row>175</xdr:row>
      <xdr:rowOff>167701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AEMO 2022">
  <a:themeElements>
    <a:clrScheme name="AEMO">
      <a:dk1>
        <a:srgbClr val="424242"/>
      </a:dk1>
      <a:lt1>
        <a:srgbClr val="FFFFFF"/>
      </a:lt1>
      <a:dk2>
        <a:srgbClr val="3C1053"/>
      </a:dk2>
      <a:lt2>
        <a:srgbClr val="EEEEF0"/>
      </a:lt2>
      <a:accent1>
        <a:srgbClr val="6B3077"/>
      </a:accent1>
      <a:accent2>
        <a:srgbClr val="A3519B"/>
      </a:accent2>
      <a:accent3>
        <a:srgbClr val="9B2241"/>
      </a:accent3>
      <a:accent4>
        <a:srgbClr val="FDD26E"/>
      </a:accent4>
      <a:accent5>
        <a:srgbClr val="A1D883"/>
      </a:accent5>
      <a:accent6>
        <a:srgbClr val="40C1AC"/>
      </a:accent6>
      <a:hlink>
        <a:srgbClr val="606EB2"/>
      </a:hlink>
      <a:folHlink>
        <a:srgbClr val="A3DBE8"/>
      </a:folHlink>
    </a:clrScheme>
    <a:fontScheme name="AEMO Reports 2021">
      <a:majorFont>
        <a:latin typeface="Century Gothic"/>
        <a:ea typeface=""/>
        <a:cs typeface=""/>
      </a:majorFont>
      <a:minorFont>
        <a:latin typeface="Arial"/>
        <a:ea typeface=""/>
        <a:cs typeface="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AEMO" id="{CD3057BF-BA43-0147-971B-506642F8EAC8}" vid="{98D7FAC8-1B04-DD42-9E1D-39824940EE50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1"/>
  </sheetPr>
  <dimension ref="A1:T45"/>
  <sheetViews>
    <sheetView tabSelected="1" zoomScaleNormal="100" workbookViewId="0"/>
  </sheetViews>
  <sheetFormatPr baseColWidth="10" defaultColWidth="9" defaultRowHeight="14"/>
  <cols>
    <col min="1" max="1" width="9" style="30" customWidth="1"/>
    <col min="2" max="2" width="87.1640625" style="30" customWidth="1"/>
    <col min="3" max="3" width="9" style="30" customWidth="1"/>
    <col min="4" max="16384" width="9" style="30"/>
  </cols>
  <sheetData>
    <row r="1" spans="1:20">
      <c r="A1" s="41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</row>
    <row r="2" spans="1:20" ht="20.25" customHeight="1" thickBot="1">
      <c r="A2" s="41"/>
      <c r="B2" s="60" t="s">
        <v>0</v>
      </c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</row>
    <row r="3" spans="1:20" ht="15" customHeight="1" thickTop="1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</row>
    <row r="4" spans="1:20">
      <c r="A4" s="41"/>
      <c r="B4" s="41" t="s">
        <v>1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</row>
    <row r="5" spans="1:20">
      <c r="A5" s="41"/>
      <c r="B5" s="41" t="s">
        <v>2</v>
      </c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</row>
    <row r="6" spans="1:20">
      <c r="A6" s="41"/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</row>
    <row r="7" spans="1:20">
      <c r="A7" s="41"/>
      <c r="B7" s="41" t="s">
        <v>3</v>
      </c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</row>
    <row r="8" spans="1:20">
      <c r="A8" s="41"/>
      <c r="B8" s="41" t="s">
        <v>4</v>
      </c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</row>
    <row r="9" spans="1:20">
      <c r="A9" s="41"/>
      <c r="B9" s="41" t="s">
        <v>5</v>
      </c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</row>
    <row r="10" spans="1:20">
      <c r="A10" s="41"/>
      <c r="B10" s="41" t="s">
        <v>6</v>
      </c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</row>
    <row r="11" spans="1:20">
      <c r="A11" s="41"/>
      <c r="B11" s="41" t="s">
        <v>7</v>
      </c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</row>
    <row r="12" spans="1:20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</row>
    <row r="13" spans="1:20">
      <c r="A13" s="41"/>
      <c r="B13" s="41" t="s">
        <v>8</v>
      </c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</row>
    <row r="14" spans="1:20">
      <c r="A14" s="41"/>
      <c r="B14" s="41" t="s">
        <v>9</v>
      </c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</row>
    <row r="15" spans="1:20">
      <c r="A15" s="41"/>
      <c r="B15" s="41" t="s">
        <v>10</v>
      </c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</row>
    <row r="16" spans="1:20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</row>
    <row r="17" spans="1:20">
      <c r="A17" s="41"/>
      <c r="B17" s="41" t="s">
        <v>11</v>
      </c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</row>
    <row r="18" spans="1:20">
      <c r="A18" s="41"/>
      <c r="B18" s="41" t="s">
        <v>12</v>
      </c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</row>
    <row r="19" spans="1:20">
      <c r="A19" s="41"/>
      <c r="B19" s="41" t="s">
        <v>13</v>
      </c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</row>
    <row r="20" spans="1:20">
      <c r="A20" s="41"/>
      <c r="B20" s="41" t="s">
        <v>14</v>
      </c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</row>
    <row r="21" spans="1:20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</row>
    <row r="22" spans="1:20">
      <c r="A22" s="41"/>
      <c r="B22" s="41" t="s">
        <v>15</v>
      </c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</row>
    <row r="23" spans="1:20">
      <c r="A23" s="41"/>
      <c r="B23" s="41" t="s">
        <v>16</v>
      </c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</row>
    <row r="24" spans="1:20">
      <c r="A24" s="41"/>
      <c r="B24" s="31" t="s">
        <v>17</v>
      </c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</row>
    <row r="25" spans="1:20">
      <c r="A25" s="41"/>
      <c r="B25" s="32" t="s">
        <v>18</v>
      </c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</row>
    <row r="26" spans="1:20">
      <c r="A26" s="41"/>
      <c r="B26" s="31" t="s">
        <v>19</v>
      </c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</row>
    <row r="27" spans="1:20">
      <c r="A27" s="41"/>
      <c r="B27" s="32" t="s">
        <v>20</v>
      </c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</row>
    <row r="28" spans="1:20">
      <c r="A28" s="41"/>
      <c r="B28" s="32" t="s">
        <v>21</v>
      </c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</row>
    <row r="29" spans="1:20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</row>
    <row r="30" spans="1:20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</row>
    <row r="31" spans="1:20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</row>
    <row r="32" spans="1:20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</row>
    <row r="33" spans="1:20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</row>
    <row r="34" spans="1:20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</row>
    <row r="35" spans="1:20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</row>
    <row r="36" spans="1:20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</row>
    <row r="37" spans="1:20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</row>
    <row r="38" spans="1:20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</row>
    <row r="39" spans="1:2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</row>
    <row r="40" spans="1:20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</row>
    <row r="41" spans="1:20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</row>
    <row r="42" spans="1:20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</row>
    <row r="43" spans="1:20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</row>
    <row r="44" spans="1:20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</row>
    <row r="45" spans="1:20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1"/>
  </sheetPr>
  <dimension ref="A1:X30"/>
  <sheetViews>
    <sheetView zoomScaleNormal="100" workbookViewId="0"/>
  </sheetViews>
  <sheetFormatPr baseColWidth="10" defaultColWidth="8" defaultRowHeight="14"/>
  <cols>
    <col min="1" max="1" width="8" style="6" customWidth="1"/>
    <col min="2" max="2" width="26.1640625" style="6" customWidth="1"/>
    <col min="3" max="3" width="63.33203125" style="6" customWidth="1"/>
    <col min="4" max="4" width="8" style="6" customWidth="1"/>
    <col min="5" max="16384" width="8" style="6"/>
  </cols>
  <sheetData>
    <row r="1" spans="1:24">
      <c r="A1" s="41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</row>
    <row r="2" spans="1:24" ht="20.25" customHeight="1" thickBot="1">
      <c r="A2" s="33"/>
      <c r="B2" s="75" t="s">
        <v>22</v>
      </c>
      <c r="C2" s="76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</row>
    <row r="3" spans="1:24" ht="15" customHeight="1" thickTop="1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</row>
    <row r="4" spans="1:24" ht="18" customHeight="1" thickBot="1">
      <c r="A4" s="33"/>
      <c r="B4" s="41" t="s">
        <v>23</v>
      </c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</row>
    <row r="5" spans="1:24" ht="18" customHeight="1" thickBot="1">
      <c r="A5" s="33"/>
      <c r="B5" s="45" t="s">
        <v>24</v>
      </c>
      <c r="C5" s="46" t="s">
        <v>25</v>
      </c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</row>
    <row r="6" spans="1:24" ht="18" customHeight="1" thickBot="1">
      <c r="A6" s="33"/>
      <c r="B6" s="70" t="s">
        <v>26</v>
      </c>
      <c r="C6" s="40" t="s">
        <v>27</v>
      </c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</row>
    <row r="7" spans="1:24" ht="18" customHeight="1">
      <c r="A7" s="33"/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</row>
    <row r="8" spans="1:24" ht="18" customHeight="1">
      <c r="A8" s="33"/>
      <c r="B8" s="41" t="s">
        <v>28</v>
      </c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</row>
    <row r="9" spans="1:24" ht="32.5" customHeight="1">
      <c r="A9" s="33"/>
      <c r="B9" s="73" t="s">
        <v>29</v>
      </c>
      <c r="C9" s="74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</row>
    <row r="10" spans="1:24">
      <c r="A10" s="33"/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</row>
    <row r="11" spans="1:24" ht="15" customHeight="1" thickBot="1">
      <c r="A11" s="33"/>
      <c r="B11" s="41" t="s">
        <v>30</v>
      </c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</row>
    <row r="12" spans="1:24" ht="15" customHeight="1" thickBot="1">
      <c r="A12" s="33"/>
      <c r="B12" s="45" t="s">
        <v>31</v>
      </c>
      <c r="C12" s="46" t="s">
        <v>32</v>
      </c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</row>
    <row r="13" spans="1:24" ht="18.5" customHeight="1" thickBot="1">
      <c r="A13" s="33"/>
      <c r="B13" s="71" t="s">
        <v>33</v>
      </c>
      <c r="C13" s="40" t="s">
        <v>34</v>
      </c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</row>
    <row r="14" spans="1:24" ht="17" customHeight="1" thickBot="1">
      <c r="A14" s="33"/>
      <c r="B14" s="71" t="s">
        <v>35</v>
      </c>
      <c r="C14" s="40" t="s">
        <v>36</v>
      </c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</row>
    <row r="15" spans="1:24" ht="17" customHeight="1" thickBot="1">
      <c r="A15" s="33"/>
      <c r="B15" s="71" t="s">
        <v>37</v>
      </c>
      <c r="C15" s="40" t="s">
        <v>38</v>
      </c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</row>
    <row r="16" spans="1:24" ht="17" customHeight="1" thickBot="1">
      <c r="A16" s="33"/>
      <c r="B16" s="71" t="s">
        <v>39</v>
      </c>
      <c r="C16" s="59" t="s">
        <v>40</v>
      </c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</row>
    <row r="17" spans="1:24" ht="17.75" customHeight="1" thickBot="1">
      <c r="A17" s="33"/>
      <c r="B17" s="71" t="s">
        <v>41</v>
      </c>
      <c r="C17" s="59" t="s">
        <v>42</v>
      </c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</row>
    <row r="18" spans="1:24" ht="17.75" customHeight="1">
      <c r="A18" s="33"/>
      <c r="B18" s="41"/>
      <c r="C18" s="41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1:24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</row>
    <row r="20" spans="1:24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</row>
    <row r="21" spans="1:24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</row>
    <row r="22" spans="1:24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</row>
    <row r="23" spans="1:24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</row>
    <row r="24" spans="1:24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</row>
    <row r="25" spans="1:24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</row>
    <row r="26" spans="1:24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</row>
    <row r="27" spans="1:24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</row>
    <row r="28" spans="1:24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</row>
    <row r="29" spans="1:24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</row>
    <row r="30" spans="1:24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</row>
  </sheetData>
  <mergeCells count="2">
    <mergeCell ref="B9:C9"/>
    <mergeCell ref="B2:C2"/>
  </mergeCells>
  <hyperlinks>
    <hyperlink ref="B13" location="CDPs!A1" display="CDPs" xr:uid="{00000000-0004-0000-0100-000000000000}"/>
    <hyperlink ref="B14" location="Summary!A1" display="Summary" xr:uid="{00000000-0004-0000-0100-000001000000}"/>
    <hyperlink ref="B15" location="Comparison!A1" display="Comparison" xr:uid="{00000000-0004-0000-0100-000002000000}"/>
    <hyperlink ref="B16" location="'REZ Generation Capacity'!A1" display="REZ Generation Capacity" xr:uid="{00000000-0004-0000-0100-000003000000}"/>
    <hyperlink ref="B17" location="'REZ Generation'!A1" display="REZ Generation" xr:uid="{00000000-0004-0000-0100-000004000000}"/>
  </hyperlink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2" tint="-0.249977111117893"/>
  </sheetPr>
  <dimension ref="A1:H22"/>
  <sheetViews>
    <sheetView zoomScaleNormal="100" workbookViewId="0"/>
  </sheetViews>
  <sheetFormatPr baseColWidth="10" defaultColWidth="22.1640625" defaultRowHeight="14"/>
  <cols>
    <col min="1" max="1" width="11.6640625" style="6" customWidth="1"/>
    <col min="2" max="2" width="70.6640625" style="6" bestFit="1" customWidth="1"/>
    <col min="3" max="3" width="14" style="6" bestFit="1" customWidth="1"/>
    <col min="4" max="5" width="12.33203125" style="6" bestFit="1" customWidth="1"/>
    <col min="6" max="7" width="14.1640625" style="6" bestFit="1" customWidth="1"/>
    <col min="8" max="8" width="22.1640625" style="6" customWidth="1"/>
    <col min="9" max="16384" width="22.1640625" style="6"/>
  </cols>
  <sheetData>
    <row r="1" spans="1:8" ht="23.25" customHeight="1">
      <c r="A1" s="34"/>
      <c r="B1" s="34"/>
      <c r="C1" s="34"/>
      <c r="D1" s="35"/>
    </row>
    <row r="2" spans="1:8" ht="20.25" customHeight="1" thickBot="1">
      <c r="A2" s="36" t="s">
        <v>43</v>
      </c>
      <c r="B2" s="36"/>
      <c r="C2" s="36"/>
      <c r="D2" s="36"/>
      <c r="E2" s="36"/>
    </row>
    <row r="3" spans="1:8" ht="15.75" customHeight="1" thickTop="1" thickBot="1"/>
    <row r="4" spans="1:8" ht="23.25" customHeight="1" thickBot="1">
      <c r="A4" s="64"/>
      <c r="B4" s="64" t="s">
        <v>44</v>
      </c>
      <c r="C4" s="64" t="s">
        <v>45</v>
      </c>
      <c r="D4" s="64" t="s">
        <v>46</v>
      </c>
      <c r="E4" s="64" t="s">
        <v>47</v>
      </c>
      <c r="F4" s="64" t="s">
        <v>48</v>
      </c>
      <c r="G4" s="64" t="s">
        <v>49</v>
      </c>
      <c r="H4" s="64" t="s">
        <v>50</v>
      </c>
    </row>
    <row r="5" spans="1:8" ht="15" customHeight="1" thickBot="1">
      <c r="A5" s="65" t="s">
        <v>51</v>
      </c>
      <c r="B5" s="66" t="s">
        <v>52</v>
      </c>
      <c r="C5" s="67" t="s">
        <v>53</v>
      </c>
      <c r="D5" s="68" t="s">
        <v>53</v>
      </c>
      <c r="E5" s="67"/>
      <c r="F5" s="69"/>
      <c r="G5" s="67"/>
      <c r="H5" s="69"/>
    </row>
    <row r="6" spans="1:8">
      <c r="A6" s="79" t="s">
        <v>54</v>
      </c>
      <c r="B6" s="82" t="s">
        <v>55</v>
      </c>
      <c r="C6" s="80" t="s">
        <v>53</v>
      </c>
      <c r="D6" s="81" t="s">
        <v>53</v>
      </c>
      <c r="E6" s="80" t="s">
        <v>53</v>
      </c>
      <c r="F6" s="81" t="s">
        <v>53</v>
      </c>
      <c r="G6" s="80"/>
      <c r="H6" s="77"/>
    </row>
    <row r="7" spans="1:8" ht="24.75" customHeight="1" thickBot="1">
      <c r="A7" s="78"/>
      <c r="B7" s="78"/>
      <c r="C7" s="78"/>
      <c r="D7" s="78"/>
      <c r="E7" s="78"/>
      <c r="F7" s="78"/>
      <c r="G7" s="78"/>
      <c r="H7" s="78"/>
    </row>
    <row r="8" spans="1:8" ht="15" customHeight="1" thickBot="1">
      <c r="A8" s="65" t="s">
        <v>56</v>
      </c>
      <c r="B8" s="66" t="s">
        <v>57</v>
      </c>
      <c r="C8" s="67" t="s">
        <v>53</v>
      </c>
      <c r="D8" s="68" t="s">
        <v>53</v>
      </c>
      <c r="E8" s="67" t="s">
        <v>53</v>
      </c>
      <c r="F8" s="68" t="s">
        <v>53</v>
      </c>
      <c r="G8" s="67" t="s">
        <v>53</v>
      </c>
      <c r="H8" s="68" t="s">
        <v>53</v>
      </c>
    </row>
    <row r="9" spans="1:8">
      <c r="A9" s="79" t="s">
        <v>58</v>
      </c>
      <c r="B9" s="82" t="s">
        <v>59</v>
      </c>
      <c r="C9" s="80" t="s">
        <v>53</v>
      </c>
      <c r="D9" s="77"/>
      <c r="E9" s="80"/>
      <c r="F9" s="77"/>
      <c r="G9" s="80"/>
      <c r="H9" s="77"/>
    </row>
    <row r="10" spans="1:8" ht="15" customHeight="1" thickBot="1">
      <c r="A10" s="78"/>
      <c r="B10" s="78"/>
      <c r="C10" s="78"/>
      <c r="D10" s="78"/>
      <c r="E10" s="78"/>
      <c r="F10" s="78"/>
      <c r="G10" s="78"/>
      <c r="H10" s="78"/>
    </row>
    <row r="11" spans="1:8" ht="15" customHeight="1" thickBot="1">
      <c r="A11" s="65" t="s">
        <v>60</v>
      </c>
      <c r="B11" s="66" t="s">
        <v>61</v>
      </c>
      <c r="C11" s="67" t="s">
        <v>53</v>
      </c>
      <c r="D11" s="68" t="s">
        <v>53</v>
      </c>
      <c r="E11" s="67" t="s">
        <v>53</v>
      </c>
      <c r="F11" s="69"/>
      <c r="G11" s="67"/>
      <c r="H11" s="69"/>
    </row>
    <row r="12" spans="1:8" ht="15" customHeight="1" thickBot="1">
      <c r="A12" s="65" t="s">
        <v>62</v>
      </c>
      <c r="B12" s="66" t="s">
        <v>63</v>
      </c>
      <c r="C12" s="67" t="s">
        <v>53</v>
      </c>
      <c r="D12" s="68" t="s">
        <v>53</v>
      </c>
      <c r="E12" s="67"/>
      <c r="F12" s="68" t="s">
        <v>53</v>
      </c>
      <c r="G12" s="67"/>
      <c r="H12" s="69"/>
    </row>
    <row r="13" spans="1:8" ht="15" customHeight="1" thickBot="1">
      <c r="A13" s="65" t="s">
        <v>64</v>
      </c>
      <c r="B13" s="66" t="s">
        <v>65</v>
      </c>
      <c r="C13" s="67"/>
      <c r="D13" s="68" t="s">
        <v>53</v>
      </c>
      <c r="E13" s="67"/>
      <c r="F13" s="69"/>
      <c r="G13" s="67"/>
      <c r="H13" s="69"/>
    </row>
    <row r="14" spans="1:8" ht="15" customHeight="1" thickBot="1">
      <c r="A14" s="65" t="s">
        <v>66</v>
      </c>
      <c r="B14" s="66" t="s">
        <v>67</v>
      </c>
      <c r="C14" s="67" t="s">
        <v>53</v>
      </c>
      <c r="D14" s="68" t="s">
        <v>53</v>
      </c>
      <c r="E14" s="67" t="s">
        <v>53</v>
      </c>
      <c r="F14" s="68" t="s">
        <v>53</v>
      </c>
      <c r="G14" s="67" t="s">
        <v>53</v>
      </c>
      <c r="H14" s="69"/>
    </row>
    <row r="15" spans="1:8" ht="15" customHeight="1" thickBot="1">
      <c r="A15" s="65" t="s">
        <v>68</v>
      </c>
      <c r="B15" s="68" t="s">
        <v>69</v>
      </c>
      <c r="C15" s="67"/>
      <c r="D15" s="69"/>
      <c r="E15" s="67"/>
      <c r="F15" s="69"/>
      <c r="G15" s="67"/>
      <c r="H15" s="69"/>
    </row>
    <row r="16" spans="1:8" ht="15" customHeight="1" thickBot="1">
      <c r="A16" s="65" t="s">
        <v>70</v>
      </c>
      <c r="B16" s="68" t="s">
        <v>71</v>
      </c>
      <c r="C16" s="67" t="s">
        <v>53</v>
      </c>
      <c r="D16" s="68" t="s">
        <v>53</v>
      </c>
      <c r="E16" s="67" t="s">
        <v>53</v>
      </c>
      <c r="F16" s="68" t="s">
        <v>72</v>
      </c>
      <c r="G16" s="67"/>
      <c r="H16" s="69"/>
    </row>
    <row r="17" spans="1:8" ht="15" customHeight="1" thickBot="1">
      <c r="A17" s="65" t="s">
        <v>73</v>
      </c>
      <c r="B17" s="68" t="s">
        <v>74</v>
      </c>
      <c r="C17" s="67" t="s">
        <v>53</v>
      </c>
      <c r="D17" s="68" t="s">
        <v>53</v>
      </c>
      <c r="E17" s="67" t="s">
        <v>53</v>
      </c>
      <c r="F17" s="68" t="s">
        <v>72</v>
      </c>
      <c r="G17" s="67" t="s">
        <v>53</v>
      </c>
      <c r="H17" s="69"/>
    </row>
    <row r="18" spans="1:8" ht="15" customHeight="1" thickBot="1">
      <c r="A18" s="65" t="s">
        <v>75</v>
      </c>
      <c r="B18" s="68" t="s">
        <v>76</v>
      </c>
      <c r="C18" s="67" t="s">
        <v>53</v>
      </c>
      <c r="D18" s="68" t="s">
        <v>53</v>
      </c>
      <c r="E18" s="67" t="s">
        <v>53</v>
      </c>
      <c r="F18" s="68" t="s">
        <v>72</v>
      </c>
      <c r="G18" s="67" t="s">
        <v>72</v>
      </c>
      <c r="H18" s="69"/>
    </row>
    <row r="19" spans="1:8" ht="15" customHeight="1" thickBot="1">
      <c r="A19" s="65" t="s">
        <v>77</v>
      </c>
      <c r="B19" s="68" t="s">
        <v>78</v>
      </c>
      <c r="C19" s="67" t="s">
        <v>53</v>
      </c>
      <c r="D19" s="68" t="s">
        <v>53</v>
      </c>
      <c r="E19" s="67" t="s">
        <v>79</v>
      </c>
      <c r="F19" s="68" t="s">
        <v>72</v>
      </c>
      <c r="G19" s="67" t="s">
        <v>72</v>
      </c>
      <c r="H19" s="69"/>
    </row>
    <row r="20" spans="1:8" ht="23.25" customHeight="1" thickBot="1">
      <c r="A20" s="65" t="s">
        <v>80</v>
      </c>
      <c r="B20" s="68" t="s">
        <v>81</v>
      </c>
      <c r="C20" s="67"/>
      <c r="D20" s="69"/>
      <c r="E20" s="67"/>
      <c r="F20" s="69"/>
      <c r="G20" s="67"/>
      <c r="H20" s="69"/>
    </row>
    <row r="22" spans="1:8">
      <c r="A22" s="72" t="s">
        <v>82</v>
      </c>
    </row>
  </sheetData>
  <mergeCells count="16">
    <mergeCell ref="H9:H10"/>
    <mergeCell ref="F9:F10"/>
    <mergeCell ref="A9:A10"/>
    <mergeCell ref="H6:H7"/>
    <mergeCell ref="G6:G7"/>
    <mergeCell ref="E6:E7"/>
    <mergeCell ref="C6:C7"/>
    <mergeCell ref="A6:A7"/>
    <mergeCell ref="D6:D7"/>
    <mergeCell ref="B6:B7"/>
    <mergeCell ref="F6:F7"/>
    <mergeCell ref="C9:C10"/>
    <mergeCell ref="B9:B10"/>
    <mergeCell ref="G9:G10"/>
    <mergeCell ref="D9:D10"/>
    <mergeCell ref="E9:E10"/>
  </mergeCells>
  <pageMargins left="0.7" right="0.7" top="0.75" bottom="0.75" header="0.3" footer="0.3"/>
  <pageSetup paperSize="9" orientation="portrait" horizontalDpi="90" verticalDpi="9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theme="2" tint="-0.249977111117893"/>
  </sheetPr>
  <dimension ref="A1:AN293"/>
  <sheetViews>
    <sheetView zoomScaleNormal="100" workbookViewId="0"/>
  </sheetViews>
  <sheetFormatPr baseColWidth="10" defaultColWidth="9" defaultRowHeight="15" customHeight="1"/>
  <cols>
    <col min="1" max="1" width="17.6640625" style="6" customWidth="1"/>
    <col min="2" max="2" width="14" style="6" customWidth="1"/>
    <col min="3" max="3" width="16.1640625" style="6" customWidth="1"/>
    <col min="4" max="4" width="7.6640625" style="6" customWidth="1"/>
    <col min="5" max="5" width="25.5" style="6" customWidth="1"/>
    <col min="6" max="6" width="8.1640625" style="6" customWidth="1"/>
    <col min="7" max="7" width="15" style="6" customWidth="1"/>
    <col min="8" max="8" width="45.5" style="6" customWidth="1"/>
    <col min="9" max="37" width="14.1640625" style="6" customWidth="1"/>
    <col min="38" max="39" width="9" style="6" customWidth="1"/>
    <col min="40" max="40" width="9.83203125" style="6" customWidth="1"/>
    <col min="41" max="41" width="9" style="6" customWidth="1"/>
    <col min="42" max="16384" width="9" style="6"/>
  </cols>
  <sheetData>
    <row r="1" spans="1:37" ht="15" customHeight="1">
      <c r="A1" s="34"/>
      <c r="B1" s="34"/>
      <c r="C1" s="34"/>
      <c r="D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</row>
    <row r="2" spans="1:37" ht="20.25" customHeight="1" thickBot="1">
      <c r="A2" s="36" t="str">
        <f>"Case Summary - "&amp;Summary_CDP</f>
        <v>Case Summary - CDP5</v>
      </c>
      <c r="B2" s="36"/>
      <c r="C2" s="36"/>
      <c r="D2" s="36"/>
      <c r="E2" s="36"/>
      <c r="G2" s="11"/>
      <c r="H2" s="11"/>
      <c r="I2" s="11"/>
    </row>
    <row r="3" spans="1:37" ht="15" customHeight="1" thickTop="1">
      <c r="A3" s="37" t="s">
        <v>83</v>
      </c>
      <c r="B3" s="37"/>
      <c r="C3" s="37"/>
      <c r="I3" s="19"/>
    </row>
    <row r="4" spans="1:37" ht="15" customHeight="1">
      <c r="A4" s="37" t="str">
        <f>"1. The discount rate used for calculation is "&amp;TEXT(WACC,"0.0%")</f>
        <v>1. The discount rate used for calculation is 5.5%</v>
      </c>
      <c r="B4" s="37"/>
      <c r="C4" s="37"/>
      <c r="I4" s="19"/>
    </row>
    <row r="5" spans="1:37" ht="15" customHeight="1">
      <c r="A5" s="37" t="s">
        <v>84</v>
      </c>
      <c r="B5" s="37"/>
      <c r="C5" s="37"/>
      <c r="I5" s="19"/>
    </row>
    <row r="6" spans="1:37" ht="15" customHeight="1">
      <c r="B6" s="37"/>
      <c r="C6" s="37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37" ht="15" customHeight="1">
      <c r="B7" s="37"/>
      <c r="C7" s="11" t="s">
        <v>85</v>
      </c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37" ht="15" customHeight="1">
      <c r="A8" s="44" t="s">
        <v>86</v>
      </c>
      <c r="B8" s="21" t="s">
        <v>60</v>
      </c>
      <c r="C8" s="37" t="str">
        <f>INDEX(CDPs!$B$5:$B$20,MATCH(Summary_CDP,CDPs!$A$5:$A$20,0),1)</f>
        <v xml:space="preserve">Progressive Change least-cost DP, with Marinus Link actionable </v>
      </c>
    </row>
    <row r="11" spans="1:37" s="48" customFormat="1" ht="24" customHeight="1" thickBot="1">
      <c r="A11" s="49" t="s">
        <v>87</v>
      </c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</row>
    <row r="12" spans="1:37" ht="15" customHeight="1" thickTop="1"/>
    <row r="14" spans="1:37" ht="15" customHeight="1">
      <c r="H14" s="12" t="s">
        <v>88</v>
      </c>
      <c r="I14" s="8" t="s">
        <v>89</v>
      </c>
      <c r="J14" s="8" t="s">
        <v>90</v>
      </c>
      <c r="K14" s="8" t="s">
        <v>91</v>
      </c>
      <c r="L14" s="8" t="s">
        <v>92</v>
      </c>
      <c r="M14" s="8" t="s">
        <v>93</v>
      </c>
      <c r="N14" s="8" t="s">
        <v>94</v>
      </c>
      <c r="O14" s="8" t="s">
        <v>95</v>
      </c>
      <c r="P14" s="8" t="s">
        <v>96</v>
      </c>
      <c r="Q14" s="8" t="s">
        <v>97</v>
      </c>
      <c r="R14" s="8" t="s">
        <v>98</v>
      </c>
      <c r="S14" s="8" t="s">
        <v>99</v>
      </c>
      <c r="T14" s="8" t="s">
        <v>100</v>
      </c>
      <c r="U14" s="8" t="s">
        <v>101</v>
      </c>
      <c r="V14" s="8" t="s">
        <v>102</v>
      </c>
      <c r="W14" s="8" t="s">
        <v>103</v>
      </c>
      <c r="X14" s="8" t="s">
        <v>104</v>
      </c>
      <c r="Y14" s="8" t="s">
        <v>105</v>
      </c>
      <c r="Z14" s="8" t="s">
        <v>106</v>
      </c>
      <c r="AA14" s="8" t="s">
        <v>107</v>
      </c>
      <c r="AB14" s="8" t="s">
        <v>108</v>
      </c>
      <c r="AC14" s="8" t="s">
        <v>109</v>
      </c>
      <c r="AD14" s="8" t="s">
        <v>110</v>
      </c>
      <c r="AE14" s="8" t="s">
        <v>111</v>
      </c>
      <c r="AF14" s="8" t="s">
        <v>112</v>
      </c>
      <c r="AG14" s="8" t="s">
        <v>113</v>
      </c>
      <c r="AH14" s="8" t="s">
        <v>114</v>
      </c>
      <c r="AI14" s="8" t="s">
        <v>115</v>
      </c>
      <c r="AJ14" s="8" t="s">
        <v>116</v>
      </c>
      <c r="AK14" s="8" t="s">
        <v>117</v>
      </c>
    </row>
    <row r="15" spans="1:37" ht="15" customHeight="1">
      <c r="F15" s="38"/>
      <c r="H15" s="25" t="s">
        <v>118</v>
      </c>
      <c r="I15" s="29">
        <f t="shared" ref="I15:I21" si="0">NPV(WACC,J15:AK15)/(1+WACC)^2</f>
        <v>58445.004760147785</v>
      </c>
      <c r="J15" s="16">
        <f>SUMIFS(Costs!C:C,Costs!$A:$A,Summary_CDP,Costs!$B:$B,$H15)/1000</f>
        <v>1.358420895E-5</v>
      </c>
      <c r="K15" s="16">
        <f>SUMIFS(Costs!D:D,Costs!$A:$A,Summary_CDP,Costs!$B:$B,$H15)/1000</f>
        <v>253.80882590817799</v>
      </c>
      <c r="L15" s="16">
        <f>SUMIFS(Costs!E:E,Costs!$A:$A,Summary_CDP,Costs!$B:$B,$H15)/1000</f>
        <v>607.24858463490625</v>
      </c>
      <c r="M15" s="16">
        <f>SUMIFS(Costs!F:F,Costs!$A:$A,Summary_CDP,Costs!$B:$B,$H15)/1000</f>
        <v>901.22185702059289</v>
      </c>
      <c r="N15" s="16">
        <f>SUMIFS(Costs!G:G,Costs!$A:$A,Summary_CDP,Costs!$B:$B,$H15)/1000</f>
        <v>1387.2753823875942</v>
      </c>
      <c r="O15" s="16">
        <f>SUMIFS(Costs!H:H,Costs!$A:$A,Summary_CDP,Costs!$B:$B,$H15)/1000</f>
        <v>1780.8379856442191</v>
      </c>
      <c r="P15" s="16">
        <f>SUMIFS(Costs!I:I,Costs!$A:$A,Summary_CDP,Costs!$B:$B,$H15)/1000</f>
        <v>2026.9082589382629</v>
      </c>
      <c r="Q15" s="16">
        <f>SUMIFS(Costs!J:J,Costs!$A:$A,Summary_CDP,Costs!$B:$B,$H15)/1000</f>
        <v>2185.0302225755499</v>
      </c>
      <c r="R15" s="16">
        <f>SUMIFS(Costs!K:K,Costs!$A:$A,Summary_CDP,Costs!$B:$B,$H15)/1000</f>
        <v>2384.7221795580931</v>
      </c>
      <c r="S15" s="16">
        <f>SUMIFS(Costs!L:L,Costs!$A:$A,Summary_CDP,Costs!$B:$B,$H15)/1000</f>
        <v>2568.6283612120978</v>
      </c>
      <c r="T15" s="16">
        <f>SUMIFS(Costs!M:M,Costs!$A:$A,Summary_CDP,Costs!$B:$B,$H15)/1000</f>
        <v>3510.1351167807079</v>
      </c>
      <c r="U15" s="16">
        <f>SUMIFS(Costs!N:N,Costs!$A:$A,Summary_CDP,Costs!$B:$B,$H15)/1000</f>
        <v>4002.483430480183</v>
      </c>
      <c r="V15" s="16">
        <f>SUMIFS(Costs!O:O,Costs!$A:$A,Summary_CDP,Costs!$B:$B,$H15)/1000</f>
        <v>4820.6851777145412</v>
      </c>
      <c r="W15" s="16">
        <f>SUMIFS(Costs!P:P,Costs!$A:$A,Summary_CDP,Costs!$B:$B,$H15)/1000</f>
        <v>5321.8613863541977</v>
      </c>
      <c r="X15" s="16">
        <f>SUMIFS(Costs!Q:Q,Costs!$A:$A,Summary_CDP,Costs!$B:$B,$H15)/1000</f>
        <v>5947.3974193866698</v>
      </c>
      <c r="Y15" s="16">
        <f>SUMIFS(Costs!R:R,Costs!$A:$A,Summary_CDP,Costs!$B:$B,$H15)/1000</f>
        <v>6448.0883303441196</v>
      </c>
      <c r="Z15" s="16">
        <f>SUMIFS(Costs!S:S,Costs!$A:$A,Summary_CDP,Costs!$B:$B,$H15)/1000</f>
        <v>6830.762743127244</v>
      </c>
      <c r="AA15" s="16">
        <f>SUMIFS(Costs!T:T,Costs!$A:$A,Summary_CDP,Costs!$B:$B,$H15)/1000</f>
        <v>7477.1701544004009</v>
      </c>
      <c r="AB15" s="16">
        <f>SUMIFS(Costs!U:U,Costs!$A:$A,Summary_CDP,Costs!$B:$B,$H15)/1000</f>
        <v>7730.9664732749161</v>
      </c>
      <c r="AC15" s="16">
        <f>SUMIFS(Costs!V:V,Costs!$A:$A,Summary_CDP,Costs!$B:$B,$H15)/1000</f>
        <v>8694.3092754193422</v>
      </c>
      <c r="AD15" s="16">
        <f>SUMIFS(Costs!W:W,Costs!$A:$A,Summary_CDP,Costs!$B:$B,$H15)/1000</f>
        <v>9963.1655600737722</v>
      </c>
      <c r="AE15" s="16">
        <f>SUMIFS(Costs!X:X,Costs!$A:$A,Summary_CDP,Costs!$B:$B,$H15)/1000</f>
        <v>10379.616163310429</v>
      </c>
      <c r="AF15" s="16">
        <f>SUMIFS(Costs!Y:Y,Costs!$A:$A,Summary_CDP,Costs!$B:$B,$H15)/1000</f>
        <v>11225.79402595116</v>
      </c>
      <c r="AG15" s="16">
        <f>SUMIFS(Costs!Z:Z,Costs!$A:$A,Summary_CDP,Costs!$B:$B,$H15)/1000</f>
        <v>12482.197166151389</v>
      </c>
      <c r="AH15" s="16">
        <f>SUMIFS(Costs!AA:AA,Costs!$A:$A,Summary_CDP,Costs!$B:$B,$H15)/1000</f>
        <v>14610.795650660069</v>
      </c>
      <c r="AI15" s="16">
        <f>SUMIFS(Costs!AB:AB,Costs!$A:$A,Summary_CDP,Costs!$B:$B,$H15)/1000</f>
        <v>16772.855762985022</v>
      </c>
      <c r="AJ15" s="16">
        <f>SUMIFS(Costs!AC:AC,Costs!$A:$A,Summary_CDP,Costs!$B:$B,$H15)/1000</f>
        <v>18493.88529656675</v>
      </c>
      <c r="AK15" s="16">
        <f>SUMIFS(Costs!AD:AD,Costs!$A:$A,Summary_CDP,Costs!$B:$B,$H15)/1000</f>
        <v>18633.825099356658</v>
      </c>
    </row>
    <row r="16" spans="1:37" ht="15" customHeight="1">
      <c r="F16" s="38"/>
      <c r="H16" s="25" t="s">
        <v>119</v>
      </c>
      <c r="I16" s="29">
        <f t="shared" si="0"/>
        <v>37393.030932816007</v>
      </c>
      <c r="J16" s="16">
        <f>SUMIFS(Costs!C:C,Costs!$A:$A,Summary_CDP,Costs!$B:$B,$H16)/1000</f>
        <v>2726.5603225399113</v>
      </c>
      <c r="K16" s="16">
        <f>SUMIFS(Costs!D:D,Costs!$A:$A,Summary_CDP,Costs!$B:$B,$H16)/1000</f>
        <v>2780.7646988233987</v>
      </c>
      <c r="L16" s="16">
        <f>SUMIFS(Costs!E:E,Costs!$A:$A,Summary_CDP,Costs!$B:$B,$H16)/1000</f>
        <v>3246.8853174042188</v>
      </c>
      <c r="M16" s="16">
        <f>SUMIFS(Costs!F:F,Costs!$A:$A,Summary_CDP,Costs!$B:$B,$H16)/1000</f>
        <v>2714.3342349484769</v>
      </c>
      <c r="N16" s="16">
        <f>SUMIFS(Costs!G:G,Costs!$A:$A,Summary_CDP,Costs!$B:$B,$H16)/1000</f>
        <v>2940.697927023647</v>
      </c>
      <c r="O16" s="16">
        <f>SUMIFS(Costs!H:H,Costs!$A:$A,Summary_CDP,Costs!$B:$B,$H16)/1000</f>
        <v>2808.4419922384473</v>
      </c>
      <c r="P16" s="16">
        <f>SUMIFS(Costs!I:I,Costs!$A:$A,Summary_CDP,Costs!$B:$B,$H16)/1000</f>
        <v>2641.1117046368881</v>
      </c>
      <c r="Q16" s="16">
        <f>SUMIFS(Costs!J:J,Costs!$A:$A,Summary_CDP,Costs!$B:$B,$H16)/1000</f>
        <v>2859.1106904053199</v>
      </c>
      <c r="R16" s="16">
        <f>SUMIFS(Costs!K:K,Costs!$A:$A,Summary_CDP,Costs!$B:$B,$H16)/1000</f>
        <v>2451.1085307195531</v>
      </c>
      <c r="S16" s="16">
        <f>SUMIFS(Costs!L:L,Costs!$A:$A,Summary_CDP,Costs!$B:$B,$H16)/1000</f>
        <v>2482.4616164999443</v>
      </c>
      <c r="T16" s="16">
        <f>SUMIFS(Costs!M:M,Costs!$A:$A,Summary_CDP,Costs!$B:$B,$H16)/1000</f>
        <v>2861.8367398416008</v>
      </c>
      <c r="U16" s="16">
        <f>SUMIFS(Costs!N:N,Costs!$A:$A,Summary_CDP,Costs!$B:$B,$H16)/1000</f>
        <v>2600.3879234204869</v>
      </c>
      <c r="V16" s="16">
        <f>SUMIFS(Costs!O:O,Costs!$A:$A,Summary_CDP,Costs!$B:$B,$H16)/1000</f>
        <v>2892.2606515017819</v>
      </c>
      <c r="W16" s="16">
        <f>SUMIFS(Costs!P:P,Costs!$A:$A,Summary_CDP,Costs!$B:$B,$H16)/1000</f>
        <v>2694.3334611672699</v>
      </c>
      <c r="X16" s="16">
        <f>SUMIFS(Costs!Q:Q,Costs!$A:$A,Summary_CDP,Costs!$B:$B,$H16)/1000</f>
        <v>2852.0994750687601</v>
      </c>
      <c r="Y16" s="16">
        <f>SUMIFS(Costs!R:R,Costs!$A:$A,Summary_CDP,Costs!$B:$B,$H16)/1000</f>
        <v>2846.0126494452538</v>
      </c>
      <c r="Z16" s="16">
        <f>SUMIFS(Costs!S:S,Costs!$A:$A,Summary_CDP,Costs!$B:$B,$H16)/1000</f>
        <v>2901.6982569695338</v>
      </c>
      <c r="AA16" s="16">
        <f>SUMIFS(Costs!T:T,Costs!$A:$A,Summary_CDP,Costs!$B:$B,$H16)/1000</f>
        <v>3117.3278980951204</v>
      </c>
      <c r="AB16" s="16">
        <f>SUMIFS(Costs!U:U,Costs!$A:$A,Summary_CDP,Costs!$B:$B,$H16)/1000</f>
        <v>2939.327008841708</v>
      </c>
      <c r="AC16" s="16">
        <f>SUMIFS(Costs!V:V,Costs!$A:$A,Summary_CDP,Costs!$B:$B,$H16)/1000</f>
        <v>3289.1226577998123</v>
      </c>
      <c r="AD16" s="16">
        <f>SUMIFS(Costs!W:W,Costs!$A:$A,Summary_CDP,Costs!$B:$B,$H16)/1000</f>
        <v>3291.4810434925953</v>
      </c>
      <c r="AE16" s="16">
        <f>SUMIFS(Costs!X:X,Costs!$A:$A,Summary_CDP,Costs!$B:$B,$H16)/1000</f>
        <v>3101.042476556951</v>
      </c>
      <c r="AF16" s="16">
        <f>SUMIFS(Costs!Y:Y,Costs!$A:$A,Summary_CDP,Costs!$B:$B,$H16)/1000</f>
        <v>3195.5009354805661</v>
      </c>
      <c r="AG16" s="16">
        <f>SUMIFS(Costs!Z:Z,Costs!$A:$A,Summary_CDP,Costs!$B:$B,$H16)/1000</f>
        <v>3427.5201598483109</v>
      </c>
      <c r="AH16" s="16">
        <f>SUMIFS(Costs!AA:AA,Costs!$A:$A,Summary_CDP,Costs!$B:$B,$H16)/1000</f>
        <v>3778.9167329005118</v>
      </c>
      <c r="AI16" s="16">
        <f>SUMIFS(Costs!AB:AB,Costs!$A:$A,Summary_CDP,Costs!$B:$B,$H16)/1000</f>
        <v>4007.3297486083629</v>
      </c>
      <c r="AJ16" s="16">
        <f>SUMIFS(Costs!AC:AC,Costs!$A:$A,Summary_CDP,Costs!$B:$B,$H16)/1000</f>
        <v>4475.1170949120879</v>
      </c>
      <c r="AK16" s="16">
        <f>SUMIFS(Costs!AD:AD,Costs!$A:$A,Summary_CDP,Costs!$B:$B,$H16)/1000</f>
        <v>4466.0325433453381</v>
      </c>
    </row>
    <row r="17" spans="1:37" ht="15" customHeight="1">
      <c r="F17" s="38"/>
      <c r="H17" s="25" t="s">
        <v>120</v>
      </c>
      <c r="I17" s="29">
        <f t="shared" si="0"/>
        <v>22314.144927668418</v>
      </c>
      <c r="J17" s="16">
        <f>SUMIFS(Costs!C:C,Costs!$A:$A,Summary_CDP,Costs!$B:$B,$H17)/1000</f>
        <v>2134.2686018283798</v>
      </c>
      <c r="K17" s="16">
        <f>SUMIFS(Costs!D:D,Costs!$A:$A,Summary_CDP,Costs!$B:$B,$H17)/1000</f>
        <v>2005.2092497064839</v>
      </c>
      <c r="L17" s="16">
        <f>SUMIFS(Costs!E:E,Costs!$A:$A,Summary_CDP,Costs!$B:$B,$H17)/1000</f>
        <v>1825.6981618005789</v>
      </c>
      <c r="M17" s="16">
        <f>SUMIFS(Costs!F:F,Costs!$A:$A,Summary_CDP,Costs!$B:$B,$H17)/1000</f>
        <v>1771.609894562145</v>
      </c>
      <c r="N17" s="16">
        <f>SUMIFS(Costs!G:G,Costs!$A:$A,Summary_CDP,Costs!$B:$B,$H17)/1000</f>
        <v>1723.6216760305172</v>
      </c>
      <c r="O17" s="16">
        <f>SUMIFS(Costs!H:H,Costs!$A:$A,Summary_CDP,Costs!$B:$B,$H17)/1000</f>
        <v>1738.5027557857591</v>
      </c>
      <c r="P17" s="16">
        <f>SUMIFS(Costs!I:I,Costs!$A:$A,Summary_CDP,Costs!$B:$B,$H17)/1000</f>
        <v>1673.265265767194</v>
      </c>
      <c r="Q17" s="16">
        <f>SUMIFS(Costs!J:J,Costs!$A:$A,Summary_CDP,Costs!$B:$B,$H17)/1000</f>
        <v>1713.0493423495479</v>
      </c>
      <c r="R17" s="16">
        <f>SUMIFS(Costs!K:K,Costs!$A:$A,Summary_CDP,Costs!$B:$B,$H17)/1000</f>
        <v>1793.167341325008</v>
      </c>
      <c r="S17" s="16">
        <f>SUMIFS(Costs!L:L,Costs!$A:$A,Summary_CDP,Costs!$B:$B,$H17)/1000</f>
        <v>1839.1277204447501</v>
      </c>
      <c r="T17" s="16">
        <f>SUMIFS(Costs!M:M,Costs!$A:$A,Summary_CDP,Costs!$B:$B,$H17)/1000</f>
        <v>1549.386864857456</v>
      </c>
      <c r="U17" s="16">
        <f>SUMIFS(Costs!N:N,Costs!$A:$A,Summary_CDP,Costs!$B:$B,$H17)/1000</f>
        <v>1600.1638706997931</v>
      </c>
      <c r="V17" s="16">
        <f>SUMIFS(Costs!O:O,Costs!$A:$A,Summary_CDP,Costs!$B:$B,$H17)/1000</f>
        <v>1448.2341045508081</v>
      </c>
      <c r="W17" s="16">
        <f>SUMIFS(Costs!P:P,Costs!$A:$A,Summary_CDP,Costs!$B:$B,$H17)/1000</f>
        <v>1634.115484612563</v>
      </c>
      <c r="X17" s="16">
        <f>SUMIFS(Costs!Q:Q,Costs!$A:$A,Summary_CDP,Costs!$B:$B,$H17)/1000</f>
        <v>1607.450268372543</v>
      </c>
      <c r="Y17" s="16">
        <f>SUMIFS(Costs!R:R,Costs!$A:$A,Summary_CDP,Costs!$B:$B,$H17)/1000</f>
        <v>1608.0751791435489</v>
      </c>
      <c r="Z17" s="16">
        <f>SUMIFS(Costs!S:S,Costs!$A:$A,Summary_CDP,Costs!$B:$B,$H17)/1000</f>
        <v>1328.1588251719299</v>
      </c>
      <c r="AA17" s="16">
        <f>SUMIFS(Costs!T:T,Costs!$A:$A,Summary_CDP,Costs!$B:$B,$H17)/1000</f>
        <v>1272.5251644750331</v>
      </c>
      <c r="AB17" s="16">
        <f>SUMIFS(Costs!U:U,Costs!$A:$A,Summary_CDP,Costs!$B:$B,$H17)/1000</f>
        <v>1539.2185429724011</v>
      </c>
      <c r="AC17" s="16">
        <f>SUMIFS(Costs!V:V,Costs!$A:$A,Summary_CDP,Costs!$B:$B,$H17)/1000</f>
        <v>1525.1444023662518</v>
      </c>
      <c r="AD17" s="16">
        <f>SUMIFS(Costs!W:W,Costs!$A:$A,Summary_CDP,Costs!$B:$B,$H17)/1000</f>
        <v>1619.541917315815</v>
      </c>
      <c r="AE17" s="16">
        <f>SUMIFS(Costs!X:X,Costs!$A:$A,Summary_CDP,Costs!$B:$B,$H17)/1000</f>
        <v>1337.046902253574</v>
      </c>
      <c r="AF17" s="16">
        <f>SUMIFS(Costs!Y:Y,Costs!$A:$A,Summary_CDP,Costs!$B:$B,$H17)/1000</f>
        <v>1440.6083293975942</v>
      </c>
      <c r="AG17" s="16">
        <f>SUMIFS(Costs!Z:Z,Costs!$A:$A,Summary_CDP,Costs!$B:$B,$H17)/1000</f>
        <v>1705.7407728959629</v>
      </c>
      <c r="AH17" s="16">
        <f>SUMIFS(Costs!AA:AA,Costs!$A:$A,Summary_CDP,Costs!$B:$B,$H17)/1000</f>
        <v>1622.9861855957981</v>
      </c>
      <c r="AI17" s="16">
        <f>SUMIFS(Costs!AB:AB,Costs!$A:$A,Summary_CDP,Costs!$B:$B,$H17)/1000</f>
        <v>2238.0965817849669</v>
      </c>
      <c r="AJ17" s="16">
        <f>SUMIFS(Costs!AC:AC,Costs!$A:$A,Summary_CDP,Costs!$B:$B,$H17)/1000</f>
        <v>3741.6359198445484</v>
      </c>
      <c r="AK17" s="16">
        <f>SUMIFS(Costs!AD:AD,Costs!$A:$A,Summary_CDP,Costs!$B:$B,$H17)/1000</f>
        <v>2709.4300167090478</v>
      </c>
    </row>
    <row r="18" spans="1:37" ht="15" customHeight="1">
      <c r="F18" s="38"/>
      <c r="H18" s="25" t="s">
        <v>121</v>
      </c>
      <c r="I18" s="29">
        <f t="shared" si="0"/>
        <v>5617.6002300810042</v>
      </c>
      <c r="J18" s="16">
        <f>SUMIFS(Costs!C:C,Costs!$A:$A,Summary_CDP,Costs!$B:$B,$H18)/1000</f>
        <v>629.27190167414153</v>
      </c>
      <c r="K18" s="16">
        <f>SUMIFS(Costs!D:D,Costs!$A:$A,Summary_CDP,Costs!$B:$B,$H18)/1000</f>
        <v>592.24647502965468</v>
      </c>
      <c r="L18" s="16">
        <f>SUMIFS(Costs!E:E,Costs!$A:$A,Summary_CDP,Costs!$B:$B,$H18)/1000</f>
        <v>563.36580587441085</v>
      </c>
      <c r="M18" s="16">
        <f>SUMIFS(Costs!F:F,Costs!$A:$A,Summary_CDP,Costs!$B:$B,$H18)/1000</f>
        <v>545.53936926911251</v>
      </c>
      <c r="N18" s="16">
        <f>SUMIFS(Costs!G:G,Costs!$A:$A,Summary_CDP,Costs!$B:$B,$H18)/1000</f>
        <v>523.76139181361339</v>
      </c>
      <c r="O18" s="16">
        <f>SUMIFS(Costs!H:H,Costs!$A:$A,Summary_CDP,Costs!$B:$B,$H18)/1000</f>
        <v>483.47280257984403</v>
      </c>
      <c r="P18" s="16">
        <f>SUMIFS(Costs!I:I,Costs!$A:$A,Summary_CDP,Costs!$B:$B,$H18)/1000</f>
        <v>469.94188530645965</v>
      </c>
      <c r="Q18" s="16">
        <f>SUMIFS(Costs!J:J,Costs!$A:$A,Summary_CDP,Costs!$B:$B,$H18)/1000</f>
        <v>470.83507670079257</v>
      </c>
      <c r="R18" s="16">
        <f>SUMIFS(Costs!K:K,Costs!$A:$A,Summary_CDP,Costs!$B:$B,$H18)/1000</f>
        <v>458.1224757072373</v>
      </c>
      <c r="S18" s="16">
        <f>SUMIFS(Costs!L:L,Costs!$A:$A,Summary_CDP,Costs!$B:$B,$H18)/1000</f>
        <v>485.76220745906721</v>
      </c>
      <c r="T18" s="16">
        <f>SUMIFS(Costs!M:M,Costs!$A:$A,Summary_CDP,Costs!$B:$B,$H18)/1000</f>
        <v>434.58849600641054</v>
      </c>
      <c r="U18" s="16">
        <f>SUMIFS(Costs!N:N,Costs!$A:$A,Summary_CDP,Costs!$B:$B,$H18)/1000</f>
        <v>439.58171602162372</v>
      </c>
      <c r="V18" s="16">
        <f>SUMIFS(Costs!O:O,Costs!$A:$A,Summary_CDP,Costs!$B:$B,$H18)/1000</f>
        <v>421.75096519859471</v>
      </c>
      <c r="W18" s="16">
        <f>SUMIFS(Costs!P:P,Costs!$A:$A,Summary_CDP,Costs!$B:$B,$H18)/1000</f>
        <v>428.34139190654258</v>
      </c>
      <c r="X18" s="16">
        <f>SUMIFS(Costs!Q:Q,Costs!$A:$A,Summary_CDP,Costs!$B:$B,$H18)/1000</f>
        <v>422.46520906750891</v>
      </c>
      <c r="Y18" s="16">
        <f>SUMIFS(Costs!R:R,Costs!$A:$A,Summary_CDP,Costs!$B:$B,$H18)/1000</f>
        <v>419.21444721682144</v>
      </c>
      <c r="Z18" s="16">
        <f>SUMIFS(Costs!S:S,Costs!$A:$A,Summary_CDP,Costs!$B:$B,$H18)/1000</f>
        <v>370.86379635546501</v>
      </c>
      <c r="AA18" s="16">
        <f>SUMIFS(Costs!T:T,Costs!$A:$A,Summary_CDP,Costs!$B:$B,$H18)/1000</f>
        <v>343.54835024138509</v>
      </c>
      <c r="AB18" s="16">
        <f>SUMIFS(Costs!U:U,Costs!$A:$A,Summary_CDP,Costs!$B:$B,$H18)/1000</f>
        <v>359.9055337142301</v>
      </c>
      <c r="AC18" s="16">
        <f>SUMIFS(Costs!V:V,Costs!$A:$A,Summary_CDP,Costs!$B:$B,$H18)/1000</f>
        <v>308.03036393130429</v>
      </c>
      <c r="AD18" s="16">
        <f>SUMIFS(Costs!W:W,Costs!$A:$A,Summary_CDP,Costs!$B:$B,$H18)/1000</f>
        <v>281.14678923641657</v>
      </c>
      <c r="AE18" s="16">
        <f>SUMIFS(Costs!X:X,Costs!$A:$A,Summary_CDP,Costs!$B:$B,$H18)/1000</f>
        <v>245.8212835666306</v>
      </c>
      <c r="AF18" s="16">
        <f>SUMIFS(Costs!Y:Y,Costs!$A:$A,Summary_CDP,Costs!$B:$B,$H18)/1000</f>
        <v>219.88029532012439</v>
      </c>
      <c r="AG18" s="16">
        <f>SUMIFS(Costs!Z:Z,Costs!$A:$A,Summary_CDP,Costs!$B:$B,$H18)/1000</f>
        <v>219.48034599082681</v>
      </c>
      <c r="AH18" s="16">
        <f>SUMIFS(Costs!AA:AA,Costs!$A:$A,Summary_CDP,Costs!$B:$B,$H18)/1000</f>
        <v>181.5965487685566</v>
      </c>
      <c r="AI18" s="16">
        <f>SUMIFS(Costs!AB:AB,Costs!$A:$A,Summary_CDP,Costs!$B:$B,$H18)/1000</f>
        <v>201.6860430429241</v>
      </c>
      <c r="AJ18" s="16">
        <f>SUMIFS(Costs!AC:AC,Costs!$A:$A,Summary_CDP,Costs!$B:$B,$H18)/1000</f>
        <v>239.75729045704708</v>
      </c>
      <c r="AK18" s="16">
        <f>SUMIFS(Costs!AD:AD,Costs!$A:$A,Summary_CDP,Costs!$B:$B,$H18)/1000</f>
        <v>182.65963768541371</v>
      </c>
    </row>
    <row r="19" spans="1:37" ht="15" customHeight="1">
      <c r="F19" s="38"/>
      <c r="H19" s="25" t="s">
        <v>122</v>
      </c>
      <c r="I19" s="29">
        <f t="shared" si="0"/>
        <v>108.48177705281302</v>
      </c>
      <c r="J19" s="16">
        <f>SUMIFS(Costs!C:C,Costs!$A:$A,Summary_CDP,Costs!$B:$B,$H19)/1000</f>
        <v>1.189827049999999E-6</v>
      </c>
      <c r="K19" s="16">
        <f>SUMIFS(Costs!D:D,Costs!$A:$A,Summary_CDP,Costs!$B:$B,$H19)/1000</f>
        <v>1.235244750000001E-6</v>
      </c>
      <c r="L19" s="16">
        <f>SUMIFS(Costs!E:E,Costs!$A:$A,Summary_CDP,Costs!$B:$B,$H19)/1000</f>
        <v>1.3041507450000001E-6</v>
      </c>
      <c r="M19" s="16">
        <f>SUMIFS(Costs!F:F,Costs!$A:$A,Summary_CDP,Costs!$B:$B,$H19)/1000</f>
        <v>7.3732726596997225</v>
      </c>
      <c r="N19" s="16">
        <f>SUMIFS(Costs!G:G,Costs!$A:$A,Summary_CDP,Costs!$B:$B,$H19)/1000</f>
        <v>5.7298490384454803</v>
      </c>
      <c r="O19" s="16">
        <f>SUMIFS(Costs!H:H,Costs!$A:$A,Summary_CDP,Costs!$B:$B,$H19)/1000</f>
        <v>9.4113039093800116E-3</v>
      </c>
      <c r="P19" s="16">
        <f>SUMIFS(Costs!I:I,Costs!$A:$A,Summary_CDP,Costs!$B:$B,$H19)/1000</f>
        <v>1.6204014250000002E-6</v>
      </c>
      <c r="Q19" s="16">
        <f>SUMIFS(Costs!J:J,Costs!$A:$A,Summary_CDP,Costs!$B:$B,$H19)/1000</f>
        <v>14.69796064427325</v>
      </c>
      <c r="R19" s="16">
        <f>SUMIFS(Costs!K:K,Costs!$A:$A,Summary_CDP,Costs!$B:$B,$H19)/1000</f>
        <v>2.4212370350000008E-6</v>
      </c>
      <c r="S19" s="16">
        <f>SUMIFS(Costs!L:L,Costs!$A:$A,Summary_CDP,Costs!$B:$B,$H19)/1000</f>
        <v>1.426593341139258</v>
      </c>
      <c r="T19" s="16">
        <f>SUMIFS(Costs!M:M,Costs!$A:$A,Summary_CDP,Costs!$B:$B,$H19)/1000</f>
        <v>0.1519235596178399</v>
      </c>
      <c r="U19" s="16">
        <f>SUMIFS(Costs!N:N,Costs!$A:$A,Summary_CDP,Costs!$B:$B,$H19)/1000</f>
        <v>3.6795669535210633</v>
      </c>
      <c r="V19" s="16">
        <f>SUMIFS(Costs!O:O,Costs!$A:$A,Summary_CDP,Costs!$B:$B,$H19)/1000</f>
        <v>0.2568576242814547</v>
      </c>
      <c r="W19" s="16">
        <f>SUMIFS(Costs!P:P,Costs!$A:$A,Summary_CDP,Costs!$B:$B,$H19)/1000</f>
        <v>0.61978645416213496</v>
      </c>
      <c r="X19" s="16">
        <f>SUMIFS(Costs!Q:Q,Costs!$A:$A,Summary_CDP,Costs!$B:$B,$H19)/1000</f>
        <v>15.57872221667458</v>
      </c>
      <c r="Y19" s="16">
        <f>SUMIFS(Costs!R:R,Costs!$A:$A,Summary_CDP,Costs!$B:$B,$H19)/1000</f>
        <v>0.85085686297951968</v>
      </c>
      <c r="Z19" s="16">
        <f>SUMIFS(Costs!S:S,Costs!$A:$A,Summary_CDP,Costs!$B:$B,$H19)/1000</f>
        <v>1.0746232861957701</v>
      </c>
      <c r="AA19" s="16">
        <f>SUMIFS(Costs!T:T,Costs!$A:$A,Summary_CDP,Costs!$B:$B,$H19)/1000</f>
        <v>2.2498986949999999E-6</v>
      </c>
      <c r="AB19" s="16">
        <f>SUMIFS(Costs!U:U,Costs!$A:$A,Summary_CDP,Costs!$B:$B,$H19)/1000</f>
        <v>0.34613180815991501</v>
      </c>
      <c r="AC19" s="16">
        <f>SUMIFS(Costs!V:V,Costs!$A:$A,Summary_CDP,Costs!$B:$B,$H19)/1000</f>
        <v>7.0064902933225719</v>
      </c>
      <c r="AD19" s="16">
        <f>SUMIFS(Costs!W:W,Costs!$A:$A,Summary_CDP,Costs!$B:$B,$H19)/1000</f>
        <v>6.5550048899411646</v>
      </c>
      <c r="AE19" s="16">
        <f>SUMIFS(Costs!X:X,Costs!$A:$A,Summary_CDP,Costs!$B:$B,$H19)/1000</f>
        <v>17.283290308248962</v>
      </c>
      <c r="AF19" s="16">
        <f>SUMIFS(Costs!Y:Y,Costs!$A:$A,Summary_CDP,Costs!$B:$B,$H19)/1000</f>
        <v>12.286740869358161</v>
      </c>
      <c r="AG19" s="16">
        <f>SUMIFS(Costs!Z:Z,Costs!$A:$A,Summary_CDP,Costs!$B:$B,$H19)/1000</f>
        <v>18.068576779047277</v>
      </c>
      <c r="AH19" s="16">
        <f>SUMIFS(Costs!AA:AA,Costs!$A:$A,Summary_CDP,Costs!$B:$B,$H19)/1000</f>
        <v>55.273067233834304</v>
      </c>
      <c r="AI19" s="16">
        <f>SUMIFS(Costs!AB:AB,Costs!$A:$A,Summary_CDP,Costs!$B:$B,$H19)/1000</f>
        <v>13.956946397893681</v>
      </c>
      <c r="AJ19" s="16">
        <f>SUMIFS(Costs!AC:AC,Costs!$A:$A,Summary_CDP,Costs!$B:$B,$H19)/1000</f>
        <v>143.8586226139445</v>
      </c>
      <c r="AK19" s="16">
        <f>SUMIFS(Costs!AD:AD,Costs!$A:$A,Summary_CDP,Costs!$B:$B,$H19)/1000</f>
        <v>86.668506110842799</v>
      </c>
    </row>
    <row r="20" spans="1:37" ht="15" customHeight="1">
      <c r="F20" s="38"/>
      <c r="H20" s="25" t="s">
        <v>123</v>
      </c>
      <c r="I20" s="29">
        <f t="shared" si="0"/>
        <v>1263.0095741048635</v>
      </c>
      <c r="J20" s="16">
        <f>SUMIFS(Costs!C:C,Costs!$A:$A,Summary_CDP,Costs!$B:$B,$H20)/1000</f>
        <v>0</v>
      </c>
      <c r="K20" s="16">
        <f>SUMIFS(Costs!D:D,Costs!$A:$A,Summary_CDP,Costs!$B:$B,$H20)/1000</f>
        <v>0</v>
      </c>
      <c r="L20" s="16">
        <f>SUMIFS(Costs!E:E,Costs!$A:$A,Summary_CDP,Costs!$B:$B,$H20)/1000</f>
        <v>1.3792072500000039E-7</v>
      </c>
      <c r="M20" s="16">
        <f>SUMIFS(Costs!F:F,Costs!$A:$A,Summary_CDP,Costs!$B:$B,$H20)/1000</f>
        <v>13.358417896859269</v>
      </c>
      <c r="N20" s="16">
        <f>SUMIFS(Costs!G:G,Costs!$A:$A,Summary_CDP,Costs!$B:$B,$H20)/1000</f>
        <v>1.522285500000002E-7</v>
      </c>
      <c r="O20" s="16">
        <f>SUMIFS(Costs!H:H,Costs!$A:$A,Summary_CDP,Costs!$B:$B,$H20)/1000</f>
        <v>1.7226540000000041E-7</v>
      </c>
      <c r="P20" s="16">
        <f>SUMIFS(Costs!I:I,Costs!$A:$A,Summary_CDP,Costs!$B:$B,$H20)/1000</f>
        <v>1.824379500000012E-7</v>
      </c>
      <c r="Q20" s="16">
        <f>SUMIFS(Costs!J:J,Costs!$A:$A,Summary_CDP,Costs!$B:$B,$H20)/1000</f>
        <v>4.936971749999973E-7</v>
      </c>
      <c r="R20" s="16">
        <f>SUMIFS(Costs!K:K,Costs!$A:$A,Summary_CDP,Costs!$B:$B,$H20)/1000</f>
        <v>6.3202344000000397E-7</v>
      </c>
      <c r="S20" s="16">
        <f>SUMIFS(Costs!L:L,Costs!$A:$A,Summary_CDP,Costs!$B:$B,$H20)/1000</f>
        <v>0.20449662689529929</v>
      </c>
      <c r="T20" s="16">
        <f>SUMIFS(Costs!M:M,Costs!$A:$A,Summary_CDP,Costs!$B:$B,$H20)/1000</f>
        <v>2.780579008773044</v>
      </c>
      <c r="U20" s="16">
        <f>SUMIFS(Costs!N:N,Costs!$A:$A,Summary_CDP,Costs!$B:$B,$H20)/1000</f>
        <v>11.918994942566151</v>
      </c>
      <c r="V20" s="16">
        <f>SUMIFS(Costs!O:O,Costs!$A:$A,Summary_CDP,Costs!$B:$B,$H20)/1000</f>
        <v>25.21929785096323</v>
      </c>
      <c r="W20" s="16">
        <f>SUMIFS(Costs!P:P,Costs!$A:$A,Summary_CDP,Costs!$B:$B,$H20)/1000</f>
        <v>37.84456382625018</v>
      </c>
      <c r="X20" s="16">
        <f>SUMIFS(Costs!Q:Q,Costs!$A:$A,Summary_CDP,Costs!$B:$B,$H20)/1000</f>
        <v>54.441576868469468</v>
      </c>
      <c r="Y20" s="16">
        <f>SUMIFS(Costs!R:R,Costs!$A:$A,Summary_CDP,Costs!$B:$B,$H20)/1000</f>
        <v>43.012084721549215</v>
      </c>
      <c r="Z20" s="16">
        <f>SUMIFS(Costs!S:S,Costs!$A:$A,Summary_CDP,Costs!$B:$B,$H20)/1000</f>
        <v>46.458867039949723</v>
      </c>
      <c r="AA20" s="16">
        <f>SUMIFS(Costs!T:T,Costs!$A:$A,Summary_CDP,Costs!$B:$B,$H20)/1000</f>
        <v>62.097500699990874</v>
      </c>
      <c r="AB20" s="16">
        <f>SUMIFS(Costs!U:U,Costs!$A:$A,Summary_CDP,Costs!$B:$B,$H20)/1000</f>
        <v>66.777068285352541</v>
      </c>
      <c r="AC20" s="16">
        <f>SUMIFS(Costs!V:V,Costs!$A:$A,Summary_CDP,Costs!$B:$B,$H20)/1000</f>
        <v>103.9662655046376</v>
      </c>
      <c r="AD20" s="16">
        <f>SUMIFS(Costs!W:W,Costs!$A:$A,Summary_CDP,Costs!$B:$B,$H20)/1000</f>
        <v>183.4794842022601</v>
      </c>
      <c r="AE20" s="16">
        <f>SUMIFS(Costs!X:X,Costs!$A:$A,Summary_CDP,Costs!$B:$B,$H20)/1000</f>
        <v>238.51286883024642</v>
      </c>
      <c r="AF20" s="16">
        <f>SUMIFS(Costs!Y:Y,Costs!$A:$A,Summary_CDP,Costs!$B:$B,$H20)/1000</f>
        <v>309.38834439128391</v>
      </c>
      <c r="AG20" s="16">
        <f>SUMIFS(Costs!Z:Z,Costs!$A:$A,Summary_CDP,Costs!$B:$B,$H20)/1000</f>
        <v>383.59095640896169</v>
      </c>
      <c r="AH20" s="16">
        <f>SUMIFS(Costs!AA:AA,Costs!$A:$A,Summary_CDP,Costs!$B:$B,$H20)/1000</f>
        <v>595.85728165030901</v>
      </c>
      <c r="AI20" s="16">
        <f>SUMIFS(Costs!AB:AB,Costs!$A:$A,Summary_CDP,Costs!$B:$B,$H20)/1000</f>
        <v>893.12677875826967</v>
      </c>
      <c r="AJ20" s="16">
        <f>SUMIFS(Costs!AC:AC,Costs!$A:$A,Summary_CDP,Costs!$B:$B,$H20)/1000</f>
        <v>1084.5741171635821</v>
      </c>
      <c r="AK20" s="16">
        <f>SUMIFS(Costs!AD:AD,Costs!$A:$A,Summary_CDP,Costs!$B:$B,$H20)/1000</f>
        <v>1112.8361844854589</v>
      </c>
    </row>
    <row r="21" spans="1:37" ht="15" customHeight="1">
      <c r="F21" s="38"/>
      <c r="H21" s="25" t="s">
        <v>124</v>
      </c>
      <c r="I21" s="29">
        <f t="shared" si="0"/>
        <v>6835.3742120470424</v>
      </c>
      <c r="J21" s="16">
        <f>SUMIFS(Costs!C:C,Costs!$A:$A,Summary_CDP,Costs!$B:$B,$H21)/1000</f>
        <v>0</v>
      </c>
      <c r="K21" s="16">
        <f>SUMIFS(Costs!D:D,Costs!$A:$A,Summary_CDP,Costs!$B:$B,$H21)/1000</f>
        <v>0</v>
      </c>
      <c r="L21" s="16">
        <f>SUMIFS(Costs!E:E,Costs!$A:$A,Summary_CDP,Costs!$B:$B,$H21)/1000</f>
        <v>0</v>
      </c>
      <c r="M21" s="16">
        <f>SUMIFS(Costs!F:F,Costs!$A:$A,Summary_CDP,Costs!$B:$B,$H21)/1000</f>
        <v>0</v>
      </c>
      <c r="N21" s="16">
        <f>SUMIFS(Costs!G:G,Costs!$A:$A,Summary_CDP,Costs!$B:$B,$H21)/1000</f>
        <v>192.3361385926041</v>
      </c>
      <c r="O21" s="16">
        <f>SUMIFS(Costs!H:H,Costs!$A:$A,Summary_CDP,Costs!$B:$B,$H21)/1000</f>
        <v>192.3361385926041</v>
      </c>
      <c r="P21" s="16">
        <f>SUMIFS(Costs!I:I,Costs!$A:$A,Summary_CDP,Costs!$B:$B,$H21)/1000</f>
        <v>351.31559677579065</v>
      </c>
      <c r="Q21" s="16">
        <f>SUMIFS(Costs!J:J,Costs!$A:$A,Summary_CDP,Costs!$B:$B,$H21)/1000</f>
        <v>355.11397653255659</v>
      </c>
      <c r="R21" s="16">
        <f>SUMIFS(Costs!K:K,Costs!$A:$A,Summary_CDP,Costs!$B:$B,$H21)/1000</f>
        <v>441.78609643694369</v>
      </c>
      <c r="S21" s="16">
        <f>SUMIFS(Costs!L:L,Costs!$A:$A,Summary_CDP,Costs!$B:$B,$H21)/1000</f>
        <v>441.78609643694369</v>
      </c>
      <c r="T21" s="16">
        <f>SUMIFS(Costs!M:M,Costs!$A:$A,Summary_CDP,Costs!$B:$B,$H21)/1000</f>
        <v>670.72480359474719</v>
      </c>
      <c r="U21" s="16">
        <f>SUMIFS(Costs!N:N,Costs!$A:$A,Summary_CDP,Costs!$B:$B,$H21)/1000</f>
        <v>670.72480359474719</v>
      </c>
      <c r="V21" s="16">
        <f>SUMIFS(Costs!O:O,Costs!$A:$A,Summary_CDP,Costs!$B:$B,$H21)/1000</f>
        <v>698.90187524493831</v>
      </c>
      <c r="W21" s="16">
        <f>SUMIFS(Costs!P:P,Costs!$A:$A,Summary_CDP,Costs!$B:$B,$H21)/1000</f>
        <v>785.43587224907935</v>
      </c>
      <c r="X21" s="16">
        <f>SUMIFS(Costs!Q:Q,Costs!$A:$A,Summary_CDP,Costs!$B:$B,$H21)/1000</f>
        <v>785.43587224907935</v>
      </c>
      <c r="Y21" s="16">
        <f>SUMIFS(Costs!R:R,Costs!$A:$A,Summary_CDP,Costs!$B:$B,$H21)/1000</f>
        <v>1106.916922571726</v>
      </c>
      <c r="Z21" s="16">
        <f>SUMIFS(Costs!S:S,Costs!$A:$A,Summary_CDP,Costs!$B:$B,$H21)/1000</f>
        <v>1106.916922571726</v>
      </c>
      <c r="AA21" s="16">
        <f>SUMIFS(Costs!T:T,Costs!$A:$A,Summary_CDP,Costs!$B:$B,$H21)/1000</f>
        <v>1106.916922571726</v>
      </c>
      <c r="AB21" s="16">
        <f>SUMIFS(Costs!U:U,Costs!$A:$A,Summary_CDP,Costs!$B:$B,$H21)/1000</f>
        <v>1106.916922571726</v>
      </c>
      <c r="AC21" s="16">
        <f>SUMIFS(Costs!V:V,Costs!$A:$A,Summary_CDP,Costs!$B:$B,$H21)/1000</f>
        <v>1106.916922571726</v>
      </c>
      <c r="AD21" s="16">
        <f>SUMIFS(Costs!W:W,Costs!$A:$A,Summary_CDP,Costs!$B:$B,$H21)/1000</f>
        <v>1106.916922571726</v>
      </c>
      <c r="AE21" s="16">
        <f>SUMIFS(Costs!X:X,Costs!$A:$A,Summary_CDP,Costs!$B:$B,$H21)/1000</f>
        <v>1106.916922571726</v>
      </c>
      <c r="AF21" s="16">
        <f>SUMIFS(Costs!Y:Y,Costs!$A:$A,Summary_CDP,Costs!$B:$B,$H21)/1000</f>
        <v>1106.916922571726</v>
      </c>
      <c r="AG21" s="16">
        <f>SUMIFS(Costs!Z:Z,Costs!$A:$A,Summary_CDP,Costs!$B:$B,$H21)/1000</f>
        <v>1106.916922571726</v>
      </c>
      <c r="AH21" s="16">
        <f>SUMIFS(Costs!AA:AA,Costs!$A:$A,Summary_CDP,Costs!$B:$B,$H21)/1000</f>
        <v>1106.916922571726</v>
      </c>
      <c r="AI21" s="16">
        <f>SUMIFS(Costs!AB:AB,Costs!$A:$A,Summary_CDP,Costs!$B:$B,$H21)/1000</f>
        <v>1106.916922571726</v>
      </c>
      <c r="AJ21" s="16">
        <f>SUMIFS(Costs!AC:AC,Costs!$A:$A,Summary_CDP,Costs!$B:$B,$H21)/1000</f>
        <v>1106.916922571726</v>
      </c>
      <c r="AK21" s="16">
        <f>SUMIFS(Costs!AD:AD,Costs!$A:$A,Summary_CDP,Costs!$B:$B,$H21)/1000</f>
        <v>1106.916922571726</v>
      </c>
    </row>
    <row r="22" spans="1:37" ht="15" customHeight="1">
      <c r="H22" s="17" t="s">
        <v>125</v>
      </c>
      <c r="I22" s="18">
        <f t="shared" ref="I22:AK22" si="1">SUM(I15:I21)</f>
        <v>131976.64641391794</v>
      </c>
      <c r="J22" s="18">
        <f t="shared" si="1"/>
        <v>5490.100840816468</v>
      </c>
      <c r="K22" s="18">
        <f t="shared" si="1"/>
        <v>5632.0292507029599</v>
      </c>
      <c r="L22" s="18">
        <f t="shared" si="1"/>
        <v>6243.197871156186</v>
      </c>
      <c r="M22" s="18">
        <f t="shared" si="1"/>
        <v>5953.4370463568866</v>
      </c>
      <c r="N22" s="18">
        <f t="shared" si="1"/>
        <v>6773.4223650386493</v>
      </c>
      <c r="O22" s="18">
        <f t="shared" si="1"/>
        <v>7003.6010863170486</v>
      </c>
      <c r="P22" s="18">
        <f t="shared" si="1"/>
        <v>7162.5427132274344</v>
      </c>
      <c r="Q22" s="18">
        <f t="shared" si="1"/>
        <v>7597.8372697017376</v>
      </c>
      <c r="R22" s="18">
        <f t="shared" si="1"/>
        <v>7528.9066268000952</v>
      </c>
      <c r="S22" s="18">
        <f t="shared" si="1"/>
        <v>7819.3970920208367</v>
      </c>
      <c r="T22" s="18">
        <f t="shared" si="1"/>
        <v>9029.6045236493137</v>
      </c>
      <c r="U22" s="18">
        <f t="shared" si="1"/>
        <v>9328.9403061129178</v>
      </c>
      <c r="V22" s="18">
        <f t="shared" si="1"/>
        <v>10307.308929685907</v>
      </c>
      <c r="W22" s="18">
        <f t="shared" si="1"/>
        <v>10902.551946570067</v>
      </c>
      <c r="X22" s="18">
        <f t="shared" si="1"/>
        <v>11684.868543229704</v>
      </c>
      <c r="Y22" s="18">
        <f t="shared" si="1"/>
        <v>12472.170470305999</v>
      </c>
      <c r="Z22" s="18">
        <f t="shared" si="1"/>
        <v>12585.934034522044</v>
      </c>
      <c r="AA22" s="18">
        <f t="shared" si="1"/>
        <v>13379.585992733555</v>
      </c>
      <c r="AB22" s="18">
        <f t="shared" si="1"/>
        <v>13743.457681468495</v>
      </c>
      <c r="AC22" s="18">
        <f t="shared" si="1"/>
        <v>15034.496377886397</v>
      </c>
      <c r="AD22" s="18">
        <f t="shared" si="1"/>
        <v>16452.286721782526</v>
      </c>
      <c r="AE22" s="18">
        <f t="shared" si="1"/>
        <v>16426.239907397809</v>
      </c>
      <c r="AF22" s="18">
        <f t="shared" si="1"/>
        <v>17510.375593981815</v>
      </c>
      <c r="AG22" s="18">
        <f t="shared" si="1"/>
        <v>19343.514900646223</v>
      </c>
      <c r="AH22" s="18">
        <f t="shared" si="1"/>
        <v>21952.342389380803</v>
      </c>
      <c r="AI22" s="18">
        <f t="shared" si="1"/>
        <v>25233.968784149169</v>
      </c>
      <c r="AJ22" s="18">
        <f t="shared" si="1"/>
        <v>29285.745264129691</v>
      </c>
      <c r="AK22" s="18">
        <f t="shared" si="1"/>
        <v>28298.368910264486</v>
      </c>
    </row>
    <row r="23" spans="1:37" ht="15" customHeight="1">
      <c r="H23" s="11" t="s">
        <v>126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</row>
    <row r="24" spans="1:37" ht="15" customHeight="1">
      <c r="H24" s="12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</row>
    <row r="25" spans="1:37" ht="15" customHeight="1">
      <c r="H25" s="55"/>
      <c r="X25" s="28"/>
    </row>
    <row r="29" spans="1:37" s="48" customFormat="1" ht="24" customHeight="1" thickBot="1">
      <c r="A29" s="49" t="str">
        <f>B30&amp;" capacity by year"</f>
        <v>NEM capacity by year</v>
      </c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</row>
    <row r="30" spans="1:37" ht="15" customHeight="1" thickTop="1">
      <c r="A30" s="11" t="s">
        <v>127</v>
      </c>
      <c r="B30" s="21" t="s">
        <v>128</v>
      </c>
    </row>
    <row r="32" spans="1:37" ht="15" customHeight="1">
      <c r="H32" s="44" t="s">
        <v>129</v>
      </c>
      <c r="I32" s="8" t="s">
        <v>90</v>
      </c>
      <c r="J32" s="8" t="s">
        <v>91</v>
      </c>
      <c r="K32" s="8" t="s">
        <v>92</v>
      </c>
      <c r="L32" s="8" t="s">
        <v>93</v>
      </c>
      <c r="M32" s="8" t="s">
        <v>94</v>
      </c>
      <c r="N32" s="8" t="s">
        <v>95</v>
      </c>
      <c r="O32" s="8" t="s">
        <v>96</v>
      </c>
      <c r="P32" s="8" t="s">
        <v>97</v>
      </c>
      <c r="Q32" s="8" t="s">
        <v>98</v>
      </c>
      <c r="R32" s="8" t="s">
        <v>99</v>
      </c>
      <c r="S32" s="8" t="s">
        <v>100</v>
      </c>
      <c r="T32" s="8" t="s">
        <v>101</v>
      </c>
      <c r="U32" s="8" t="s">
        <v>102</v>
      </c>
      <c r="V32" s="8" t="s">
        <v>103</v>
      </c>
      <c r="W32" s="8" t="s">
        <v>104</v>
      </c>
      <c r="X32" s="8" t="s">
        <v>105</v>
      </c>
      <c r="Y32" s="8" t="s">
        <v>106</v>
      </c>
      <c r="Z32" s="8" t="s">
        <v>107</v>
      </c>
      <c r="AA32" s="8" t="s">
        <v>108</v>
      </c>
      <c r="AB32" s="8" t="s">
        <v>109</v>
      </c>
      <c r="AC32" s="8" t="s">
        <v>110</v>
      </c>
      <c r="AD32" s="8" t="s">
        <v>111</v>
      </c>
      <c r="AE32" s="8" t="s">
        <v>112</v>
      </c>
      <c r="AF32" s="8" t="s">
        <v>113</v>
      </c>
      <c r="AG32" s="8" t="s">
        <v>114</v>
      </c>
      <c r="AH32" s="8" t="s">
        <v>115</v>
      </c>
      <c r="AI32" s="8" t="s">
        <v>116</v>
      </c>
      <c r="AJ32" s="8" t="s">
        <v>117</v>
      </c>
    </row>
    <row r="33" spans="8:36" ht="15" customHeight="1">
      <c r="H33" s="9" t="s">
        <v>130</v>
      </c>
      <c r="I33" s="5">
        <f>SUMIFS(Capacity!E:E,Capacity!$A:$A,Summary_CDP,Capacity!$B:$B,IF($B$30="NEM","*",$B$30),Capacity!$C:$C,$H33)</f>
        <v>16456</v>
      </c>
      <c r="J33" s="5">
        <f>SUMIFS(Capacity!F:F,Capacity!$A:$A,Summary_CDP,Capacity!$B:$B,IF($B$30="NEM","*",$B$30),Capacity!$C:$C,$H33)</f>
        <v>16456</v>
      </c>
      <c r="K33" s="5">
        <f>SUMIFS(Capacity!G:G,Capacity!$A:$A,Summary_CDP,Capacity!$B:$B,IF($B$30="NEM","*",$B$30),Capacity!$C:$C,$H33)</f>
        <v>12876</v>
      </c>
      <c r="L33" s="5">
        <f>SUMIFS(Capacity!H:H,Capacity!$A:$A,Summary_CDP,Capacity!$B:$B,IF($B$30="NEM","*",$B$30),Capacity!$C:$C,$H33)</f>
        <v>12876</v>
      </c>
      <c r="M33" s="5">
        <f>SUMIFS(Capacity!I:I,Capacity!$A:$A,Summary_CDP,Capacity!$B:$B,IF($B$30="NEM","*",$B$30),Capacity!$C:$C,$H33)</f>
        <v>11556</v>
      </c>
      <c r="N33" s="5">
        <f>SUMIFS(Capacity!J:J,Capacity!$A:$A,Summary_CDP,Capacity!$B:$B,IF($B$30="NEM","*",$B$30),Capacity!$C:$C,$H33)</f>
        <v>11556</v>
      </c>
      <c r="O33" s="5">
        <f>SUMIFS(Capacity!K:K,Capacity!$A:$A,Summary_CDP,Capacity!$B:$B,IF($B$30="NEM","*",$B$30),Capacity!$C:$C,$H33)</f>
        <v>11556</v>
      </c>
      <c r="P33" s="5">
        <f>SUMIFS(Capacity!L:L,Capacity!$A:$A,Summary_CDP,Capacity!$B:$B,IF($B$30="NEM","*",$B$30),Capacity!$C:$C,$H33)</f>
        <v>9471</v>
      </c>
      <c r="Q33" s="5">
        <f>SUMIFS(Capacity!M:M,Capacity!$A:$A,Summary_CDP,Capacity!$B:$B,IF($B$30="NEM","*",$B$30),Capacity!$C:$C,$H33)</f>
        <v>9471</v>
      </c>
      <c r="R33" s="5">
        <f>SUMIFS(Capacity!N:N,Capacity!$A:$A,Summary_CDP,Capacity!$B:$B,IF($B$30="NEM","*",$B$30),Capacity!$C:$C,$H33)</f>
        <v>9471</v>
      </c>
      <c r="S33" s="5">
        <f>SUMIFS(Capacity!O:O,Capacity!$A:$A,Summary_CDP,Capacity!$B:$B,IF($B$30="NEM","*",$B$30),Capacity!$C:$C,$H33)</f>
        <v>7416</v>
      </c>
      <c r="T33" s="5">
        <f>SUMIFS(Capacity!P:P,Capacity!$A:$A,Summary_CDP,Capacity!$B:$B,IF($B$30="NEM","*",$B$30),Capacity!$C:$C,$H33)</f>
        <v>7416</v>
      </c>
      <c r="U33" s="5">
        <f>SUMIFS(Capacity!Q:Q,Capacity!$A:$A,Summary_CDP,Capacity!$B:$B,IF($B$30="NEM","*",$B$30),Capacity!$C:$C,$H33)</f>
        <v>5736</v>
      </c>
      <c r="V33" s="5">
        <f>SUMIFS(Capacity!R:R,Capacity!$A:$A,Summary_CDP,Capacity!$B:$B,IF($B$30="NEM","*",$B$30),Capacity!$C:$C,$H33)</f>
        <v>5736</v>
      </c>
      <c r="W33" s="5">
        <f>SUMIFS(Capacity!S:S,Capacity!$A:$A,Summary_CDP,Capacity!$B:$B,IF($B$30="NEM","*",$B$30),Capacity!$C:$C,$H33)</f>
        <v>5286</v>
      </c>
      <c r="X33" s="5">
        <f>SUMIFS(Capacity!T:T,Capacity!$A:$A,Summary_CDP,Capacity!$B:$B,IF($B$30="NEM","*",$B$30),Capacity!$C:$C,$H33)</f>
        <v>5286</v>
      </c>
      <c r="Y33" s="5">
        <f>SUMIFS(Capacity!U:U,Capacity!$A:$A,Summary_CDP,Capacity!$B:$B,IF($B$30="NEM","*",$B$30),Capacity!$C:$C,$H33)</f>
        <v>5286</v>
      </c>
      <c r="Z33" s="5">
        <f>SUMIFS(Capacity!V:V,Capacity!$A:$A,Summary_CDP,Capacity!$B:$B,IF($B$30="NEM","*",$B$30),Capacity!$C:$C,$H33)</f>
        <v>3896</v>
      </c>
      <c r="AA33" s="5">
        <f>SUMIFS(Capacity!W:W,Capacity!$A:$A,Summary_CDP,Capacity!$B:$B,IF($B$30="NEM","*",$B$30),Capacity!$C:$C,$H33)</f>
        <v>3896</v>
      </c>
      <c r="AB33" s="5">
        <f>SUMIFS(Capacity!X:X,Capacity!$A:$A,Summary_CDP,Capacity!$B:$B,IF($B$30="NEM","*",$B$30),Capacity!$C:$C,$H33)</f>
        <v>2422</v>
      </c>
      <c r="AC33" s="5">
        <f>SUMIFS(Capacity!Y:Y,Capacity!$A:$A,Summary_CDP,Capacity!$B:$B,IF($B$30="NEM","*",$B$30),Capacity!$C:$C,$H33)</f>
        <v>2422</v>
      </c>
      <c r="AD33" s="5">
        <f>SUMIFS(Capacity!Z:Z,Capacity!$A:$A,Summary_CDP,Capacity!$B:$B,IF($B$30="NEM","*",$B$30),Capacity!$C:$C,$H33)</f>
        <v>2422</v>
      </c>
      <c r="AE33" s="5">
        <f>SUMIFS(Capacity!AA:AA,Capacity!$A:$A,Summary_CDP,Capacity!$B:$B,IF($B$30="NEM","*",$B$30),Capacity!$C:$C,$H33)</f>
        <v>2057</v>
      </c>
      <c r="AF33" s="5">
        <f>SUMIFS(Capacity!AB:AB,Capacity!$A:$A,Summary_CDP,Capacity!$B:$B,IF($B$30="NEM","*",$B$30),Capacity!$C:$C,$H33)</f>
        <v>1692</v>
      </c>
      <c r="AG33" s="5">
        <f>SUMIFS(Capacity!AC:AC,Capacity!$A:$A,Summary_CDP,Capacity!$B:$B,IF($B$30="NEM","*",$B$30),Capacity!$C:$C,$H33)</f>
        <v>1692</v>
      </c>
      <c r="AH33" s="5">
        <f>SUMIFS(Capacity!AD:AD,Capacity!$A:$A,Summary_CDP,Capacity!$B:$B,IF($B$30="NEM","*",$B$30),Capacity!$C:$C,$H33)</f>
        <v>1692</v>
      </c>
      <c r="AI33" s="5">
        <f>SUMIFS(Capacity!AE:AE,Capacity!$A:$A,Summary_CDP,Capacity!$B:$B,IF($B$30="NEM","*",$B$30),Capacity!$C:$C,$H33)</f>
        <v>1692</v>
      </c>
      <c r="AJ33" s="5">
        <f>SUMIFS(Capacity!AF:AF,Capacity!$A:$A,Summary_CDP,Capacity!$B:$B,IF($B$30="NEM","*",$B$30),Capacity!$C:$C,$H33)</f>
        <v>1692</v>
      </c>
    </row>
    <row r="34" spans="8:36" ht="15" customHeight="1">
      <c r="H34" s="9" t="s">
        <v>131</v>
      </c>
      <c r="I34" s="5">
        <f>SUMIFS(Capacity!E:E,Capacity!$A:$A,Summary_CDP,Capacity!$B:$B,IF($B$30="NEM","*",$B$30),Capacity!$C:$C,$H34)</f>
        <v>4820</v>
      </c>
      <c r="J34" s="5">
        <f>SUMIFS(Capacity!F:F,Capacity!$A:$A,Summary_CDP,Capacity!$B:$B,IF($B$30="NEM","*",$B$30),Capacity!$C:$C,$H34)</f>
        <v>4820</v>
      </c>
      <c r="K34" s="5">
        <f>SUMIFS(Capacity!G:G,Capacity!$A:$A,Summary_CDP,Capacity!$B:$B,IF($B$30="NEM","*",$B$30),Capacity!$C:$C,$H34)</f>
        <v>4835</v>
      </c>
      <c r="L34" s="5">
        <f>SUMIFS(Capacity!H:H,Capacity!$A:$A,Summary_CDP,Capacity!$B:$B,IF($B$30="NEM","*",$B$30),Capacity!$C:$C,$H34)</f>
        <v>4835</v>
      </c>
      <c r="M34" s="5">
        <f>SUMIFS(Capacity!I:I,Capacity!$A:$A,Summary_CDP,Capacity!$B:$B,IF($B$30="NEM","*",$B$30),Capacity!$C:$C,$H34)</f>
        <v>4835</v>
      </c>
      <c r="N34" s="5">
        <f>SUMIFS(Capacity!J:J,Capacity!$A:$A,Summary_CDP,Capacity!$B:$B,IF($B$30="NEM","*",$B$30),Capacity!$C:$C,$H34)</f>
        <v>3385</v>
      </c>
      <c r="O34" s="5">
        <f>SUMIFS(Capacity!K:K,Capacity!$A:$A,Summary_CDP,Capacity!$B:$B,IF($B$30="NEM","*",$B$30),Capacity!$C:$C,$H34)</f>
        <v>3385</v>
      </c>
      <c r="P34" s="5">
        <f>SUMIFS(Capacity!L:L,Capacity!$A:$A,Summary_CDP,Capacity!$B:$B,IF($B$30="NEM","*",$B$30),Capacity!$C:$C,$H34)</f>
        <v>2825</v>
      </c>
      <c r="Q34" s="5">
        <f>SUMIFS(Capacity!M:M,Capacity!$A:$A,Summary_CDP,Capacity!$B:$B,IF($B$30="NEM","*",$B$30),Capacity!$C:$C,$H34)</f>
        <v>2825</v>
      </c>
      <c r="R34" s="5">
        <f>SUMIFS(Capacity!N:N,Capacity!$A:$A,Summary_CDP,Capacity!$B:$B,IF($B$30="NEM","*",$B$30),Capacity!$C:$C,$H34)</f>
        <v>2825</v>
      </c>
      <c r="S34" s="5">
        <f>SUMIFS(Capacity!O:O,Capacity!$A:$A,Summary_CDP,Capacity!$B:$B,IF($B$30="NEM","*",$B$30),Capacity!$C:$C,$H34)</f>
        <v>2825</v>
      </c>
      <c r="T34" s="5">
        <f>SUMIFS(Capacity!P:P,Capacity!$A:$A,Summary_CDP,Capacity!$B:$B,IF($B$30="NEM","*",$B$30),Capacity!$C:$C,$H34)</f>
        <v>2825</v>
      </c>
      <c r="U34" s="5">
        <f>SUMIFS(Capacity!Q:Q,Capacity!$A:$A,Summary_CDP,Capacity!$B:$B,IF($B$30="NEM","*",$B$30),Capacity!$C:$C,$H34)</f>
        <v>2825</v>
      </c>
      <c r="V34" s="5">
        <f>SUMIFS(Capacity!R:R,Capacity!$A:$A,Summary_CDP,Capacity!$B:$B,IF($B$30="NEM","*",$B$30),Capacity!$C:$C,$H34)</f>
        <v>2825</v>
      </c>
      <c r="W34" s="5">
        <f>SUMIFS(Capacity!S:S,Capacity!$A:$A,Summary_CDP,Capacity!$B:$B,IF($B$30="NEM","*",$B$30),Capacity!$C:$C,$H34)</f>
        <v>2825</v>
      </c>
      <c r="X34" s="5">
        <f>SUMIFS(Capacity!T:T,Capacity!$A:$A,Summary_CDP,Capacity!$B:$B,IF($B$30="NEM","*",$B$30),Capacity!$C:$C,$H34)</f>
        <v>2825</v>
      </c>
      <c r="Y34" s="5">
        <f>SUMIFS(Capacity!U:U,Capacity!$A:$A,Summary_CDP,Capacity!$B:$B,IF($B$30="NEM","*",$B$30),Capacity!$C:$C,$H34)</f>
        <v>2825</v>
      </c>
      <c r="Z34" s="5">
        <f>SUMIFS(Capacity!V:V,Capacity!$A:$A,Summary_CDP,Capacity!$B:$B,IF($B$30="NEM","*",$B$30),Capacity!$C:$C,$H34)</f>
        <v>2825</v>
      </c>
      <c r="AA34" s="5">
        <f>SUMIFS(Capacity!W:W,Capacity!$A:$A,Summary_CDP,Capacity!$B:$B,IF($B$30="NEM","*",$B$30),Capacity!$C:$C,$H34)</f>
        <v>2825</v>
      </c>
      <c r="AB34" s="5">
        <f>SUMIFS(Capacity!X:X,Capacity!$A:$A,Summary_CDP,Capacity!$B:$B,IF($B$30="NEM","*",$B$30),Capacity!$C:$C,$H34)</f>
        <v>2825</v>
      </c>
      <c r="AC34" s="5">
        <f>SUMIFS(Capacity!Y:Y,Capacity!$A:$A,Summary_CDP,Capacity!$B:$B,IF($B$30="NEM","*",$B$30),Capacity!$C:$C,$H34)</f>
        <v>1160</v>
      </c>
      <c r="AD34" s="5">
        <f>SUMIFS(Capacity!Z:Z,Capacity!$A:$A,Summary_CDP,Capacity!$B:$B,IF($B$30="NEM","*",$B$30),Capacity!$C:$C,$H34)</f>
        <v>1160</v>
      </c>
      <c r="AE34" s="5">
        <f>SUMIFS(Capacity!AA:AA,Capacity!$A:$A,Summary_CDP,Capacity!$B:$B,IF($B$30="NEM","*",$B$30),Capacity!$C:$C,$H34)</f>
        <v>1160</v>
      </c>
      <c r="AF34" s="5">
        <f>SUMIFS(Capacity!AB:AB,Capacity!$A:$A,Summary_CDP,Capacity!$B:$B,IF($B$30="NEM","*",$B$30),Capacity!$C:$C,$H34)</f>
        <v>1160</v>
      </c>
      <c r="AG34" s="5">
        <f>SUMIFS(Capacity!AC:AC,Capacity!$A:$A,Summary_CDP,Capacity!$B:$B,IF($B$30="NEM","*",$B$30),Capacity!$C:$C,$H34)</f>
        <v>0</v>
      </c>
      <c r="AH34" s="5">
        <f>SUMIFS(Capacity!AD:AD,Capacity!$A:$A,Summary_CDP,Capacity!$B:$B,IF($B$30="NEM","*",$B$30),Capacity!$C:$C,$H34)</f>
        <v>0</v>
      </c>
      <c r="AI34" s="5">
        <f>SUMIFS(Capacity!AE:AE,Capacity!$A:$A,Summary_CDP,Capacity!$B:$B,IF($B$30="NEM","*",$B$30),Capacity!$C:$C,$H34)</f>
        <v>0</v>
      </c>
      <c r="AJ34" s="5">
        <f>SUMIFS(Capacity!AF:AF,Capacity!$A:$A,Summary_CDP,Capacity!$B:$B,IF($B$30="NEM","*",$B$30),Capacity!$C:$C,$H34)</f>
        <v>0</v>
      </c>
    </row>
    <row r="35" spans="8:36" ht="15" customHeight="1">
      <c r="H35" s="9" t="s">
        <v>132</v>
      </c>
      <c r="I35" s="5">
        <f>SUMIFS(Capacity!E:E,Capacity!$A:$A,Summary_CDP,Capacity!$B:$B,IF($B$30="NEM","*",$B$30),Capacity!$C:$C,$H35)</f>
        <v>4074.8999999799998</v>
      </c>
      <c r="J35" s="5">
        <f>SUMIFS(Capacity!F:F,Capacity!$A:$A,Summary_CDP,Capacity!$B:$B,IF($B$30="NEM","*",$B$30),Capacity!$C:$C,$H35)</f>
        <v>4074.8999999799998</v>
      </c>
      <c r="K35" s="5">
        <f>SUMIFS(Capacity!G:G,Capacity!$A:$A,Summary_CDP,Capacity!$B:$B,IF($B$30="NEM","*",$B$30),Capacity!$C:$C,$H35)</f>
        <v>4074.8999999799998</v>
      </c>
      <c r="L35" s="5">
        <f>SUMIFS(Capacity!H:H,Capacity!$A:$A,Summary_CDP,Capacity!$B:$B,IF($B$30="NEM","*",$B$30),Capacity!$C:$C,$H35)</f>
        <v>4074.8999999799998</v>
      </c>
      <c r="M35" s="5">
        <f>SUMIFS(Capacity!I:I,Capacity!$A:$A,Summary_CDP,Capacity!$B:$B,IF($B$30="NEM","*",$B$30),Capacity!$C:$C,$H35)</f>
        <v>4074.8999999799998</v>
      </c>
      <c r="N35" s="5">
        <f>SUMIFS(Capacity!J:J,Capacity!$A:$A,Summary_CDP,Capacity!$B:$B,IF($B$30="NEM","*",$B$30),Capacity!$C:$C,$H35)</f>
        <v>4074.8999999799998</v>
      </c>
      <c r="O35" s="5">
        <f>SUMIFS(Capacity!K:K,Capacity!$A:$A,Summary_CDP,Capacity!$B:$B,IF($B$30="NEM","*",$B$30),Capacity!$C:$C,$H35)</f>
        <v>4074.8999999799998</v>
      </c>
      <c r="P35" s="5">
        <f>SUMIFS(Capacity!L:L,Capacity!$A:$A,Summary_CDP,Capacity!$B:$B,IF($B$30="NEM","*",$B$30),Capacity!$C:$C,$H35)</f>
        <v>3366.8999999799998</v>
      </c>
      <c r="Q35" s="5">
        <f>SUMIFS(Capacity!M:M,Capacity!$A:$A,Summary_CDP,Capacity!$B:$B,IF($B$30="NEM","*",$B$30),Capacity!$C:$C,$H35)</f>
        <v>3366.8999999799998</v>
      </c>
      <c r="R35" s="5">
        <f>SUMIFS(Capacity!N:N,Capacity!$A:$A,Summary_CDP,Capacity!$B:$B,IF($B$30="NEM","*",$B$30),Capacity!$C:$C,$H35)</f>
        <v>3366.8999999799998</v>
      </c>
      <c r="S35" s="5">
        <f>SUMIFS(Capacity!O:O,Capacity!$A:$A,Summary_CDP,Capacity!$B:$B,IF($B$30="NEM","*",$B$30),Capacity!$C:$C,$H35)</f>
        <v>3366.8999999799998</v>
      </c>
      <c r="T35" s="5">
        <f>SUMIFS(Capacity!P:P,Capacity!$A:$A,Summary_CDP,Capacity!$B:$B,IF($B$30="NEM","*",$B$30),Capacity!$C:$C,$H35)</f>
        <v>3366.8999999799998</v>
      </c>
      <c r="U35" s="5">
        <f>SUMIFS(Capacity!Q:Q,Capacity!$A:$A,Summary_CDP,Capacity!$B:$B,IF($B$30="NEM","*",$B$30),Capacity!$C:$C,$H35)</f>
        <v>2566.8999999799998</v>
      </c>
      <c r="V35" s="5">
        <f>SUMIFS(Capacity!R:R,Capacity!$A:$A,Summary_CDP,Capacity!$B:$B,IF($B$30="NEM","*",$B$30),Capacity!$C:$C,$H35)</f>
        <v>2181.8999999799998</v>
      </c>
      <c r="W35" s="5">
        <f>SUMIFS(Capacity!S:S,Capacity!$A:$A,Summary_CDP,Capacity!$B:$B,IF($B$30="NEM","*",$B$30),Capacity!$C:$C,$H35)</f>
        <v>1652.89999999</v>
      </c>
      <c r="X35" s="5">
        <f>SUMIFS(Capacity!T:T,Capacity!$A:$A,Summary_CDP,Capacity!$B:$B,IF($B$30="NEM","*",$B$30),Capacity!$C:$C,$H35)</f>
        <v>1652.89999999</v>
      </c>
      <c r="Y35" s="5">
        <f>SUMIFS(Capacity!U:U,Capacity!$A:$A,Summary_CDP,Capacity!$B:$B,IF($B$30="NEM","*",$B$30),Capacity!$C:$C,$H35)</f>
        <v>1508.5</v>
      </c>
      <c r="Z35" s="5">
        <f>SUMIFS(Capacity!V:V,Capacity!$A:$A,Summary_CDP,Capacity!$B:$B,IF($B$30="NEM","*",$B$30),Capacity!$C:$C,$H35)</f>
        <v>1508.5</v>
      </c>
      <c r="AA35" s="5">
        <f>SUMIFS(Capacity!W:W,Capacity!$A:$A,Summary_CDP,Capacity!$B:$B,IF($B$30="NEM","*",$B$30),Capacity!$C:$C,$H35)</f>
        <v>1508.5</v>
      </c>
      <c r="AB35" s="5">
        <f>SUMIFS(Capacity!X:X,Capacity!$A:$A,Summary_CDP,Capacity!$B:$B,IF($B$30="NEM","*",$B$30),Capacity!$C:$C,$H35)</f>
        <v>1508.5</v>
      </c>
      <c r="AC35" s="5">
        <f>SUMIFS(Capacity!Y:Y,Capacity!$A:$A,Summary_CDP,Capacity!$B:$B,IF($B$30="NEM","*",$B$30),Capacity!$C:$C,$H35)</f>
        <v>1068.5</v>
      </c>
      <c r="AD35" s="5">
        <f>SUMIFS(Capacity!Z:Z,Capacity!$A:$A,Summary_CDP,Capacity!$B:$B,IF($B$30="NEM","*",$B$30),Capacity!$C:$C,$H35)</f>
        <v>1068.5</v>
      </c>
      <c r="AE35" s="5">
        <f>SUMIFS(Capacity!AA:AA,Capacity!$A:$A,Summary_CDP,Capacity!$B:$B,IF($B$30="NEM","*",$B$30),Capacity!$C:$C,$H35)</f>
        <v>244</v>
      </c>
      <c r="AF35" s="5">
        <f>SUMIFS(Capacity!AB:AB,Capacity!$A:$A,Summary_CDP,Capacity!$B:$B,IF($B$30="NEM","*",$B$30),Capacity!$C:$C,$H35)</f>
        <v>0</v>
      </c>
      <c r="AG35" s="5">
        <f>SUMIFS(Capacity!AC:AC,Capacity!$A:$A,Summary_CDP,Capacity!$B:$B,IF($B$30="NEM","*",$B$30),Capacity!$C:$C,$H35)</f>
        <v>0</v>
      </c>
      <c r="AH35" s="5">
        <f>SUMIFS(Capacity!AD:AD,Capacity!$A:$A,Summary_CDP,Capacity!$B:$B,IF($B$30="NEM","*",$B$30),Capacity!$C:$C,$H35)</f>
        <v>0</v>
      </c>
      <c r="AI35" s="5">
        <f>SUMIFS(Capacity!AE:AE,Capacity!$A:$A,Summary_CDP,Capacity!$B:$B,IF($B$30="NEM","*",$B$30),Capacity!$C:$C,$H35)</f>
        <v>0</v>
      </c>
      <c r="AJ35" s="5">
        <f>SUMIFS(Capacity!AF:AF,Capacity!$A:$A,Summary_CDP,Capacity!$B:$B,IF($B$30="NEM","*",$B$30),Capacity!$C:$C,$H35)</f>
        <v>0</v>
      </c>
    </row>
    <row r="36" spans="8:36" ht="15" customHeight="1">
      <c r="H36" s="9" t="s">
        <v>133</v>
      </c>
      <c r="I36" s="5">
        <f>SUMIFS(Capacity!E:E,Capacity!$A:$A,Summary_CDP,Capacity!$B:$B,IF($B$30="NEM","*",$B$30),Capacity!$C:$C,$H36)</f>
        <v>0</v>
      </c>
      <c r="J36" s="5">
        <f>SUMIFS(Capacity!F:F,Capacity!$A:$A,Summary_CDP,Capacity!$B:$B,IF($B$30="NEM","*",$B$30),Capacity!$C:$C,$H36)</f>
        <v>0</v>
      </c>
      <c r="K36" s="5">
        <f>SUMIFS(Capacity!G:G,Capacity!$A:$A,Summary_CDP,Capacity!$B:$B,IF($B$30="NEM","*",$B$30),Capacity!$C:$C,$H36)</f>
        <v>0</v>
      </c>
      <c r="L36" s="5">
        <f>SUMIFS(Capacity!H:H,Capacity!$A:$A,Summary_CDP,Capacity!$B:$B,IF($B$30="NEM","*",$B$30),Capacity!$C:$C,$H36)</f>
        <v>0</v>
      </c>
      <c r="M36" s="5">
        <f>SUMIFS(Capacity!I:I,Capacity!$A:$A,Summary_CDP,Capacity!$B:$B,IF($B$30="NEM","*",$B$30),Capacity!$C:$C,$H36)</f>
        <v>0</v>
      </c>
      <c r="N36" s="5">
        <f>SUMIFS(Capacity!J:J,Capacity!$A:$A,Summary_CDP,Capacity!$B:$B,IF($B$30="NEM","*",$B$30),Capacity!$C:$C,$H36)</f>
        <v>0</v>
      </c>
      <c r="O36" s="5">
        <f>SUMIFS(Capacity!K:K,Capacity!$A:$A,Summary_CDP,Capacity!$B:$B,IF($B$30="NEM","*",$B$30),Capacity!$C:$C,$H36)</f>
        <v>0</v>
      </c>
      <c r="P36" s="5">
        <f>SUMIFS(Capacity!L:L,Capacity!$A:$A,Summary_CDP,Capacity!$B:$B,IF($B$30="NEM","*",$B$30),Capacity!$C:$C,$H36)</f>
        <v>0</v>
      </c>
      <c r="Q36" s="5">
        <f>SUMIFS(Capacity!M:M,Capacity!$A:$A,Summary_CDP,Capacity!$B:$B,IF($B$30="NEM","*",$B$30),Capacity!$C:$C,$H36)</f>
        <v>0</v>
      </c>
      <c r="R36" s="5">
        <f>SUMIFS(Capacity!N:N,Capacity!$A:$A,Summary_CDP,Capacity!$B:$B,IF($B$30="NEM","*",$B$30),Capacity!$C:$C,$H36)</f>
        <v>0</v>
      </c>
      <c r="S36" s="5">
        <f>SUMIFS(Capacity!O:O,Capacity!$A:$A,Summary_CDP,Capacity!$B:$B,IF($B$30="NEM","*",$B$30),Capacity!$C:$C,$H36)</f>
        <v>0</v>
      </c>
      <c r="T36" s="5">
        <f>SUMIFS(Capacity!P:P,Capacity!$A:$A,Summary_CDP,Capacity!$B:$B,IF($B$30="NEM","*",$B$30),Capacity!$C:$C,$H36)</f>
        <v>0</v>
      </c>
      <c r="U36" s="5">
        <f>SUMIFS(Capacity!Q:Q,Capacity!$A:$A,Summary_CDP,Capacity!$B:$B,IF($B$30="NEM","*",$B$30),Capacity!$C:$C,$H36)</f>
        <v>0</v>
      </c>
      <c r="V36" s="5">
        <f>SUMIFS(Capacity!R:R,Capacity!$A:$A,Summary_CDP,Capacity!$B:$B,IF($B$30="NEM","*",$B$30),Capacity!$C:$C,$H36)</f>
        <v>0</v>
      </c>
      <c r="W36" s="5">
        <f>SUMIFS(Capacity!S:S,Capacity!$A:$A,Summary_CDP,Capacity!$B:$B,IF($B$30="NEM","*",$B$30),Capacity!$C:$C,$H36)</f>
        <v>0</v>
      </c>
      <c r="X36" s="5">
        <f>SUMIFS(Capacity!T:T,Capacity!$A:$A,Summary_CDP,Capacity!$B:$B,IF($B$30="NEM","*",$B$30),Capacity!$C:$C,$H36)</f>
        <v>0</v>
      </c>
      <c r="Y36" s="5">
        <f>SUMIFS(Capacity!U:U,Capacity!$A:$A,Summary_CDP,Capacity!$B:$B,IF($B$30="NEM","*",$B$30),Capacity!$C:$C,$H36)</f>
        <v>0</v>
      </c>
      <c r="Z36" s="5">
        <f>SUMIFS(Capacity!V:V,Capacity!$A:$A,Summary_CDP,Capacity!$B:$B,IF($B$30="NEM","*",$B$30),Capacity!$C:$C,$H36)</f>
        <v>0</v>
      </c>
      <c r="AA36" s="5">
        <f>SUMIFS(Capacity!W:W,Capacity!$A:$A,Summary_CDP,Capacity!$B:$B,IF($B$30="NEM","*",$B$30),Capacity!$C:$C,$H36)</f>
        <v>0</v>
      </c>
      <c r="AB36" s="5">
        <f>SUMIFS(Capacity!X:X,Capacity!$A:$A,Summary_CDP,Capacity!$B:$B,IF($B$30="NEM","*",$B$30),Capacity!$C:$C,$H36)</f>
        <v>0</v>
      </c>
      <c r="AC36" s="5">
        <f>SUMIFS(Capacity!Y:Y,Capacity!$A:$A,Summary_CDP,Capacity!$B:$B,IF($B$30="NEM","*",$B$30),Capacity!$C:$C,$H36)</f>
        <v>0</v>
      </c>
      <c r="AD36" s="5">
        <f>SUMIFS(Capacity!Z:Z,Capacity!$A:$A,Summary_CDP,Capacity!$B:$B,IF($B$30="NEM","*",$B$30),Capacity!$C:$C,$H36)</f>
        <v>0</v>
      </c>
      <c r="AE36" s="5">
        <f>SUMIFS(Capacity!AA:AA,Capacity!$A:$A,Summary_CDP,Capacity!$B:$B,IF($B$30="NEM","*",$B$30),Capacity!$C:$C,$H36)</f>
        <v>0</v>
      </c>
      <c r="AF36" s="5">
        <f>SUMIFS(Capacity!AB:AB,Capacity!$A:$A,Summary_CDP,Capacity!$B:$B,IF($B$30="NEM","*",$B$30),Capacity!$C:$C,$H36)</f>
        <v>0</v>
      </c>
      <c r="AG36" s="5">
        <f>SUMIFS(Capacity!AC:AC,Capacity!$A:$A,Summary_CDP,Capacity!$B:$B,IF($B$30="NEM","*",$B$30),Capacity!$C:$C,$H36)</f>
        <v>0</v>
      </c>
      <c r="AH36" s="5">
        <f>SUMIFS(Capacity!AD:AD,Capacity!$A:$A,Summary_CDP,Capacity!$B:$B,IF($B$30="NEM","*",$B$30),Capacity!$C:$C,$H36)</f>
        <v>0</v>
      </c>
      <c r="AI36" s="5">
        <f>SUMIFS(Capacity!AE:AE,Capacity!$A:$A,Summary_CDP,Capacity!$B:$B,IF($B$30="NEM","*",$B$30),Capacity!$C:$C,$H36)</f>
        <v>0</v>
      </c>
      <c r="AJ36" s="5">
        <f>SUMIFS(Capacity!AF:AF,Capacity!$A:$A,Summary_CDP,Capacity!$B:$B,IF($B$30="NEM","*",$B$30),Capacity!$C:$C,$H36)</f>
        <v>0</v>
      </c>
    </row>
    <row r="37" spans="8:36" ht="15" customHeight="1">
      <c r="H37" s="9" t="s">
        <v>134</v>
      </c>
      <c r="I37" s="5">
        <f>SUMIFS(Capacity!E:E,Capacity!$A:$A,Summary_CDP,Capacity!$B:$B,IF($B$30="NEM","*",$B$30),Capacity!$C:$C,$H37)</f>
        <v>8255.3590000500008</v>
      </c>
      <c r="J37" s="5">
        <f>SUMIFS(Capacity!F:F,Capacity!$A:$A,Summary_CDP,Capacity!$B:$B,IF($B$30="NEM","*",$B$30),Capacity!$C:$C,$H37)</f>
        <v>8255.3590029900006</v>
      </c>
      <c r="K37" s="5">
        <f>SUMIFS(Capacity!G:G,Capacity!$A:$A,Summary_CDP,Capacity!$B:$B,IF($B$30="NEM","*",$B$30),Capacity!$C:$C,$H37)</f>
        <v>8324.0797276400008</v>
      </c>
      <c r="L37" s="5">
        <f>SUMIFS(Capacity!H:H,Capacity!$A:$A,Summary_CDP,Capacity!$B:$B,IF($B$30="NEM","*",$B$30),Capacity!$C:$C,$H37)</f>
        <v>8324.0797276400008</v>
      </c>
      <c r="M37" s="5">
        <f>SUMIFS(Capacity!I:I,Capacity!$A:$A,Summary_CDP,Capacity!$B:$B,IF($B$30="NEM","*",$B$30),Capacity!$C:$C,$H37)</f>
        <v>8324.0797276400008</v>
      </c>
      <c r="N37" s="5">
        <f>SUMIFS(Capacity!J:J,Capacity!$A:$A,Summary_CDP,Capacity!$B:$B,IF($B$30="NEM","*",$B$30),Capacity!$C:$C,$H37)</f>
        <v>8324.0797618899996</v>
      </c>
      <c r="O37" s="5">
        <f>SUMIFS(Capacity!K:K,Capacity!$A:$A,Summary_CDP,Capacity!$B:$B,IF($B$30="NEM","*",$B$30),Capacity!$C:$C,$H37)</f>
        <v>8324.0797618899996</v>
      </c>
      <c r="P37" s="5">
        <f>SUMIFS(Capacity!L:L,Capacity!$A:$A,Summary_CDP,Capacity!$B:$B,IF($B$30="NEM","*",$B$30),Capacity!$C:$C,$H37)</f>
        <v>8202.1938731999999</v>
      </c>
      <c r="Q37" s="5">
        <f>SUMIFS(Capacity!M:M,Capacity!$A:$A,Summary_CDP,Capacity!$B:$B,IF($B$30="NEM","*",$B$30),Capacity!$C:$C,$H37)</f>
        <v>8202.1938731999999</v>
      </c>
      <c r="R37" s="5">
        <f>SUMIFS(Capacity!N:N,Capacity!$A:$A,Summary_CDP,Capacity!$B:$B,IF($B$30="NEM","*",$B$30),Capacity!$C:$C,$H37)</f>
        <v>7962.53389367</v>
      </c>
      <c r="S37" s="5">
        <f>SUMIFS(Capacity!O:O,Capacity!$A:$A,Summary_CDP,Capacity!$B:$B,IF($B$30="NEM","*",$B$30),Capacity!$C:$C,$H37)</f>
        <v>7500.5338936600001</v>
      </c>
      <c r="T37" s="5">
        <f>SUMIFS(Capacity!P:P,Capacity!$A:$A,Summary_CDP,Capacity!$B:$B,IF($B$30="NEM","*",$B$30),Capacity!$C:$C,$H37)</f>
        <v>7383.5338936600001</v>
      </c>
      <c r="U37" s="5">
        <f>SUMIFS(Capacity!Q:Q,Capacity!$A:$A,Summary_CDP,Capacity!$B:$B,IF($B$30="NEM","*",$B$30),Capacity!$C:$C,$H37)</f>
        <v>7303.53389513</v>
      </c>
      <c r="V37" s="5">
        <f>SUMIFS(Capacity!R:R,Capacity!$A:$A,Summary_CDP,Capacity!$B:$B,IF($B$30="NEM","*",$B$30),Capacity!$C:$C,$H37)</f>
        <v>7303.53389513</v>
      </c>
      <c r="W37" s="5">
        <f>SUMIFS(Capacity!S:S,Capacity!$A:$A,Summary_CDP,Capacity!$B:$B,IF($B$30="NEM","*",$B$30),Capacity!$C:$C,$H37)</f>
        <v>7303.5338882700007</v>
      </c>
      <c r="X37" s="5">
        <f>SUMIFS(Capacity!T:T,Capacity!$A:$A,Summary_CDP,Capacity!$B:$B,IF($B$30="NEM","*",$B$30),Capacity!$C:$C,$H37)</f>
        <v>7303.5338882700007</v>
      </c>
      <c r="Y37" s="5">
        <f>SUMIFS(Capacity!U:U,Capacity!$A:$A,Summary_CDP,Capacity!$B:$B,IF($B$30="NEM","*",$B$30),Capacity!$C:$C,$H37)</f>
        <v>6998.2798460000004</v>
      </c>
      <c r="Z37" s="5">
        <f>SUMIFS(Capacity!V:V,Capacity!$A:$A,Summary_CDP,Capacity!$B:$B,IF($B$30="NEM","*",$B$30),Capacity!$C:$C,$H37)</f>
        <v>7836.9106945899985</v>
      </c>
      <c r="AA37" s="5">
        <f>SUMIFS(Capacity!W:W,Capacity!$A:$A,Summary_CDP,Capacity!$B:$B,IF($B$30="NEM","*",$B$30),Capacity!$C:$C,$H37)</f>
        <v>7836.9106945899985</v>
      </c>
      <c r="AB37" s="5">
        <f>SUMIFS(Capacity!X:X,Capacity!$A:$A,Summary_CDP,Capacity!$B:$B,IF($B$30="NEM","*",$B$30),Capacity!$C:$C,$H37)</f>
        <v>8204.5810331799985</v>
      </c>
      <c r="AC37" s="5">
        <f>SUMIFS(Capacity!Y:Y,Capacity!$A:$A,Summary_CDP,Capacity!$B:$B,IF($B$30="NEM","*",$B$30),Capacity!$C:$C,$H37)</f>
        <v>12558.1390324</v>
      </c>
      <c r="AD37" s="5">
        <f>SUMIFS(Capacity!Z:Z,Capacity!$A:$A,Summary_CDP,Capacity!$B:$B,IF($B$30="NEM","*",$B$30),Capacity!$C:$C,$H37)</f>
        <v>11239.6400328</v>
      </c>
      <c r="AE37" s="5">
        <f>SUMIFS(Capacity!AA:AA,Capacity!$A:$A,Summary_CDP,Capacity!$B:$B,IF($B$30="NEM","*",$B$30),Capacity!$C:$C,$H37)</f>
        <v>11116.440096920001</v>
      </c>
      <c r="AF37" s="5">
        <f>SUMIFS(Capacity!AB:AB,Capacity!$A:$A,Summary_CDP,Capacity!$B:$B,IF($B$30="NEM","*",$B$30),Capacity!$C:$C,$H37)</f>
        <v>10413.4401493</v>
      </c>
      <c r="AG37" s="5">
        <f>SUMIFS(Capacity!AC:AC,Capacity!$A:$A,Summary_CDP,Capacity!$B:$B,IF($B$30="NEM","*",$B$30),Capacity!$C:$C,$H37)</f>
        <v>12457.124699040001</v>
      </c>
      <c r="AH37" s="5">
        <f>SUMIFS(Capacity!AD:AD,Capacity!$A:$A,Summary_CDP,Capacity!$B:$B,IF($B$30="NEM","*",$B$30),Capacity!$C:$C,$H37)</f>
        <v>12457.12470434</v>
      </c>
      <c r="AI37" s="5">
        <f>SUMIFS(Capacity!AE:AE,Capacity!$A:$A,Summary_CDP,Capacity!$B:$B,IF($B$30="NEM","*",$B$30),Capacity!$C:$C,$H37)</f>
        <v>13143.75025873</v>
      </c>
      <c r="AJ37" s="5">
        <f>SUMIFS(Capacity!AF:AF,Capacity!$A:$A,Summary_CDP,Capacity!$B:$B,IF($B$30="NEM","*",$B$30),Capacity!$C:$C,$H37)</f>
        <v>14565.640860270001</v>
      </c>
    </row>
    <row r="38" spans="8:36" ht="15" customHeight="1">
      <c r="H38" s="9" t="s">
        <v>135</v>
      </c>
      <c r="I38" s="5">
        <f>SUMIFS(Capacity!E:E,Capacity!$A:$A,Summary_CDP,Capacity!$B:$B,IF($B$30="NEM","*",$B$30),Capacity!$C:$C,$H38)</f>
        <v>0</v>
      </c>
      <c r="J38" s="5">
        <f>SUMIFS(Capacity!F:F,Capacity!$A:$A,Summary_CDP,Capacity!$B:$B,IF($B$30="NEM","*",$B$30),Capacity!$C:$C,$H38)</f>
        <v>0</v>
      </c>
      <c r="K38" s="5">
        <f>SUMIFS(Capacity!G:G,Capacity!$A:$A,Summary_CDP,Capacity!$B:$B,IF($B$30="NEM","*",$B$30),Capacity!$C:$C,$H38)</f>
        <v>0</v>
      </c>
      <c r="L38" s="5">
        <f>SUMIFS(Capacity!H:H,Capacity!$A:$A,Summary_CDP,Capacity!$B:$B,IF($B$30="NEM","*",$B$30),Capacity!$C:$C,$H38)</f>
        <v>0</v>
      </c>
      <c r="M38" s="5">
        <f>SUMIFS(Capacity!I:I,Capacity!$A:$A,Summary_CDP,Capacity!$B:$B,IF($B$30="NEM","*",$B$30),Capacity!$C:$C,$H38)</f>
        <v>0</v>
      </c>
      <c r="N38" s="5">
        <f>SUMIFS(Capacity!J:J,Capacity!$A:$A,Summary_CDP,Capacity!$B:$B,IF($B$30="NEM","*",$B$30),Capacity!$C:$C,$H38)</f>
        <v>0</v>
      </c>
      <c r="O38" s="5">
        <f>SUMIFS(Capacity!K:K,Capacity!$A:$A,Summary_CDP,Capacity!$B:$B,IF($B$30="NEM","*",$B$30),Capacity!$C:$C,$H38)</f>
        <v>0</v>
      </c>
      <c r="P38" s="5">
        <f>SUMIFS(Capacity!L:L,Capacity!$A:$A,Summary_CDP,Capacity!$B:$B,IF($B$30="NEM","*",$B$30),Capacity!$C:$C,$H38)</f>
        <v>0</v>
      </c>
      <c r="Q38" s="5">
        <f>SUMIFS(Capacity!M:M,Capacity!$A:$A,Summary_CDP,Capacity!$B:$B,IF($B$30="NEM","*",$B$30),Capacity!$C:$C,$H38)</f>
        <v>0</v>
      </c>
      <c r="R38" s="5">
        <f>SUMIFS(Capacity!N:N,Capacity!$A:$A,Summary_CDP,Capacity!$B:$B,IF($B$30="NEM","*",$B$30),Capacity!$C:$C,$H38)</f>
        <v>0</v>
      </c>
      <c r="S38" s="5">
        <f>SUMIFS(Capacity!O:O,Capacity!$A:$A,Summary_CDP,Capacity!$B:$B,IF($B$30="NEM","*",$B$30),Capacity!$C:$C,$H38)</f>
        <v>0</v>
      </c>
      <c r="T38" s="5">
        <f>SUMIFS(Capacity!P:P,Capacity!$A:$A,Summary_CDP,Capacity!$B:$B,IF($B$30="NEM","*",$B$30),Capacity!$C:$C,$H38)</f>
        <v>0</v>
      </c>
      <c r="U38" s="5">
        <f>SUMIFS(Capacity!Q:Q,Capacity!$A:$A,Summary_CDP,Capacity!$B:$B,IF($B$30="NEM","*",$B$30),Capacity!$C:$C,$H38)</f>
        <v>0</v>
      </c>
      <c r="V38" s="5">
        <f>SUMIFS(Capacity!R:R,Capacity!$A:$A,Summary_CDP,Capacity!$B:$B,IF($B$30="NEM","*",$B$30),Capacity!$C:$C,$H38)</f>
        <v>0</v>
      </c>
      <c r="W38" s="5">
        <f>SUMIFS(Capacity!S:S,Capacity!$A:$A,Summary_CDP,Capacity!$B:$B,IF($B$30="NEM","*",$B$30),Capacity!$C:$C,$H38)</f>
        <v>0</v>
      </c>
      <c r="X38" s="5">
        <f>SUMIFS(Capacity!T:T,Capacity!$A:$A,Summary_CDP,Capacity!$B:$B,IF($B$30="NEM","*",$B$30),Capacity!$C:$C,$H38)</f>
        <v>0</v>
      </c>
      <c r="Y38" s="5">
        <f>SUMIFS(Capacity!U:U,Capacity!$A:$A,Summary_CDP,Capacity!$B:$B,IF($B$30="NEM","*",$B$30),Capacity!$C:$C,$H38)</f>
        <v>0</v>
      </c>
      <c r="Z38" s="5">
        <f>SUMIFS(Capacity!V:V,Capacity!$A:$A,Summary_CDP,Capacity!$B:$B,IF($B$30="NEM","*",$B$30),Capacity!$C:$C,$H38)</f>
        <v>0</v>
      </c>
      <c r="AA38" s="5">
        <f>SUMIFS(Capacity!W:W,Capacity!$A:$A,Summary_CDP,Capacity!$B:$B,IF($B$30="NEM","*",$B$30),Capacity!$C:$C,$H38)</f>
        <v>0</v>
      </c>
      <c r="AB38" s="5">
        <f>SUMIFS(Capacity!X:X,Capacity!$A:$A,Summary_CDP,Capacity!$B:$B,IF($B$30="NEM","*",$B$30),Capacity!$C:$C,$H38)</f>
        <v>0</v>
      </c>
      <c r="AC38" s="5">
        <f>SUMIFS(Capacity!Y:Y,Capacity!$A:$A,Summary_CDP,Capacity!$B:$B,IF($B$30="NEM","*",$B$30),Capacity!$C:$C,$H38)</f>
        <v>0</v>
      </c>
      <c r="AD38" s="5">
        <f>SUMIFS(Capacity!Z:Z,Capacity!$A:$A,Summary_CDP,Capacity!$B:$B,IF($B$30="NEM","*",$B$30),Capacity!$C:$C,$H38)</f>
        <v>0</v>
      </c>
      <c r="AE38" s="5">
        <f>SUMIFS(Capacity!AA:AA,Capacity!$A:$A,Summary_CDP,Capacity!$B:$B,IF($B$30="NEM","*",$B$30),Capacity!$C:$C,$H38)</f>
        <v>0</v>
      </c>
      <c r="AF38" s="5">
        <f>SUMIFS(Capacity!AB:AB,Capacity!$A:$A,Summary_CDP,Capacity!$B:$B,IF($B$30="NEM","*",$B$30),Capacity!$C:$C,$H38)</f>
        <v>0</v>
      </c>
      <c r="AG38" s="5">
        <f>SUMIFS(Capacity!AC:AC,Capacity!$A:$A,Summary_CDP,Capacity!$B:$B,IF($B$30="NEM","*",$B$30),Capacity!$C:$C,$H38)</f>
        <v>0</v>
      </c>
      <c r="AH38" s="5">
        <f>SUMIFS(Capacity!AD:AD,Capacity!$A:$A,Summary_CDP,Capacity!$B:$B,IF($B$30="NEM","*",$B$30),Capacity!$C:$C,$H38)</f>
        <v>0</v>
      </c>
      <c r="AI38" s="5">
        <f>SUMIFS(Capacity!AE:AE,Capacity!$A:$A,Summary_CDP,Capacity!$B:$B,IF($B$30="NEM","*",$B$30),Capacity!$C:$C,$H38)</f>
        <v>0</v>
      </c>
      <c r="AJ38" s="5">
        <f>SUMIFS(Capacity!AF:AF,Capacity!$A:$A,Summary_CDP,Capacity!$B:$B,IF($B$30="NEM","*",$B$30),Capacity!$C:$C,$H38)</f>
        <v>0</v>
      </c>
    </row>
    <row r="39" spans="8:36" ht="15" customHeight="1">
      <c r="H39" s="9" t="s">
        <v>136</v>
      </c>
      <c r="I39" s="5">
        <f>SUMIFS(Capacity!E:E,Capacity!$A:$A,Summary_CDP,Capacity!$B:$B,IF($B$30="NEM","*",$B$30),Capacity!$C:$C,$H39)</f>
        <v>6818.1200000699992</v>
      </c>
      <c r="J39" s="5">
        <f>SUMIFS(Capacity!F:F,Capacity!$A:$A,Summary_CDP,Capacity!$B:$B,IF($B$30="NEM","*",$B$30),Capacity!$C:$C,$H39)</f>
        <v>6818.1200000699992</v>
      </c>
      <c r="K39" s="5">
        <f>SUMIFS(Capacity!G:G,Capacity!$A:$A,Summary_CDP,Capacity!$B:$B,IF($B$30="NEM","*",$B$30),Capacity!$C:$C,$H39)</f>
        <v>6818.1200000699992</v>
      </c>
      <c r="L39" s="5">
        <f>SUMIFS(Capacity!H:H,Capacity!$A:$A,Summary_CDP,Capacity!$B:$B,IF($B$30="NEM","*",$B$30),Capacity!$C:$C,$H39)</f>
        <v>6818.1200000699992</v>
      </c>
      <c r="M39" s="5">
        <f>SUMIFS(Capacity!I:I,Capacity!$A:$A,Summary_CDP,Capacity!$B:$B,IF($B$30="NEM","*",$B$30),Capacity!$C:$C,$H39)</f>
        <v>6818.1200000699992</v>
      </c>
      <c r="N39" s="5">
        <f>SUMIFS(Capacity!J:J,Capacity!$A:$A,Summary_CDP,Capacity!$B:$B,IF($B$30="NEM","*",$B$30),Capacity!$C:$C,$H39)</f>
        <v>6818.1200000699992</v>
      </c>
      <c r="O39" s="5">
        <f>SUMIFS(Capacity!K:K,Capacity!$A:$A,Summary_CDP,Capacity!$B:$B,IF($B$30="NEM","*",$B$30),Capacity!$C:$C,$H39)</f>
        <v>7208.1200000699992</v>
      </c>
      <c r="P39" s="5">
        <f>SUMIFS(Capacity!L:L,Capacity!$A:$A,Summary_CDP,Capacity!$B:$B,IF($B$30="NEM","*",$B$30),Capacity!$C:$C,$H39)</f>
        <v>7208.1200000699992</v>
      </c>
      <c r="Q39" s="5">
        <f>SUMIFS(Capacity!M:M,Capacity!$A:$A,Summary_CDP,Capacity!$B:$B,IF($B$30="NEM","*",$B$30),Capacity!$C:$C,$H39)</f>
        <v>7208.1200000699992</v>
      </c>
      <c r="R39" s="5">
        <f>SUMIFS(Capacity!N:N,Capacity!$A:$A,Summary_CDP,Capacity!$B:$B,IF($B$30="NEM","*",$B$30),Capacity!$C:$C,$H39)</f>
        <v>7208.1200000699992</v>
      </c>
      <c r="S39" s="5">
        <f>SUMIFS(Capacity!O:O,Capacity!$A:$A,Summary_CDP,Capacity!$B:$B,IF($B$30="NEM","*",$B$30),Capacity!$C:$C,$H39)</f>
        <v>7208.1200000699992</v>
      </c>
      <c r="T39" s="5">
        <f>SUMIFS(Capacity!P:P,Capacity!$A:$A,Summary_CDP,Capacity!$B:$B,IF($B$30="NEM","*",$B$30),Capacity!$C:$C,$H39)</f>
        <v>7208.1200000699992</v>
      </c>
      <c r="U39" s="5">
        <f>SUMIFS(Capacity!Q:Q,Capacity!$A:$A,Summary_CDP,Capacity!$B:$B,IF($B$30="NEM","*",$B$30),Capacity!$C:$C,$H39)</f>
        <v>7208.1200000699992</v>
      </c>
      <c r="V39" s="5">
        <f>SUMIFS(Capacity!R:R,Capacity!$A:$A,Summary_CDP,Capacity!$B:$B,IF($B$30="NEM","*",$B$30),Capacity!$C:$C,$H39)</f>
        <v>7208.1200000699992</v>
      </c>
      <c r="W39" s="5">
        <f>SUMIFS(Capacity!S:S,Capacity!$A:$A,Summary_CDP,Capacity!$B:$B,IF($B$30="NEM","*",$B$30),Capacity!$C:$C,$H39)</f>
        <v>7121.7200000699995</v>
      </c>
      <c r="X39" s="5">
        <f>SUMIFS(Capacity!T:T,Capacity!$A:$A,Summary_CDP,Capacity!$B:$B,IF($B$30="NEM","*",$B$30),Capacity!$C:$C,$H39)</f>
        <v>7121.7200000699995</v>
      </c>
      <c r="Y39" s="5">
        <f>SUMIFS(Capacity!U:U,Capacity!$A:$A,Summary_CDP,Capacity!$B:$B,IF($B$30="NEM","*",$B$30),Capacity!$C:$C,$H39)</f>
        <v>7121.7200000699995</v>
      </c>
      <c r="Z39" s="5">
        <f>SUMIFS(Capacity!V:V,Capacity!$A:$A,Summary_CDP,Capacity!$B:$B,IF($B$30="NEM","*",$B$30),Capacity!$C:$C,$H39)</f>
        <v>7121.7200000699995</v>
      </c>
      <c r="AA39" s="5">
        <f>SUMIFS(Capacity!W:W,Capacity!$A:$A,Summary_CDP,Capacity!$B:$B,IF($B$30="NEM","*",$B$30),Capacity!$C:$C,$H39)</f>
        <v>7121.7200000699995</v>
      </c>
      <c r="AB39" s="5">
        <f>SUMIFS(Capacity!X:X,Capacity!$A:$A,Summary_CDP,Capacity!$B:$B,IF($B$30="NEM","*",$B$30),Capacity!$C:$C,$H39)</f>
        <v>7055.7200000699995</v>
      </c>
      <c r="AC39" s="5">
        <f>SUMIFS(Capacity!Y:Y,Capacity!$A:$A,Summary_CDP,Capacity!$B:$B,IF($B$30="NEM","*",$B$30),Capacity!$C:$C,$H39)</f>
        <v>7055.7200000699995</v>
      </c>
      <c r="AD39" s="5">
        <f>SUMIFS(Capacity!Z:Z,Capacity!$A:$A,Summary_CDP,Capacity!$B:$B,IF($B$30="NEM","*",$B$30),Capacity!$C:$C,$H39)</f>
        <v>7055.7200000699995</v>
      </c>
      <c r="AE39" s="5">
        <f>SUMIFS(Capacity!AA:AA,Capacity!$A:$A,Summary_CDP,Capacity!$B:$B,IF($B$30="NEM","*",$B$30),Capacity!$C:$C,$H39)</f>
        <v>7055.7200000699995</v>
      </c>
      <c r="AF39" s="5">
        <f>SUMIFS(Capacity!AB:AB,Capacity!$A:$A,Summary_CDP,Capacity!$B:$B,IF($B$30="NEM","*",$B$30),Capacity!$C:$C,$H39)</f>
        <v>7055.7200000699995</v>
      </c>
      <c r="AG39" s="5">
        <f>SUMIFS(Capacity!AC:AC,Capacity!$A:$A,Summary_CDP,Capacity!$B:$B,IF($B$30="NEM","*",$B$30),Capacity!$C:$C,$H39)</f>
        <v>7055.7200000699995</v>
      </c>
      <c r="AH39" s="5">
        <f>SUMIFS(Capacity!AD:AD,Capacity!$A:$A,Summary_CDP,Capacity!$B:$B,IF($B$30="NEM","*",$B$30),Capacity!$C:$C,$H39)</f>
        <v>7055.7200000699995</v>
      </c>
      <c r="AI39" s="5">
        <f>SUMIFS(Capacity!AE:AE,Capacity!$A:$A,Summary_CDP,Capacity!$B:$B,IF($B$30="NEM","*",$B$30),Capacity!$C:$C,$H39)</f>
        <v>7055.7200000699995</v>
      </c>
      <c r="AJ39" s="5">
        <f>SUMIFS(Capacity!AF:AF,Capacity!$A:$A,Summary_CDP,Capacity!$B:$B,IF($B$30="NEM","*",$B$30),Capacity!$C:$C,$H39)</f>
        <v>7055.7200000699995</v>
      </c>
    </row>
    <row r="40" spans="8:36" ht="15" customHeight="1">
      <c r="H40" s="9" t="s">
        <v>137</v>
      </c>
      <c r="I40" s="5">
        <f>SUMIFS(Capacity!E:E,Capacity!$A:$A,Summary_CDP,Capacity!$B:$B,IF($B$30="NEM","*",$B$30),Capacity!$C:$C,$H40)</f>
        <v>1558.5600603600001</v>
      </c>
      <c r="J40" s="5">
        <f>SUMIFS(Capacity!F:F,Capacity!$A:$A,Summary_CDP,Capacity!$B:$B,IF($B$30="NEM","*",$B$30),Capacity!$C:$C,$H40)</f>
        <v>1557.4600659899997</v>
      </c>
      <c r="K40" s="5">
        <f>SUMIFS(Capacity!G:G,Capacity!$A:$A,Summary_CDP,Capacity!$B:$B,IF($B$30="NEM","*",$B$30),Capacity!$C:$C,$H40)</f>
        <v>3087.4567158300001</v>
      </c>
      <c r="L40" s="5">
        <f>SUMIFS(Capacity!H:H,Capacity!$A:$A,Summary_CDP,Capacity!$B:$B,IF($B$30="NEM","*",$B$30),Capacity!$C:$C,$H40)</f>
        <v>4447.4567251900007</v>
      </c>
      <c r="M40" s="5">
        <f>SUMIFS(Capacity!I:I,Capacity!$A:$A,Summary_CDP,Capacity!$B:$B,IF($B$30="NEM","*",$B$30),Capacity!$C:$C,$H40)</f>
        <v>5373.5593482599998</v>
      </c>
      <c r="N40" s="5">
        <f>SUMIFS(Capacity!J:J,Capacity!$A:$A,Summary_CDP,Capacity!$B:$B,IF($B$30="NEM","*",$B$30),Capacity!$C:$C,$H40)</f>
        <v>5973.2351977299995</v>
      </c>
      <c r="O40" s="5">
        <f>SUMIFS(Capacity!K:K,Capacity!$A:$A,Summary_CDP,Capacity!$B:$B,IF($B$30="NEM","*",$B$30),Capacity!$C:$C,$H40)</f>
        <v>5973.23521145</v>
      </c>
      <c r="P40" s="5">
        <f>SUMIFS(Capacity!L:L,Capacity!$A:$A,Summary_CDP,Capacity!$B:$B,IF($B$30="NEM","*",$B$30),Capacity!$C:$C,$H40)</f>
        <v>6102.6499255200015</v>
      </c>
      <c r="Q40" s="5">
        <f>SUMIFS(Capacity!M:M,Capacity!$A:$A,Summary_CDP,Capacity!$B:$B,IF($B$30="NEM","*",$B$30),Capacity!$C:$C,$H40)</f>
        <v>6105.9406967200002</v>
      </c>
      <c r="R40" s="5">
        <f>SUMIFS(Capacity!N:N,Capacity!$A:$A,Summary_CDP,Capacity!$B:$B,IF($B$30="NEM","*",$B$30),Capacity!$C:$C,$H40)</f>
        <v>6868.4564518899997</v>
      </c>
      <c r="S40" s="5">
        <f>SUMIFS(Capacity!O:O,Capacity!$A:$A,Summary_CDP,Capacity!$B:$B,IF($B$30="NEM","*",$B$30),Capacity!$C:$C,$H40)</f>
        <v>7408.8354753800013</v>
      </c>
      <c r="T40" s="5">
        <f>SUMIFS(Capacity!P:P,Capacity!$A:$A,Summary_CDP,Capacity!$B:$B,IF($B$30="NEM","*",$B$30),Capacity!$C:$C,$H40)</f>
        <v>7603.5738723400009</v>
      </c>
      <c r="U40" s="5">
        <f>SUMIFS(Capacity!Q:Q,Capacity!$A:$A,Summary_CDP,Capacity!$B:$B,IF($B$30="NEM","*",$B$30),Capacity!$C:$C,$H40)</f>
        <v>10050.337824060001</v>
      </c>
      <c r="V40" s="5">
        <f>SUMIFS(Capacity!R:R,Capacity!$A:$A,Summary_CDP,Capacity!$B:$B,IF($B$30="NEM","*",$B$30),Capacity!$C:$C,$H40)</f>
        <v>10050.337835390001</v>
      </c>
      <c r="W40" s="5">
        <f>SUMIFS(Capacity!S:S,Capacity!$A:$A,Summary_CDP,Capacity!$B:$B,IF($B$30="NEM","*",$B$30),Capacity!$C:$C,$H40)</f>
        <v>11156.84427012</v>
      </c>
      <c r="X40" s="5">
        <f>SUMIFS(Capacity!T:T,Capacity!$A:$A,Summary_CDP,Capacity!$B:$B,IF($B$30="NEM","*",$B$30),Capacity!$C:$C,$H40)</f>
        <v>11157.9442705</v>
      </c>
      <c r="Y40" s="5">
        <f>SUMIFS(Capacity!U:U,Capacity!$A:$A,Summary_CDP,Capacity!$B:$B,IF($B$30="NEM","*",$B$30),Capacity!$C:$C,$H40)</f>
        <v>12334.944079590001</v>
      </c>
      <c r="Z40" s="5">
        <f>SUMIFS(Capacity!V:V,Capacity!$A:$A,Summary_CDP,Capacity!$B:$B,IF($B$30="NEM","*",$B$30),Capacity!$C:$C,$H40)</f>
        <v>12970.76051063</v>
      </c>
      <c r="AA40" s="5">
        <f>SUMIFS(Capacity!W:W,Capacity!$A:$A,Summary_CDP,Capacity!$B:$B,IF($B$30="NEM","*",$B$30),Capacity!$C:$C,$H40)</f>
        <v>12970.76051063</v>
      </c>
      <c r="AB40" s="5">
        <f>SUMIFS(Capacity!X:X,Capacity!$A:$A,Summary_CDP,Capacity!$B:$B,IF($B$30="NEM","*",$B$30),Capacity!$C:$C,$H40)</f>
        <v>13006.62667591</v>
      </c>
      <c r="AC40" s="5">
        <f>SUMIFS(Capacity!Y:Y,Capacity!$A:$A,Summary_CDP,Capacity!$B:$B,IF($B$30="NEM","*",$B$30),Capacity!$C:$C,$H40)</f>
        <v>13232.55379127</v>
      </c>
      <c r="AD40" s="5">
        <f>SUMIFS(Capacity!Z:Z,Capacity!$A:$A,Summary_CDP,Capacity!$B:$B,IF($B$30="NEM","*",$B$30),Capacity!$C:$C,$H40)</f>
        <v>13428.162494900002</v>
      </c>
      <c r="AE40" s="5">
        <f>SUMIFS(Capacity!AA:AA,Capacity!$A:$A,Summary_CDP,Capacity!$B:$B,IF($B$30="NEM","*",$B$30),Capacity!$C:$C,$H40)</f>
        <v>14213.792153579998</v>
      </c>
      <c r="AF40" s="5">
        <f>SUMIFS(Capacity!AB:AB,Capacity!$A:$A,Summary_CDP,Capacity!$B:$B,IF($B$30="NEM","*",$B$30),Capacity!$C:$C,$H40)</f>
        <v>15123.720983770001</v>
      </c>
      <c r="AG40" s="5">
        <f>SUMIFS(Capacity!AC:AC,Capacity!$A:$A,Summary_CDP,Capacity!$B:$B,IF($B$30="NEM","*",$B$30),Capacity!$C:$C,$H40)</f>
        <v>16093.788988850001</v>
      </c>
      <c r="AH40" s="5">
        <f>SUMIFS(Capacity!AD:AD,Capacity!$A:$A,Summary_CDP,Capacity!$B:$B,IF($B$30="NEM","*",$B$30),Capacity!$C:$C,$H40)</f>
        <v>17688.236998840002</v>
      </c>
      <c r="AI40" s="5">
        <f>SUMIFS(Capacity!AE:AE,Capacity!$A:$A,Summary_CDP,Capacity!$B:$B,IF($B$30="NEM","*",$B$30),Capacity!$C:$C,$H40)</f>
        <v>20804.330914110004</v>
      </c>
      <c r="AJ40" s="5">
        <f>SUMIFS(Capacity!AF:AF,Capacity!$A:$A,Summary_CDP,Capacity!$B:$B,IF($B$30="NEM","*",$B$30),Capacity!$C:$C,$H40)</f>
        <v>21763.916705249998</v>
      </c>
    </row>
    <row r="41" spans="8:36" ht="15" customHeight="1">
      <c r="H41" s="9" t="s">
        <v>138</v>
      </c>
      <c r="I41" s="5">
        <f>SUMIFS(Capacity!E:E,Capacity!$A:$A,Summary_CDP,Capacity!$B:$B,IF($B$30="NEM","*",$B$30),Capacity!$C:$C,$H41)</f>
        <v>147.50499999000002</v>
      </c>
      <c r="J41" s="5">
        <f>SUMIFS(Capacity!F:F,Capacity!$A:$A,Summary_CDP,Capacity!$B:$B,IF($B$30="NEM","*",$B$30),Capacity!$C:$C,$H41)</f>
        <v>233.72599998999999</v>
      </c>
      <c r="K41" s="5">
        <f>SUMIFS(Capacity!G:G,Capacity!$A:$A,Summary_CDP,Capacity!$B:$B,IF($B$30="NEM","*",$B$30),Capacity!$C:$C,$H41)</f>
        <v>341.185</v>
      </c>
      <c r="L41" s="5">
        <f>SUMIFS(Capacity!H:H,Capacity!$A:$A,Summary_CDP,Capacity!$B:$B,IF($B$30="NEM","*",$B$30),Capacity!$C:$C,$H41)</f>
        <v>499.25399998999995</v>
      </c>
      <c r="M41" s="5">
        <f>SUMIFS(Capacity!I:I,Capacity!$A:$A,Summary_CDP,Capacity!$B:$B,IF($B$30="NEM","*",$B$30),Capacity!$C:$C,$H41)</f>
        <v>694.24800000000005</v>
      </c>
      <c r="N41" s="5">
        <f>SUMIFS(Capacity!J:J,Capacity!$A:$A,Summary_CDP,Capacity!$B:$B,IF($B$30="NEM","*",$B$30),Capacity!$C:$C,$H41)</f>
        <v>914.65499999000008</v>
      </c>
      <c r="O41" s="5">
        <f>SUMIFS(Capacity!K:K,Capacity!$A:$A,Summary_CDP,Capacity!$B:$B,IF($B$30="NEM","*",$B$30),Capacity!$C:$C,$H41)</f>
        <v>1207.5180000099999</v>
      </c>
      <c r="P41" s="5">
        <f>SUMIFS(Capacity!L:L,Capacity!$A:$A,Summary_CDP,Capacity!$B:$B,IF($B$30="NEM","*",$B$30),Capacity!$C:$C,$H41)</f>
        <v>1487.2375248600001</v>
      </c>
      <c r="Q41" s="5">
        <f>SUMIFS(Capacity!M:M,Capacity!$A:$A,Summary_CDP,Capacity!$B:$B,IF($B$30="NEM","*",$B$30),Capacity!$C:$C,$H41)</f>
        <v>1916.9514637499999</v>
      </c>
      <c r="R41" s="5">
        <f>SUMIFS(Capacity!N:N,Capacity!$A:$A,Summary_CDP,Capacity!$B:$B,IF($B$30="NEM","*",$B$30),Capacity!$C:$C,$H41)</f>
        <v>2417.3045781999999</v>
      </c>
      <c r="S41" s="5">
        <f>SUMIFS(Capacity!O:O,Capacity!$A:$A,Summary_CDP,Capacity!$B:$B,IF($B$30="NEM","*",$B$30),Capacity!$C:$C,$H41)</f>
        <v>2994.0599022499996</v>
      </c>
      <c r="T41" s="5">
        <f>SUMIFS(Capacity!P:P,Capacity!$A:$A,Summary_CDP,Capacity!$B:$B,IF($B$30="NEM","*",$B$30),Capacity!$C:$C,$H41)</f>
        <v>3650.2855447799998</v>
      </c>
      <c r="U41" s="5">
        <f>SUMIFS(Capacity!Q:Q,Capacity!$A:$A,Summary_CDP,Capacity!$B:$B,IF($B$30="NEM","*",$B$30),Capacity!$C:$C,$H41)</f>
        <v>4371.1306037000004</v>
      </c>
      <c r="V41" s="5">
        <f>SUMIFS(Capacity!R:R,Capacity!$A:$A,Summary_CDP,Capacity!$B:$B,IF($B$30="NEM","*",$B$30),Capacity!$C:$C,$H41)</f>
        <v>5146.3117440499991</v>
      </c>
      <c r="W41" s="5">
        <f>SUMIFS(Capacity!S:S,Capacity!$A:$A,Summary_CDP,Capacity!$B:$B,IF($B$30="NEM","*",$B$30),Capacity!$C:$C,$H41)</f>
        <v>5991.1161986799998</v>
      </c>
      <c r="X41" s="5">
        <f>SUMIFS(Capacity!T:T,Capacity!$A:$A,Summary_CDP,Capacity!$B:$B,IF($B$30="NEM","*",$B$30),Capacity!$C:$C,$H41)</f>
        <v>6893.4712567400002</v>
      </c>
      <c r="Y41" s="5">
        <f>SUMIFS(Capacity!U:U,Capacity!$A:$A,Summary_CDP,Capacity!$B:$B,IF($B$30="NEM","*",$B$30),Capacity!$C:$C,$H41)</f>
        <v>7781.846443460001</v>
      </c>
      <c r="Z41" s="5">
        <f>SUMIFS(Capacity!V:V,Capacity!$A:$A,Summary_CDP,Capacity!$B:$B,IF($B$30="NEM","*",$B$30),Capacity!$C:$C,$H41)</f>
        <v>8673.3432894899997</v>
      </c>
      <c r="AA41" s="5">
        <f>SUMIFS(Capacity!W:W,Capacity!$A:$A,Summary_CDP,Capacity!$B:$B,IF($B$30="NEM","*",$B$30),Capacity!$C:$C,$H41)</f>
        <v>9602.1792776600014</v>
      </c>
      <c r="AB41" s="5">
        <f>SUMIFS(Capacity!X:X,Capacity!$A:$A,Summary_CDP,Capacity!$B:$B,IF($B$30="NEM","*",$B$30),Capacity!$C:$C,$H41)</f>
        <v>10555.30196674</v>
      </c>
      <c r="AC41" s="5">
        <f>SUMIFS(Capacity!Y:Y,Capacity!$A:$A,Summary_CDP,Capacity!$B:$B,IF($B$30="NEM","*",$B$30),Capacity!$C:$C,$H41)</f>
        <v>11513.08700417</v>
      </c>
      <c r="AD41" s="5">
        <f>SUMIFS(Capacity!Z:Z,Capacity!$A:$A,Summary_CDP,Capacity!$B:$B,IF($B$30="NEM","*",$B$30),Capacity!$C:$C,$H41)</f>
        <v>12466.22274161</v>
      </c>
      <c r="AE41" s="5">
        <f>SUMIFS(Capacity!AA:AA,Capacity!$A:$A,Summary_CDP,Capacity!$B:$B,IF($B$30="NEM","*",$B$30),Capacity!$C:$C,$H41)</f>
        <v>13433.647747550001</v>
      </c>
      <c r="AF41" s="5">
        <f>SUMIFS(Capacity!AB:AB,Capacity!$A:$A,Summary_CDP,Capacity!$B:$B,IF($B$30="NEM","*",$B$30),Capacity!$C:$C,$H41)</f>
        <v>14413.2217274</v>
      </c>
      <c r="AG41" s="5">
        <f>SUMIFS(Capacity!AC:AC,Capacity!$A:$A,Summary_CDP,Capacity!$B:$B,IF($B$30="NEM","*",$B$30),Capacity!$C:$C,$H41)</f>
        <v>15427.821401000003</v>
      </c>
      <c r="AH41" s="5">
        <f>SUMIFS(Capacity!AD:AD,Capacity!$A:$A,Summary_CDP,Capacity!$B:$B,IF($B$30="NEM","*",$B$30),Capacity!$C:$C,$H41)</f>
        <v>16459.47676184</v>
      </c>
      <c r="AI41" s="5">
        <f>SUMIFS(Capacity!AE:AE,Capacity!$A:$A,Summary_CDP,Capacity!$B:$B,IF($B$30="NEM","*",$B$30),Capacity!$C:$C,$H41)</f>
        <v>17534.70663026</v>
      </c>
      <c r="AJ41" s="5">
        <f>SUMIFS(Capacity!AF:AF,Capacity!$A:$A,Summary_CDP,Capacity!$B:$B,IF($B$30="NEM","*",$B$30),Capacity!$C:$C,$H41)</f>
        <v>17768.35399431</v>
      </c>
    </row>
    <row r="42" spans="8:36" ht="15" customHeight="1">
      <c r="H42" s="9" t="s">
        <v>139</v>
      </c>
      <c r="I42" s="5">
        <f>SUMIFS(Capacity!E:E,Capacity!$A:$A,Summary_CDP,Capacity!$B:$B,IF($B$30="NEM","*",$B$30),Capacity!$C:$C,$H42)</f>
        <v>917.14650000000006</v>
      </c>
      <c r="J42" s="5">
        <f>SUMIFS(Capacity!F:F,Capacity!$A:$A,Summary_CDP,Capacity!$B:$B,IF($B$30="NEM","*",$B$30),Capacity!$C:$C,$H42)</f>
        <v>1214.5030000000002</v>
      </c>
      <c r="K42" s="5">
        <f>SUMIFS(Capacity!G:G,Capacity!$A:$A,Summary_CDP,Capacity!$B:$B,IF($B$30="NEM","*",$B$30),Capacity!$C:$C,$H42)</f>
        <v>1523.354</v>
      </c>
      <c r="L42" s="5">
        <f>SUMIFS(Capacity!H:H,Capacity!$A:$A,Summary_CDP,Capacity!$B:$B,IF($B$30="NEM","*",$B$30),Capacity!$C:$C,$H42)</f>
        <v>1933.941</v>
      </c>
      <c r="M42" s="5">
        <f>SUMIFS(Capacity!I:I,Capacity!$A:$A,Summary_CDP,Capacity!$B:$B,IF($B$30="NEM","*",$B$30),Capacity!$C:$C,$H42)</f>
        <v>2354.63</v>
      </c>
      <c r="N42" s="5">
        <f>SUMIFS(Capacity!J:J,Capacity!$A:$A,Summary_CDP,Capacity!$B:$B,IF($B$30="NEM","*",$B$30),Capacity!$C:$C,$H42)</f>
        <v>2716.4504999999999</v>
      </c>
      <c r="O42" s="5">
        <f>SUMIFS(Capacity!K:K,Capacity!$A:$A,Summary_CDP,Capacity!$B:$B,IF($B$30="NEM","*",$B$30),Capacity!$C:$C,$H42)</f>
        <v>3174.1104999999998</v>
      </c>
      <c r="P42" s="5">
        <f>SUMIFS(Capacity!L:L,Capacity!$A:$A,Summary_CDP,Capacity!$B:$B,IF($B$30="NEM","*",$B$30),Capacity!$C:$C,$H42)</f>
        <v>3609.2434999999996</v>
      </c>
      <c r="Q42" s="5">
        <f>SUMIFS(Capacity!M:M,Capacity!$A:$A,Summary_CDP,Capacity!$B:$B,IF($B$30="NEM","*",$B$30),Capacity!$C:$C,$H42)</f>
        <v>4287.7985000000008</v>
      </c>
      <c r="R42" s="5">
        <f>SUMIFS(Capacity!N:N,Capacity!$A:$A,Summary_CDP,Capacity!$B:$B,IF($B$30="NEM","*",$B$30),Capacity!$C:$C,$H42)</f>
        <v>5010.6980000000003</v>
      </c>
      <c r="S42" s="5">
        <f>SUMIFS(Capacity!O:O,Capacity!$A:$A,Summary_CDP,Capacity!$B:$B,IF($B$30="NEM","*",$B$30),Capacity!$C:$C,$H42)</f>
        <v>5755.6655000000001</v>
      </c>
      <c r="T42" s="5">
        <f>SUMIFS(Capacity!P:P,Capacity!$A:$A,Summary_CDP,Capacity!$B:$B,IF($B$30="NEM","*",$B$30),Capacity!$C:$C,$H42)</f>
        <v>6520.6944999999996</v>
      </c>
      <c r="U42" s="5">
        <f>SUMIFS(Capacity!Q:Q,Capacity!$A:$A,Summary_CDP,Capacity!$B:$B,IF($B$30="NEM","*",$B$30),Capacity!$C:$C,$H42)</f>
        <v>7237.9219999999996</v>
      </c>
      <c r="V42" s="5">
        <f>SUMIFS(Capacity!R:R,Capacity!$A:$A,Summary_CDP,Capacity!$B:$B,IF($B$30="NEM","*",$B$30),Capacity!$C:$C,$H42)</f>
        <v>7943.7669999999989</v>
      </c>
      <c r="W42" s="5">
        <f>SUMIFS(Capacity!S:S,Capacity!$A:$A,Summary_CDP,Capacity!$B:$B,IF($B$30="NEM","*",$B$30),Capacity!$C:$C,$H42)</f>
        <v>8631.896999999999</v>
      </c>
      <c r="X42" s="5">
        <f>SUMIFS(Capacity!T:T,Capacity!$A:$A,Summary_CDP,Capacity!$B:$B,IF($B$30="NEM","*",$B$30),Capacity!$C:$C,$H42)</f>
        <v>9281.0920000000024</v>
      </c>
      <c r="Y42" s="5">
        <f>SUMIFS(Capacity!U:U,Capacity!$A:$A,Summary_CDP,Capacity!$B:$B,IF($B$30="NEM","*",$B$30),Capacity!$C:$C,$H42)</f>
        <v>9756.6514999999981</v>
      </c>
      <c r="Z42" s="5">
        <f>SUMIFS(Capacity!V:V,Capacity!$A:$A,Summary_CDP,Capacity!$B:$B,IF($B$30="NEM","*",$B$30),Capacity!$C:$C,$H42)</f>
        <v>10166.712499999998</v>
      </c>
      <c r="AA42" s="5">
        <f>SUMIFS(Capacity!W:W,Capacity!$A:$A,Summary_CDP,Capacity!$B:$B,IF($B$30="NEM","*",$B$30),Capacity!$C:$C,$H42)</f>
        <v>10528.133999999998</v>
      </c>
      <c r="AB42" s="5">
        <f>SUMIFS(Capacity!X:X,Capacity!$A:$A,Summary_CDP,Capacity!$B:$B,IF($B$30="NEM","*",$B$30),Capacity!$C:$C,$H42)</f>
        <v>10830.553</v>
      </c>
      <c r="AC42" s="5">
        <f>SUMIFS(Capacity!Y:Y,Capacity!$A:$A,Summary_CDP,Capacity!$B:$B,IF($B$30="NEM","*",$B$30),Capacity!$C:$C,$H42)</f>
        <v>11013.404</v>
      </c>
      <c r="AD42" s="5">
        <f>SUMIFS(Capacity!Z:Z,Capacity!$A:$A,Summary_CDP,Capacity!$B:$B,IF($B$30="NEM","*",$B$30),Capacity!$C:$C,$H42)</f>
        <v>11152.464</v>
      </c>
      <c r="AE42" s="5">
        <f>SUMIFS(Capacity!AA:AA,Capacity!$A:$A,Summary_CDP,Capacity!$B:$B,IF($B$30="NEM","*",$B$30),Capacity!$C:$C,$H42)</f>
        <v>11231.674499999999</v>
      </c>
      <c r="AF42" s="5">
        <f>SUMIFS(Capacity!AB:AB,Capacity!$A:$A,Summary_CDP,Capacity!$B:$B,IF($B$30="NEM","*",$B$30),Capacity!$C:$C,$H42)</f>
        <v>11258.357</v>
      </c>
      <c r="AG42" s="5">
        <f>SUMIFS(Capacity!AC:AC,Capacity!$A:$A,Summary_CDP,Capacity!$B:$B,IF($B$30="NEM","*",$B$30),Capacity!$C:$C,$H42)</f>
        <v>11221.441000000001</v>
      </c>
      <c r="AH42" s="5">
        <f>SUMIFS(Capacity!AD:AD,Capacity!$A:$A,Summary_CDP,Capacity!$B:$B,IF($B$30="NEM","*",$B$30),Capacity!$C:$C,$H42)</f>
        <v>11187.404499999999</v>
      </c>
      <c r="AI42" s="5">
        <f>SUMIFS(Capacity!AE:AE,Capacity!$A:$A,Summary_CDP,Capacity!$B:$B,IF($B$30="NEM","*",$B$30),Capacity!$C:$C,$H42)</f>
        <v>11135.796</v>
      </c>
      <c r="AJ42" s="5">
        <f>SUMIFS(Capacity!AF:AF,Capacity!$A:$A,Summary_CDP,Capacity!$B:$B,IF($B$30="NEM","*",$B$30),Capacity!$C:$C,$H42)</f>
        <v>11135.796</v>
      </c>
    </row>
    <row r="43" spans="8:36" ht="15" customHeight="1">
      <c r="H43" s="9" t="s">
        <v>140</v>
      </c>
      <c r="I43" s="5">
        <f>SUMIFS(Capacity!E:E,Capacity!$A:$A,Summary_CDP,Capacity!$B:$B,IF($B$30="NEM","*",$B$30),Capacity!$C:$C,$H43)</f>
        <v>0</v>
      </c>
      <c r="J43" s="5">
        <f>SUMIFS(Capacity!F:F,Capacity!$A:$A,Summary_CDP,Capacity!$B:$B,IF($B$30="NEM","*",$B$30),Capacity!$C:$C,$H43)</f>
        <v>0</v>
      </c>
      <c r="K43" s="5">
        <f>SUMIFS(Capacity!G:G,Capacity!$A:$A,Summary_CDP,Capacity!$B:$B,IF($B$30="NEM","*",$B$30),Capacity!$C:$C,$H43)</f>
        <v>0</v>
      </c>
      <c r="L43" s="5">
        <f>SUMIFS(Capacity!H:H,Capacity!$A:$A,Summary_CDP,Capacity!$B:$B,IF($B$30="NEM","*",$B$30),Capacity!$C:$C,$H43)</f>
        <v>0</v>
      </c>
      <c r="M43" s="5">
        <f>SUMIFS(Capacity!I:I,Capacity!$A:$A,Summary_CDP,Capacity!$B:$B,IF($B$30="NEM","*",$B$30),Capacity!$C:$C,$H43)</f>
        <v>0</v>
      </c>
      <c r="N43" s="5">
        <f>SUMIFS(Capacity!J:J,Capacity!$A:$A,Summary_CDP,Capacity!$B:$B,IF($B$30="NEM","*",$B$30),Capacity!$C:$C,$H43)</f>
        <v>0</v>
      </c>
      <c r="O43" s="5">
        <f>SUMIFS(Capacity!K:K,Capacity!$A:$A,Summary_CDP,Capacity!$B:$B,IF($B$30="NEM","*",$B$30),Capacity!$C:$C,$H43)</f>
        <v>0</v>
      </c>
      <c r="P43" s="5">
        <f>SUMIFS(Capacity!L:L,Capacity!$A:$A,Summary_CDP,Capacity!$B:$B,IF($B$30="NEM","*",$B$30),Capacity!$C:$C,$H43)</f>
        <v>0</v>
      </c>
      <c r="Q43" s="5">
        <f>SUMIFS(Capacity!M:M,Capacity!$A:$A,Summary_CDP,Capacity!$B:$B,IF($B$30="NEM","*",$B$30),Capacity!$C:$C,$H43)</f>
        <v>0</v>
      </c>
      <c r="R43" s="5">
        <f>SUMIFS(Capacity!N:N,Capacity!$A:$A,Summary_CDP,Capacity!$B:$B,IF($B$30="NEM","*",$B$30),Capacity!$C:$C,$H43)</f>
        <v>0</v>
      </c>
      <c r="S43" s="5">
        <f>SUMIFS(Capacity!O:O,Capacity!$A:$A,Summary_CDP,Capacity!$B:$B,IF($B$30="NEM","*",$B$30),Capacity!$C:$C,$H43)</f>
        <v>0</v>
      </c>
      <c r="T43" s="5">
        <f>SUMIFS(Capacity!P:P,Capacity!$A:$A,Summary_CDP,Capacity!$B:$B,IF($B$30="NEM","*",$B$30),Capacity!$C:$C,$H43)</f>
        <v>0</v>
      </c>
      <c r="U43" s="5">
        <f>SUMIFS(Capacity!Q:Q,Capacity!$A:$A,Summary_CDP,Capacity!$B:$B,IF($B$30="NEM","*",$B$30),Capacity!$C:$C,$H43)</f>
        <v>0</v>
      </c>
      <c r="V43" s="5">
        <f>SUMIFS(Capacity!R:R,Capacity!$A:$A,Summary_CDP,Capacity!$B:$B,IF($B$30="NEM","*",$B$30),Capacity!$C:$C,$H43)</f>
        <v>0</v>
      </c>
      <c r="W43" s="5">
        <f>SUMIFS(Capacity!S:S,Capacity!$A:$A,Summary_CDP,Capacity!$B:$B,IF($B$30="NEM","*",$B$30),Capacity!$C:$C,$H43)</f>
        <v>0</v>
      </c>
      <c r="X43" s="5">
        <f>SUMIFS(Capacity!T:T,Capacity!$A:$A,Summary_CDP,Capacity!$B:$B,IF($B$30="NEM","*",$B$30),Capacity!$C:$C,$H43)</f>
        <v>0</v>
      </c>
      <c r="Y43" s="5">
        <f>SUMIFS(Capacity!U:U,Capacity!$A:$A,Summary_CDP,Capacity!$B:$B,IF($B$30="NEM","*",$B$30),Capacity!$C:$C,$H43)</f>
        <v>0</v>
      </c>
      <c r="Z43" s="5">
        <f>SUMIFS(Capacity!V:V,Capacity!$A:$A,Summary_CDP,Capacity!$B:$B,IF($B$30="NEM","*",$B$30),Capacity!$C:$C,$H43)</f>
        <v>0</v>
      </c>
      <c r="AA43" s="5">
        <f>SUMIFS(Capacity!W:W,Capacity!$A:$A,Summary_CDP,Capacity!$B:$B,IF($B$30="NEM","*",$B$30),Capacity!$C:$C,$H43)</f>
        <v>0</v>
      </c>
      <c r="AB43" s="5">
        <f>SUMIFS(Capacity!X:X,Capacity!$A:$A,Summary_CDP,Capacity!$B:$B,IF($B$30="NEM","*",$B$30),Capacity!$C:$C,$H43)</f>
        <v>0</v>
      </c>
      <c r="AC43" s="5">
        <f>SUMIFS(Capacity!Y:Y,Capacity!$A:$A,Summary_CDP,Capacity!$B:$B,IF($B$30="NEM","*",$B$30),Capacity!$C:$C,$H43)</f>
        <v>0</v>
      </c>
      <c r="AD43" s="5">
        <f>SUMIFS(Capacity!Z:Z,Capacity!$A:$A,Summary_CDP,Capacity!$B:$B,IF($B$30="NEM","*",$B$30),Capacity!$C:$C,$H43)</f>
        <v>0</v>
      </c>
      <c r="AE43" s="5">
        <f>SUMIFS(Capacity!AA:AA,Capacity!$A:$A,Summary_CDP,Capacity!$B:$B,IF($B$30="NEM","*",$B$30),Capacity!$C:$C,$H43)</f>
        <v>0</v>
      </c>
      <c r="AF43" s="5">
        <f>SUMIFS(Capacity!AB:AB,Capacity!$A:$A,Summary_CDP,Capacity!$B:$B,IF($B$30="NEM","*",$B$30),Capacity!$C:$C,$H43)</f>
        <v>0</v>
      </c>
      <c r="AG43" s="5">
        <f>SUMIFS(Capacity!AC:AC,Capacity!$A:$A,Summary_CDP,Capacity!$B:$B,IF($B$30="NEM","*",$B$30),Capacity!$C:$C,$H43)</f>
        <v>0</v>
      </c>
      <c r="AH43" s="5">
        <f>SUMIFS(Capacity!AD:AD,Capacity!$A:$A,Summary_CDP,Capacity!$B:$B,IF($B$30="NEM","*",$B$30),Capacity!$C:$C,$H43)</f>
        <v>0</v>
      </c>
      <c r="AI43" s="5">
        <f>SUMIFS(Capacity!AE:AE,Capacity!$A:$A,Summary_CDP,Capacity!$B:$B,IF($B$30="NEM","*",$B$30),Capacity!$C:$C,$H43)</f>
        <v>0</v>
      </c>
      <c r="AJ43" s="5">
        <f>SUMIFS(Capacity!AF:AF,Capacity!$A:$A,Summary_CDP,Capacity!$B:$B,IF($B$30="NEM","*",$B$30),Capacity!$C:$C,$H43)</f>
        <v>0</v>
      </c>
    </row>
    <row r="44" spans="8:36" ht="15" customHeight="1">
      <c r="H44" s="9" t="s">
        <v>141</v>
      </c>
      <c r="I44" s="5">
        <f>SUMIFS(Capacity!E:E,Capacity!$A:$A,Summary_CDP,Capacity!$B:$B,IF($B$30="NEM","*",$B$30),Capacity!$C:$C,$H44)</f>
        <v>0</v>
      </c>
      <c r="J44" s="5">
        <f>SUMIFS(Capacity!F:F,Capacity!$A:$A,Summary_CDP,Capacity!$B:$B,IF($B$30="NEM","*",$B$30),Capacity!$C:$C,$H44)</f>
        <v>0</v>
      </c>
      <c r="K44" s="5">
        <f>SUMIFS(Capacity!G:G,Capacity!$A:$A,Summary_CDP,Capacity!$B:$B,IF($B$30="NEM","*",$B$30),Capacity!$C:$C,$H44)</f>
        <v>0</v>
      </c>
      <c r="L44" s="5">
        <f>SUMIFS(Capacity!H:H,Capacity!$A:$A,Summary_CDP,Capacity!$B:$B,IF($B$30="NEM","*",$B$30),Capacity!$C:$C,$H44)</f>
        <v>0</v>
      </c>
      <c r="M44" s="5">
        <f>SUMIFS(Capacity!I:I,Capacity!$A:$A,Summary_CDP,Capacity!$B:$B,IF($B$30="NEM","*",$B$30),Capacity!$C:$C,$H44)</f>
        <v>0</v>
      </c>
      <c r="N44" s="5">
        <f>SUMIFS(Capacity!J:J,Capacity!$A:$A,Summary_CDP,Capacity!$B:$B,IF($B$30="NEM","*",$B$30),Capacity!$C:$C,$H44)</f>
        <v>0</v>
      </c>
      <c r="O44" s="5">
        <f>SUMIFS(Capacity!K:K,Capacity!$A:$A,Summary_CDP,Capacity!$B:$B,IF($B$30="NEM","*",$B$30),Capacity!$C:$C,$H44)</f>
        <v>0</v>
      </c>
      <c r="P44" s="5">
        <f>SUMIFS(Capacity!L:L,Capacity!$A:$A,Summary_CDP,Capacity!$B:$B,IF($B$30="NEM","*",$B$30),Capacity!$C:$C,$H44)</f>
        <v>0</v>
      </c>
      <c r="Q44" s="5">
        <f>SUMIFS(Capacity!M:M,Capacity!$A:$A,Summary_CDP,Capacity!$B:$B,IF($B$30="NEM","*",$B$30),Capacity!$C:$C,$H44)</f>
        <v>8.1999999999999998E-7</v>
      </c>
      <c r="R44" s="5">
        <f>SUMIFS(Capacity!N:N,Capacity!$A:$A,Summary_CDP,Capacity!$B:$B,IF($B$30="NEM","*",$B$30),Capacity!$C:$C,$H44)</f>
        <v>1.0499999999999999E-6</v>
      </c>
      <c r="S44" s="5">
        <f>SUMIFS(Capacity!O:O,Capacity!$A:$A,Summary_CDP,Capacity!$B:$B,IF($B$30="NEM","*",$B$30),Capacity!$C:$C,$H44)</f>
        <v>1.06E-6</v>
      </c>
      <c r="T44" s="5">
        <f>SUMIFS(Capacity!P:P,Capacity!$A:$A,Summary_CDP,Capacity!$B:$B,IF($B$30="NEM","*",$B$30),Capacity!$C:$C,$H44)</f>
        <v>1.3200000000000001E-6</v>
      </c>
      <c r="U44" s="5">
        <f>SUMIFS(Capacity!Q:Q,Capacity!$A:$A,Summary_CDP,Capacity!$B:$B,IF($B$30="NEM","*",$B$30),Capacity!$C:$C,$H44)</f>
        <v>1.3200000000000001E-6</v>
      </c>
      <c r="V44" s="5">
        <f>SUMIFS(Capacity!R:R,Capacity!$A:$A,Summary_CDP,Capacity!$B:$B,IF($B$30="NEM","*",$B$30),Capacity!$C:$C,$H44)</f>
        <v>1.44E-6</v>
      </c>
      <c r="W44" s="5">
        <f>SUMIFS(Capacity!S:S,Capacity!$A:$A,Summary_CDP,Capacity!$B:$B,IF($B$30="NEM","*",$B$30),Capacity!$C:$C,$H44)</f>
        <v>1.7E-6</v>
      </c>
      <c r="X44" s="5">
        <f>SUMIFS(Capacity!T:T,Capacity!$A:$A,Summary_CDP,Capacity!$B:$B,IF($B$30="NEM","*",$B$30),Capacity!$C:$C,$H44)</f>
        <v>1.7E-6</v>
      </c>
      <c r="Y44" s="5">
        <f>SUMIFS(Capacity!U:U,Capacity!$A:$A,Summary_CDP,Capacity!$B:$B,IF($B$30="NEM","*",$B$30),Capacity!$C:$C,$H44)</f>
        <v>1.7799999999999999E-6</v>
      </c>
      <c r="Z44" s="5">
        <f>SUMIFS(Capacity!V:V,Capacity!$A:$A,Summary_CDP,Capacity!$B:$B,IF($B$30="NEM","*",$B$30),Capacity!$C:$C,$H44)</f>
        <v>1.8300000000000001E-6</v>
      </c>
      <c r="AA44" s="5">
        <f>SUMIFS(Capacity!W:W,Capacity!$A:$A,Summary_CDP,Capacity!$B:$B,IF($B$30="NEM","*",$B$30),Capacity!$C:$C,$H44)</f>
        <v>1.84E-6</v>
      </c>
      <c r="AB44" s="5">
        <f>SUMIFS(Capacity!X:X,Capacity!$A:$A,Summary_CDP,Capacity!$B:$B,IF($B$30="NEM","*",$B$30),Capacity!$C:$C,$H44)</f>
        <v>1.99E-6</v>
      </c>
      <c r="AC44" s="5">
        <f>SUMIFS(Capacity!Y:Y,Capacity!$A:$A,Summary_CDP,Capacity!$B:$B,IF($B$30="NEM","*",$B$30),Capacity!$C:$C,$H44)</f>
        <v>2.17E-6</v>
      </c>
      <c r="AD44" s="5">
        <f>SUMIFS(Capacity!Z:Z,Capacity!$A:$A,Summary_CDP,Capacity!$B:$B,IF($B$30="NEM","*",$B$30),Capacity!$C:$C,$H44)</f>
        <v>5.84E-6</v>
      </c>
      <c r="AE44" s="5">
        <f>SUMIFS(Capacity!AA:AA,Capacity!$A:$A,Summary_CDP,Capacity!$B:$B,IF($B$30="NEM","*",$B$30),Capacity!$C:$C,$H44)</f>
        <v>8.4700000000000002E-6</v>
      </c>
      <c r="AF44" s="5">
        <f>SUMIFS(Capacity!AB:AB,Capacity!$A:$A,Summary_CDP,Capacity!$B:$B,IF($B$30="NEM","*",$B$30),Capacity!$C:$C,$H44)</f>
        <v>9.0799999999999995E-6</v>
      </c>
      <c r="AG44" s="5">
        <f>SUMIFS(Capacity!AC:AC,Capacity!$A:$A,Summary_CDP,Capacity!$B:$B,IF($B$30="NEM","*",$B$30),Capacity!$C:$C,$H44)</f>
        <v>1.489E-5</v>
      </c>
      <c r="AH44" s="5">
        <f>SUMIFS(Capacity!AD:AD,Capacity!$A:$A,Summary_CDP,Capacity!$B:$B,IF($B$30="NEM","*",$B$30),Capacity!$C:$C,$H44)</f>
        <v>5.1010000000000001E-5</v>
      </c>
      <c r="AI44" s="5">
        <f>SUMIFS(Capacity!AE:AE,Capacity!$A:$A,Summary_CDP,Capacity!$B:$B,IF($B$30="NEM","*",$B$30),Capacity!$C:$C,$H44)</f>
        <v>350.77462668999999</v>
      </c>
      <c r="AJ44" s="5">
        <f>SUMIFS(Capacity!AF:AF,Capacity!$A:$A,Summary_CDP,Capacity!$B:$B,IF($B$30="NEM","*",$B$30),Capacity!$C:$C,$H44)</f>
        <v>350.7746267</v>
      </c>
    </row>
    <row r="45" spans="8:36" ht="15" customHeight="1">
      <c r="H45" s="9" t="s">
        <v>142</v>
      </c>
      <c r="I45" s="5">
        <f>SUMIFS(Capacity!E:E,Capacity!$A:$A,Summary_CDP,Capacity!$B:$B,IF($B$30="NEM","*",$B$30),Capacity!$C:$C,$H45)</f>
        <v>10552.669817499998</v>
      </c>
      <c r="J45" s="5">
        <f>SUMIFS(Capacity!F:F,Capacity!$A:$A,Summary_CDP,Capacity!$B:$B,IF($B$30="NEM","*",$B$30),Capacity!$C:$C,$H45)</f>
        <v>12504.885862560001</v>
      </c>
      <c r="K45" s="5">
        <f>SUMIFS(Capacity!G:G,Capacity!$A:$A,Summary_CDP,Capacity!$B:$B,IF($B$30="NEM","*",$B$30),Capacity!$C:$C,$H45)</f>
        <v>13782.617764679997</v>
      </c>
      <c r="L45" s="5">
        <f>SUMIFS(Capacity!H:H,Capacity!$A:$A,Summary_CDP,Capacity!$B:$B,IF($B$30="NEM","*",$B$30),Capacity!$C:$C,$H45)</f>
        <v>15603.650535009998</v>
      </c>
      <c r="M45" s="5">
        <f>SUMIFS(Capacity!I:I,Capacity!$A:$A,Summary_CDP,Capacity!$B:$B,IF($B$30="NEM","*",$B$30),Capacity!$C:$C,$H45)</f>
        <v>17480.105687879997</v>
      </c>
      <c r="N45" s="5">
        <f>SUMIFS(Capacity!J:J,Capacity!$A:$A,Summary_CDP,Capacity!$B:$B,IF($B$30="NEM","*",$B$30),Capacity!$C:$C,$H45)</f>
        <v>19517.477616469998</v>
      </c>
      <c r="O45" s="5">
        <f>SUMIFS(Capacity!K:K,Capacity!$A:$A,Summary_CDP,Capacity!$B:$B,IF($B$30="NEM","*",$B$30),Capacity!$C:$C,$H45)</f>
        <v>19820.893480709998</v>
      </c>
      <c r="P45" s="5">
        <f>SUMIFS(Capacity!L:L,Capacity!$A:$A,Summary_CDP,Capacity!$B:$B,IF($B$30="NEM","*",$B$30),Capacity!$C:$C,$H45)</f>
        <v>20531.423443329997</v>
      </c>
      <c r="Q45" s="5">
        <f>SUMIFS(Capacity!M:M,Capacity!$A:$A,Summary_CDP,Capacity!$B:$B,IF($B$30="NEM","*",$B$30),Capacity!$C:$C,$H45)</f>
        <v>21748.524218489998</v>
      </c>
      <c r="R45" s="5">
        <f>SUMIFS(Capacity!N:N,Capacity!$A:$A,Summary_CDP,Capacity!$B:$B,IF($B$30="NEM","*",$B$30),Capacity!$C:$C,$H45)</f>
        <v>22514.541064089994</v>
      </c>
      <c r="S45" s="5">
        <f>SUMIFS(Capacity!O:O,Capacity!$A:$A,Summary_CDP,Capacity!$B:$B,IF($B$30="NEM","*",$B$30),Capacity!$C:$C,$H45)</f>
        <v>27914.601203929997</v>
      </c>
      <c r="T45" s="5">
        <f>SUMIFS(Capacity!P:P,Capacity!$A:$A,Summary_CDP,Capacity!$B:$B,IF($B$30="NEM","*",$B$30),Capacity!$C:$C,$H45)</f>
        <v>30347.040416049997</v>
      </c>
      <c r="U45" s="5">
        <f>SUMIFS(Capacity!Q:Q,Capacity!$A:$A,Summary_CDP,Capacity!$B:$B,IF($B$30="NEM","*",$B$30),Capacity!$C:$C,$H45)</f>
        <v>33934.590627990001</v>
      </c>
      <c r="V45" s="5">
        <f>SUMIFS(Capacity!R:R,Capacity!$A:$A,Summary_CDP,Capacity!$B:$B,IF($B$30="NEM","*",$B$30),Capacity!$C:$C,$H45)</f>
        <v>35880.316668630003</v>
      </c>
      <c r="W45" s="5">
        <f>SUMIFS(Capacity!S:S,Capacity!$A:$A,Summary_CDP,Capacity!$B:$B,IF($B$30="NEM","*",$B$30),Capacity!$C:$C,$H45)</f>
        <v>37960.089063070001</v>
      </c>
      <c r="X45" s="5">
        <f>SUMIFS(Capacity!T:T,Capacity!$A:$A,Summary_CDP,Capacity!$B:$B,IF($B$30="NEM","*",$B$30),Capacity!$C:$C,$H45)</f>
        <v>40615.470789889994</v>
      </c>
      <c r="Y45" s="5">
        <f>SUMIFS(Capacity!U:U,Capacity!$A:$A,Summary_CDP,Capacity!$B:$B,IF($B$30="NEM","*",$B$30),Capacity!$C:$C,$H45)</f>
        <v>41011.155527809999</v>
      </c>
      <c r="Z45" s="5">
        <f>SUMIFS(Capacity!V:V,Capacity!$A:$A,Summary_CDP,Capacity!$B:$B,IF($B$30="NEM","*",$B$30),Capacity!$C:$C,$H45)</f>
        <v>42488.744488470002</v>
      </c>
      <c r="AA45" s="5">
        <f>SUMIFS(Capacity!W:W,Capacity!$A:$A,Summary_CDP,Capacity!$B:$B,IF($B$30="NEM","*",$B$30),Capacity!$C:$C,$H45)</f>
        <v>42626.752023299996</v>
      </c>
      <c r="AB45" s="5">
        <f>SUMIFS(Capacity!X:X,Capacity!$A:$A,Summary_CDP,Capacity!$B:$B,IF($B$30="NEM","*",$B$30),Capacity!$C:$C,$H45)</f>
        <v>47325.912129700002</v>
      </c>
      <c r="AC45" s="5">
        <f>SUMIFS(Capacity!Y:Y,Capacity!$A:$A,Summary_CDP,Capacity!$B:$B,IF($B$30="NEM","*",$B$30),Capacity!$C:$C,$H45)</f>
        <v>49929.978989760006</v>
      </c>
      <c r="AD45" s="5">
        <f>SUMIFS(Capacity!Z:Z,Capacity!$A:$A,Summary_CDP,Capacity!$B:$B,IF($B$30="NEM","*",$B$30),Capacity!$C:$C,$H45)</f>
        <v>51268.812121440002</v>
      </c>
      <c r="AE45" s="5">
        <f>SUMIFS(Capacity!AA:AA,Capacity!$A:$A,Summary_CDP,Capacity!$B:$B,IF($B$30="NEM","*",$B$30),Capacity!$C:$C,$H45)</f>
        <v>53279.940860000002</v>
      </c>
      <c r="AF45" s="5">
        <f>SUMIFS(Capacity!AB:AB,Capacity!$A:$A,Summary_CDP,Capacity!$B:$B,IF($B$30="NEM","*",$B$30),Capacity!$C:$C,$H45)</f>
        <v>57769.685704480005</v>
      </c>
      <c r="AG45" s="5">
        <f>SUMIFS(Capacity!AC:AC,Capacity!$A:$A,Summary_CDP,Capacity!$B:$B,IF($B$30="NEM","*",$B$30),Capacity!$C:$C,$H45)</f>
        <v>66130.214289309995</v>
      </c>
      <c r="AH45" s="5">
        <f>SUMIFS(Capacity!AD:AD,Capacity!$A:$A,Summary_CDP,Capacity!$B:$B,IF($B$30="NEM","*",$B$30),Capacity!$C:$C,$H45)</f>
        <v>73709.591226070013</v>
      </c>
      <c r="AI45" s="5">
        <f>SUMIFS(Capacity!AE:AE,Capacity!$A:$A,Summary_CDP,Capacity!$B:$B,IF($B$30="NEM","*",$B$30),Capacity!$C:$C,$H45)</f>
        <v>76089.18370111</v>
      </c>
      <c r="AJ45" s="5">
        <f>SUMIFS(Capacity!AF:AF,Capacity!$A:$A,Summary_CDP,Capacity!$B:$B,IF($B$30="NEM","*",$B$30),Capacity!$C:$C,$H45)</f>
        <v>75584.759183839997</v>
      </c>
    </row>
    <row r="46" spans="8:36" ht="15" customHeight="1">
      <c r="H46" s="9" t="s">
        <v>143</v>
      </c>
      <c r="I46" s="5">
        <f>SUMIFS(Capacity!E:E,Capacity!$A:$A,Summary_CDP,Capacity!$B:$B,IF($B$30="NEM","*",$B$30),Capacity!$C:$C,$H46)</f>
        <v>8436.2728059400015</v>
      </c>
      <c r="J46" s="5">
        <f>SUMIFS(Capacity!F:F,Capacity!$A:$A,Summary_CDP,Capacity!$B:$B,IF($B$30="NEM","*",$B$30),Capacity!$C:$C,$H46)</f>
        <v>8803.5128380700007</v>
      </c>
      <c r="K46" s="5">
        <f>SUMIFS(Capacity!G:G,Capacity!$A:$A,Summary_CDP,Capacity!$B:$B,IF($B$30="NEM","*",$B$30),Capacity!$C:$C,$H46)</f>
        <v>8803.5128609500007</v>
      </c>
      <c r="L46" s="5">
        <f>SUMIFS(Capacity!H:H,Capacity!$A:$A,Summary_CDP,Capacity!$B:$B,IF($B$30="NEM","*",$B$30),Capacity!$C:$C,$H46)</f>
        <v>8844.4618579600028</v>
      </c>
      <c r="M46" s="5">
        <f>SUMIFS(Capacity!I:I,Capacity!$A:$A,Summary_CDP,Capacity!$B:$B,IF($B$30="NEM","*",$B$30),Capacity!$C:$C,$H46)</f>
        <v>8878.6218632799992</v>
      </c>
      <c r="N46" s="5">
        <f>SUMIFS(Capacity!J:J,Capacity!$A:$A,Summary_CDP,Capacity!$B:$B,IF($B$30="NEM","*",$B$30),Capacity!$C:$C,$H46)</f>
        <v>8844.4618989299997</v>
      </c>
      <c r="O46" s="5">
        <f>SUMIFS(Capacity!K:K,Capacity!$A:$A,Summary_CDP,Capacity!$B:$B,IF($B$30="NEM","*",$B$30),Capacity!$C:$C,$H46)</f>
        <v>10988.170173799999</v>
      </c>
      <c r="P46" s="5">
        <f>SUMIFS(Capacity!L:L,Capacity!$A:$A,Summary_CDP,Capacity!$B:$B,IF($B$30="NEM","*",$B$30),Capacity!$C:$C,$H46)</f>
        <v>10987.27019148</v>
      </c>
      <c r="Q46" s="5">
        <f>SUMIFS(Capacity!M:M,Capacity!$A:$A,Summary_CDP,Capacity!$B:$B,IF($B$30="NEM","*",$B$30),Capacity!$C:$C,$H46)</f>
        <v>10981.142196559998</v>
      </c>
      <c r="R46" s="5">
        <f>SUMIFS(Capacity!N:N,Capacity!$A:$A,Summary_CDP,Capacity!$B:$B,IF($B$30="NEM","*",$B$30),Capacity!$C:$C,$H46)</f>
        <v>10981.142211749999</v>
      </c>
      <c r="S46" s="5">
        <f>SUMIFS(Capacity!O:O,Capacity!$A:$A,Summary_CDP,Capacity!$B:$B,IF($B$30="NEM","*",$B$30),Capacity!$C:$C,$H46)</f>
        <v>11156.546958669998</v>
      </c>
      <c r="T46" s="5">
        <f>SUMIFS(Capacity!P:P,Capacity!$A:$A,Summary_CDP,Capacity!$B:$B,IF($B$30="NEM","*",$B$30),Capacity!$C:$C,$H46)</f>
        <v>12361.7255713</v>
      </c>
      <c r="U46" s="5">
        <f>SUMIFS(Capacity!Q:Q,Capacity!$A:$A,Summary_CDP,Capacity!$B:$B,IF($B$30="NEM","*",$B$30),Capacity!$C:$C,$H46)</f>
        <v>13005.97685805</v>
      </c>
      <c r="V46" s="5">
        <f>SUMIFS(Capacity!R:R,Capacity!$A:$A,Summary_CDP,Capacity!$B:$B,IF($B$30="NEM","*",$B$30),Capacity!$C:$C,$H46)</f>
        <v>14669.01726923</v>
      </c>
      <c r="W46" s="5">
        <f>SUMIFS(Capacity!S:S,Capacity!$A:$A,Summary_CDP,Capacity!$B:$B,IF($B$30="NEM","*",$B$30),Capacity!$C:$C,$H46)</f>
        <v>17029.622759570004</v>
      </c>
      <c r="X46" s="5">
        <f>SUMIFS(Capacity!T:T,Capacity!$A:$A,Summary_CDP,Capacity!$B:$B,IF($B$30="NEM","*",$B$30),Capacity!$C:$C,$H46)</f>
        <v>16879.592761860004</v>
      </c>
      <c r="Y46" s="5">
        <f>SUMIFS(Capacity!U:U,Capacity!$A:$A,Summary_CDP,Capacity!$B:$B,IF($B$30="NEM","*",$B$30),Capacity!$C:$C,$H46)</f>
        <v>17475.730835370003</v>
      </c>
      <c r="Z46" s="5">
        <f>SUMIFS(Capacity!V:V,Capacity!$A:$A,Summary_CDP,Capacity!$B:$B,IF($B$30="NEM","*",$B$30),Capacity!$C:$C,$H46)</f>
        <v>19170.126517069999</v>
      </c>
      <c r="AA46" s="5">
        <f>SUMIFS(Capacity!W:W,Capacity!$A:$A,Summary_CDP,Capacity!$B:$B,IF($B$30="NEM","*",$B$30),Capacity!$C:$C,$H46)</f>
        <v>21902.806819739999</v>
      </c>
      <c r="AB46" s="5">
        <f>SUMIFS(Capacity!X:X,Capacity!$A:$A,Summary_CDP,Capacity!$B:$B,IF($B$30="NEM","*",$B$30),Capacity!$C:$C,$H46)</f>
        <v>24966.724766129999</v>
      </c>
      <c r="AC46" s="5">
        <f>SUMIFS(Capacity!Y:Y,Capacity!$A:$A,Summary_CDP,Capacity!$B:$B,IF($B$30="NEM","*",$B$30),Capacity!$C:$C,$H46)</f>
        <v>29401.633176829997</v>
      </c>
      <c r="AD46" s="5">
        <f>SUMIFS(Capacity!Z:Z,Capacity!$A:$A,Summary_CDP,Capacity!$B:$B,IF($B$30="NEM","*",$B$30),Capacity!$C:$C,$H46)</f>
        <v>29687.784727439997</v>
      </c>
      <c r="AE46" s="5">
        <f>SUMIFS(Capacity!AA:AA,Capacity!$A:$A,Summary_CDP,Capacity!$B:$B,IF($B$30="NEM","*",$B$30),Capacity!$C:$C,$H46)</f>
        <v>33097.970982760002</v>
      </c>
      <c r="AF46" s="5">
        <f>SUMIFS(Capacity!AB:AB,Capacity!$A:$A,Summary_CDP,Capacity!$B:$B,IF($B$30="NEM","*",$B$30),Capacity!$C:$C,$H46)</f>
        <v>38497.729404019992</v>
      </c>
      <c r="AG46" s="5">
        <f>SUMIFS(Capacity!AC:AC,Capacity!$A:$A,Summary_CDP,Capacity!$B:$B,IF($B$30="NEM","*",$B$30),Capacity!$C:$C,$H46)</f>
        <v>44495.554040439987</v>
      </c>
      <c r="AH46" s="5">
        <f>SUMIFS(Capacity!AD:AD,Capacity!$A:$A,Summary_CDP,Capacity!$B:$B,IF($B$30="NEM","*",$B$30),Capacity!$C:$C,$H46)</f>
        <v>55582.704209299991</v>
      </c>
      <c r="AI46" s="5">
        <f>SUMIFS(Capacity!AE:AE,Capacity!$A:$A,Summary_CDP,Capacity!$B:$B,IF($B$30="NEM","*",$B$30),Capacity!$C:$C,$H46)</f>
        <v>66710.249651399994</v>
      </c>
      <c r="AJ46" s="5">
        <f>SUMIFS(Capacity!AF:AF,Capacity!$A:$A,Summary_CDP,Capacity!$B:$B,IF($B$30="NEM","*",$B$30),Capacity!$C:$C,$H46)</f>
        <v>66058.241652290002</v>
      </c>
    </row>
    <row r="47" spans="8:36" ht="15" customHeight="1">
      <c r="H47" s="9" t="s">
        <v>144</v>
      </c>
      <c r="I47" s="5">
        <f>SUMIFS(Capacity!E:E,Capacity!$A:$A,Summary_CDP,Capacity!$B:$B,IF($B$30="NEM","*",$B$30),Capacity!$C:$C,$H47)</f>
        <v>21135.636284630004</v>
      </c>
      <c r="J47" s="5">
        <f>SUMIFS(Capacity!F:F,Capacity!$A:$A,Summary_CDP,Capacity!$B:$B,IF($B$30="NEM","*",$B$30),Capacity!$C:$C,$H47)</f>
        <v>22972.946878039998</v>
      </c>
      <c r="K47" s="5">
        <f>SUMIFS(Capacity!G:G,Capacity!$A:$A,Summary_CDP,Capacity!$B:$B,IF($B$30="NEM","*",$B$30),Capacity!$C:$C,$H47)</f>
        <v>24864.568327700003</v>
      </c>
      <c r="L47" s="5">
        <f>SUMIFS(Capacity!H:H,Capacity!$A:$A,Summary_CDP,Capacity!$B:$B,IF($B$30="NEM","*",$B$30),Capacity!$C:$C,$H47)</f>
        <v>26729.688411299998</v>
      </c>
      <c r="M47" s="5">
        <f>SUMIFS(Capacity!I:I,Capacity!$A:$A,Summary_CDP,Capacity!$B:$B,IF($B$30="NEM","*",$B$30),Capacity!$C:$C,$H47)</f>
        <v>28562.240355200007</v>
      </c>
      <c r="N47" s="5">
        <f>SUMIFS(Capacity!J:J,Capacity!$A:$A,Summary_CDP,Capacity!$B:$B,IF($B$30="NEM","*",$B$30),Capacity!$C:$C,$H47)</f>
        <v>30114.0019479</v>
      </c>
      <c r="O47" s="5">
        <f>SUMIFS(Capacity!K:K,Capacity!$A:$A,Summary_CDP,Capacity!$B:$B,IF($B$30="NEM","*",$B$30),Capacity!$C:$C,$H47)</f>
        <v>31394.022766000002</v>
      </c>
      <c r="P47" s="5">
        <f>SUMIFS(Capacity!L:L,Capacity!$A:$A,Summary_CDP,Capacity!$B:$B,IF($B$30="NEM","*",$B$30),Capacity!$C:$C,$H47)</f>
        <v>32759.537530399997</v>
      </c>
      <c r="Q47" s="5">
        <f>SUMIFS(Capacity!M:M,Capacity!$A:$A,Summary_CDP,Capacity!$B:$B,IF($B$30="NEM","*",$B$30),Capacity!$C:$C,$H47)</f>
        <v>34417.3662979</v>
      </c>
      <c r="R47" s="5">
        <f>SUMIFS(Capacity!N:N,Capacity!$A:$A,Summary_CDP,Capacity!$B:$B,IF($B$30="NEM","*",$B$30),Capacity!$C:$C,$H47)</f>
        <v>36106.390538600004</v>
      </c>
      <c r="S47" s="5">
        <f>SUMIFS(Capacity!O:O,Capacity!$A:$A,Summary_CDP,Capacity!$B:$B,IF($B$30="NEM","*",$B$30),Capacity!$C:$C,$H47)</f>
        <v>37777.903816700004</v>
      </c>
      <c r="T47" s="5">
        <f>SUMIFS(Capacity!P:P,Capacity!$A:$A,Summary_CDP,Capacity!$B:$B,IF($B$30="NEM","*",$B$30),Capacity!$C:$C,$H47)</f>
        <v>39431.796199600001</v>
      </c>
      <c r="U47" s="5">
        <f>SUMIFS(Capacity!Q:Q,Capacity!$A:$A,Summary_CDP,Capacity!$B:$B,IF($B$30="NEM","*",$B$30),Capacity!$C:$C,$H47)</f>
        <v>40949.535267200001</v>
      </c>
      <c r="V47" s="5">
        <f>SUMIFS(Capacity!R:R,Capacity!$A:$A,Summary_CDP,Capacity!$B:$B,IF($B$30="NEM","*",$B$30),Capacity!$C:$C,$H47)</f>
        <v>42401.557024599999</v>
      </c>
      <c r="W47" s="5">
        <f>SUMIFS(Capacity!S:S,Capacity!$A:$A,Summary_CDP,Capacity!$B:$B,IF($B$30="NEM","*",$B$30),Capacity!$C:$C,$H47)</f>
        <v>43816.950708499993</v>
      </c>
      <c r="X47" s="5">
        <f>SUMIFS(Capacity!T:T,Capacity!$A:$A,Summary_CDP,Capacity!$B:$B,IF($B$30="NEM","*",$B$30),Capacity!$C:$C,$H47)</f>
        <v>45188.861988299999</v>
      </c>
      <c r="Y47" s="5">
        <f>SUMIFS(Capacity!U:U,Capacity!$A:$A,Summary_CDP,Capacity!$B:$B,IF($B$30="NEM","*",$B$30),Capacity!$C:$C,$H47)</f>
        <v>46520.024987599994</v>
      </c>
      <c r="Z47" s="5">
        <f>SUMIFS(Capacity!V:V,Capacity!$A:$A,Summary_CDP,Capacity!$B:$B,IF($B$30="NEM","*",$B$30),Capacity!$C:$C,$H47)</f>
        <v>47729.757799899999</v>
      </c>
      <c r="AA47" s="5">
        <f>SUMIFS(Capacity!W:W,Capacity!$A:$A,Summary_CDP,Capacity!$B:$B,IF($B$30="NEM","*",$B$30),Capacity!$C:$C,$H47)</f>
        <v>48926.112195000002</v>
      </c>
      <c r="AB47" s="5">
        <f>SUMIFS(Capacity!X:X,Capacity!$A:$A,Summary_CDP,Capacity!$B:$B,IF($B$30="NEM","*",$B$30),Capacity!$C:$C,$H47)</f>
        <v>50157.143203099993</v>
      </c>
      <c r="AC47" s="5">
        <f>SUMIFS(Capacity!Y:Y,Capacity!$A:$A,Summary_CDP,Capacity!$B:$B,IF($B$30="NEM","*",$B$30),Capacity!$C:$C,$H47)</f>
        <v>51392.672025099993</v>
      </c>
      <c r="AD47" s="5">
        <f>SUMIFS(Capacity!Z:Z,Capacity!$A:$A,Summary_CDP,Capacity!$B:$B,IF($B$30="NEM","*",$B$30),Capacity!$C:$C,$H47)</f>
        <v>52876.1727465</v>
      </c>
      <c r="AE47" s="5">
        <f>SUMIFS(Capacity!AA:AA,Capacity!$A:$A,Summary_CDP,Capacity!$B:$B,IF($B$30="NEM","*",$B$30),Capacity!$C:$C,$H47)</f>
        <v>54475.2121376</v>
      </c>
      <c r="AF47" s="5">
        <f>SUMIFS(Capacity!AB:AB,Capacity!$A:$A,Summary_CDP,Capacity!$B:$B,IF($B$30="NEM","*",$B$30),Capacity!$C:$C,$H47)</f>
        <v>56111.716106300002</v>
      </c>
      <c r="AG47" s="5">
        <f>SUMIFS(Capacity!AC:AC,Capacity!$A:$A,Summary_CDP,Capacity!$B:$B,IF($B$30="NEM","*",$B$30),Capacity!$C:$C,$H47)</f>
        <v>57713.8182007</v>
      </c>
      <c r="AH47" s="5">
        <f>SUMIFS(Capacity!AD:AD,Capacity!$A:$A,Summary_CDP,Capacity!$B:$B,IF($B$30="NEM","*",$B$30),Capacity!$C:$C,$H47)</f>
        <v>59295.270451100005</v>
      </c>
      <c r="AI47" s="5">
        <f>SUMIFS(Capacity!AE:AE,Capacity!$A:$A,Summary_CDP,Capacity!$B:$B,IF($B$30="NEM","*",$B$30),Capacity!$C:$C,$H47)</f>
        <v>60844.102224699993</v>
      </c>
      <c r="AJ47" s="5">
        <f>SUMIFS(Capacity!AF:AF,Capacity!$A:$A,Summary_CDP,Capacity!$B:$B,IF($B$30="NEM","*",$B$30),Capacity!$C:$C,$H47)</f>
        <v>60844.102224699993</v>
      </c>
    </row>
    <row r="48" spans="8:36" ht="15" customHeight="1">
      <c r="H48" s="25" t="s">
        <v>145</v>
      </c>
      <c r="I48" s="5">
        <f t="shared" ref="I48:AJ48" si="2">SUM(I33:I41,I50)</f>
        <v>42878.234383020645</v>
      </c>
      <c r="J48" s="5">
        <f t="shared" si="2"/>
        <v>42997.501716874889</v>
      </c>
      <c r="K48" s="5">
        <f t="shared" si="2"/>
        <v>41172.81369353742</v>
      </c>
      <c r="L48" s="5">
        <f t="shared" si="2"/>
        <v>42729.156492521557</v>
      </c>
      <c r="M48" s="5">
        <f t="shared" si="2"/>
        <v>42573.651908951164</v>
      </c>
      <c r="N48" s="5">
        <f t="shared" si="2"/>
        <v>41991.516188241243</v>
      </c>
      <c r="O48" s="5">
        <f t="shared" si="2"/>
        <v>42717.670992056017</v>
      </c>
      <c r="P48" s="5">
        <f t="shared" si="2"/>
        <v>39695.46017025871</v>
      </c>
      <c r="Q48" s="5">
        <f t="shared" si="2"/>
        <v>40355.348670956824</v>
      </c>
      <c r="R48" s="5">
        <f t="shared" si="2"/>
        <v>41667.304302464872</v>
      </c>
      <c r="S48" s="5">
        <f t="shared" si="2"/>
        <v>40452.463020741845</v>
      </c>
      <c r="T48" s="5">
        <f t="shared" si="2"/>
        <v>41381.759777382751</v>
      </c>
      <c r="U48" s="5">
        <f t="shared" si="2"/>
        <v>42121.926809856348</v>
      </c>
      <c r="V48" s="5">
        <f t="shared" si="2"/>
        <v>42592.050031593033</v>
      </c>
      <c r="W48" s="5">
        <f t="shared" si="2"/>
        <v>43550.671580489659</v>
      </c>
      <c r="X48" s="5">
        <f t="shared" si="2"/>
        <v>44528.705374813209</v>
      </c>
      <c r="Y48" s="5">
        <f t="shared" si="2"/>
        <v>46211.139704112342</v>
      </c>
      <c r="Z48" s="5">
        <f t="shared" si="2"/>
        <v>47261.350966091006</v>
      </c>
      <c r="AA48" s="5">
        <f t="shared" si="2"/>
        <v>48250.130723950191</v>
      </c>
      <c r="AB48" s="5">
        <f t="shared" si="2"/>
        <v>48125.25778204621</v>
      </c>
      <c r="AC48" s="5">
        <f t="shared" si="2"/>
        <v>51635.474407834954</v>
      </c>
      <c r="AD48" s="5">
        <f t="shared" si="2"/>
        <v>51544.363666150159</v>
      </c>
      <c r="AE48" s="5">
        <f t="shared" si="2"/>
        <v>52058.996450604973</v>
      </c>
      <c r="AF48" s="5">
        <f t="shared" si="2"/>
        <v>52776.613402369519</v>
      </c>
      <c r="AG48" s="5">
        <f t="shared" si="2"/>
        <v>55785.561523606913</v>
      </c>
      <c r="AH48" s="5">
        <f t="shared" si="2"/>
        <v>58583.000933744661</v>
      </c>
      <c r="AI48" s="5">
        <f t="shared" si="2"/>
        <v>63657.766989837561</v>
      </c>
      <c r="AJ48" s="5">
        <f t="shared" si="2"/>
        <v>66272.890746567558</v>
      </c>
    </row>
    <row r="50" spans="1:36" ht="15" customHeight="1">
      <c r="H50" s="9" t="s">
        <v>146</v>
      </c>
      <c r="I50" s="5">
        <f>SUMIFS(Capacity!E:E,Capacity!$A:$A,Summary_CDP,Capacity!$B:$B,IF($B$30="NEM","*",$B$30),Capacity!$C:$C,$H50)</f>
        <v>747.79032257064785</v>
      </c>
      <c r="J50" s="5">
        <f>SUMIFS(Capacity!F:F,Capacity!$A:$A,Summary_CDP,Capacity!$B:$B,IF($B$30="NEM","*",$B$30),Capacity!$C:$C,$H50)</f>
        <v>781.93664785489364</v>
      </c>
      <c r="K50" s="5">
        <f>SUMIFS(Capacity!G:G,Capacity!$A:$A,Summary_CDP,Capacity!$B:$B,IF($B$30="NEM","*",$B$30),Capacity!$C:$C,$H50)</f>
        <v>816.07225001742574</v>
      </c>
      <c r="L50" s="5">
        <f>SUMIFS(Capacity!H:H,Capacity!$A:$A,Summary_CDP,Capacity!$B:$B,IF($B$30="NEM","*",$B$30),Capacity!$C:$C,$H50)</f>
        <v>854.34603965155611</v>
      </c>
      <c r="M50" s="5">
        <f>SUMIFS(Capacity!I:I,Capacity!$A:$A,Summary_CDP,Capacity!$B:$B,IF($B$30="NEM","*",$B$30),Capacity!$C:$C,$H50)</f>
        <v>897.74483300116276</v>
      </c>
      <c r="N50" s="5">
        <f>SUMIFS(Capacity!J:J,Capacity!$A:$A,Summary_CDP,Capacity!$B:$B,IF($B$30="NEM","*",$B$30),Capacity!$C:$C,$H50)</f>
        <v>945.52622858123925</v>
      </c>
      <c r="O50" s="5">
        <f>SUMIFS(Capacity!K:K,Capacity!$A:$A,Summary_CDP,Capacity!$B:$B,IF($B$30="NEM","*",$B$30),Capacity!$C:$C,$H50)</f>
        <v>988.81801865601233</v>
      </c>
      <c r="P50" s="5">
        <f>SUMIFS(Capacity!L:L,Capacity!$A:$A,Summary_CDP,Capacity!$B:$B,IF($B$30="NEM","*",$B$30),Capacity!$C:$C,$H50)</f>
        <v>1032.3588466287126</v>
      </c>
      <c r="Q50" s="5">
        <f>SUMIFS(Capacity!M:M,Capacity!$A:$A,Summary_CDP,Capacity!$B:$B,IF($B$30="NEM","*",$B$30),Capacity!$C:$C,$H50)</f>
        <v>1259.2426372368282</v>
      </c>
      <c r="R50" s="5">
        <f>SUMIFS(Capacity!N:N,Capacity!$A:$A,Summary_CDP,Capacity!$B:$B,IF($B$30="NEM","*",$B$30),Capacity!$C:$C,$H50)</f>
        <v>1547.9893786548787</v>
      </c>
      <c r="S50" s="5">
        <f>SUMIFS(Capacity!O:O,Capacity!$A:$A,Summary_CDP,Capacity!$B:$B,IF($B$30="NEM","*",$B$30),Capacity!$C:$C,$H50)</f>
        <v>1733.0137494018447</v>
      </c>
      <c r="T50" s="5">
        <f>SUMIFS(Capacity!P:P,Capacity!$A:$A,Summary_CDP,Capacity!$B:$B,IF($B$30="NEM","*",$B$30),Capacity!$C:$C,$H50)</f>
        <v>1928.3464665527533</v>
      </c>
      <c r="U50" s="5">
        <f>SUMIFS(Capacity!Q:Q,Capacity!$A:$A,Summary_CDP,Capacity!$B:$B,IF($B$30="NEM","*",$B$30),Capacity!$C:$C,$H50)</f>
        <v>2060.9044869163472</v>
      </c>
      <c r="V50" s="5">
        <f>SUMIFS(Capacity!R:R,Capacity!$A:$A,Summary_CDP,Capacity!$B:$B,IF($B$30="NEM","*",$B$30),Capacity!$C:$C,$H50)</f>
        <v>2140.8465569730315</v>
      </c>
      <c r="W50" s="5">
        <f>SUMIFS(Capacity!S:S,Capacity!$A:$A,Summary_CDP,Capacity!$B:$B,IF($B$30="NEM","*",$B$30),Capacity!$C:$C,$H50)</f>
        <v>2213.557223359654</v>
      </c>
      <c r="X50" s="5">
        <f>SUMIFS(Capacity!T:T,Capacity!$A:$A,Summary_CDP,Capacity!$B:$B,IF($B$30="NEM","*",$B$30),Capacity!$C:$C,$H50)</f>
        <v>2288.1359592432059</v>
      </c>
      <c r="Y50" s="5">
        <f>SUMIFS(Capacity!U:U,Capacity!$A:$A,Summary_CDP,Capacity!$B:$B,IF($B$30="NEM","*",$B$30),Capacity!$C:$C,$H50)</f>
        <v>2354.8493349923365</v>
      </c>
      <c r="Z50" s="5">
        <f>SUMIFS(Capacity!V:V,Capacity!$A:$A,Summary_CDP,Capacity!$B:$B,IF($B$30="NEM","*",$B$30),Capacity!$C:$C,$H50)</f>
        <v>2429.1164713110084</v>
      </c>
      <c r="AA50" s="5">
        <f>SUMIFS(Capacity!W:W,Capacity!$A:$A,Summary_CDP,Capacity!$B:$B,IF($B$30="NEM","*",$B$30),Capacity!$C:$C,$H50)</f>
        <v>2489.0602410001902</v>
      </c>
      <c r="AB50" s="5">
        <f>SUMIFS(Capacity!X:X,Capacity!$A:$A,Summary_CDP,Capacity!$B:$B,IF($B$30="NEM","*",$B$30),Capacity!$C:$C,$H50)</f>
        <v>2547.5281061462188</v>
      </c>
      <c r="AC50" s="5">
        <f>SUMIFS(Capacity!Y:Y,Capacity!$A:$A,Summary_CDP,Capacity!$B:$B,IF($B$30="NEM","*",$B$30),Capacity!$C:$C,$H50)</f>
        <v>2625.4745799249572</v>
      </c>
      <c r="AD50" s="5">
        <f>SUMIFS(Capacity!Z:Z,Capacity!$A:$A,Summary_CDP,Capacity!$B:$B,IF($B$30="NEM","*",$B$30),Capacity!$C:$C,$H50)</f>
        <v>2704.1183967701568</v>
      </c>
      <c r="AE50" s="5">
        <f>SUMIFS(Capacity!AA:AA,Capacity!$A:$A,Summary_CDP,Capacity!$B:$B,IF($B$30="NEM","*",$B$30),Capacity!$C:$C,$H50)</f>
        <v>2778.3964524849748</v>
      </c>
      <c r="AF50" s="5">
        <f>SUMIFS(Capacity!AB:AB,Capacity!$A:$A,Summary_CDP,Capacity!$B:$B,IF($B$30="NEM","*",$B$30),Capacity!$C:$C,$H50)</f>
        <v>2918.5105418295184</v>
      </c>
      <c r="AG50" s="5">
        <f>SUMIFS(Capacity!AC:AC,Capacity!$A:$A,Summary_CDP,Capacity!$B:$B,IF($B$30="NEM","*",$B$30),Capacity!$C:$C,$H50)</f>
        <v>3059.1064346469111</v>
      </c>
      <c r="AH50" s="5">
        <f>SUMIFS(Capacity!AD:AD,Capacity!$A:$A,Summary_CDP,Capacity!$B:$B,IF($B$30="NEM","*",$B$30),Capacity!$C:$C,$H50)</f>
        <v>3230.4424686546558</v>
      </c>
      <c r="AI50" s="5">
        <f>SUMIFS(Capacity!AE:AE,Capacity!$A:$A,Summary_CDP,Capacity!$B:$B,IF($B$30="NEM","*",$B$30),Capacity!$C:$C,$H50)</f>
        <v>3427.2591866675598</v>
      </c>
      <c r="AJ50" s="5">
        <f>SUMIFS(Capacity!AF:AF,Capacity!$A:$A,Summary_CDP,Capacity!$B:$B,IF($B$30="NEM","*",$B$30),Capacity!$C:$C,$H50)</f>
        <v>3427.2591866675598</v>
      </c>
    </row>
    <row r="53" spans="1:36" s="51" customFormat="1" ht="24" customHeight="1" thickBot="1">
      <c r="A53" s="49" t="str">
        <f>B54&amp;" generation by year"</f>
        <v>NEM generation by year</v>
      </c>
      <c r="B53" s="47"/>
      <c r="C53" s="47"/>
      <c r="D53" s="47"/>
      <c r="E53" s="47"/>
      <c r="F53" s="47"/>
      <c r="G53" s="47"/>
      <c r="H53" s="47"/>
      <c r="I53" s="50"/>
      <c r="J53" s="47"/>
      <c r="K53" s="47"/>
      <c r="L53" s="47"/>
      <c r="M53" s="47"/>
      <c r="N53" s="47"/>
      <c r="O53" s="47"/>
      <c r="P53" s="47"/>
      <c r="Q53" s="47"/>
      <c r="R53" s="50"/>
      <c r="S53" s="47"/>
      <c r="T53" s="47"/>
      <c r="U53" s="47"/>
      <c r="V53" s="47"/>
      <c r="W53" s="47"/>
      <c r="X53" s="47"/>
      <c r="Y53" s="47"/>
      <c r="Z53" s="47"/>
      <c r="AA53" s="47"/>
      <c r="AB53" s="50"/>
      <c r="AC53" s="47"/>
      <c r="AD53" s="47"/>
    </row>
    <row r="54" spans="1:36" ht="15" customHeight="1" thickTop="1">
      <c r="A54" s="11" t="s">
        <v>127</v>
      </c>
      <c r="B54" s="21" t="s">
        <v>128</v>
      </c>
    </row>
    <row r="56" spans="1:36" ht="15" customHeight="1">
      <c r="H56" s="44" t="s">
        <v>147</v>
      </c>
      <c r="I56" s="8" t="s">
        <v>90</v>
      </c>
      <c r="J56" s="8" t="s">
        <v>91</v>
      </c>
      <c r="K56" s="8" t="s">
        <v>92</v>
      </c>
      <c r="L56" s="8" t="s">
        <v>93</v>
      </c>
      <c r="M56" s="8" t="s">
        <v>94</v>
      </c>
      <c r="N56" s="8" t="s">
        <v>95</v>
      </c>
      <c r="O56" s="8" t="s">
        <v>96</v>
      </c>
      <c r="P56" s="8" t="s">
        <v>97</v>
      </c>
      <c r="Q56" s="8" t="s">
        <v>98</v>
      </c>
      <c r="R56" s="8" t="s">
        <v>99</v>
      </c>
      <c r="S56" s="8" t="s">
        <v>100</v>
      </c>
      <c r="T56" s="8" t="s">
        <v>101</v>
      </c>
      <c r="U56" s="8" t="s">
        <v>102</v>
      </c>
      <c r="V56" s="8" t="s">
        <v>103</v>
      </c>
      <c r="W56" s="8" t="s">
        <v>104</v>
      </c>
      <c r="X56" s="8" t="s">
        <v>105</v>
      </c>
      <c r="Y56" s="8" t="s">
        <v>106</v>
      </c>
      <c r="Z56" s="8" t="s">
        <v>107</v>
      </c>
      <c r="AA56" s="8" t="s">
        <v>108</v>
      </c>
      <c r="AB56" s="8" t="s">
        <v>109</v>
      </c>
      <c r="AC56" s="8" t="s">
        <v>110</v>
      </c>
      <c r="AD56" s="8" t="s">
        <v>111</v>
      </c>
      <c r="AE56" s="8" t="s">
        <v>112</v>
      </c>
      <c r="AF56" s="8" t="s">
        <v>113</v>
      </c>
      <c r="AG56" s="8" t="s">
        <v>114</v>
      </c>
      <c r="AH56" s="8" t="s">
        <v>115</v>
      </c>
      <c r="AI56" s="8" t="s">
        <v>116</v>
      </c>
      <c r="AJ56" s="8" t="s">
        <v>117</v>
      </c>
    </row>
    <row r="57" spans="1:36" ht="15" customHeight="1">
      <c r="H57" s="9" t="s">
        <v>130</v>
      </c>
      <c r="I57" s="5">
        <f>SUMIFS(Generation!D:D,Generation!$A:$A,Summary_CDP,Generation!$B:$B,IF($B$54="NEM","*",$B$54),Generation!$C:$C,$H57)</f>
        <v>77720.096428656194</v>
      </c>
      <c r="J57" s="5">
        <f>SUMIFS(Generation!E:E,Generation!$A:$A,Summary_CDP,Generation!$B:$B,IF($B$54="NEM","*",$B$54),Generation!$C:$C,$H57)</f>
        <v>74393.879907447466</v>
      </c>
      <c r="K57" s="5">
        <f>SUMIFS(Generation!F:F,Generation!$A:$A,Summary_CDP,Generation!$B:$B,IF($B$54="NEM","*",$B$54),Generation!$C:$C,$H57)</f>
        <v>68210.166641307544</v>
      </c>
      <c r="L57" s="5">
        <f>SUMIFS(Generation!G:G,Generation!$A:$A,Summary_CDP,Generation!$B:$B,IF($B$54="NEM","*",$B$54),Generation!$C:$C,$H57)</f>
        <v>65903.847517484697</v>
      </c>
      <c r="M57" s="5">
        <f>SUMIFS(Generation!H:H,Generation!$A:$A,Summary_CDP,Generation!$B:$B,IF($B$54="NEM","*",$B$54),Generation!$C:$C,$H57)</f>
        <v>59894.612330628515</v>
      </c>
      <c r="N57" s="5">
        <f>SUMIFS(Generation!I:I,Generation!$A:$A,Summary_CDP,Generation!$B:$B,IF($B$54="NEM","*",$B$54),Generation!$C:$C,$H57)</f>
        <v>58628.342363368742</v>
      </c>
      <c r="O57" s="5">
        <f>SUMIFS(Generation!J:J,Generation!$A:$A,Summary_CDP,Generation!$B:$B,IF($B$54="NEM","*",$B$54),Generation!$C:$C,$H57)</f>
        <v>56619.072171971144</v>
      </c>
      <c r="P57" s="5">
        <f>SUMIFS(Generation!K:K,Generation!$A:$A,Summary_CDP,Generation!$B:$B,IF($B$54="NEM","*",$B$54),Generation!$C:$C,$H57)</f>
        <v>55781.718042521752</v>
      </c>
      <c r="Q57" s="5">
        <f>SUMIFS(Generation!L:L,Generation!$A:$A,Summary_CDP,Generation!$B:$B,IF($B$54="NEM","*",$B$54),Generation!$C:$C,$H57)</f>
        <v>58091.914610329637</v>
      </c>
      <c r="R57" s="5">
        <f>SUMIFS(Generation!M:M,Generation!$A:$A,Summary_CDP,Generation!$B:$B,IF($B$54="NEM","*",$B$54),Generation!$C:$C,$H57)</f>
        <v>58879.105227452383</v>
      </c>
      <c r="S57" s="5">
        <f>SUMIFS(Generation!N:N,Generation!$A:$A,Summary_CDP,Generation!$B:$B,IF($B$54="NEM","*",$B$54),Generation!$C:$C,$H57)</f>
        <v>48228.815231345499</v>
      </c>
      <c r="T57" s="5">
        <f>SUMIFS(Generation!O:O,Generation!$A:$A,Summary_CDP,Generation!$B:$B,IF($B$54="NEM","*",$B$54),Generation!$C:$C,$H57)</f>
        <v>46744.524044880178</v>
      </c>
      <c r="U57" s="5">
        <f>SUMIFS(Generation!P:P,Generation!$A:$A,Summary_CDP,Generation!$B:$B,IF($B$54="NEM","*",$B$54),Generation!$C:$C,$H57)</f>
        <v>36612.672910817913</v>
      </c>
      <c r="V57" s="5">
        <f>SUMIFS(Generation!Q:Q,Generation!$A:$A,Summary_CDP,Generation!$B:$B,IF($B$54="NEM","*",$B$54),Generation!$C:$C,$H57)</f>
        <v>38192.217407582648</v>
      </c>
      <c r="W57" s="5">
        <f>SUMIFS(Generation!R:R,Generation!$A:$A,Summary_CDP,Generation!$B:$B,IF($B$54="NEM","*",$B$54),Generation!$C:$C,$H57)</f>
        <v>34763.466991768692</v>
      </c>
      <c r="X57" s="5">
        <f>SUMIFS(Generation!S:S,Generation!$A:$A,Summary_CDP,Generation!$B:$B,IF($B$54="NEM","*",$B$54),Generation!$C:$C,$H57)</f>
        <v>33279.608641816063</v>
      </c>
      <c r="Y57" s="5">
        <f>SUMIFS(Generation!T:T,Generation!$A:$A,Summary_CDP,Generation!$B:$B,IF($B$54="NEM","*",$B$54),Generation!$C:$C,$H57)</f>
        <v>31308.074043739049</v>
      </c>
      <c r="Z57" s="5">
        <f>SUMIFS(Generation!U:U,Generation!$A:$A,Summary_CDP,Generation!$B:$B,IF($B$54="NEM","*",$B$54),Generation!$C:$C,$H57)</f>
        <v>24039.00298660187</v>
      </c>
      <c r="AA57" s="5">
        <f>SUMIFS(Generation!V:V,Generation!$A:$A,Summary_CDP,Generation!$B:$B,IF($B$54="NEM","*",$B$54),Generation!$C:$C,$H57)</f>
        <v>24104.283804851031</v>
      </c>
      <c r="AB57" s="5">
        <f>SUMIFS(Generation!W:W,Generation!$A:$A,Summary_CDP,Generation!$B:$B,IF($B$54="NEM","*",$B$54),Generation!$C:$C,$H57)</f>
        <v>15100.62217111672</v>
      </c>
      <c r="AC57" s="5">
        <f>SUMIFS(Generation!X:X,Generation!$A:$A,Summary_CDP,Generation!$B:$B,IF($B$54="NEM","*",$B$54),Generation!$C:$C,$H57)</f>
        <v>15148.689079789479</v>
      </c>
      <c r="AD57" s="5">
        <f>SUMIFS(Generation!Y:Y,Generation!$A:$A,Summary_CDP,Generation!$B:$B,IF($B$54="NEM","*",$B$54),Generation!$C:$C,$H57)</f>
        <v>12992.10311792635</v>
      </c>
      <c r="AE57" s="5">
        <f>SUMIFS(Generation!Z:Z,Generation!$A:$A,Summary_CDP,Generation!$B:$B,IF($B$54="NEM","*",$B$54),Generation!$C:$C,$H57)</f>
        <v>11218.42959724934</v>
      </c>
      <c r="AF57" s="5">
        <f>SUMIFS(Generation!AA:AA,Generation!$A:$A,Summary_CDP,Generation!$B:$B,IF($B$54="NEM","*",$B$54),Generation!$C:$C,$H57)</f>
        <v>9583.1005485275309</v>
      </c>
      <c r="AG57" s="5">
        <f>SUMIFS(Generation!AB:AB,Generation!$A:$A,Summary_CDP,Generation!$B:$B,IF($B$54="NEM","*",$B$54),Generation!$C:$C,$H57)</f>
        <v>9190.6142787846511</v>
      </c>
      <c r="AH57" s="5">
        <f>SUMIFS(Generation!AC:AC,Generation!$A:$A,Summary_CDP,Generation!$B:$B,IF($B$54="NEM","*",$B$54),Generation!$C:$C,$H57)</f>
        <v>9253.8784824766535</v>
      </c>
      <c r="AI57" s="5">
        <f>SUMIFS(Generation!AD:AD,Generation!$A:$A,Summary_CDP,Generation!$B:$B,IF($B$54="NEM","*",$B$54),Generation!$C:$C,$H57)</f>
        <v>9451.1968544780684</v>
      </c>
      <c r="AJ57" s="5">
        <f>SUMIFS(Generation!AE:AE,Generation!$A:$A,Summary_CDP,Generation!$B:$B,IF($B$54="NEM","*",$B$54),Generation!$C:$C,$H57)</f>
        <v>9168.1313220393822</v>
      </c>
    </row>
    <row r="58" spans="1:36" ht="15" customHeight="1">
      <c r="H58" s="9" t="s">
        <v>131</v>
      </c>
      <c r="I58" s="5">
        <f>SUMIFS(Generation!D:D,Generation!$A:$A,Summary_CDP,Generation!$B:$B,IF($B$54="NEM","*",$B$54),Generation!$C:$C,$H58)</f>
        <v>34576.024730894351</v>
      </c>
      <c r="J58" s="5">
        <f>SUMIFS(Generation!E:E,Generation!$A:$A,Summary_CDP,Generation!$B:$B,IF($B$54="NEM","*",$B$54),Generation!$C:$C,$H58)</f>
        <v>30379.037374076201</v>
      </c>
      <c r="K58" s="5">
        <f>SUMIFS(Generation!F:F,Generation!$A:$A,Summary_CDP,Generation!$B:$B,IF($B$54="NEM","*",$B$54),Generation!$C:$C,$H58)</f>
        <v>34223.609611528736</v>
      </c>
      <c r="L58" s="5">
        <f>SUMIFS(Generation!G:G,Generation!$A:$A,Summary_CDP,Generation!$B:$B,IF($B$54="NEM","*",$B$54),Generation!$C:$C,$H58)</f>
        <v>33881.837158589937</v>
      </c>
      <c r="M58" s="5">
        <f>SUMIFS(Generation!H:H,Generation!$A:$A,Summary_CDP,Generation!$B:$B,IF($B$54="NEM","*",$B$54),Generation!$C:$C,$H58)</f>
        <v>32753.042758440901</v>
      </c>
      <c r="N58" s="5">
        <f>SUMIFS(Generation!I:I,Generation!$A:$A,Summary_CDP,Generation!$B:$B,IF($B$54="NEM","*",$B$54),Generation!$C:$C,$H58)</f>
        <v>23701.057960436148</v>
      </c>
      <c r="O58" s="5">
        <f>SUMIFS(Generation!J:J,Generation!$A:$A,Summary_CDP,Generation!$B:$B,IF($B$54="NEM","*",$B$54),Generation!$C:$C,$H58)</f>
        <v>23991.65674775247</v>
      </c>
      <c r="P58" s="5">
        <f>SUMIFS(Generation!K:K,Generation!$A:$A,Summary_CDP,Generation!$B:$B,IF($B$54="NEM","*",$B$54),Generation!$C:$C,$H58)</f>
        <v>20343.726913137951</v>
      </c>
      <c r="Q58" s="5">
        <f>SUMIFS(Generation!L:L,Generation!$A:$A,Summary_CDP,Generation!$B:$B,IF($B$54="NEM","*",$B$54),Generation!$C:$C,$H58)</f>
        <v>20499.784888960981</v>
      </c>
      <c r="R58" s="5">
        <f>SUMIFS(Generation!M:M,Generation!$A:$A,Summary_CDP,Generation!$B:$B,IF($B$54="NEM","*",$B$54),Generation!$C:$C,$H58)</f>
        <v>20927.884427253059</v>
      </c>
      <c r="S58" s="5">
        <f>SUMIFS(Generation!N:N,Generation!$A:$A,Summary_CDP,Generation!$B:$B,IF($B$54="NEM","*",$B$54),Generation!$C:$C,$H58)</f>
        <v>20940.438967431139</v>
      </c>
      <c r="T58" s="5">
        <f>SUMIFS(Generation!O:O,Generation!$A:$A,Summary_CDP,Generation!$B:$B,IF($B$54="NEM","*",$B$54),Generation!$C:$C,$H58)</f>
        <v>20565.109271592471</v>
      </c>
      <c r="U58" s="5">
        <f>SUMIFS(Generation!P:P,Generation!$A:$A,Summary_CDP,Generation!$B:$B,IF($B$54="NEM","*",$B$54),Generation!$C:$C,$H58)</f>
        <v>19868.266912657618</v>
      </c>
      <c r="V58" s="5">
        <f>SUMIFS(Generation!Q:Q,Generation!$A:$A,Summary_CDP,Generation!$B:$B,IF($B$54="NEM","*",$B$54),Generation!$C:$C,$H58)</f>
        <v>20539.047225993341</v>
      </c>
      <c r="W58" s="5">
        <f>SUMIFS(Generation!R:R,Generation!$A:$A,Summary_CDP,Generation!$B:$B,IF($B$54="NEM","*",$B$54),Generation!$C:$C,$H58)</f>
        <v>20021.26895885979</v>
      </c>
      <c r="X58" s="5">
        <f>SUMIFS(Generation!S:S,Generation!$A:$A,Summary_CDP,Generation!$B:$B,IF($B$54="NEM","*",$B$54),Generation!$C:$C,$H58)</f>
        <v>19351.104052735362</v>
      </c>
      <c r="Y58" s="5">
        <f>SUMIFS(Generation!T:T,Generation!$A:$A,Summary_CDP,Generation!$B:$B,IF($B$54="NEM","*",$B$54),Generation!$C:$C,$H58)</f>
        <v>18966.24325348578</v>
      </c>
      <c r="Z58" s="5">
        <f>SUMIFS(Generation!U:U,Generation!$A:$A,Summary_CDP,Generation!$B:$B,IF($B$54="NEM","*",$B$54),Generation!$C:$C,$H58)</f>
        <v>19040.414412889339</v>
      </c>
      <c r="AA58" s="5">
        <f>SUMIFS(Generation!V:V,Generation!$A:$A,Summary_CDP,Generation!$B:$B,IF($B$54="NEM","*",$B$54),Generation!$C:$C,$H58)</f>
        <v>18622.431912828371</v>
      </c>
      <c r="AB58" s="5">
        <f>SUMIFS(Generation!W:W,Generation!$A:$A,Summary_CDP,Generation!$B:$B,IF($B$54="NEM","*",$B$54),Generation!$C:$C,$H58)</f>
        <v>18844.859225834622</v>
      </c>
      <c r="AC58" s="5">
        <f>SUMIFS(Generation!X:X,Generation!$A:$A,Summary_CDP,Generation!$B:$B,IF($B$54="NEM","*",$B$54),Generation!$C:$C,$H58)</f>
        <v>7686.7508863523499</v>
      </c>
      <c r="AD58" s="5">
        <f>SUMIFS(Generation!Y:Y,Generation!$A:$A,Summary_CDP,Generation!$B:$B,IF($B$54="NEM","*",$B$54),Generation!$C:$C,$H58)</f>
        <v>6974.156854183092</v>
      </c>
      <c r="AE58" s="5">
        <f>SUMIFS(Generation!Z:Z,Generation!$A:$A,Summary_CDP,Generation!$B:$B,IF($B$54="NEM","*",$B$54),Generation!$C:$C,$H58)</f>
        <v>7125.8199336317339</v>
      </c>
      <c r="AF58" s="5">
        <f>SUMIFS(Generation!AA:AA,Generation!$A:$A,Summary_CDP,Generation!$B:$B,IF($B$54="NEM","*",$B$54),Generation!$C:$C,$H58)</f>
        <v>6948.8792630860135</v>
      </c>
      <c r="AG58" s="5">
        <f>SUMIFS(Generation!AB:AB,Generation!$A:$A,Summary_CDP,Generation!$B:$B,IF($B$54="NEM","*",$B$54),Generation!$C:$C,$H58)</f>
        <v>0</v>
      </c>
      <c r="AH58" s="5">
        <f>SUMIFS(Generation!AC:AC,Generation!$A:$A,Summary_CDP,Generation!$B:$B,IF($B$54="NEM","*",$B$54),Generation!$C:$C,$H58)</f>
        <v>0</v>
      </c>
      <c r="AI58" s="5">
        <f>SUMIFS(Generation!AD:AD,Generation!$A:$A,Summary_CDP,Generation!$B:$B,IF($B$54="NEM","*",$B$54),Generation!$C:$C,$H58)</f>
        <v>0</v>
      </c>
      <c r="AJ58" s="5">
        <f>SUMIFS(Generation!AE:AE,Generation!$A:$A,Summary_CDP,Generation!$B:$B,IF($B$54="NEM","*",$B$54),Generation!$C:$C,$H58)</f>
        <v>0</v>
      </c>
    </row>
    <row r="59" spans="1:36" ht="15" customHeight="1">
      <c r="H59" s="9" t="s">
        <v>132</v>
      </c>
      <c r="I59" s="5">
        <f>SUMIFS(Generation!D:D,Generation!$A:$A,Summary_CDP,Generation!$B:$B,IF($B$54="NEM","*",$B$54),Generation!$C:$C,$H59)</f>
        <v>1511.1237971866749</v>
      </c>
      <c r="J59" s="5">
        <f>SUMIFS(Generation!E:E,Generation!$A:$A,Summary_CDP,Generation!$B:$B,IF($B$54="NEM","*",$B$54),Generation!$C:$C,$H59)</f>
        <v>1404.4998420308395</v>
      </c>
      <c r="K59" s="5">
        <f>SUMIFS(Generation!F:F,Generation!$A:$A,Summary_CDP,Generation!$B:$B,IF($B$54="NEM","*",$B$54),Generation!$C:$C,$H59)</f>
        <v>1065.5393780428851</v>
      </c>
      <c r="L59" s="5">
        <f>SUMIFS(Generation!G:G,Generation!$A:$A,Summary_CDP,Generation!$B:$B,IF($B$54="NEM","*",$B$54),Generation!$C:$C,$H59)</f>
        <v>1042.1750348925102</v>
      </c>
      <c r="M59" s="5">
        <f>SUMIFS(Generation!H:H,Generation!$A:$A,Summary_CDP,Generation!$B:$B,IF($B$54="NEM","*",$B$54),Generation!$C:$C,$H59)</f>
        <v>1099.2405789861</v>
      </c>
      <c r="N59" s="5">
        <f>SUMIFS(Generation!I:I,Generation!$A:$A,Summary_CDP,Generation!$B:$B,IF($B$54="NEM","*",$B$54),Generation!$C:$C,$H59)</f>
        <v>1187.8987111703539</v>
      </c>
      <c r="O59" s="5">
        <f>SUMIFS(Generation!J:J,Generation!$A:$A,Summary_CDP,Generation!$B:$B,IF($B$54="NEM","*",$B$54),Generation!$C:$C,$H59)</f>
        <v>1090.8189833045949</v>
      </c>
      <c r="P59" s="5">
        <f>SUMIFS(Generation!K:K,Generation!$A:$A,Summary_CDP,Generation!$B:$B,IF($B$54="NEM","*",$B$54),Generation!$C:$C,$H59)</f>
        <v>1751.38556065686</v>
      </c>
      <c r="Q59" s="5">
        <f>SUMIFS(Generation!L:L,Generation!$A:$A,Summary_CDP,Generation!$B:$B,IF($B$54="NEM","*",$B$54),Generation!$C:$C,$H59)</f>
        <v>1861.3639579214789</v>
      </c>
      <c r="R59" s="5">
        <f>SUMIFS(Generation!M:M,Generation!$A:$A,Summary_CDP,Generation!$B:$B,IF($B$54="NEM","*",$B$54),Generation!$C:$C,$H59)</f>
        <v>2088.2474870776855</v>
      </c>
      <c r="S59" s="5">
        <f>SUMIFS(Generation!N:N,Generation!$A:$A,Summary_CDP,Generation!$B:$B,IF($B$54="NEM","*",$B$54),Generation!$C:$C,$H59)</f>
        <v>2900.4103724765459</v>
      </c>
      <c r="T59" s="5">
        <f>SUMIFS(Generation!O:O,Generation!$A:$A,Summary_CDP,Generation!$B:$B,IF($B$54="NEM","*",$B$54),Generation!$C:$C,$H59)</f>
        <v>3719.6394508590529</v>
      </c>
      <c r="U59" s="5">
        <f>SUMIFS(Generation!P:P,Generation!$A:$A,Summary_CDP,Generation!$B:$B,IF($B$54="NEM","*",$B$54),Generation!$C:$C,$H59)</f>
        <v>5133.2904358078213</v>
      </c>
      <c r="V59" s="5">
        <f>SUMIFS(Generation!Q:Q,Generation!$A:$A,Summary_CDP,Generation!$B:$B,IF($B$54="NEM","*",$B$54),Generation!$C:$C,$H59)</f>
        <v>5068.4931337695534</v>
      </c>
      <c r="W59" s="5">
        <f>SUMIFS(Generation!R:R,Generation!$A:$A,Summary_CDP,Generation!$B:$B,IF($B$54="NEM","*",$B$54),Generation!$C:$C,$H59)</f>
        <v>5323.1115477927551</v>
      </c>
      <c r="X59" s="5">
        <f>SUMIFS(Generation!S:S,Generation!$A:$A,Summary_CDP,Generation!$B:$B,IF($B$54="NEM","*",$B$54),Generation!$C:$C,$H59)</f>
        <v>5201.1169595872479</v>
      </c>
      <c r="Y59" s="5">
        <f>SUMIFS(Generation!T:T,Generation!$A:$A,Summary_CDP,Generation!$B:$B,IF($B$54="NEM","*",$B$54),Generation!$C:$C,$H59)</f>
        <v>3842.272328683719</v>
      </c>
      <c r="Z59" s="5">
        <f>SUMIFS(Generation!U:U,Generation!$A:$A,Summary_CDP,Generation!$B:$B,IF($B$54="NEM","*",$B$54),Generation!$C:$C,$H59)</f>
        <v>3673.6655475514394</v>
      </c>
      <c r="AA59" s="5">
        <f>SUMIFS(Generation!V:V,Generation!$A:$A,Summary_CDP,Generation!$B:$B,IF($B$54="NEM","*",$B$54),Generation!$C:$C,$H59)</f>
        <v>4659.6251017373088</v>
      </c>
      <c r="AB59" s="5">
        <f>SUMIFS(Generation!W:W,Generation!$A:$A,Summary_CDP,Generation!$B:$B,IF($B$54="NEM","*",$B$54),Generation!$C:$C,$H59)</f>
        <v>4696.1080536181053</v>
      </c>
      <c r="AC59" s="5">
        <f>SUMIFS(Generation!X:X,Generation!$A:$A,Summary_CDP,Generation!$B:$B,IF($B$54="NEM","*",$B$54),Generation!$C:$C,$H59)</f>
        <v>3819.5902107647812</v>
      </c>
      <c r="AD59" s="5">
        <f>SUMIFS(Generation!Y:Y,Generation!$A:$A,Summary_CDP,Generation!$B:$B,IF($B$54="NEM","*",$B$54),Generation!$C:$C,$H59)</f>
        <v>3502.0203536739668</v>
      </c>
      <c r="AE59" s="5">
        <f>SUMIFS(Generation!Z:Z,Generation!$A:$A,Summary_CDP,Generation!$B:$B,IF($B$54="NEM","*",$B$54),Generation!$C:$C,$H59)</f>
        <v>436.41825234677958</v>
      </c>
      <c r="AF59" s="5">
        <f>SUMIFS(Generation!AA:AA,Generation!$A:$A,Summary_CDP,Generation!$B:$B,IF($B$54="NEM","*",$B$54),Generation!$C:$C,$H59)</f>
        <v>0</v>
      </c>
      <c r="AG59" s="5">
        <f>SUMIFS(Generation!AB:AB,Generation!$A:$A,Summary_CDP,Generation!$B:$B,IF($B$54="NEM","*",$B$54),Generation!$C:$C,$H59)</f>
        <v>0</v>
      </c>
      <c r="AH59" s="5">
        <f>SUMIFS(Generation!AC:AC,Generation!$A:$A,Summary_CDP,Generation!$B:$B,IF($B$54="NEM","*",$B$54),Generation!$C:$C,$H59)</f>
        <v>0</v>
      </c>
      <c r="AI59" s="5">
        <f>SUMIFS(Generation!AD:AD,Generation!$A:$A,Summary_CDP,Generation!$B:$B,IF($B$54="NEM","*",$B$54),Generation!$C:$C,$H59)</f>
        <v>0</v>
      </c>
      <c r="AJ59" s="5">
        <f>SUMIFS(Generation!AE:AE,Generation!$A:$A,Summary_CDP,Generation!$B:$B,IF($B$54="NEM","*",$B$54),Generation!$C:$C,$H59)</f>
        <v>0</v>
      </c>
    </row>
    <row r="60" spans="1:36" ht="15" customHeight="1">
      <c r="H60" s="9" t="s">
        <v>133</v>
      </c>
      <c r="I60" s="5">
        <f>SUMIFS(Generation!D:D,Generation!$A:$A,Summary_CDP,Generation!$B:$B,IF($B$54="NEM","*",$B$54),Generation!$C:$C,$H60)</f>
        <v>0</v>
      </c>
      <c r="J60" s="5">
        <f>SUMIFS(Generation!E:E,Generation!$A:$A,Summary_CDP,Generation!$B:$B,IF($B$54="NEM","*",$B$54),Generation!$C:$C,$H60)</f>
        <v>0</v>
      </c>
      <c r="K60" s="5">
        <f>SUMIFS(Generation!F:F,Generation!$A:$A,Summary_CDP,Generation!$B:$B,IF($B$54="NEM","*",$B$54),Generation!$C:$C,$H60)</f>
        <v>0</v>
      </c>
      <c r="L60" s="5">
        <f>SUMIFS(Generation!G:G,Generation!$A:$A,Summary_CDP,Generation!$B:$B,IF($B$54="NEM","*",$B$54),Generation!$C:$C,$H60)</f>
        <v>0</v>
      </c>
      <c r="M60" s="5">
        <f>SUMIFS(Generation!H:H,Generation!$A:$A,Summary_CDP,Generation!$B:$B,IF($B$54="NEM","*",$B$54),Generation!$C:$C,$H60)</f>
        <v>0</v>
      </c>
      <c r="N60" s="5">
        <f>SUMIFS(Generation!I:I,Generation!$A:$A,Summary_CDP,Generation!$B:$B,IF($B$54="NEM","*",$B$54),Generation!$C:$C,$H60)</f>
        <v>0</v>
      </c>
      <c r="O60" s="5">
        <f>SUMIFS(Generation!J:J,Generation!$A:$A,Summary_CDP,Generation!$B:$B,IF($B$54="NEM","*",$B$54),Generation!$C:$C,$H60)</f>
        <v>0</v>
      </c>
      <c r="P60" s="5">
        <f>SUMIFS(Generation!K:K,Generation!$A:$A,Summary_CDP,Generation!$B:$B,IF($B$54="NEM","*",$B$54),Generation!$C:$C,$H60)</f>
        <v>0</v>
      </c>
      <c r="Q60" s="5">
        <f>SUMIFS(Generation!L:L,Generation!$A:$A,Summary_CDP,Generation!$B:$B,IF($B$54="NEM","*",$B$54),Generation!$C:$C,$H60)</f>
        <v>0</v>
      </c>
      <c r="R60" s="5">
        <f>SUMIFS(Generation!M:M,Generation!$A:$A,Summary_CDP,Generation!$B:$B,IF($B$54="NEM","*",$B$54),Generation!$C:$C,$H60)</f>
        <v>0</v>
      </c>
      <c r="S60" s="5">
        <f>SUMIFS(Generation!N:N,Generation!$A:$A,Summary_CDP,Generation!$B:$B,IF($B$54="NEM","*",$B$54),Generation!$C:$C,$H60)</f>
        <v>0</v>
      </c>
      <c r="T60" s="5">
        <f>SUMIFS(Generation!O:O,Generation!$A:$A,Summary_CDP,Generation!$B:$B,IF($B$54="NEM","*",$B$54),Generation!$C:$C,$H60)</f>
        <v>0</v>
      </c>
      <c r="U60" s="5">
        <f>SUMIFS(Generation!P:P,Generation!$A:$A,Summary_CDP,Generation!$B:$B,IF($B$54="NEM","*",$B$54),Generation!$C:$C,$H60)</f>
        <v>0</v>
      </c>
      <c r="V60" s="5">
        <f>SUMIFS(Generation!Q:Q,Generation!$A:$A,Summary_CDP,Generation!$B:$B,IF($B$54="NEM","*",$B$54),Generation!$C:$C,$H60)</f>
        <v>0</v>
      </c>
      <c r="W60" s="5">
        <f>SUMIFS(Generation!R:R,Generation!$A:$A,Summary_CDP,Generation!$B:$B,IF($B$54="NEM","*",$B$54),Generation!$C:$C,$H60)</f>
        <v>0</v>
      </c>
      <c r="X60" s="5">
        <f>SUMIFS(Generation!S:S,Generation!$A:$A,Summary_CDP,Generation!$B:$B,IF($B$54="NEM","*",$B$54),Generation!$C:$C,$H60)</f>
        <v>0</v>
      </c>
      <c r="Y60" s="5">
        <f>SUMIFS(Generation!T:T,Generation!$A:$A,Summary_CDP,Generation!$B:$B,IF($B$54="NEM","*",$B$54),Generation!$C:$C,$H60)</f>
        <v>0</v>
      </c>
      <c r="Z60" s="5">
        <f>SUMIFS(Generation!U:U,Generation!$A:$A,Summary_CDP,Generation!$B:$B,IF($B$54="NEM","*",$B$54),Generation!$C:$C,$H60)</f>
        <v>0</v>
      </c>
      <c r="AA60" s="5">
        <f>SUMIFS(Generation!V:V,Generation!$A:$A,Summary_CDP,Generation!$B:$B,IF($B$54="NEM","*",$B$54),Generation!$C:$C,$H60)</f>
        <v>0</v>
      </c>
      <c r="AB60" s="5">
        <f>SUMIFS(Generation!W:W,Generation!$A:$A,Summary_CDP,Generation!$B:$B,IF($B$54="NEM","*",$B$54),Generation!$C:$C,$H60)</f>
        <v>0</v>
      </c>
      <c r="AC60" s="5">
        <f>SUMIFS(Generation!X:X,Generation!$A:$A,Summary_CDP,Generation!$B:$B,IF($B$54="NEM","*",$B$54),Generation!$C:$C,$H60)</f>
        <v>0</v>
      </c>
      <c r="AD60" s="5">
        <f>SUMIFS(Generation!Y:Y,Generation!$A:$A,Summary_CDP,Generation!$B:$B,IF($B$54="NEM","*",$B$54),Generation!$C:$C,$H60)</f>
        <v>0</v>
      </c>
      <c r="AE60" s="5">
        <f>SUMIFS(Generation!Z:Z,Generation!$A:$A,Summary_CDP,Generation!$B:$B,IF($B$54="NEM","*",$B$54),Generation!$C:$C,$H60)</f>
        <v>0</v>
      </c>
      <c r="AF60" s="5">
        <f>SUMIFS(Generation!AA:AA,Generation!$A:$A,Summary_CDP,Generation!$B:$B,IF($B$54="NEM","*",$B$54),Generation!$C:$C,$H60)</f>
        <v>0</v>
      </c>
      <c r="AG60" s="5">
        <f>SUMIFS(Generation!AB:AB,Generation!$A:$A,Summary_CDP,Generation!$B:$B,IF($B$54="NEM","*",$B$54),Generation!$C:$C,$H60)</f>
        <v>0</v>
      </c>
      <c r="AH60" s="5">
        <f>SUMIFS(Generation!AC:AC,Generation!$A:$A,Summary_CDP,Generation!$B:$B,IF($B$54="NEM","*",$B$54),Generation!$C:$C,$H60)</f>
        <v>0</v>
      </c>
      <c r="AI60" s="5">
        <f>SUMIFS(Generation!AD:AD,Generation!$A:$A,Summary_CDP,Generation!$B:$B,IF($B$54="NEM","*",$B$54),Generation!$C:$C,$H60)</f>
        <v>0</v>
      </c>
      <c r="AJ60" s="5">
        <f>SUMIFS(Generation!AE:AE,Generation!$A:$A,Summary_CDP,Generation!$B:$B,IF($B$54="NEM","*",$B$54),Generation!$C:$C,$H60)</f>
        <v>0</v>
      </c>
    </row>
    <row r="61" spans="1:36" ht="15" customHeight="1">
      <c r="H61" s="9" t="s">
        <v>134</v>
      </c>
      <c r="I61" s="5">
        <f>SUMIFS(Generation!D:D,Generation!$A:$A,Summary_CDP,Generation!$B:$B,IF($B$54="NEM","*",$B$54),Generation!$C:$C,$H61)</f>
        <v>62.796945406719942</v>
      </c>
      <c r="J61" s="5">
        <f>SUMIFS(Generation!E:E,Generation!$A:$A,Summary_CDP,Generation!$B:$B,IF($B$54="NEM","*",$B$54),Generation!$C:$C,$H61)</f>
        <v>59.096030934279995</v>
      </c>
      <c r="K61" s="5">
        <f>SUMIFS(Generation!F:F,Generation!$A:$A,Summary_CDP,Generation!$B:$B,IF($B$54="NEM","*",$B$54),Generation!$C:$C,$H61)</f>
        <v>32.25399648066</v>
      </c>
      <c r="L61" s="5">
        <f>SUMIFS(Generation!G:G,Generation!$A:$A,Summary_CDP,Generation!$B:$B,IF($B$54="NEM","*",$B$54),Generation!$C:$C,$H61)</f>
        <v>19.494929294155007</v>
      </c>
      <c r="M61" s="5">
        <f>SUMIFS(Generation!H:H,Generation!$A:$A,Summary_CDP,Generation!$B:$B,IF($B$54="NEM","*",$B$54),Generation!$C:$C,$H61)</f>
        <v>36.562517124689997</v>
      </c>
      <c r="N61" s="5">
        <f>SUMIFS(Generation!I:I,Generation!$A:$A,Summary_CDP,Generation!$B:$B,IF($B$54="NEM","*",$B$54),Generation!$C:$C,$H61)</f>
        <v>81.840681665674936</v>
      </c>
      <c r="O61" s="5">
        <f>SUMIFS(Generation!J:J,Generation!$A:$A,Summary_CDP,Generation!$B:$B,IF($B$54="NEM","*",$B$54),Generation!$C:$C,$H61)</f>
        <v>39.596917114379977</v>
      </c>
      <c r="P61" s="5">
        <f>SUMIFS(Generation!K:K,Generation!$A:$A,Summary_CDP,Generation!$B:$B,IF($B$54="NEM","*",$B$54),Generation!$C:$C,$H61)</f>
        <v>147.57944634077492</v>
      </c>
      <c r="Q61" s="5">
        <f>SUMIFS(Generation!L:L,Generation!$A:$A,Summary_CDP,Generation!$B:$B,IF($B$54="NEM","*",$B$54),Generation!$C:$C,$H61)</f>
        <v>168.37855551112992</v>
      </c>
      <c r="R61" s="5">
        <f>SUMIFS(Generation!M:M,Generation!$A:$A,Summary_CDP,Generation!$B:$B,IF($B$54="NEM","*",$B$54),Generation!$C:$C,$H61)</f>
        <v>280.25468547653452</v>
      </c>
      <c r="S61" s="5">
        <f>SUMIFS(Generation!N:N,Generation!$A:$A,Summary_CDP,Generation!$B:$B,IF($B$54="NEM","*",$B$54),Generation!$C:$C,$H61)</f>
        <v>138.09491655310492</v>
      </c>
      <c r="T61" s="5">
        <f>SUMIFS(Generation!O:O,Generation!$A:$A,Summary_CDP,Generation!$B:$B,IF($B$54="NEM","*",$B$54),Generation!$C:$C,$H61)</f>
        <v>361.82511440417983</v>
      </c>
      <c r="U61" s="5">
        <f>SUMIFS(Generation!P:P,Generation!$A:$A,Summary_CDP,Generation!$B:$B,IF($B$54="NEM","*",$B$54),Generation!$C:$C,$H61)</f>
        <v>508.78766027764493</v>
      </c>
      <c r="V61" s="5">
        <f>SUMIFS(Generation!Q:Q,Generation!$A:$A,Summary_CDP,Generation!$B:$B,IF($B$54="NEM","*",$B$54),Generation!$C:$C,$H61)</f>
        <v>1648.4359678588698</v>
      </c>
      <c r="W61" s="5">
        <f>SUMIFS(Generation!R:R,Generation!$A:$A,Summary_CDP,Generation!$B:$B,IF($B$54="NEM","*",$B$54),Generation!$C:$C,$H61)</f>
        <v>2103.9214405477046</v>
      </c>
      <c r="X61" s="5">
        <f>SUMIFS(Generation!S:S,Generation!$A:$A,Summary_CDP,Generation!$B:$B,IF($B$54="NEM","*",$B$54),Generation!$C:$C,$H61)</f>
        <v>2538.0620562019644</v>
      </c>
      <c r="Y61" s="5">
        <f>SUMIFS(Generation!T:T,Generation!$A:$A,Summary_CDP,Generation!$B:$B,IF($B$54="NEM","*",$B$54),Generation!$C:$C,$H61)</f>
        <v>1560.12308648923</v>
      </c>
      <c r="Z61" s="5">
        <f>SUMIFS(Generation!U:U,Generation!$A:$A,Summary_CDP,Generation!$B:$B,IF($B$54="NEM","*",$B$54),Generation!$C:$C,$H61)</f>
        <v>2840.1702229600364</v>
      </c>
      <c r="AA61" s="5">
        <f>SUMIFS(Generation!V:V,Generation!$A:$A,Summary_CDP,Generation!$B:$B,IF($B$54="NEM","*",$B$54),Generation!$C:$C,$H61)</f>
        <v>4300.2218348790666</v>
      </c>
      <c r="AB61" s="5">
        <f>SUMIFS(Generation!W:W,Generation!$A:$A,Summary_CDP,Generation!$B:$B,IF($B$54="NEM","*",$B$54),Generation!$C:$C,$H61)</f>
        <v>5225.0508796942959</v>
      </c>
      <c r="AC61" s="5">
        <f>SUMIFS(Generation!X:X,Generation!$A:$A,Summary_CDP,Generation!$B:$B,IF($B$54="NEM","*",$B$54),Generation!$C:$C,$H61)</f>
        <v>7328.2731422385559</v>
      </c>
      <c r="AD61" s="5">
        <f>SUMIFS(Generation!Y:Y,Generation!$A:$A,Summary_CDP,Generation!$B:$B,IF($B$54="NEM","*",$B$54),Generation!$C:$C,$H61)</f>
        <v>5447.068160789886</v>
      </c>
      <c r="AE61" s="5">
        <f>SUMIFS(Generation!Z:Z,Generation!$A:$A,Summary_CDP,Generation!$B:$B,IF($B$54="NEM","*",$B$54),Generation!$C:$C,$H61)</f>
        <v>8349.5530630735975</v>
      </c>
      <c r="AF61" s="5">
        <f>SUMIFS(Generation!AA:AA,Generation!$A:$A,Summary_CDP,Generation!$B:$B,IF($B$54="NEM","*",$B$54),Generation!$C:$C,$H61)</f>
        <v>10807.326130600963</v>
      </c>
      <c r="AG61" s="5">
        <f>SUMIFS(Generation!AB:AB,Generation!$A:$A,Summary_CDP,Generation!$B:$B,IF($B$54="NEM","*",$B$54),Generation!$C:$C,$H61)</f>
        <v>10305.956326121022</v>
      </c>
      <c r="AH61" s="5">
        <f>SUMIFS(Generation!AC:AC,Generation!$A:$A,Summary_CDP,Generation!$B:$B,IF($B$54="NEM","*",$B$54),Generation!$C:$C,$H61)</f>
        <v>14584.960174620626</v>
      </c>
      <c r="AI61" s="5">
        <f>SUMIFS(Generation!AD:AD,Generation!$A:$A,Summary_CDP,Generation!$B:$B,IF($B$54="NEM","*",$B$54),Generation!$C:$C,$H61)</f>
        <v>24777.936140011159</v>
      </c>
      <c r="AJ61" s="5">
        <f>SUMIFS(Generation!AE:AE,Generation!$A:$A,Summary_CDP,Generation!$B:$B,IF($B$54="NEM","*",$B$54),Generation!$C:$C,$H61)</f>
        <v>17640.041762935572</v>
      </c>
    </row>
    <row r="62" spans="1:36" ht="15" customHeight="1">
      <c r="H62" s="9" t="s">
        <v>135</v>
      </c>
      <c r="I62" s="5">
        <f>SUMIFS(Generation!D:D,Generation!$A:$A,Summary_CDP,Generation!$B:$B,IF($B$54="NEM","*",$B$54),Generation!$C:$C,$H62)</f>
        <v>0</v>
      </c>
      <c r="J62" s="5">
        <f>SUMIFS(Generation!E:E,Generation!$A:$A,Summary_CDP,Generation!$B:$B,IF($B$54="NEM","*",$B$54),Generation!$C:$C,$H62)</f>
        <v>0</v>
      </c>
      <c r="K62" s="5">
        <f>SUMIFS(Generation!F:F,Generation!$A:$A,Summary_CDP,Generation!$B:$B,IF($B$54="NEM","*",$B$54),Generation!$C:$C,$H62)</f>
        <v>0</v>
      </c>
      <c r="L62" s="5">
        <f>SUMIFS(Generation!G:G,Generation!$A:$A,Summary_CDP,Generation!$B:$B,IF($B$54="NEM","*",$B$54),Generation!$C:$C,$H62)</f>
        <v>0</v>
      </c>
      <c r="M62" s="5">
        <f>SUMIFS(Generation!H:H,Generation!$A:$A,Summary_CDP,Generation!$B:$B,IF($B$54="NEM","*",$B$54),Generation!$C:$C,$H62)</f>
        <v>0</v>
      </c>
      <c r="N62" s="5">
        <f>SUMIFS(Generation!I:I,Generation!$A:$A,Summary_CDP,Generation!$B:$B,IF($B$54="NEM","*",$B$54),Generation!$C:$C,$H62)</f>
        <v>0</v>
      </c>
      <c r="O62" s="5">
        <f>SUMIFS(Generation!J:J,Generation!$A:$A,Summary_CDP,Generation!$B:$B,IF($B$54="NEM","*",$B$54),Generation!$C:$C,$H62)</f>
        <v>0</v>
      </c>
      <c r="P62" s="5">
        <f>SUMIFS(Generation!K:K,Generation!$A:$A,Summary_CDP,Generation!$B:$B,IF($B$54="NEM","*",$B$54),Generation!$C:$C,$H62)</f>
        <v>0</v>
      </c>
      <c r="Q62" s="5">
        <f>SUMIFS(Generation!L:L,Generation!$A:$A,Summary_CDP,Generation!$B:$B,IF($B$54="NEM","*",$B$54),Generation!$C:$C,$H62)</f>
        <v>0</v>
      </c>
      <c r="R62" s="5">
        <f>SUMIFS(Generation!M:M,Generation!$A:$A,Summary_CDP,Generation!$B:$B,IF($B$54="NEM","*",$B$54),Generation!$C:$C,$H62)</f>
        <v>0</v>
      </c>
      <c r="S62" s="5">
        <f>SUMIFS(Generation!N:N,Generation!$A:$A,Summary_CDP,Generation!$B:$B,IF($B$54="NEM","*",$B$54),Generation!$C:$C,$H62)</f>
        <v>0</v>
      </c>
      <c r="T62" s="5">
        <f>SUMIFS(Generation!O:O,Generation!$A:$A,Summary_CDP,Generation!$B:$B,IF($B$54="NEM","*",$B$54),Generation!$C:$C,$H62)</f>
        <v>0</v>
      </c>
      <c r="U62" s="5">
        <f>SUMIFS(Generation!P:P,Generation!$A:$A,Summary_CDP,Generation!$B:$B,IF($B$54="NEM","*",$B$54),Generation!$C:$C,$H62)</f>
        <v>0</v>
      </c>
      <c r="V62" s="5">
        <f>SUMIFS(Generation!Q:Q,Generation!$A:$A,Summary_CDP,Generation!$B:$B,IF($B$54="NEM","*",$B$54),Generation!$C:$C,$H62)</f>
        <v>0</v>
      </c>
      <c r="W62" s="5">
        <f>SUMIFS(Generation!R:R,Generation!$A:$A,Summary_CDP,Generation!$B:$B,IF($B$54="NEM","*",$B$54),Generation!$C:$C,$H62)</f>
        <v>0</v>
      </c>
      <c r="X62" s="5">
        <f>SUMIFS(Generation!S:S,Generation!$A:$A,Summary_CDP,Generation!$B:$B,IF($B$54="NEM","*",$B$54),Generation!$C:$C,$H62)</f>
        <v>0</v>
      </c>
      <c r="Y62" s="5">
        <f>SUMIFS(Generation!T:T,Generation!$A:$A,Summary_CDP,Generation!$B:$B,IF($B$54="NEM","*",$B$54),Generation!$C:$C,$H62)</f>
        <v>0</v>
      </c>
      <c r="Z62" s="5">
        <f>SUMIFS(Generation!U:U,Generation!$A:$A,Summary_CDP,Generation!$B:$B,IF($B$54="NEM","*",$B$54),Generation!$C:$C,$H62)</f>
        <v>0</v>
      </c>
      <c r="AA62" s="5">
        <f>SUMIFS(Generation!V:V,Generation!$A:$A,Summary_CDP,Generation!$B:$B,IF($B$54="NEM","*",$B$54),Generation!$C:$C,$H62)</f>
        <v>0</v>
      </c>
      <c r="AB62" s="5">
        <f>SUMIFS(Generation!W:W,Generation!$A:$A,Summary_CDP,Generation!$B:$B,IF($B$54="NEM","*",$B$54),Generation!$C:$C,$H62)</f>
        <v>0</v>
      </c>
      <c r="AC62" s="5">
        <f>SUMIFS(Generation!X:X,Generation!$A:$A,Summary_CDP,Generation!$B:$B,IF($B$54="NEM","*",$B$54),Generation!$C:$C,$H62)</f>
        <v>0</v>
      </c>
      <c r="AD62" s="5">
        <f>SUMIFS(Generation!Y:Y,Generation!$A:$A,Summary_CDP,Generation!$B:$B,IF($B$54="NEM","*",$B$54),Generation!$C:$C,$H62)</f>
        <v>0</v>
      </c>
      <c r="AE62" s="5">
        <f>SUMIFS(Generation!Z:Z,Generation!$A:$A,Summary_CDP,Generation!$B:$B,IF($B$54="NEM","*",$B$54),Generation!$C:$C,$H62)</f>
        <v>0</v>
      </c>
      <c r="AF62" s="5">
        <f>SUMIFS(Generation!AA:AA,Generation!$A:$A,Summary_CDP,Generation!$B:$B,IF($B$54="NEM","*",$B$54),Generation!$C:$C,$H62)</f>
        <v>0</v>
      </c>
      <c r="AG62" s="5">
        <f>SUMIFS(Generation!AB:AB,Generation!$A:$A,Summary_CDP,Generation!$B:$B,IF($B$54="NEM","*",$B$54),Generation!$C:$C,$H62)</f>
        <v>0</v>
      </c>
      <c r="AH62" s="5">
        <f>SUMIFS(Generation!AC:AC,Generation!$A:$A,Summary_CDP,Generation!$B:$B,IF($B$54="NEM","*",$B$54),Generation!$C:$C,$H62)</f>
        <v>0</v>
      </c>
      <c r="AI62" s="5">
        <f>SUMIFS(Generation!AD:AD,Generation!$A:$A,Summary_CDP,Generation!$B:$B,IF($B$54="NEM","*",$B$54),Generation!$C:$C,$H62)</f>
        <v>0</v>
      </c>
      <c r="AJ62" s="5">
        <f>SUMIFS(Generation!AE:AE,Generation!$A:$A,Summary_CDP,Generation!$B:$B,IF($B$54="NEM","*",$B$54),Generation!$C:$C,$H62)</f>
        <v>0</v>
      </c>
    </row>
    <row r="63" spans="1:36" ht="15" customHeight="1">
      <c r="H63" s="9" t="s">
        <v>136</v>
      </c>
      <c r="I63" s="5">
        <f>SUMIFS(Generation!D:D,Generation!$A:$A,Summary_CDP,Generation!$B:$B,IF($B$54="NEM","*",$B$54),Generation!$C:$C,$H63)</f>
        <v>15862.946817910626</v>
      </c>
      <c r="J63" s="5">
        <f>SUMIFS(Generation!E:E,Generation!$A:$A,Summary_CDP,Generation!$B:$B,IF($B$54="NEM","*",$B$54),Generation!$C:$C,$H63)</f>
        <v>15009.419026754902</v>
      </c>
      <c r="K63" s="5">
        <f>SUMIFS(Generation!F:F,Generation!$A:$A,Summary_CDP,Generation!$B:$B,IF($B$54="NEM","*",$B$54),Generation!$C:$C,$H63)</f>
        <v>13327.328104697695</v>
      </c>
      <c r="L63" s="5">
        <f>SUMIFS(Generation!G:G,Generation!$A:$A,Summary_CDP,Generation!$B:$B,IF($B$54="NEM","*",$B$54),Generation!$C:$C,$H63)</f>
        <v>12521.238191669847</v>
      </c>
      <c r="M63" s="5">
        <f>SUMIFS(Generation!H:H,Generation!$A:$A,Summary_CDP,Generation!$B:$B,IF($B$54="NEM","*",$B$54),Generation!$C:$C,$H63)</f>
        <v>13789.559823989526</v>
      </c>
      <c r="N63" s="5">
        <f>SUMIFS(Generation!I:I,Generation!$A:$A,Summary_CDP,Generation!$B:$B,IF($B$54="NEM","*",$B$54),Generation!$C:$C,$H63)</f>
        <v>14013.761659453872</v>
      </c>
      <c r="O63" s="5">
        <f>SUMIFS(Generation!J:J,Generation!$A:$A,Summary_CDP,Generation!$B:$B,IF($B$54="NEM","*",$B$54),Generation!$C:$C,$H63)</f>
        <v>13171.303268520121</v>
      </c>
      <c r="P63" s="5">
        <f>SUMIFS(Generation!K:K,Generation!$A:$A,Summary_CDP,Generation!$B:$B,IF($B$54="NEM","*",$B$54),Generation!$C:$C,$H63)</f>
        <v>14894.162147178184</v>
      </c>
      <c r="Q63" s="5">
        <f>SUMIFS(Generation!L:L,Generation!$A:$A,Summary_CDP,Generation!$B:$B,IF($B$54="NEM","*",$B$54),Generation!$C:$C,$H63)</f>
        <v>11776.890214671197</v>
      </c>
      <c r="R63" s="5">
        <f>SUMIFS(Generation!M:M,Generation!$A:$A,Summary_CDP,Generation!$B:$B,IF($B$54="NEM","*",$B$54),Generation!$C:$C,$H63)</f>
        <v>14603.371058531948</v>
      </c>
      <c r="S63" s="5">
        <f>SUMIFS(Generation!N:N,Generation!$A:$A,Summary_CDP,Generation!$B:$B,IF($B$54="NEM","*",$B$54),Generation!$C:$C,$H63)</f>
        <v>13904.155248699699</v>
      </c>
      <c r="T63" s="5">
        <f>SUMIFS(Generation!O:O,Generation!$A:$A,Summary_CDP,Generation!$B:$B,IF($B$54="NEM","*",$B$54),Generation!$C:$C,$H63)</f>
        <v>14253.904562768535</v>
      </c>
      <c r="U63" s="5">
        <f>SUMIFS(Generation!P:P,Generation!$A:$A,Summary_CDP,Generation!$B:$B,IF($B$54="NEM","*",$B$54),Generation!$C:$C,$H63)</f>
        <v>16420.844843168055</v>
      </c>
      <c r="V63" s="5">
        <f>SUMIFS(Generation!Q:Q,Generation!$A:$A,Summary_CDP,Generation!$B:$B,IF($B$54="NEM","*",$B$54),Generation!$C:$C,$H63)</f>
        <v>14764.013514668921</v>
      </c>
      <c r="W63" s="5">
        <f>SUMIFS(Generation!R:R,Generation!$A:$A,Summary_CDP,Generation!$B:$B,IF($B$54="NEM","*",$B$54),Generation!$C:$C,$H63)</f>
        <v>15098.631493411289</v>
      </c>
      <c r="X63" s="5">
        <f>SUMIFS(Generation!S:S,Generation!$A:$A,Summary_CDP,Generation!$B:$B,IF($B$54="NEM","*",$B$54),Generation!$C:$C,$H63)</f>
        <v>15841.509683406521</v>
      </c>
      <c r="Y63" s="5">
        <f>SUMIFS(Generation!T:T,Generation!$A:$A,Summary_CDP,Generation!$B:$B,IF($B$54="NEM","*",$B$54),Generation!$C:$C,$H63)</f>
        <v>13442.866876456956</v>
      </c>
      <c r="Z63" s="5">
        <f>SUMIFS(Generation!U:U,Generation!$A:$A,Summary_CDP,Generation!$B:$B,IF($B$54="NEM","*",$B$54),Generation!$C:$C,$H63)</f>
        <v>13616.548453496627</v>
      </c>
      <c r="AA63" s="5">
        <f>SUMIFS(Generation!V:V,Generation!$A:$A,Summary_CDP,Generation!$B:$B,IF($B$54="NEM","*",$B$54),Generation!$C:$C,$H63)</f>
        <v>13704.340308395804</v>
      </c>
      <c r="AB63" s="5">
        <f>SUMIFS(Generation!W:W,Generation!$A:$A,Summary_CDP,Generation!$B:$B,IF($B$54="NEM","*",$B$54),Generation!$C:$C,$H63)</f>
        <v>11189.403465021693</v>
      </c>
      <c r="AC63" s="5">
        <f>SUMIFS(Generation!X:X,Generation!$A:$A,Summary_CDP,Generation!$B:$B,IF($B$54="NEM","*",$B$54),Generation!$C:$C,$H63)</f>
        <v>14367.67462314168</v>
      </c>
      <c r="AD63" s="5">
        <f>SUMIFS(Generation!Y:Y,Generation!$A:$A,Summary_CDP,Generation!$B:$B,IF($B$54="NEM","*",$B$54),Generation!$C:$C,$H63)</f>
        <v>14225.188974396458</v>
      </c>
      <c r="AE63" s="5">
        <f>SUMIFS(Generation!Z:Z,Generation!$A:$A,Summary_CDP,Generation!$B:$B,IF($B$54="NEM","*",$B$54),Generation!$C:$C,$H63)</f>
        <v>13209.229330606642</v>
      </c>
      <c r="AF63" s="5">
        <f>SUMIFS(Generation!AA:AA,Generation!$A:$A,Summary_CDP,Generation!$B:$B,IF($B$54="NEM","*",$B$54),Generation!$C:$C,$H63)</f>
        <v>13679.002727131581</v>
      </c>
      <c r="AG63" s="5">
        <f>SUMIFS(Generation!AB:AB,Generation!$A:$A,Summary_CDP,Generation!$B:$B,IF($B$54="NEM","*",$B$54),Generation!$C:$C,$H63)</f>
        <v>13181.919082916127</v>
      </c>
      <c r="AH63" s="5">
        <f>SUMIFS(Generation!AC:AC,Generation!$A:$A,Summary_CDP,Generation!$B:$B,IF($B$54="NEM","*",$B$54),Generation!$C:$C,$H63)</f>
        <v>13774.687747364551</v>
      </c>
      <c r="AI63" s="5">
        <f>SUMIFS(Generation!AD:AD,Generation!$A:$A,Summary_CDP,Generation!$B:$B,IF($B$54="NEM","*",$B$54),Generation!$C:$C,$H63)</f>
        <v>14391.508809229541</v>
      </c>
      <c r="AJ63" s="5">
        <f>SUMIFS(Generation!AE:AE,Generation!$A:$A,Summary_CDP,Generation!$B:$B,IF($B$54="NEM","*",$B$54),Generation!$C:$C,$H63)</f>
        <v>10784.581324384615</v>
      </c>
    </row>
    <row r="64" spans="1:36" ht="15" customHeight="1">
      <c r="H64" s="9" t="s">
        <v>137</v>
      </c>
      <c r="I64" s="5">
        <f>SUMIFS(Generation!D:D,Generation!$A:$A,Summary_CDP,Generation!$B:$B,IF($B$54="NEM","*",$B$54),Generation!$C:$C,$H64)</f>
        <v>1915.180598060625</v>
      </c>
      <c r="J64" s="5">
        <f>SUMIFS(Generation!E:E,Generation!$A:$A,Summary_CDP,Generation!$B:$B,IF($B$54="NEM","*",$B$54),Generation!$C:$C,$H64)</f>
        <v>2448.2013223192203</v>
      </c>
      <c r="K64" s="5">
        <f>SUMIFS(Generation!F:F,Generation!$A:$A,Summary_CDP,Generation!$B:$B,IF($B$54="NEM","*",$B$54),Generation!$C:$C,$H64)</f>
        <v>4749.1357550304547</v>
      </c>
      <c r="L64" s="5">
        <f>SUMIFS(Generation!G:G,Generation!$A:$A,Summary_CDP,Generation!$B:$B,IF($B$54="NEM","*",$B$54),Generation!$C:$C,$H64)</f>
        <v>5531.7658462107056</v>
      </c>
      <c r="M64" s="5">
        <f>SUMIFS(Generation!H:H,Generation!$A:$A,Summary_CDP,Generation!$B:$B,IF($B$54="NEM","*",$B$54),Generation!$C:$C,$H64)</f>
        <v>7023.2492127635442</v>
      </c>
      <c r="N64" s="5">
        <f>SUMIFS(Generation!I:I,Generation!$A:$A,Summary_CDP,Generation!$B:$B,IF($B$54="NEM","*",$B$54),Generation!$C:$C,$H64)</f>
        <v>8080.6015653065424</v>
      </c>
      <c r="O64" s="5">
        <f>SUMIFS(Generation!J:J,Generation!$A:$A,Summary_CDP,Generation!$B:$B,IF($B$54="NEM","*",$B$54),Generation!$C:$C,$H64)</f>
        <v>8451.8519849441855</v>
      </c>
      <c r="P64" s="5">
        <f>SUMIFS(Generation!K:K,Generation!$A:$A,Summary_CDP,Generation!$B:$B,IF($B$54="NEM","*",$B$54),Generation!$C:$C,$H64)</f>
        <v>8656.4044685497756</v>
      </c>
      <c r="Q64" s="5">
        <f>SUMIFS(Generation!L:L,Generation!$A:$A,Summary_CDP,Generation!$B:$B,IF($B$54="NEM","*",$B$54),Generation!$C:$C,$H64)</f>
        <v>8526.2834647573636</v>
      </c>
      <c r="R64" s="5">
        <f>SUMIFS(Generation!M:M,Generation!$A:$A,Summary_CDP,Generation!$B:$B,IF($B$54="NEM","*",$B$54),Generation!$C:$C,$H64)</f>
        <v>8306.830173008475</v>
      </c>
      <c r="S64" s="5">
        <f>SUMIFS(Generation!N:N,Generation!$A:$A,Summary_CDP,Generation!$B:$B,IF($B$54="NEM","*",$B$54),Generation!$C:$C,$H64)</f>
        <v>11015.281970073262</v>
      </c>
      <c r="T64" s="5">
        <f>SUMIFS(Generation!O:O,Generation!$A:$A,Summary_CDP,Generation!$B:$B,IF($B$54="NEM","*",$B$54),Generation!$C:$C,$H64)</f>
        <v>12672.613163536731</v>
      </c>
      <c r="U64" s="5">
        <f>SUMIFS(Generation!P:P,Generation!$A:$A,Summary_CDP,Generation!$B:$B,IF($B$54="NEM","*",$B$54),Generation!$C:$C,$H64)</f>
        <v>15425.890953114867</v>
      </c>
      <c r="V64" s="5">
        <f>SUMIFS(Generation!Q:Q,Generation!$A:$A,Summary_CDP,Generation!$B:$B,IF($B$54="NEM","*",$B$54),Generation!$C:$C,$H64)</f>
        <v>15731.93514959067</v>
      </c>
      <c r="W64" s="5">
        <f>SUMIFS(Generation!R:R,Generation!$A:$A,Summary_CDP,Generation!$B:$B,IF($B$54="NEM","*",$B$54),Generation!$C:$C,$H64)</f>
        <v>18388.997840023821</v>
      </c>
      <c r="X64" s="5">
        <f>SUMIFS(Generation!S:S,Generation!$A:$A,Summary_CDP,Generation!$B:$B,IF($B$54="NEM","*",$B$54),Generation!$C:$C,$H64)</f>
        <v>18888.8911175994</v>
      </c>
      <c r="Y64" s="5">
        <f>SUMIFS(Generation!T:T,Generation!$A:$A,Summary_CDP,Generation!$B:$B,IF($B$54="NEM","*",$B$54),Generation!$C:$C,$H64)</f>
        <v>20757.555435629016</v>
      </c>
      <c r="Z64" s="5">
        <f>SUMIFS(Generation!U:U,Generation!$A:$A,Summary_CDP,Generation!$B:$B,IF($B$54="NEM","*",$B$54),Generation!$C:$C,$H64)</f>
        <v>21973.67637370171</v>
      </c>
      <c r="AA64" s="5">
        <f>SUMIFS(Generation!V:V,Generation!$A:$A,Summary_CDP,Generation!$B:$B,IF($B$54="NEM","*",$B$54),Generation!$C:$C,$H64)</f>
        <v>22537.697177054233</v>
      </c>
      <c r="AB64" s="5">
        <f>SUMIFS(Generation!W:W,Generation!$A:$A,Summary_CDP,Generation!$B:$B,IF($B$54="NEM","*",$B$54),Generation!$C:$C,$H64)</f>
        <v>22335.538117799726</v>
      </c>
      <c r="AC64" s="5">
        <f>SUMIFS(Generation!X:X,Generation!$A:$A,Summary_CDP,Generation!$B:$B,IF($B$54="NEM","*",$B$54),Generation!$C:$C,$H64)</f>
        <v>22107.366184324597</v>
      </c>
      <c r="AD64" s="5">
        <f>SUMIFS(Generation!Y:Y,Generation!$A:$A,Summary_CDP,Generation!$B:$B,IF($B$54="NEM","*",$B$54),Generation!$C:$C,$H64)</f>
        <v>22815.417088245562</v>
      </c>
      <c r="AE64" s="5">
        <f>SUMIFS(Generation!Z:Z,Generation!$A:$A,Summary_CDP,Generation!$B:$B,IF($B$54="NEM","*",$B$54),Generation!$C:$C,$H64)</f>
        <v>25601.094264639214</v>
      </c>
      <c r="AF64" s="5">
        <f>SUMIFS(Generation!AA:AA,Generation!$A:$A,Summary_CDP,Generation!$B:$B,IF($B$54="NEM","*",$B$54),Generation!$C:$C,$H64)</f>
        <v>28685.990561261569</v>
      </c>
      <c r="AG64" s="5">
        <f>SUMIFS(Generation!AB:AB,Generation!$A:$A,Summary_CDP,Generation!$B:$B,IF($B$54="NEM","*",$B$54),Generation!$C:$C,$H64)</f>
        <v>31811.416072639415</v>
      </c>
      <c r="AH64" s="5">
        <f>SUMIFS(Generation!AC:AC,Generation!$A:$A,Summary_CDP,Generation!$B:$B,IF($B$54="NEM","*",$B$54),Generation!$C:$C,$H64)</f>
        <v>35627.401844850639</v>
      </c>
      <c r="AI64" s="5">
        <f>SUMIFS(Generation!AD:AD,Generation!$A:$A,Summary_CDP,Generation!$B:$B,IF($B$54="NEM","*",$B$54),Generation!$C:$C,$H64)</f>
        <v>41528.122047282712</v>
      </c>
      <c r="AJ64" s="5">
        <f>SUMIFS(Generation!AE:AE,Generation!$A:$A,Summary_CDP,Generation!$B:$B,IF($B$54="NEM","*",$B$54),Generation!$C:$C,$H64)</f>
        <v>45162.797669436797</v>
      </c>
    </row>
    <row r="65" spans="8:40" ht="15" customHeight="1">
      <c r="H65" s="9" t="s">
        <v>138</v>
      </c>
      <c r="I65" s="5">
        <f>SUMIFS(Generation!D:D,Generation!$A:$A,Summary_CDP,Generation!$B:$B,IF($B$54="NEM","*",$B$54),Generation!$C:$C,$H65)</f>
        <v>138.58334858110001</v>
      </c>
      <c r="J65" s="5">
        <f>SUMIFS(Generation!E:E,Generation!$A:$A,Summary_CDP,Generation!$B:$B,IF($B$54="NEM","*",$B$54),Generation!$C:$C,$H65)</f>
        <v>260.04810418939007</v>
      </c>
      <c r="K65" s="5">
        <f>SUMIFS(Generation!F:F,Generation!$A:$A,Summary_CDP,Generation!$B:$B,IF($B$54="NEM","*",$B$54),Generation!$C:$C,$H65)</f>
        <v>327.22167672539496</v>
      </c>
      <c r="L65" s="5">
        <f>SUMIFS(Generation!G:G,Generation!$A:$A,Summary_CDP,Generation!$B:$B,IF($B$54="NEM","*",$B$54),Generation!$C:$C,$H65)</f>
        <v>496.11798111285492</v>
      </c>
      <c r="M65" s="5">
        <f>SUMIFS(Generation!H:H,Generation!$A:$A,Summary_CDP,Generation!$B:$B,IF($B$54="NEM","*",$B$54),Generation!$C:$C,$H65)</f>
        <v>680.11474126844519</v>
      </c>
      <c r="N65" s="5">
        <f>SUMIFS(Generation!I:I,Generation!$A:$A,Summary_CDP,Generation!$B:$B,IF($B$54="NEM","*",$B$54),Generation!$C:$C,$H65)</f>
        <v>876.79940835688546</v>
      </c>
      <c r="O65" s="5">
        <f>SUMIFS(Generation!J:J,Generation!$A:$A,Summary_CDP,Generation!$B:$B,IF($B$54="NEM","*",$B$54),Generation!$C:$C,$H65)</f>
        <v>1250.6777486073399</v>
      </c>
      <c r="P65" s="5">
        <f>SUMIFS(Generation!K:K,Generation!$A:$A,Summary_CDP,Generation!$B:$B,IF($B$54="NEM","*",$B$54),Generation!$C:$C,$H65)</f>
        <v>1411.793062147515</v>
      </c>
      <c r="Q65" s="5">
        <f>SUMIFS(Generation!L:L,Generation!$A:$A,Summary_CDP,Generation!$B:$B,IF($B$54="NEM","*",$B$54),Generation!$C:$C,$H65)</f>
        <v>1815.796443488196</v>
      </c>
      <c r="R65" s="5">
        <f>SUMIFS(Generation!M:M,Generation!$A:$A,Summary_CDP,Generation!$B:$B,IF($B$54="NEM","*",$B$54),Generation!$C:$C,$H65)</f>
        <v>1907.62066796052</v>
      </c>
      <c r="S65" s="5">
        <f>SUMIFS(Generation!N:N,Generation!$A:$A,Summary_CDP,Generation!$B:$B,IF($B$54="NEM","*",$B$54),Generation!$C:$C,$H65)</f>
        <v>2211.179730000285</v>
      </c>
      <c r="T65" s="5">
        <f>SUMIFS(Generation!O:O,Generation!$A:$A,Summary_CDP,Generation!$B:$B,IF($B$54="NEM","*",$B$54),Generation!$C:$C,$H65)</f>
        <v>2993.6332426950707</v>
      </c>
      <c r="U65" s="5">
        <f>SUMIFS(Generation!P:P,Generation!$A:$A,Summary_CDP,Generation!$B:$B,IF($B$54="NEM","*",$B$54),Generation!$C:$C,$H65)</f>
        <v>3585.9194857811199</v>
      </c>
      <c r="V65" s="5">
        <f>SUMIFS(Generation!Q:Q,Generation!$A:$A,Summary_CDP,Generation!$B:$B,IF($B$54="NEM","*",$B$54),Generation!$C:$C,$H65)</f>
        <v>4337.4543550138496</v>
      </c>
      <c r="W65" s="5">
        <f>SUMIFS(Generation!R:R,Generation!$A:$A,Summary_CDP,Generation!$B:$B,IF($B$54="NEM","*",$B$54),Generation!$C:$C,$H65)</f>
        <v>5261.6641781795224</v>
      </c>
      <c r="X65" s="5">
        <f>SUMIFS(Generation!S:S,Generation!$A:$A,Summary_CDP,Generation!$B:$B,IF($B$54="NEM","*",$B$54),Generation!$C:$C,$H65)</f>
        <v>6422.3354761383707</v>
      </c>
      <c r="Y65" s="5">
        <f>SUMIFS(Generation!T:T,Generation!$A:$A,Summary_CDP,Generation!$B:$B,IF($B$54="NEM","*",$B$54),Generation!$C:$C,$H65)</f>
        <v>6751.0786629644945</v>
      </c>
      <c r="Z65" s="5">
        <f>SUMIFS(Generation!U:U,Generation!$A:$A,Summary_CDP,Generation!$B:$B,IF($B$54="NEM","*",$B$54),Generation!$C:$C,$H65)</f>
        <v>7464.1447796907441</v>
      </c>
      <c r="AA65" s="5">
        <f>SUMIFS(Generation!V:V,Generation!$A:$A,Summary_CDP,Generation!$B:$B,IF($B$54="NEM","*",$B$54),Generation!$C:$C,$H65)</f>
        <v>8759.7386246024525</v>
      </c>
      <c r="AB65" s="5">
        <f>SUMIFS(Generation!W:W,Generation!$A:$A,Summary_CDP,Generation!$B:$B,IF($B$54="NEM","*",$B$54),Generation!$C:$C,$H65)</f>
        <v>10109.106229476809</v>
      </c>
      <c r="AC65" s="5">
        <f>SUMIFS(Generation!X:X,Generation!$A:$A,Summary_CDP,Generation!$B:$B,IF($B$54="NEM","*",$B$54),Generation!$C:$C,$H65)</f>
        <v>10305.816330726981</v>
      </c>
      <c r="AD65" s="5">
        <f>SUMIFS(Generation!Y:Y,Generation!$A:$A,Summary_CDP,Generation!$B:$B,IF($B$54="NEM","*",$B$54),Generation!$C:$C,$H65)</f>
        <v>11493.036859223257</v>
      </c>
      <c r="AE65" s="5">
        <f>SUMIFS(Generation!Z:Z,Generation!$A:$A,Summary_CDP,Generation!$B:$B,IF($B$54="NEM","*",$B$54),Generation!$C:$C,$H65)</f>
        <v>13965.753856412377</v>
      </c>
      <c r="AF65" s="5">
        <f>SUMIFS(Generation!AA:AA,Generation!$A:$A,Summary_CDP,Generation!$B:$B,IF($B$54="NEM","*",$B$54),Generation!$C:$C,$H65)</f>
        <v>15993.65103416051</v>
      </c>
      <c r="AG65" s="5">
        <f>SUMIFS(Generation!AB:AB,Generation!$A:$A,Summary_CDP,Generation!$B:$B,IF($B$54="NEM","*",$B$54),Generation!$C:$C,$H65)</f>
        <v>18089.93856901359</v>
      </c>
      <c r="AH65" s="5">
        <f>SUMIFS(Generation!AC:AC,Generation!$A:$A,Summary_CDP,Generation!$B:$B,IF($B$54="NEM","*",$B$54),Generation!$C:$C,$H65)</f>
        <v>19468.344031161068</v>
      </c>
      <c r="AI65" s="5">
        <f>SUMIFS(Generation!AD:AD,Generation!$A:$A,Summary_CDP,Generation!$B:$B,IF($B$54="NEM","*",$B$54),Generation!$C:$C,$H65)</f>
        <v>20783.933598989352</v>
      </c>
      <c r="AJ65" s="5">
        <f>SUMIFS(Generation!AE:AE,Generation!$A:$A,Summary_CDP,Generation!$B:$B,IF($B$54="NEM","*",$B$54),Generation!$C:$C,$H65)</f>
        <v>21738.845628239447</v>
      </c>
    </row>
    <row r="66" spans="8:40" ht="15" customHeight="1">
      <c r="H66" s="9" t="s">
        <v>139</v>
      </c>
      <c r="I66" s="5">
        <f>SUMIFS(Generation!D:D,Generation!$A:$A,Summary_CDP,Generation!$B:$B,IF($B$54="NEM","*",$B$54),Generation!$C:$C,$H66)</f>
        <v>295.94691677451397</v>
      </c>
      <c r="J66" s="5">
        <f>SUMIFS(Generation!E:E,Generation!$A:$A,Summary_CDP,Generation!$B:$B,IF($B$54="NEM","*",$B$54),Generation!$C:$C,$H66)</f>
        <v>378.73009655474698</v>
      </c>
      <c r="K66" s="5">
        <f>SUMIFS(Generation!F:F,Generation!$A:$A,Summary_CDP,Generation!$B:$B,IF($B$54="NEM","*",$B$54),Generation!$C:$C,$H66)</f>
        <v>483.27107158147959</v>
      </c>
      <c r="L66" s="5">
        <f>SUMIFS(Generation!G:G,Generation!$A:$A,Summary_CDP,Generation!$B:$B,IF($B$54="NEM","*",$B$54),Generation!$C:$C,$H66)</f>
        <v>611.29484392731842</v>
      </c>
      <c r="M66" s="5">
        <f>SUMIFS(Generation!H:H,Generation!$A:$A,Summary_CDP,Generation!$B:$B,IF($B$54="NEM","*",$B$54),Generation!$C:$C,$H66)</f>
        <v>752.76710354096394</v>
      </c>
      <c r="N66" s="5">
        <f>SUMIFS(Generation!I:I,Generation!$A:$A,Summary_CDP,Generation!$B:$B,IF($B$54="NEM","*",$B$54),Generation!$C:$C,$H66)</f>
        <v>885.41721786679204</v>
      </c>
      <c r="O66" s="5">
        <f>SUMIFS(Generation!J:J,Generation!$A:$A,Summary_CDP,Generation!$B:$B,IF($B$54="NEM","*",$B$54),Generation!$C:$C,$H66)</f>
        <v>1033.7159813584565</v>
      </c>
      <c r="P66" s="5">
        <f>SUMIFS(Generation!K:K,Generation!$A:$A,Summary_CDP,Generation!$B:$B,IF($B$54="NEM","*",$B$54),Generation!$C:$C,$H66)</f>
        <v>1196.4564042716568</v>
      </c>
      <c r="Q66" s="5">
        <f>SUMIFS(Generation!L:L,Generation!$A:$A,Summary_CDP,Generation!$B:$B,IF($B$54="NEM","*",$B$54),Generation!$C:$C,$H66)</f>
        <v>1398.4530756867496</v>
      </c>
      <c r="R66" s="5">
        <f>SUMIFS(Generation!M:M,Generation!$A:$A,Summary_CDP,Generation!$B:$B,IF($B$54="NEM","*",$B$54),Generation!$C:$C,$H66)</f>
        <v>1638.2749079118428</v>
      </c>
      <c r="S66" s="5">
        <f>SUMIFS(Generation!N:N,Generation!$A:$A,Summary_CDP,Generation!$B:$B,IF($B$54="NEM","*",$B$54),Generation!$C:$C,$H66)</f>
        <v>1901.6316178690338</v>
      </c>
      <c r="T66" s="5">
        <f>SUMIFS(Generation!O:O,Generation!$A:$A,Summary_CDP,Generation!$B:$B,IF($B$54="NEM","*",$B$54),Generation!$C:$C,$H66)</f>
        <v>2165.9275105730985</v>
      </c>
      <c r="U66" s="5">
        <f>SUMIFS(Generation!P:P,Generation!$A:$A,Summary_CDP,Generation!$B:$B,IF($B$54="NEM","*",$B$54),Generation!$C:$C,$H66)</f>
        <v>2444.9046586565082</v>
      </c>
      <c r="V66" s="5">
        <f>SUMIFS(Generation!Q:Q,Generation!$A:$A,Summary_CDP,Generation!$B:$B,IF($B$54="NEM","*",$B$54),Generation!$C:$C,$H66)</f>
        <v>2678.2460749450838</v>
      </c>
      <c r="W66" s="5">
        <f>SUMIFS(Generation!R:R,Generation!$A:$A,Summary_CDP,Generation!$B:$B,IF($B$54="NEM","*",$B$54),Generation!$C:$C,$H66)</f>
        <v>2928.1965570925654</v>
      </c>
      <c r="X66" s="5">
        <f>SUMIFS(Generation!S:S,Generation!$A:$A,Summary_CDP,Generation!$B:$B,IF($B$54="NEM","*",$B$54),Generation!$C:$C,$H66)</f>
        <v>3143.7676558248713</v>
      </c>
      <c r="Y66" s="5">
        <f>SUMIFS(Generation!T:T,Generation!$A:$A,Summary_CDP,Generation!$B:$B,IF($B$54="NEM","*",$B$54),Generation!$C:$C,$H66)</f>
        <v>3355.8881709981833</v>
      </c>
      <c r="Z66" s="5">
        <f>SUMIFS(Generation!U:U,Generation!$A:$A,Summary_CDP,Generation!$B:$B,IF($B$54="NEM","*",$B$54),Generation!$C:$C,$H66)</f>
        <v>3491.6339317451138</v>
      </c>
      <c r="AA66" s="5">
        <f>SUMIFS(Generation!V:V,Generation!$A:$A,Summary_CDP,Generation!$B:$B,IF($B$54="NEM","*",$B$54),Generation!$C:$C,$H66)</f>
        <v>3639.1328242978302</v>
      </c>
      <c r="AB66" s="5">
        <f>SUMIFS(Generation!W:W,Generation!$A:$A,Summary_CDP,Generation!$B:$B,IF($B$54="NEM","*",$B$54),Generation!$C:$C,$H66)</f>
        <v>3752.0718118545128</v>
      </c>
      <c r="AC66" s="5">
        <f>SUMIFS(Generation!X:X,Generation!$A:$A,Summary_CDP,Generation!$B:$B,IF($B$54="NEM","*",$B$54),Generation!$C:$C,$H66)</f>
        <v>3848.4174140410223</v>
      </c>
      <c r="AD66" s="5">
        <f>SUMIFS(Generation!Y:Y,Generation!$A:$A,Summary_CDP,Generation!$B:$B,IF($B$54="NEM","*",$B$54),Generation!$C:$C,$H66)</f>
        <v>3889.8426061047285</v>
      </c>
      <c r="AE66" s="5">
        <f>SUMIFS(Generation!Z:Z,Generation!$A:$A,Summary_CDP,Generation!$B:$B,IF($B$54="NEM","*",$B$54),Generation!$C:$C,$H66)</f>
        <v>3920.2191560196843</v>
      </c>
      <c r="AF66" s="5">
        <f>SUMIFS(Generation!AA:AA,Generation!$A:$A,Summary_CDP,Generation!$B:$B,IF($B$54="NEM","*",$B$54),Generation!$C:$C,$H66)</f>
        <v>3955.5400779215042</v>
      </c>
      <c r="AG66" s="5">
        <f>SUMIFS(Generation!AB:AB,Generation!$A:$A,Summary_CDP,Generation!$B:$B,IF($B$54="NEM","*",$B$54),Generation!$C:$C,$H66)</f>
        <v>3957.9263306359371</v>
      </c>
      <c r="AH66" s="5">
        <f>SUMIFS(Generation!AC:AC,Generation!$A:$A,Summary_CDP,Generation!$B:$B,IF($B$54="NEM","*",$B$54),Generation!$C:$C,$H66)</f>
        <v>3932.6321059689258</v>
      </c>
      <c r="AI66" s="5">
        <f>SUMIFS(Generation!AD:AD,Generation!$A:$A,Summary_CDP,Generation!$B:$B,IF($B$54="NEM","*",$B$54),Generation!$C:$C,$H66)</f>
        <v>3896.2275363681274</v>
      </c>
      <c r="AJ66" s="5">
        <f>SUMIFS(Generation!AE:AE,Generation!$A:$A,Summary_CDP,Generation!$B:$B,IF($B$54="NEM","*",$B$54),Generation!$C:$C,$H66)</f>
        <v>3970.3748482662832</v>
      </c>
    </row>
    <row r="67" spans="8:40" ht="15" customHeight="1">
      <c r="H67" s="9" t="s">
        <v>140</v>
      </c>
      <c r="I67" s="5">
        <f>SUMIFS(Generation!D:D,Generation!$A:$A,Summary_CDP,Generation!$B:$B,IF($B$54="NEM","*",$B$54),Generation!$C:$C,$H67)</f>
        <v>0</v>
      </c>
      <c r="J67" s="5">
        <f>SUMIFS(Generation!E:E,Generation!$A:$A,Summary_CDP,Generation!$B:$B,IF($B$54="NEM","*",$B$54),Generation!$C:$C,$H67)</f>
        <v>0</v>
      </c>
      <c r="K67" s="5">
        <f>SUMIFS(Generation!F:F,Generation!$A:$A,Summary_CDP,Generation!$B:$B,IF($B$54="NEM","*",$B$54),Generation!$C:$C,$H67)</f>
        <v>0</v>
      </c>
      <c r="L67" s="5">
        <f>SUMIFS(Generation!G:G,Generation!$A:$A,Summary_CDP,Generation!$B:$B,IF($B$54="NEM","*",$B$54),Generation!$C:$C,$H67)</f>
        <v>0</v>
      </c>
      <c r="M67" s="5">
        <f>SUMIFS(Generation!H:H,Generation!$A:$A,Summary_CDP,Generation!$B:$B,IF($B$54="NEM","*",$B$54),Generation!$C:$C,$H67)</f>
        <v>0</v>
      </c>
      <c r="N67" s="5">
        <f>SUMIFS(Generation!I:I,Generation!$A:$A,Summary_CDP,Generation!$B:$B,IF($B$54="NEM","*",$B$54),Generation!$C:$C,$H67)</f>
        <v>0</v>
      </c>
      <c r="O67" s="5">
        <f>SUMIFS(Generation!J:J,Generation!$A:$A,Summary_CDP,Generation!$B:$B,IF($B$54="NEM","*",$B$54),Generation!$C:$C,$H67)</f>
        <v>0</v>
      </c>
      <c r="P67" s="5">
        <f>SUMIFS(Generation!K:K,Generation!$A:$A,Summary_CDP,Generation!$B:$B,IF($B$54="NEM","*",$B$54),Generation!$C:$C,$H67)</f>
        <v>0</v>
      </c>
      <c r="Q67" s="5">
        <f>SUMIFS(Generation!L:L,Generation!$A:$A,Summary_CDP,Generation!$B:$B,IF($B$54="NEM","*",$B$54),Generation!$C:$C,$H67)</f>
        <v>0</v>
      </c>
      <c r="R67" s="5">
        <f>SUMIFS(Generation!M:M,Generation!$A:$A,Summary_CDP,Generation!$B:$B,IF($B$54="NEM","*",$B$54),Generation!$C:$C,$H67)</f>
        <v>0</v>
      </c>
      <c r="S67" s="5">
        <f>SUMIFS(Generation!N:N,Generation!$A:$A,Summary_CDP,Generation!$B:$B,IF($B$54="NEM","*",$B$54),Generation!$C:$C,$H67)</f>
        <v>0</v>
      </c>
      <c r="T67" s="5">
        <f>SUMIFS(Generation!O:O,Generation!$A:$A,Summary_CDP,Generation!$B:$B,IF($B$54="NEM","*",$B$54),Generation!$C:$C,$H67)</f>
        <v>0</v>
      </c>
      <c r="U67" s="5">
        <f>SUMIFS(Generation!P:P,Generation!$A:$A,Summary_CDP,Generation!$B:$B,IF($B$54="NEM","*",$B$54),Generation!$C:$C,$H67)</f>
        <v>0</v>
      </c>
      <c r="V67" s="5">
        <f>SUMIFS(Generation!Q:Q,Generation!$A:$A,Summary_CDP,Generation!$B:$B,IF($B$54="NEM","*",$B$54),Generation!$C:$C,$H67)</f>
        <v>0</v>
      </c>
      <c r="W67" s="5">
        <f>SUMIFS(Generation!R:R,Generation!$A:$A,Summary_CDP,Generation!$B:$B,IF($B$54="NEM","*",$B$54),Generation!$C:$C,$H67)</f>
        <v>0</v>
      </c>
      <c r="X67" s="5">
        <f>SUMIFS(Generation!S:S,Generation!$A:$A,Summary_CDP,Generation!$B:$B,IF($B$54="NEM","*",$B$54),Generation!$C:$C,$H67)</f>
        <v>0</v>
      </c>
      <c r="Y67" s="5">
        <f>SUMIFS(Generation!T:T,Generation!$A:$A,Summary_CDP,Generation!$B:$B,IF($B$54="NEM","*",$B$54),Generation!$C:$C,$H67)</f>
        <v>0</v>
      </c>
      <c r="Z67" s="5">
        <f>SUMIFS(Generation!U:U,Generation!$A:$A,Summary_CDP,Generation!$B:$B,IF($B$54="NEM","*",$B$54),Generation!$C:$C,$H67)</f>
        <v>0</v>
      </c>
      <c r="AA67" s="5">
        <f>SUMIFS(Generation!V:V,Generation!$A:$A,Summary_CDP,Generation!$B:$B,IF($B$54="NEM","*",$B$54),Generation!$C:$C,$H67)</f>
        <v>0</v>
      </c>
      <c r="AB67" s="5">
        <f>SUMIFS(Generation!W:W,Generation!$A:$A,Summary_CDP,Generation!$B:$B,IF($B$54="NEM","*",$B$54),Generation!$C:$C,$H67)</f>
        <v>0</v>
      </c>
      <c r="AC67" s="5">
        <f>SUMIFS(Generation!X:X,Generation!$A:$A,Summary_CDP,Generation!$B:$B,IF($B$54="NEM","*",$B$54),Generation!$C:$C,$H67)</f>
        <v>0</v>
      </c>
      <c r="AD67" s="5">
        <f>SUMIFS(Generation!Y:Y,Generation!$A:$A,Summary_CDP,Generation!$B:$B,IF($B$54="NEM","*",$B$54),Generation!$C:$C,$H67)</f>
        <v>0</v>
      </c>
      <c r="AE67" s="5">
        <f>SUMIFS(Generation!Z:Z,Generation!$A:$A,Summary_CDP,Generation!$B:$B,IF($B$54="NEM","*",$B$54),Generation!$C:$C,$H67)</f>
        <v>0</v>
      </c>
      <c r="AF67" s="5">
        <f>SUMIFS(Generation!AA:AA,Generation!$A:$A,Summary_CDP,Generation!$B:$B,IF($B$54="NEM","*",$B$54),Generation!$C:$C,$H67)</f>
        <v>0</v>
      </c>
      <c r="AG67" s="5">
        <f>SUMIFS(Generation!AB:AB,Generation!$A:$A,Summary_CDP,Generation!$B:$B,IF($B$54="NEM","*",$B$54),Generation!$C:$C,$H67)</f>
        <v>0</v>
      </c>
      <c r="AH67" s="5">
        <f>SUMIFS(Generation!AC:AC,Generation!$A:$A,Summary_CDP,Generation!$B:$B,IF($B$54="NEM","*",$B$54),Generation!$C:$C,$H67)</f>
        <v>0</v>
      </c>
      <c r="AI67" s="5">
        <f>SUMIFS(Generation!AD:AD,Generation!$A:$A,Summary_CDP,Generation!$B:$B,IF($B$54="NEM","*",$B$54),Generation!$C:$C,$H67)</f>
        <v>0</v>
      </c>
      <c r="AJ67" s="5">
        <f>SUMIFS(Generation!AE:AE,Generation!$A:$A,Summary_CDP,Generation!$B:$B,IF($B$54="NEM","*",$B$54),Generation!$C:$C,$H67)</f>
        <v>0</v>
      </c>
    </row>
    <row r="68" spans="8:40" ht="15" customHeight="1">
      <c r="H68" s="9" t="s">
        <v>141</v>
      </c>
      <c r="I68" s="5">
        <f>SUMIFS(Generation!D:D,Generation!$A:$A,Summary_CDP,Generation!$B:$B,IF($B$54="NEM","*",$B$54),Generation!$C:$C,$H68)</f>
        <v>0</v>
      </c>
      <c r="J68" s="5">
        <f>SUMIFS(Generation!E:E,Generation!$A:$A,Summary_CDP,Generation!$B:$B,IF($B$54="NEM","*",$B$54),Generation!$C:$C,$H68)</f>
        <v>0</v>
      </c>
      <c r="K68" s="5">
        <f>SUMIFS(Generation!F:F,Generation!$A:$A,Summary_CDP,Generation!$B:$B,IF($B$54="NEM","*",$B$54),Generation!$C:$C,$H68)</f>
        <v>0</v>
      </c>
      <c r="L68" s="5">
        <f>SUMIFS(Generation!G:G,Generation!$A:$A,Summary_CDP,Generation!$B:$B,IF($B$54="NEM","*",$B$54),Generation!$C:$C,$H68)</f>
        <v>0</v>
      </c>
      <c r="M68" s="5">
        <f>SUMIFS(Generation!H:H,Generation!$A:$A,Summary_CDP,Generation!$B:$B,IF($B$54="NEM","*",$B$54),Generation!$C:$C,$H68)</f>
        <v>0</v>
      </c>
      <c r="N68" s="5">
        <f>SUMIFS(Generation!I:I,Generation!$A:$A,Summary_CDP,Generation!$B:$B,IF($B$54="NEM","*",$B$54),Generation!$C:$C,$H68)</f>
        <v>0</v>
      </c>
      <c r="O68" s="5">
        <f>SUMIFS(Generation!J:J,Generation!$A:$A,Summary_CDP,Generation!$B:$B,IF($B$54="NEM","*",$B$54),Generation!$C:$C,$H68)</f>
        <v>0</v>
      </c>
      <c r="P68" s="5">
        <f>SUMIFS(Generation!K:K,Generation!$A:$A,Summary_CDP,Generation!$B:$B,IF($B$54="NEM","*",$B$54),Generation!$C:$C,$H68)</f>
        <v>0</v>
      </c>
      <c r="Q68" s="5">
        <f>SUMIFS(Generation!L:L,Generation!$A:$A,Summary_CDP,Generation!$B:$B,IF($B$54="NEM","*",$B$54),Generation!$C:$C,$H68)</f>
        <v>0</v>
      </c>
      <c r="R68" s="5">
        <f>SUMIFS(Generation!M:M,Generation!$A:$A,Summary_CDP,Generation!$B:$B,IF($B$54="NEM","*",$B$54),Generation!$C:$C,$H68)</f>
        <v>0</v>
      </c>
      <c r="S68" s="5">
        <f>SUMIFS(Generation!N:N,Generation!$A:$A,Summary_CDP,Generation!$B:$B,IF($B$54="NEM","*",$B$54),Generation!$C:$C,$H68)</f>
        <v>0</v>
      </c>
      <c r="T68" s="5">
        <f>SUMIFS(Generation!O:O,Generation!$A:$A,Summary_CDP,Generation!$B:$B,IF($B$54="NEM","*",$B$54),Generation!$C:$C,$H68)</f>
        <v>6.3256000000000005E-7</v>
      </c>
      <c r="U68" s="5">
        <f>SUMIFS(Generation!P:P,Generation!$A:$A,Summary_CDP,Generation!$B:$B,IF($B$54="NEM","*",$B$54),Generation!$C:$C,$H68)</f>
        <v>3.7258999999999998E-7</v>
      </c>
      <c r="V68" s="5">
        <f>SUMIFS(Generation!Q:Q,Generation!$A:$A,Summary_CDP,Generation!$B:$B,IF($B$54="NEM","*",$B$54),Generation!$C:$C,$H68)</f>
        <v>1.09139E-6</v>
      </c>
      <c r="W68" s="5">
        <f>SUMIFS(Generation!R:R,Generation!$A:$A,Summary_CDP,Generation!$B:$B,IF($B$54="NEM","*",$B$54),Generation!$C:$C,$H68)</f>
        <v>2.9982899999999999E-6</v>
      </c>
      <c r="X68" s="5">
        <f>SUMIFS(Generation!S:S,Generation!$A:$A,Summary_CDP,Generation!$B:$B,IF($B$54="NEM","*",$B$54),Generation!$C:$C,$H68)</f>
        <v>2.0409049999999989E-6</v>
      </c>
      <c r="Y68" s="5">
        <f>SUMIFS(Generation!T:T,Generation!$A:$A,Summary_CDP,Generation!$B:$B,IF($B$54="NEM","*",$B$54),Generation!$C:$C,$H68)</f>
        <v>2.573539999999999E-6</v>
      </c>
      <c r="Z68" s="5">
        <f>SUMIFS(Generation!U:U,Generation!$A:$A,Summary_CDP,Generation!$B:$B,IF($B$54="NEM","*",$B$54),Generation!$C:$C,$H68)</f>
        <v>2.7354000000000009E-6</v>
      </c>
      <c r="AA68" s="5">
        <f>SUMIFS(Generation!V:V,Generation!$A:$A,Summary_CDP,Generation!$B:$B,IF($B$54="NEM","*",$B$54),Generation!$C:$C,$H68)</f>
        <v>2.2473000000000009E-6</v>
      </c>
      <c r="AB68" s="5">
        <f>SUMIFS(Generation!W:W,Generation!$A:$A,Summary_CDP,Generation!$B:$B,IF($B$54="NEM","*",$B$54),Generation!$C:$C,$H68)</f>
        <v>2.8644550000000001E-6</v>
      </c>
      <c r="AC68" s="5">
        <f>SUMIFS(Generation!X:X,Generation!$A:$A,Summary_CDP,Generation!$B:$B,IF($B$54="NEM","*",$B$54),Generation!$C:$C,$H68)</f>
        <v>3.505664999999999E-6</v>
      </c>
      <c r="AD68" s="5">
        <f>SUMIFS(Generation!Y:Y,Generation!$A:$A,Summary_CDP,Generation!$B:$B,IF($B$54="NEM","*",$B$54),Generation!$C:$C,$H68)</f>
        <v>1.2229409999999999E-5</v>
      </c>
      <c r="AE68" s="5">
        <f>SUMIFS(Generation!Z:Z,Generation!$A:$A,Summary_CDP,Generation!$B:$B,IF($B$54="NEM","*",$B$54),Generation!$C:$C,$H68)</f>
        <v>2.1110125000000012E-5</v>
      </c>
      <c r="AF68" s="5">
        <f>SUMIFS(Generation!AA:AA,Generation!$A:$A,Summary_CDP,Generation!$B:$B,IF($B$54="NEM","*",$B$54),Generation!$C:$C,$H68)</f>
        <v>2.181382500000001E-5</v>
      </c>
      <c r="AG68" s="5">
        <f>SUMIFS(Generation!AB:AB,Generation!$A:$A,Summary_CDP,Generation!$B:$B,IF($B$54="NEM","*",$B$54),Generation!$C:$C,$H68)</f>
        <v>3.8182825000000018E-5</v>
      </c>
      <c r="AH68" s="5">
        <f>SUMIFS(Generation!AC:AC,Generation!$A:$A,Summary_CDP,Generation!$B:$B,IF($B$54="NEM","*",$B$54),Generation!$C:$C,$H68)</f>
        <v>1.4976755999999999E-4</v>
      </c>
      <c r="AI68" s="5">
        <f>SUMIFS(Generation!AD:AD,Generation!$A:$A,Summary_CDP,Generation!$B:$B,IF($B$54="NEM","*",$B$54),Generation!$C:$C,$H68)</f>
        <v>1150.1967219007161</v>
      </c>
      <c r="AJ68" s="5">
        <f>SUMIFS(Generation!AE:AE,Generation!$A:$A,Summary_CDP,Generation!$B:$B,IF($B$54="NEM","*",$B$54),Generation!$C:$C,$H68)</f>
        <v>1195.737394536055</v>
      </c>
    </row>
    <row r="69" spans="8:40" ht="15" customHeight="1">
      <c r="H69" s="9" t="s">
        <v>142</v>
      </c>
      <c r="I69" s="5">
        <f>SUMIFS(Generation!D:D,Generation!$A:$A,Summary_CDP,Generation!$B:$B,IF($B$54="NEM","*",$B$54),Generation!$C:$C,$H69)</f>
        <v>30245.005241093277</v>
      </c>
      <c r="J69" s="5">
        <f>SUMIFS(Generation!E:E,Generation!$A:$A,Summary_CDP,Generation!$B:$B,IF($B$54="NEM","*",$B$54),Generation!$C:$C,$H69)</f>
        <v>38159.857509064808</v>
      </c>
      <c r="K69" s="5">
        <f>SUMIFS(Generation!F:F,Generation!$A:$A,Summary_CDP,Generation!$B:$B,IF($B$54="NEM","*",$B$54),Generation!$C:$C,$H69)</f>
        <v>40834.432192852648</v>
      </c>
      <c r="L69" s="5">
        <f>SUMIFS(Generation!G:G,Generation!$A:$A,Summary_CDP,Generation!$B:$B,IF($B$54="NEM","*",$B$54),Generation!$C:$C,$H69)</f>
        <v>46103.835099530959</v>
      </c>
      <c r="M69" s="5">
        <f>SUMIFS(Generation!H:H,Generation!$A:$A,Summary_CDP,Generation!$B:$B,IF($B$54="NEM","*",$B$54),Generation!$C:$C,$H69)</f>
        <v>51794.872443770568</v>
      </c>
      <c r="N69" s="5">
        <f>SUMIFS(Generation!I:I,Generation!$A:$A,Summary_CDP,Generation!$B:$B,IF($B$54="NEM","*",$B$54),Generation!$C:$C,$H69)</f>
        <v>61655.672013493248</v>
      </c>
      <c r="O69" s="5">
        <f>SUMIFS(Generation!J:J,Generation!$A:$A,Summary_CDP,Generation!$B:$B,IF($B$54="NEM","*",$B$54),Generation!$C:$C,$H69)</f>
        <v>62351.368468366432</v>
      </c>
      <c r="P69" s="5">
        <f>SUMIFS(Generation!K:K,Generation!$A:$A,Summary_CDP,Generation!$B:$B,IF($B$54="NEM","*",$B$54),Generation!$C:$C,$H69)</f>
        <v>64257.590016525362</v>
      </c>
      <c r="Q69" s="5">
        <f>SUMIFS(Generation!L:L,Generation!$A:$A,Summary_CDP,Generation!$B:$B,IF($B$54="NEM","*",$B$54),Generation!$C:$C,$H69)</f>
        <v>68038.248894264922</v>
      </c>
      <c r="R69" s="5">
        <f>SUMIFS(Generation!M:M,Generation!$A:$A,Summary_CDP,Generation!$B:$B,IF($B$54="NEM","*",$B$54),Generation!$C:$C,$H69)</f>
        <v>72768.433524179127</v>
      </c>
      <c r="S69" s="5">
        <f>SUMIFS(Generation!N:N,Generation!$A:$A,Summary_CDP,Generation!$B:$B,IF($B$54="NEM","*",$B$54),Generation!$C:$C,$H69)</f>
        <v>90477.316367214895</v>
      </c>
      <c r="T69" s="5">
        <f>SUMIFS(Generation!O:O,Generation!$A:$A,Summary_CDP,Generation!$B:$B,IF($B$54="NEM","*",$B$54),Generation!$C:$C,$H69)</f>
        <v>95772.284666777137</v>
      </c>
      <c r="U69" s="5">
        <f>SUMIFS(Generation!P:P,Generation!$A:$A,Summary_CDP,Generation!$B:$B,IF($B$54="NEM","*",$B$54),Generation!$C:$C,$H69)</f>
        <v>110496.58410854034</v>
      </c>
      <c r="V69" s="5">
        <f>SUMIFS(Generation!Q:Q,Generation!$A:$A,Summary_CDP,Generation!$B:$B,IF($B$54="NEM","*",$B$54),Generation!$C:$C,$H69)</f>
        <v>112640.39025479878</v>
      </c>
      <c r="W69" s="5">
        <f>SUMIFS(Generation!R:R,Generation!$A:$A,Summary_CDP,Generation!$B:$B,IF($B$54="NEM","*",$B$54),Generation!$C:$C,$H69)</f>
        <v>117063.89355109476</v>
      </c>
      <c r="X69" s="5">
        <f>SUMIFS(Generation!S:S,Generation!$A:$A,Summary_CDP,Generation!$B:$B,IF($B$54="NEM","*",$B$54),Generation!$C:$C,$H69)</f>
        <v>123355.73894919989</v>
      </c>
      <c r="Y69" s="5">
        <f>SUMIFS(Generation!T:T,Generation!$A:$A,Summary_CDP,Generation!$B:$B,IF($B$54="NEM","*",$B$54),Generation!$C:$C,$H69)</f>
        <v>131640.18383958485</v>
      </c>
      <c r="Z69" s="5">
        <f>SUMIFS(Generation!U:U,Generation!$A:$A,Summary_CDP,Generation!$B:$B,IF($B$54="NEM","*",$B$54),Generation!$C:$C,$H69)</f>
        <v>137719.4464349433</v>
      </c>
      <c r="AA69" s="5">
        <f>SUMIFS(Generation!V:V,Generation!$A:$A,Summary_CDP,Generation!$B:$B,IF($B$54="NEM","*",$B$54),Generation!$C:$C,$H69)</f>
        <v>134943.64126805982</v>
      </c>
      <c r="AB69" s="5">
        <f>SUMIFS(Generation!W:W,Generation!$A:$A,Summary_CDP,Generation!$B:$B,IF($B$54="NEM","*",$B$54),Generation!$C:$C,$H69)</f>
        <v>145513.70007099502</v>
      </c>
      <c r="AC69" s="5">
        <f>SUMIFS(Generation!X:X,Generation!$A:$A,Summary_CDP,Generation!$B:$B,IF($B$54="NEM","*",$B$54),Generation!$C:$C,$H69)</f>
        <v>156632.19809975883</v>
      </c>
      <c r="AD69" s="5">
        <f>SUMIFS(Generation!Y:Y,Generation!$A:$A,Summary_CDP,Generation!$B:$B,IF($B$54="NEM","*",$B$54),Generation!$C:$C,$H69)</f>
        <v>159962.89790226388</v>
      </c>
      <c r="AE69" s="5">
        <f>SUMIFS(Generation!Z:Z,Generation!$A:$A,Summary_CDP,Generation!$B:$B,IF($B$54="NEM","*",$B$54),Generation!$C:$C,$H69)</f>
        <v>161494.10938634613</v>
      </c>
      <c r="AF69" s="5">
        <f>SUMIFS(Generation!AA:AA,Generation!$A:$A,Summary_CDP,Generation!$B:$B,IF($B$54="NEM","*",$B$54),Generation!$C:$C,$H69)</f>
        <v>175020.39157252412</v>
      </c>
      <c r="AG69" s="5">
        <f>SUMIFS(Generation!AB:AB,Generation!$A:$A,Summary_CDP,Generation!$B:$B,IF($B$54="NEM","*",$B$54),Generation!$C:$C,$H69)</f>
        <v>191523.67522995203</v>
      </c>
      <c r="AH69" s="5">
        <f>SUMIFS(Generation!AC:AC,Generation!$A:$A,Summary_CDP,Generation!$B:$B,IF($B$54="NEM","*",$B$54),Generation!$C:$C,$H69)</f>
        <v>207014.04522008111</v>
      </c>
      <c r="AI69" s="5">
        <f>SUMIFS(Generation!AD:AD,Generation!$A:$A,Summary_CDP,Generation!$B:$B,IF($B$54="NEM","*",$B$54),Generation!$C:$C,$H69)</f>
        <v>204544.27522736249</v>
      </c>
      <c r="AJ69" s="5">
        <f>SUMIFS(Generation!AE:AE,Generation!$A:$A,Summary_CDP,Generation!$B:$B,IF($B$54="NEM","*",$B$54),Generation!$C:$C,$H69)</f>
        <v>213216.86543462944</v>
      </c>
      <c r="AM69" s="52"/>
      <c r="AN69" s="19"/>
    </row>
    <row r="70" spans="8:40" ht="15" customHeight="1">
      <c r="H70" s="9" t="s">
        <v>143</v>
      </c>
      <c r="I70" s="5">
        <f>SUMIFS(Generation!D:D,Generation!$A:$A,Summary_CDP,Generation!$B:$B,IF($B$54="NEM","*",$B$54),Generation!$C:$C,$H70)</f>
        <v>15482.160412796778</v>
      </c>
      <c r="J70" s="5">
        <f>SUMIFS(Generation!E:E,Generation!$A:$A,Summary_CDP,Generation!$B:$B,IF($B$54="NEM","*",$B$54),Generation!$C:$C,$H70)</f>
        <v>14788.339494450953</v>
      </c>
      <c r="K70" s="5">
        <f>SUMIFS(Generation!F:F,Generation!$A:$A,Summary_CDP,Generation!$B:$B,IF($B$54="NEM","*",$B$54),Generation!$C:$C,$H70)</f>
        <v>16920.358462456759</v>
      </c>
      <c r="L70" s="5">
        <f>SUMIFS(Generation!G:G,Generation!$A:$A,Summary_CDP,Generation!$B:$B,IF($B$54="NEM","*",$B$54),Generation!$C:$C,$H70)</f>
        <v>16561.35255348224</v>
      </c>
      <c r="M70" s="5">
        <f>SUMIFS(Generation!H:H,Generation!$A:$A,Summary_CDP,Generation!$B:$B,IF($B$54="NEM","*",$B$54),Generation!$C:$C,$H70)</f>
        <v>17048.305253455415</v>
      </c>
      <c r="N70" s="5">
        <f>SUMIFS(Generation!I:I,Generation!$A:$A,Summary_CDP,Generation!$B:$B,IF($B$54="NEM","*",$B$54),Generation!$C:$C,$H70)</f>
        <v>17755.973468991211</v>
      </c>
      <c r="O70" s="5">
        <f>SUMIFS(Generation!J:J,Generation!$A:$A,Summary_CDP,Generation!$B:$B,IF($B$54="NEM","*",$B$54),Generation!$C:$C,$H70)</f>
        <v>21415.322705504168</v>
      </c>
      <c r="P70" s="5">
        <f>SUMIFS(Generation!K:K,Generation!$A:$A,Summary_CDP,Generation!$B:$B,IF($B$54="NEM","*",$B$54),Generation!$C:$C,$H70)</f>
        <v>22221.678845280232</v>
      </c>
      <c r="Q70" s="5">
        <f>SUMIFS(Generation!L:L,Generation!$A:$A,Summary_CDP,Generation!$B:$B,IF($B$54="NEM","*",$B$54),Generation!$C:$C,$H70)</f>
        <v>21984.881922148037</v>
      </c>
      <c r="R70" s="5">
        <f>SUMIFS(Generation!M:M,Generation!$A:$A,Summary_CDP,Generation!$B:$B,IF($B$54="NEM","*",$B$54),Generation!$C:$C,$H70)</f>
        <v>20105.4879596557</v>
      </c>
      <c r="S70" s="5">
        <f>SUMIFS(Generation!N:N,Generation!$A:$A,Summary_CDP,Generation!$B:$B,IF($B$54="NEM","*",$B$54),Generation!$C:$C,$H70)</f>
        <v>22399.88973237903</v>
      </c>
      <c r="T70" s="5">
        <f>SUMIFS(Generation!O:O,Generation!$A:$A,Summary_CDP,Generation!$B:$B,IF($B$54="NEM","*",$B$54),Generation!$C:$C,$H70)</f>
        <v>26395.103323860749</v>
      </c>
      <c r="U70" s="5">
        <f>SUMIFS(Generation!P:P,Generation!$A:$A,Summary_CDP,Generation!$B:$B,IF($B$54="NEM","*",$B$54),Generation!$C:$C,$H70)</f>
        <v>28157.959950932989</v>
      </c>
      <c r="V70" s="5">
        <f>SUMIFS(Generation!Q:Q,Generation!$A:$A,Summary_CDP,Generation!$B:$B,IF($B$54="NEM","*",$B$54),Generation!$C:$C,$H70)</f>
        <v>32051.793208389019</v>
      </c>
      <c r="W70" s="5">
        <f>SUMIFS(Generation!R:R,Generation!$A:$A,Summary_CDP,Generation!$B:$B,IF($B$54="NEM","*",$B$54),Generation!$C:$C,$H70)</f>
        <v>37353.297974932102</v>
      </c>
      <c r="X70" s="5">
        <f>SUMIFS(Generation!S:S,Generation!$A:$A,Summary_CDP,Generation!$B:$B,IF($B$54="NEM","*",$B$54),Generation!$C:$C,$H70)</f>
        <v>36187.036235772153</v>
      </c>
      <c r="Y70" s="5">
        <f>SUMIFS(Generation!T:T,Generation!$A:$A,Summary_CDP,Generation!$B:$B,IF($B$54="NEM","*",$B$54),Generation!$C:$C,$H70)</f>
        <v>40055.485289483666</v>
      </c>
      <c r="Z70" s="5">
        <f>SUMIFS(Generation!U:U,Generation!$A:$A,Summary_CDP,Generation!$B:$B,IF($B$54="NEM","*",$B$54),Generation!$C:$C,$H70)</f>
        <v>44143.55457083787</v>
      </c>
      <c r="AA70" s="5">
        <f>SUMIFS(Generation!V:V,Generation!$A:$A,Summary_CDP,Generation!$B:$B,IF($B$54="NEM","*",$B$54),Generation!$C:$C,$H70)</f>
        <v>49885.926303308501</v>
      </c>
      <c r="AB70" s="5">
        <f>SUMIFS(Generation!W:W,Generation!$A:$A,Summary_CDP,Generation!$B:$B,IF($B$54="NEM","*",$B$54),Generation!$C:$C,$H70)</f>
        <v>54639.832089375319</v>
      </c>
      <c r="AC70" s="5">
        <f>SUMIFS(Generation!X:X,Generation!$A:$A,Summary_CDP,Generation!$B:$B,IF($B$54="NEM","*",$B$54),Generation!$C:$C,$H70)</f>
        <v>55246.759656790542</v>
      </c>
      <c r="AD70" s="5">
        <f>SUMIFS(Generation!Y:Y,Generation!$A:$A,Summary_CDP,Generation!$B:$B,IF($B$54="NEM","*",$B$54),Generation!$C:$C,$H70)</f>
        <v>59908.08530397711</v>
      </c>
      <c r="AE70" s="5">
        <f>SUMIFS(Generation!Z:Z,Generation!$A:$A,Summary_CDP,Generation!$B:$B,IF($B$54="NEM","*",$B$54),Generation!$C:$C,$H70)</f>
        <v>68784.376436049293</v>
      </c>
      <c r="AF70" s="5">
        <f>SUMIFS(Generation!AA:AA,Generation!$A:$A,Summary_CDP,Generation!$B:$B,IF($B$54="NEM","*",$B$54),Generation!$C:$C,$H70)</f>
        <v>78761.992550075898</v>
      </c>
      <c r="AG70" s="5">
        <f>SUMIFS(Generation!AB:AB,Generation!$A:$A,Summary_CDP,Generation!$B:$B,IF($B$54="NEM","*",$B$54),Generation!$C:$C,$H70)</f>
        <v>91282.932620488355</v>
      </c>
      <c r="AH70" s="5">
        <f>SUMIFS(Generation!AC:AC,Generation!$A:$A,Summary_CDP,Generation!$B:$B,IF($B$54="NEM","*",$B$54),Generation!$C:$C,$H70)</f>
        <v>113080.43075134793</v>
      </c>
      <c r="AI70" s="5">
        <f>SUMIFS(Generation!AD:AD,Generation!$A:$A,Summary_CDP,Generation!$B:$B,IF($B$54="NEM","*",$B$54),Generation!$C:$C,$H70)</f>
        <v>130056.13739665211</v>
      </c>
      <c r="AJ70" s="5">
        <f>SUMIFS(Generation!AE:AE,Generation!$A:$A,Summary_CDP,Generation!$B:$B,IF($B$54="NEM","*",$B$54),Generation!$C:$C,$H70)</f>
        <v>135529.70190873</v>
      </c>
      <c r="AN70" s="19"/>
    </row>
    <row r="71" spans="8:40" ht="15" customHeight="1">
      <c r="H71" s="9" t="s">
        <v>144</v>
      </c>
      <c r="I71" s="5">
        <f>SUMIFS(Generation!D:D,Generation!$A:$A,Summary_CDP,Generation!$B:$B,IF($B$54="NEM","*",$B$54),Generation!$C:$C,$H71)</f>
        <v>25819.915416199998</v>
      </c>
      <c r="J71" s="5">
        <f>SUMIFS(Generation!E:E,Generation!$A:$A,Summary_CDP,Generation!$B:$B,IF($B$54="NEM","*",$B$54),Generation!$C:$C,$H71)</f>
        <v>28223.190692100001</v>
      </c>
      <c r="K71" s="5">
        <f>SUMIFS(Generation!F:F,Generation!$A:$A,Summary_CDP,Generation!$B:$B,IF($B$54="NEM","*",$B$54),Generation!$C:$C,$H71)</f>
        <v>30542.350687500006</v>
      </c>
      <c r="L71" s="5">
        <f>SUMIFS(Generation!G:G,Generation!$A:$A,Summary_CDP,Generation!$B:$B,IF($B$54="NEM","*",$B$54),Generation!$C:$C,$H71)</f>
        <v>32937.933185100002</v>
      </c>
      <c r="M71" s="5">
        <f>SUMIFS(Generation!H:H,Generation!$A:$A,Summary_CDP,Generation!$B:$B,IF($B$54="NEM","*",$B$54),Generation!$C:$C,$H71)</f>
        <v>35381.065577199995</v>
      </c>
      <c r="N71" s="5">
        <f>SUMIFS(Generation!I:I,Generation!$A:$A,Summary_CDP,Generation!$B:$B,IF($B$54="NEM","*",$B$54),Generation!$C:$C,$H71)</f>
        <v>37542.811363899993</v>
      </c>
      <c r="O71" s="5">
        <f>SUMIFS(Generation!J:J,Generation!$A:$A,Summary_CDP,Generation!$B:$B,IF($B$54="NEM","*",$B$54),Generation!$C:$C,$H71)</f>
        <v>39378.453902000001</v>
      </c>
      <c r="P71" s="5">
        <f>SUMIFS(Generation!K:K,Generation!$A:$A,Summary_CDP,Generation!$B:$B,IF($B$54="NEM","*",$B$54),Generation!$C:$C,$H71)</f>
        <v>41206.294453399998</v>
      </c>
      <c r="Q71" s="5">
        <f>SUMIFS(Generation!L:L,Generation!$A:$A,Summary_CDP,Generation!$B:$B,IF($B$54="NEM","*",$B$54),Generation!$C:$C,$H71)</f>
        <v>43389.084496299998</v>
      </c>
      <c r="R71" s="5">
        <f>SUMIFS(Generation!M:M,Generation!$A:$A,Summary_CDP,Generation!$B:$B,IF($B$54="NEM","*",$B$54),Generation!$C:$C,$H71)</f>
        <v>45659.383230799998</v>
      </c>
      <c r="S71" s="5">
        <f>SUMIFS(Generation!N:N,Generation!$A:$A,Summary_CDP,Generation!$B:$B,IF($B$54="NEM","*",$B$54),Generation!$C:$C,$H71)</f>
        <v>47946.777551899999</v>
      </c>
      <c r="T71" s="5">
        <f>SUMIFS(Generation!O:O,Generation!$A:$A,Summary_CDP,Generation!$B:$B,IF($B$54="NEM","*",$B$54),Generation!$C:$C,$H71)</f>
        <v>50260.124346800003</v>
      </c>
      <c r="U71" s="5">
        <f>SUMIFS(Generation!P:P,Generation!$A:$A,Summary_CDP,Generation!$B:$B,IF($B$54="NEM","*",$B$54),Generation!$C:$C,$H71)</f>
        <v>52581.942944599992</v>
      </c>
      <c r="V71" s="5">
        <f>SUMIFS(Generation!Q:Q,Generation!$A:$A,Summary_CDP,Generation!$B:$B,IF($B$54="NEM","*",$B$54),Generation!$C:$C,$H71)</f>
        <v>54619.515073900002</v>
      </c>
      <c r="W71" s="5">
        <f>SUMIFS(Generation!R:R,Generation!$A:$A,Summary_CDP,Generation!$B:$B,IF($B$54="NEM","*",$B$54),Generation!$C:$C,$H71)</f>
        <v>56591.845131699993</v>
      </c>
      <c r="X71" s="5">
        <f>SUMIFS(Generation!S:S,Generation!$A:$A,Summary_CDP,Generation!$B:$B,IF($B$54="NEM","*",$B$54),Generation!$C:$C,$H71)</f>
        <v>58563.521284399998</v>
      </c>
      <c r="Y71" s="5">
        <f>SUMIFS(Generation!T:T,Generation!$A:$A,Summary_CDP,Generation!$B:$B,IF($B$54="NEM","*",$B$54),Generation!$C:$C,$H71)</f>
        <v>60607.143536499992</v>
      </c>
      <c r="Z71" s="5">
        <f>SUMIFS(Generation!U:U,Generation!$A:$A,Summary_CDP,Generation!$B:$B,IF($B$54="NEM","*",$B$54),Generation!$C:$C,$H71)</f>
        <v>62314.787046999998</v>
      </c>
      <c r="AA71" s="5">
        <f>SUMIFS(Generation!V:V,Generation!$A:$A,Summary_CDP,Generation!$B:$B,IF($B$54="NEM","*",$B$54),Generation!$C:$C,$H71)</f>
        <v>63930.966935800003</v>
      </c>
      <c r="AB71" s="5">
        <f>SUMIFS(Generation!W:W,Generation!$A:$A,Summary_CDP,Generation!$B:$B,IF($B$54="NEM","*",$B$54),Generation!$C:$C,$H71)</f>
        <v>65616.858106200001</v>
      </c>
      <c r="AC71" s="5">
        <f>SUMIFS(Generation!X:X,Generation!$A:$A,Summary_CDP,Generation!$B:$B,IF($B$54="NEM","*",$B$54),Generation!$C:$C,$H71)</f>
        <v>67468.195409799999</v>
      </c>
      <c r="AD71" s="5">
        <f>SUMIFS(Generation!Y:Y,Generation!$A:$A,Summary_CDP,Generation!$B:$B,IF($B$54="NEM","*",$B$54),Generation!$C:$C,$H71)</f>
        <v>69241.978446699999</v>
      </c>
      <c r="AE71" s="5">
        <f>SUMIFS(Generation!Z:Z,Generation!$A:$A,Summary_CDP,Generation!$B:$B,IF($B$54="NEM","*",$B$54),Generation!$C:$C,$H71)</f>
        <v>71261.225574700002</v>
      </c>
      <c r="AF71" s="5">
        <f>SUMIFS(Generation!AA:AA,Generation!$A:$A,Summary_CDP,Generation!$B:$B,IF($B$54="NEM","*",$B$54),Generation!$C:$C,$H71)</f>
        <v>73441.19499270001</v>
      </c>
      <c r="AG71" s="5">
        <f>SUMIFS(Generation!AB:AB,Generation!$A:$A,Summary_CDP,Generation!$B:$B,IF($B$54="NEM","*",$B$54),Generation!$C:$C,$H71)</f>
        <v>75784.42196349999</v>
      </c>
      <c r="AH71" s="5">
        <f>SUMIFS(Generation!AC:AC,Generation!$A:$A,Summary_CDP,Generation!$B:$B,IF($B$54="NEM","*",$B$54),Generation!$C:$C,$H71)</f>
        <v>77835.365724600008</v>
      </c>
      <c r="AI71" s="5">
        <f>SUMIFS(Generation!AD:AD,Generation!$A:$A,Summary_CDP,Generation!$B:$B,IF($B$54="NEM","*",$B$54),Generation!$C:$C,$H71)</f>
        <v>79875.145281900011</v>
      </c>
      <c r="AJ71" s="5">
        <f>SUMIFS(Generation!AE:AE,Generation!$A:$A,Summary_CDP,Generation!$B:$B,IF($B$54="NEM","*",$B$54),Generation!$C:$C,$H71)</f>
        <v>79875.145281900011</v>
      </c>
      <c r="AN71" s="19"/>
    </row>
    <row r="72" spans="8:40" ht="15" customHeight="1">
      <c r="H72" s="44" t="s">
        <v>148</v>
      </c>
    </row>
    <row r="73" spans="8:40" ht="15" customHeight="1">
      <c r="H73" s="9" t="s">
        <v>149</v>
      </c>
      <c r="I73" s="5">
        <f>SUMIFS(Generation!D:D,Generation!$A:$A,Summary_CDP,Generation!$B:$B,IF($B$54="NEM","*",$B$54),Generation!$C:$C,$H73)</f>
        <v>-3376.1711654878309</v>
      </c>
      <c r="J73" s="5">
        <f>SUMIFS(Generation!E:E,Generation!$A:$A,Summary_CDP,Generation!$B:$B,IF($B$54="NEM","*",$B$54),Generation!$C:$C,$H73)</f>
        <v>-4473.1565952507062</v>
      </c>
      <c r="K73" s="5">
        <f>SUMIFS(Generation!F:F,Generation!$A:$A,Summary_CDP,Generation!$B:$B,IF($B$54="NEM","*",$B$54),Generation!$C:$C,$H73)</f>
        <v>-7010.5657014019998</v>
      </c>
      <c r="L73" s="5">
        <f>SUMIFS(Generation!G:G,Generation!$A:$A,Summary_CDP,Generation!$B:$B,IF($B$54="NEM","*",$B$54),Generation!$C:$C,$H73)</f>
        <v>-8371.0646269234912</v>
      </c>
      <c r="M73" s="5">
        <f>SUMIFS(Generation!H:H,Generation!$A:$A,Summary_CDP,Generation!$B:$B,IF($B$54="NEM","*",$B$54),Generation!$C:$C,$H73)</f>
        <v>-9667.1161006300317</v>
      </c>
      <c r="N73" s="5">
        <f>SUMIFS(Generation!I:I,Generation!$A:$A,Summary_CDP,Generation!$B:$B,IF($B$54="NEM","*",$B$54),Generation!$C:$C,$H73)</f>
        <v>-11355.875614785653</v>
      </c>
      <c r="O73" s="5">
        <f>SUMIFS(Generation!J:J,Generation!$A:$A,Summary_CDP,Generation!$B:$B,IF($B$54="NEM","*",$B$54),Generation!$C:$C,$H73)</f>
        <v>-12223.526574158412</v>
      </c>
      <c r="P73" s="5">
        <f>SUMIFS(Generation!K:K,Generation!$A:$A,Summary_CDP,Generation!$B:$B,IF($B$54="NEM","*",$B$54),Generation!$C:$C,$H73)</f>
        <v>-12464.885094473751</v>
      </c>
      <c r="Q73" s="5">
        <f>SUMIFS(Generation!L:L,Generation!$A:$A,Summary_CDP,Generation!$B:$B,IF($B$54="NEM","*",$B$54),Generation!$C:$C,$H73)</f>
        <v>-12060.246326954124</v>
      </c>
      <c r="R73" s="5">
        <f>SUMIFS(Generation!M:M,Generation!$A:$A,Summary_CDP,Generation!$B:$B,IF($B$54="NEM","*",$B$54),Generation!$C:$C,$H73)</f>
        <v>-11757.866208935851</v>
      </c>
      <c r="S73" s="5">
        <f>SUMIFS(Generation!N:N,Generation!$A:$A,Summary_CDP,Generation!$B:$B,IF($B$54="NEM","*",$B$54),Generation!$C:$C,$H73)</f>
        <v>-14703.029493070688</v>
      </c>
      <c r="T73" s="5">
        <f>SUMIFS(Generation!O:O,Generation!$A:$A,Summary_CDP,Generation!$B:$B,IF($B$54="NEM","*",$B$54),Generation!$C:$C,$H73)</f>
        <v>-16976.094362813485</v>
      </c>
      <c r="U73" s="5">
        <f>SUMIFS(Generation!P:P,Generation!$A:$A,Summary_CDP,Generation!$B:$B,IF($B$54="NEM","*",$B$54),Generation!$C:$C,$H73)</f>
        <v>-20637.142069554287</v>
      </c>
      <c r="V73" s="5">
        <f>SUMIFS(Generation!Q:Q,Generation!$A:$A,Summary_CDP,Generation!$B:$B,IF($B$54="NEM","*",$B$54),Generation!$C:$C,$H73)</f>
        <v>-20933.116941562515</v>
      </c>
      <c r="W73" s="5">
        <f>SUMIFS(Generation!R:R,Generation!$A:$A,Summary_CDP,Generation!$B:$B,IF($B$54="NEM","*",$B$54),Generation!$C:$C,$H73)</f>
        <v>-24516.269125226059</v>
      </c>
      <c r="X73" s="5">
        <f>SUMIFS(Generation!S:S,Generation!$A:$A,Summary_CDP,Generation!$B:$B,IF($B$54="NEM","*",$B$54),Generation!$C:$C,$H73)</f>
        <v>-24856.123088927201</v>
      </c>
      <c r="Y73" s="5">
        <f>SUMIFS(Generation!T:T,Generation!$A:$A,Summary_CDP,Generation!$B:$B,IF($B$54="NEM","*",$B$54),Generation!$C:$C,$H73)</f>
        <v>-27504.594278655353</v>
      </c>
      <c r="Z73" s="5">
        <f>SUMIFS(Generation!U:U,Generation!$A:$A,Summary_CDP,Generation!$B:$B,IF($B$54="NEM","*",$B$54),Generation!$C:$C,$H73)</f>
        <v>-29063.039747690334</v>
      </c>
      <c r="AA73" s="5">
        <f>SUMIFS(Generation!V:V,Generation!$A:$A,Summary_CDP,Generation!$B:$B,IF($B$54="NEM","*",$B$54),Generation!$C:$C,$H73)</f>
        <v>-29722.656716170128</v>
      </c>
      <c r="AB73" s="5">
        <f>SUMIFS(Generation!W:W,Generation!$A:$A,Summary_CDP,Generation!$B:$B,IF($B$54="NEM","*",$B$54),Generation!$C:$C,$H73)</f>
        <v>-29418.182377148089</v>
      </c>
      <c r="AC73" s="5">
        <f>SUMIFS(Generation!X:X,Generation!$A:$A,Summary_CDP,Generation!$B:$B,IF($B$54="NEM","*",$B$54),Generation!$C:$C,$H73)</f>
        <v>-29361.610666659744</v>
      </c>
      <c r="AD73" s="5">
        <f>SUMIFS(Generation!Y:Y,Generation!$A:$A,Summary_CDP,Generation!$B:$B,IF($B$54="NEM","*",$B$54),Generation!$C:$C,$H73)</f>
        <v>-29853.49971806517</v>
      </c>
      <c r="AE73" s="5">
        <f>SUMIFS(Generation!Z:Z,Generation!$A:$A,Summary_CDP,Generation!$B:$B,IF($B$54="NEM","*",$B$54),Generation!$C:$C,$H73)</f>
        <v>-33653.715617949631</v>
      </c>
      <c r="AF73" s="5">
        <f>SUMIFS(Generation!AA:AA,Generation!$A:$A,Summary_CDP,Generation!$B:$B,IF($B$54="NEM","*",$B$54),Generation!$C:$C,$H73)</f>
        <v>-38218.622226648899</v>
      </c>
      <c r="AG73" s="5">
        <f>SUMIFS(Generation!AB:AB,Generation!$A:$A,Summary_CDP,Generation!$B:$B,IF($B$54="NEM","*",$B$54),Generation!$C:$C,$H73)</f>
        <v>-41928.734073925523</v>
      </c>
      <c r="AH73" s="5">
        <f>SUMIFS(Generation!AC:AC,Generation!$A:$A,Summary_CDP,Generation!$B:$B,IF($B$54="NEM","*",$B$54),Generation!$C:$C,$H73)</f>
        <v>-47440.826492910419</v>
      </c>
      <c r="AI73" s="5">
        <f>SUMIFS(Generation!AD:AD,Generation!$A:$A,Summary_CDP,Generation!$B:$B,IF($B$54="NEM","*",$B$54),Generation!$C:$C,$H73)</f>
        <v>-53703.336710799907</v>
      </c>
      <c r="AJ73" s="5">
        <f>SUMIFS(Generation!AE:AE,Generation!$A:$A,Summary_CDP,Generation!$B:$B,IF($B$54="NEM","*",$B$54),Generation!$C:$C,$H73)</f>
        <v>-58963.808046011938</v>
      </c>
    </row>
    <row r="74" spans="8:40" ht="15" customHeight="1">
      <c r="H74" s="9" t="s">
        <v>150</v>
      </c>
      <c r="I74" s="5">
        <f>SUMIFS(Generation!D:D,Generation!$A:$A,Summary_CDP,Generation!$B:$B,IF($B$54="NEM","*",$B$54),Generation!$C:$C,$H74)</f>
        <v>-163.02311641466002</v>
      </c>
      <c r="J74" s="5">
        <f>SUMIFS(Generation!E:E,Generation!$A:$A,Summary_CDP,Generation!$B:$B,IF($B$54="NEM","*",$B$54),Generation!$C:$C,$H74)</f>
        <v>-305.97620892659478</v>
      </c>
      <c r="K74" s="5">
        <f>SUMIFS(Generation!F:F,Generation!$A:$A,Summary_CDP,Generation!$B:$B,IF($B$54="NEM","*",$B$54),Generation!$C:$C,$H74)</f>
        <v>-384.86114775334005</v>
      </c>
      <c r="L74" s="5">
        <f>SUMIFS(Generation!G:G,Generation!$A:$A,Summary_CDP,Generation!$B:$B,IF($B$54="NEM","*",$B$54),Generation!$C:$C,$H74)</f>
        <v>-583.77234411449979</v>
      </c>
      <c r="M74" s="5">
        <f>SUMIFS(Generation!H:H,Generation!$A:$A,Summary_CDP,Generation!$B:$B,IF($B$54="NEM","*",$B$54),Generation!$C:$C,$H74)</f>
        <v>-799.8941051003851</v>
      </c>
      <c r="N74" s="5">
        <f>SUMIFS(Generation!I:I,Generation!$A:$A,Summary_CDP,Generation!$B:$B,IF($B$54="NEM","*",$B$54),Generation!$C:$C,$H74)</f>
        <v>-1031.5580290088446</v>
      </c>
      <c r="O74" s="5">
        <f>SUMIFS(Generation!J:J,Generation!$A:$A,Summary_CDP,Generation!$B:$B,IF($B$54="NEM","*",$B$54),Generation!$C:$C,$H74)</f>
        <v>-1471.1089441441047</v>
      </c>
      <c r="P74" s="5">
        <f>SUMIFS(Generation!K:K,Generation!$A:$A,Summary_CDP,Generation!$B:$B,IF($B$54="NEM","*",$B$54),Generation!$C:$C,$H74)</f>
        <v>-1672.8855474966415</v>
      </c>
      <c r="Q74" s="5">
        <f>SUMIFS(Generation!L:L,Generation!$A:$A,Summary_CDP,Generation!$B:$B,IF($B$54="NEM","*",$B$54),Generation!$C:$C,$H74)</f>
        <v>-2167.7126912089993</v>
      </c>
      <c r="R74" s="5">
        <f>SUMIFS(Generation!M:M,Generation!$A:$A,Summary_CDP,Generation!$B:$B,IF($B$54="NEM","*",$B$54),Generation!$C:$C,$H74)</f>
        <v>-2289.7691800545708</v>
      </c>
      <c r="S74" s="5">
        <f>SUMIFS(Generation!N:N,Generation!$A:$A,Summary_CDP,Generation!$B:$B,IF($B$54="NEM","*",$B$54),Generation!$C:$C,$H74)</f>
        <v>-2668.2383077065056</v>
      </c>
      <c r="T74" s="5">
        <f>SUMIFS(Generation!O:O,Generation!$A:$A,Summary_CDP,Generation!$B:$B,IF($B$54="NEM","*",$B$54),Generation!$C:$C,$H74)</f>
        <v>-3623.1509887251746</v>
      </c>
      <c r="U74" s="5">
        <f>SUMIFS(Generation!P:P,Generation!$A:$A,Summary_CDP,Generation!$B:$B,IF($B$54="NEM","*",$B$54),Generation!$C:$C,$H74)</f>
        <v>-4370.7031994884601</v>
      </c>
      <c r="V74" s="5">
        <f>SUMIFS(Generation!Q:Q,Generation!$A:$A,Summary_CDP,Generation!$B:$B,IF($B$54="NEM","*",$B$54),Generation!$C:$C,$H74)</f>
        <v>-5301.7333856133901</v>
      </c>
      <c r="W74" s="5">
        <f>SUMIFS(Generation!R:R,Generation!$A:$A,Summary_CDP,Generation!$B:$B,IF($B$54="NEM","*",$B$54),Generation!$C:$C,$H74)</f>
        <v>-6464.6759784577289</v>
      </c>
      <c r="X74" s="5">
        <f>SUMIFS(Generation!S:S,Generation!$A:$A,Summary_CDP,Generation!$B:$B,IF($B$54="NEM","*",$B$54),Generation!$C:$C,$H74)</f>
        <v>-7886.3353948898084</v>
      </c>
      <c r="Y74" s="5">
        <f>SUMIFS(Generation!T:T,Generation!$A:$A,Summary_CDP,Generation!$B:$B,IF($B$54="NEM","*",$B$54),Generation!$C:$C,$H74)</f>
        <v>-8344.6396828626403</v>
      </c>
      <c r="Z74" s="5">
        <f>SUMIFS(Generation!U:U,Generation!$A:$A,Summary_CDP,Generation!$B:$B,IF($B$54="NEM","*",$B$54),Generation!$C:$C,$H74)</f>
        <v>-9252.0880842262559</v>
      </c>
      <c r="AA74" s="5">
        <f>SUMIFS(Generation!V:V,Generation!$A:$A,Summary_CDP,Generation!$B:$B,IF($B$54="NEM","*",$B$54),Generation!$C:$C,$H74)</f>
        <v>-10888.510036196718</v>
      </c>
      <c r="AB74" s="5">
        <f>SUMIFS(Generation!W:W,Generation!$A:$A,Summary_CDP,Generation!$B:$B,IF($B$54="NEM","*",$B$54),Generation!$C:$C,$H74)</f>
        <v>-12559.158397989153</v>
      </c>
      <c r="AC74" s="5">
        <f>SUMIFS(Generation!X:X,Generation!$A:$A,Summary_CDP,Generation!$B:$B,IF($B$54="NEM","*",$B$54),Generation!$C:$C,$H74)</f>
        <v>-12834.51566586439</v>
      </c>
      <c r="AD74" s="5">
        <f>SUMIFS(Generation!Y:Y,Generation!$A:$A,Summary_CDP,Generation!$B:$B,IF($B$54="NEM","*",$B$54),Generation!$C:$C,$H74)</f>
        <v>-14355.405829573414</v>
      </c>
      <c r="AE74" s="5">
        <f>SUMIFS(Generation!Z:Z,Generation!$A:$A,Summary_CDP,Generation!$B:$B,IF($B$54="NEM","*",$B$54),Generation!$C:$C,$H74)</f>
        <v>-17399.831005798369</v>
      </c>
      <c r="AF74" s="5">
        <f>SUMIFS(Generation!AA:AA,Generation!$A:$A,Summary_CDP,Generation!$B:$B,IF($B$54="NEM","*",$B$54),Generation!$C:$C,$H74)</f>
        <v>-20037.959609013411</v>
      </c>
      <c r="AG74" s="5">
        <f>SUMIFS(Generation!AB:AB,Generation!$A:$A,Summary_CDP,Generation!$B:$B,IF($B$54="NEM","*",$B$54),Generation!$C:$C,$H74)</f>
        <v>-22639.536095089079</v>
      </c>
      <c r="AH74" s="5">
        <f>SUMIFS(Generation!AC:AC,Generation!$A:$A,Summary_CDP,Generation!$B:$B,IF($B$54="NEM","*",$B$54),Generation!$C:$C,$H74)</f>
        <v>-24470.074428626518</v>
      </c>
      <c r="AI74" s="5">
        <f>SUMIFS(Generation!AD:AD,Generation!$A:$A,Summary_CDP,Generation!$B:$B,IF($B$54="NEM","*",$B$54),Generation!$C:$C,$H74)</f>
        <v>-26020.937836070094</v>
      </c>
      <c r="AJ74" s="5">
        <f>SUMIFS(Generation!AE:AE,Generation!$A:$A,Summary_CDP,Generation!$B:$B,IF($B$54="NEM","*",$B$54),Generation!$C:$C,$H74)</f>
        <v>-27340.606418766409</v>
      </c>
    </row>
    <row r="75" spans="8:40" ht="15" customHeight="1">
      <c r="H75" s="9" t="s">
        <v>151</v>
      </c>
      <c r="I75" s="5">
        <f>SUMIFS(Generation!D:D,Generation!$A:$A,Summary_CDP,Generation!$B:$B,IF($B$54="NEM","*",$B$54),Generation!$C:$C,$H75)</f>
        <v>-349.28411101334569</v>
      </c>
      <c r="J75" s="5">
        <f>SUMIFS(Generation!E:E,Generation!$A:$A,Summary_CDP,Generation!$B:$B,IF($B$54="NEM","*",$B$54),Generation!$C:$C,$H75)</f>
        <v>-446.39954422044156</v>
      </c>
      <c r="K75" s="5">
        <f>SUMIFS(Generation!F:F,Generation!$A:$A,Summary_CDP,Generation!$B:$B,IF($B$54="NEM","*",$B$54),Generation!$C:$C,$H75)</f>
        <v>-570.49595041697216</v>
      </c>
      <c r="L75" s="5">
        <f>SUMIFS(Generation!G:G,Generation!$A:$A,Summary_CDP,Generation!$B:$B,IF($B$54="NEM","*",$B$54),Generation!$C:$C,$H75)</f>
        <v>-719.29270753188348</v>
      </c>
      <c r="M75" s="5">
        <f>SUMIFS(Generation!H:H,Generation!$A:$A,Summary_CDP,Generation!$B:$B,IF($B$54="NEM","*",$B$54),Generation!$C:$C,$H75)</f>
        <v>-884.69029955260157</v>
      </c>
      <c r="N75" s="5">
        <f>SUMIFS(Generation!I:I,Generation!$A:$A,Summary_CDP,Generation!$B:$B,IF($B$54="NEM","*",$B$54),Generation!$C:$C,$H75)</f>
        <v>-1041.6914148235787</v>
      </c>
      <c r="O75" s="5">
        <f>SUMIFS(Generation!J:J,Generation!$A:$A,Summary_CDP,Generation!$B:$B,IF($B$54="NEM","*",$B$54),Generation!$C:$C,$H75)</f>
        <v>-1217.6684216312185</v>
      </c>
      <c r="P75" s="5">
        <f>SUMIFS(Generation!K:K,Generation!$A:$A,Summary_CDP,Generation!$B:$B,IF($B$54="NEM","*",$B$54),Generation!$C:$C,$H75)</f>
        <v>-1406.1863987315869</v>
      </c>
      <c r="Q75" s="5">
        <f>SUMIFS(Generation!L:L,Generation!$A:$A,Summary_CDP,Generation!$B:$B,IF($B$54="NEM","*",$B$54),Generation!$C:$C,$H75)</f>
        <v>-1644.8930096685631</v>
      </c>
      <c r="R75" s="5">
        <f>SUMIFS(Generation!M:M,Generation!$A:$A,Summary_CDP,Generation!$B:$B,IF($B$54="NEM","*",$B$54),Generation!$C:$C,$H75)</f>
        <v>-1925.7700902882982</v>
      </c>
      <c r="S75" s="5">
        <f>SUMIFS(Generation!N:N,Generation!$A:$A,Summary_CDP,Generation!$B:$B,IF($B$54="NEM","*",$B$54),Generation!$C:$C,$H75)</f>
        <v>-2234.1904237861809</v>
      </c>
      <c r="T75" s="5">
        <f>SUMIFS(Generation!O:O,Generation!$A:$A,Summary_CDP,Generation!$B:$B,IF($B$54="NEM","*",$B$54),Generation!$C:$C,$H75)</f>
        <v>-2546.9674334032511</v>
      </c>
      <c r="U75" s="5">
        <f>SUMIFS(Generation!P:P,Generation!$A:$A,Summary_CDP,Generation!$B:$B,IF($B$54="NEM","*",$B$54),Generation!$C:$C,$H75)</f>
        <v>-2875.8624653128486</v>
      </c>
      <c r="V75" s="5">
        <f>SUMIFS(Generation!Q:Q,Generation!$A:$A,Summary_CDP,Generation!$B:$B,IF($B$54="NEM","*",$B$54),Generation!$C:$C,$H75)</f>
        <v>-3154.7898697657297</v>
      </c>
      <c r="W75" s="5">
        <f>SUMIFS(Generation!R:R,Generation!$A:$A,Summary_CDP,Generation!$B:$B,IF($B$54="NEM","*",$B$54),Generation!$C:$C,$H75)</f>
        <v>-3437.9916610445111</v>
      </c>
      <c r="X75" s="5">
        <f>SUMIFS(Generation!S:S,Generation!$A:$A,Summary_CDP,Generation!$B:$B,IF($B$54="NEM","*",$B$54),Generation!$C:$C,$H75)</f>
        <v>-3692.0685259001366</v>
      </c>
      <c r="Y75" s="5">
        <f>SUMIFS(Generation!T:T,Generation!$A:$A,Summary_CDP,Generation!$B:$B,IF($B$54="NEM","*",$B$54),Generation!$C:$C,$H75)</f>
        <v>-3938.2372618681102</v>
      </c>
      <c r="Z75" s="5">
        <f>SUMIFS(Generation!U:U,Generation!$A:$A,Summary_CDP,Generation!$B:$B,IF($B$54="NEM","*",$B$54),Generation!$C:$C,$H75)</f>
        <v>-4118.9792394553315</v>
      </c>
      <c r="AA75" s="5">
        <f>SUMIFS(Generation!V:V,Generation!$A:$A,Summary_CDP,Generation!$B:$B,IF($B$54="NEM","*",$B$54),Generation!$C:$C,$H75)</f>
        <v>-4274.1939178953662</v>
      </c>
      <c r="AB75" s="5">
        <f>SUMIFS(Generation!W:W,Generation!$A:$A,Summary_CDP,Generation!$B:$B,IF($B$54="NEM","*",$B$54),Generation!$C:$C,$H75)</f>
        <v>-4418.0549580551397</v>
      </c>
      <c r="AC75" s="5">
        <f>SUMIFS(Generation!X:X,Generation!$A:$A,Summary_CDP,Generation!$B:$B,IF($B$54="NEM","*",$B$54),Generation!$C:$C,$H75)</f>
        <v>-4514.6006181784787</v>
      </c>
      <c r="AD75" s="5">
        <f>SUMIFS(Generation!Y:Y,Generation!$A:$A,Summary_CDP,Generation!$B:$B,IF($B$54="NEM","*",$B$54),Generation!$C:$C,$H75)</f>
        <v>-4568.8309473145782</v>
      </c>
      <c r="AE75" s="5">
        <f>SUMIFS(Generation!Z:Z,Generation!$A:$A,Summary_CDP,Generation!$B:$B,IF($B$54="NEM","*",$B$54),Generation!$C:$C,$H75)</f>
        <v>-4607.0770558557551</v>
      </c>
      <c r="AF75" s="5">
        <f>SUMIFS(Generation!AA:AA,Generation!$A:$A,Summary_CDP,Generation!$B:$B,IF($B$54="NEM","*",$B$54),Generation!$C:$C,$H75)</f>
        <v>-4658.1074753199537</v>
      </c>
      <c r="AG75" s="5">
        <f>SUMIFS(Generation!AB:AB,Generation!$A:$A,Summary_CDP,Generation!$B:$B,IF($B$54="NEM","*",$B$54),Generation!$C:$C,$H75)</f>
        <v>-4651.2747905605702</v>
      </c>
      <c r="AH75" s="5">
        <f>SUMIFS(Generation!AC:AC,Generation!$A:$A,Summary_CDP,Generation!$B:$B,IF($B$54="NEM","*",$B$54),Generation!$C:$C,$H75)</f>
        <v>-4616.946751539389</v>
      </c>
      <c r="AI75" s="5">
        <f>SUMIFS(Generation!AD:AD,Generation!$A:$A,Summary_CDP,Generation!$B:$B,IF($B$54="NEM","*",$B$54),Generation!$C:$C,$H75)</f>
        <v>-4573.4445005727266</v>
      </c>
      <c r="AJ75" s="5">
        <f>SUMIFS(Generation!AE:AE,Generation!$A:$A,Summary_CDP,Generation!$B:$B,IF($B$54="NEM","*",$B$54),Generation!$C:$C,$H75)</f>
        <v>-4659.6840260153404</v>
      </c>
    </row>
    <row r="77" spans="8:40" ht="15" customHeight="1">
      <c r="H77" s="9" t="s">
        <v>146</v>
      </c>
      <c r="I77" s="5">
        <f>SUMIFS(Generation!D:D,Generation!$A:$A,Summary_CDP,Generation!$B:$B,IF($B$54="NEM","*",$B$54),Generation!$C:$C,$H77)</f>
        <v>1.6352950000000001E-6</v>
      </c>
      <c r="J77" s="5">
        <f>SUMIFS(Generation!E:E,Generation!$A:$A,Summary_CDP,Generation!$B:$B,IF($B$54="NEM","*",$B$54),Generation!$C:$C,$H77)</f>
        <v>1.671034999999998E-6</v>
      </c>
      <c r="K77" s="5">
        <f>SUMIFS(Generation!F:F,Generation!$A:$A,Summary_CDP,Generation!$B:$B,IF($B$54="NEM","*",$B$54),Generation!$C:$C,$H77)</f>
        <v>1.7668149999999997E-6</v>
      </c>
      <c r="L77" s="5">
        <f>SUMIFS(Generation!G:G,Generation!$A:$A,Summary_CDP,Generation!$B:$B,IF($B$54="NEM","*",$B$54),Generation!$C:$C,$H77)</f>
        <v>0.52067060876499716</v>
      </c>
      <c r="M77" s="5">
        <f>SUMIFS(Generation!H:H,Generation!$A:$A,Summary_CDP,Generation!$B:$B,IF($B$54="NEM","*",$B$54),Generation!$C:$C,$H77)</f>
        <v>0.54510656261499735</v>
      </c>
      <c r="N77" s="5">
        <f>SUMIFS(Generation!I:I,Generation!$A:$A,Summary_CDP,Generation!$B:$B,IF($B$54="NEM","*",$B$54),Generation!$C:$C,$H77)</f>
        <v>3.1367998229999985E-2</v>
      </c>
      <c r="O77" s="5">
        <f>SUMIFS(Generation!J:J,Generation!$A:$A,Summary_CDP,Generation!$B:$B,IF($B$54="NEM","*",$B$54),Generation!$C:$C,$H77)</f>
        <v>2.2215800000000003E-6</v>
      </c>
      <c r="P77" s="5">
        <f>SUMIFS(Generation!K:K,Generation!$A:$A,Summary_CDP,Generation!$B:$B,IF($B$54="NEM","*",$B$54),Generation!$C:$C,$H77)</f>
        <v>0.80626580189000341</v>
      </c>
      <c r="Q77" s="5">
        <f>SUMIFS(Generation!L:L,Generation!$A:$A,Summary_CDP,Generation!$B:$B,IF($B$54="NEM","*",$B$54),Generation!$C:$C,$H77)</f>
        <v>3.5702649999999996E-6</v>
      </c>
      <c r="R77" s="5">
        <f>SUMIFS(Generation!M:M,Generation!$A:$A,Summary_CDP,Generation!$B:$B,IF($B$54="NEM","*",$B$54),Generation!$C:$C,$H77)</f>
        <v>2.9428271028450128</v>
      </c>
      <c r="S77" s="5">
        <f>SUMIFS(Generation!N:N,Generation!$A:$A,Summary_CDP,Generation!$B:$B,IF($B$54="NEM","*",$B$54),Generation!$C:$C,$H77)</f>
        <v>0.50640686165499538</v>
      </c>
      <c r="T77" s="5">
        <f>SUMIFS(Generation!O:O,Generation!$A:$A,Summary_CDP,Generation!$B:$B,IF($B$54="NEM","*",$B$54),Generation!$C:$C,$H77)</f>
        <v>0.73950346693999747</v>
      </c>
      <c r="U77" s="5">
        <f>SUMIFS(Generation!P:P,Generation!$A:$A,Summary_CDP,Generation!$B:$B,IF($B$54="NEM","*",$B$54),Generation!$C:$C,$H77)</f>
        <v>0.85618649523999923</v>
      </c>
      <c r="V77" s="5">
        <f>SUMIFS(Generation!Q:Q,Generation!$A:$A,Summary_CDP,Generation!$B:$B,IF($B$54="NEM","*",$B$54),Generation!$C:$C,$H77)</f>
        <v>2.0659489640799995</v>
      </c>
      <c r="W77" s="5">
        <f>SUMIFS(Generation!R:R,Generation!$A:$A,Summary_CDP,Generation!$B:$B,IF($B$54="NEM","*",$B$54),Generation!$C:$C,$H77)</f>
        <v>3.9090461948200099</v>
      </c>
      <c r="X77" s="5">
        <f>SUMIFS(Generation!S:S,Generation!$A:$A,Summary_CDP,Generation!$B:$B,IF($B$54="NEM","*",$B$54),Generation!$C:$C,$H77)</f>
        <v>2.8361859213100193</v>
      </c>
      <c r="Y77" s="5">
        <f>SUMIFS(Generation!T:T,Generation!$A:$A,Summary_CDP,Generation!$B:$B,IF($B$54="NEM","*",$B$54),Generation!$C:$C,$H77)</f>
        <v>3.5820737848649995</v>
      </c>
      <c r="Z77" s="5">
        <f>SUMIFS(Generation!U:U,Generation!$A:$A,Summary_CDP,Generation!$B:$B,IF($B$54="NEM","*",$B$54),Generation!$C:$C,$H77)</f>
        <v>3.4688050000000001E-6</v>
      </c>
      <c r="AA77" s="5">
        <f>SUMIFS(Generation!V:V,Generation!$A:$A,Summary_CDP,Generation!$B:$B,IF($B$54="NEM","*",$B$54),Generation!$C:$C,$H77)</f>
        <v>1.1537684379700002</v>
      </c>
      <c r="AB77" s="5">
        <f>SUMIFS(Generation!W:W,Generation!$A:$A,Summary_CDP,Generation!$B:$B,IF($B$54="NEM","*",$B$54),Generation!$C:$C,$H77)</f>
        <v>23.354963152650022</v>
      </c>
      <c r="AC77" s="5">
        <f>SUMIFS(Generation!X:X,Generation!$A:$A,Summary_CDP,Generation!$B:$B,IF($B$54="NEM","*",$B$54),Generation!$C:$C,$H77)</f>
        <v>21.850011543414958</v>
      </c>
      <c r="AD77" s="5">
        <f>SUMIFS(Generation!Y:Y,Generation!$A:$A,Summary_CDP,Generation!$B:$B,IF($B$54="NEM","*",$B$54),Generation!$C:$C,$H77)</f>
        <v>5.9057105923350131</v>
      </c>
      <c r="AE77" s="5">
        <f>SUMIFS(Generation!Z:Z,Generation!$A:$A,Summary_CDP,Generation!$B:$B,IF($B$54="NEM","*",$B$54),Generation!$C:$C,$H77)</f>
        <v>40.95578293309002</v>
      </c>
      <c r="AF77" s="5">
        <f>SUMIFS(Generation!AA:AA,Generation!$A:$A,Summary_CDP,Generation!$B:$B,IF($B$54="NEM","*",$B$54),Generation!$C:$C,$H77)</f>
        <v>60.22856818529003</v>
      </c>
      <c r="AG77" s="5">
        <f>SUMIFS(Generation!AB:AB,Generation!$A:$A,Summary_CDP,Generation!$B:$B,IF($B$54="NEM","*",$B$54),Generation!$C:$C,$H77)</f>
        <v>76.557899871044881</v>
      </c>
      <c r="AH77" s="5">
        <f>SUMIFS(Generation!AC:AC,Generation!$A:$A,Summary_CDP,Generation!$B:$B,IF($B$54="NEM","*",$B$54),Generation!$C:$C,$H77)</f>
        <v>46.523131184144944</v>
      </c>
      <c r="AI77" s="5">
        <f>SUMIFS(Generation!AD:AD,Generation!$A:$A,Summary_CDP,Generation!$B:$B,IF($B$54="NEM","*",$B$54),Generation!$C:$C,$H77)</f>
        <v>479.52871726020021</v>
      </c>
      <c r="AJ77" s="5">
        <f>SUMIFS(Generation!AE:AE,Generation!$A:$A,Summary_CDP,Generation!$B:$B,IF($B$54="NEM","*",$B$54),Generation!$C:$C,$H77)</f>
        <v>288.89499422067507</v>
      </c>
    </row>
    <row r="78" spans="8:40" ht="15" customHeight="1"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</row>
    <row r="79" spans="8:40" ht="15" customHeight="1"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</row>
    <row r="80" spans="8:40" ht="15" customHeight="1"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</row>
    <row r="81" spans="1:30" s="51" customFormat="1" ht="24" customHeight="1" thickBot="1">
      <c r="A81" s="49" t="str">
        <f>B82&amp;" generation by technology type"</f>
        <v>NEM generation by technology type</v>
      </c>
      <c r="B81" s="47"/>
      <c r="C81" s="47"/>
      <c r="D81" s="47"/>
      <c r="E81" s="47"/>
      <c r="F81" s="47"/>
      <c r="G81" s="47"/>
      <c r="H81" s="47"/>
      <c r="I81" s="50"/>
      <c r="J81" s="47"/>
      <c r="K81" s="47"/>
      <c r="L81" s="47"/>
      <c r="M81" s="47"/>
      <c r="N81" s="47"/>
      <c r="O81" s="47"/>
      <c r="P81" s="47"/>
      <c r="Q81" s="50"/>
      <c r="R81" s="50"/>
      <c r="S81" s="47"/>
      <c r="T81" s="47"/>
      <c r="U81" s="47"/>
      <c r="V81" s="47"/>
      <c r="W81" s="47"/>
      <c r="X81" s="47"/>
      <c r="Y81" s="47"/>
      <c r="Z81" s="47"/>
      <c r="AA81" s="47"/>
      <c r="AB81" s="50"/>
      <c r="AC81" s="47"/>
      <c r="AD81" s="47"/>
    </row>
    <row r="82" spans="1:30" ht="15" customHeight="1" thickTop="1">
      <c r="A82" s="11" t="s">
        <v>127</v>
      </c>
      <c r="B82" s="21" t="s">
        <v>128</v>
      </c>
    </row>
    <row r="84" spans="1:30" ht="15" customHeight="1">
      <c r="H84" s="44" t="s">
        <v>147</v>
      </c>
      <c r="I84" s="8" t="s">
        <v>90</v>
      </c>
      <c r="J84" s="8" t="s">
        <v>97</v>
      </c>
      <c r="K84" s="8" t="s">
        <v>107</v>
      </c>
      <c r="L84" s="8" t="s">
        <v>117</v>
      </c>
    </row>
    <row r="85" spans="1:30" ht="15" customHeight="1">
      <c r="H85" s="9" t="s">
        <v>130</v>
      </c>
      <c r="I85" s="5">
        <f>SUMIFS(Generation!D:D,Generation!$A:$A,Summary_CDP,Generation!$B:$B,IF($B$82="NEM","*",$B$82),Generation!$C:$C,$H85)</f>
        <v>77720.096428656194</v>
      </c>
      <c r="J85" s="5">
        <f>SUMIFS(Generation!K:K,Generation!$A:$A,Summary_CDP,Generation!$B:$B,IF($B$82="NEM","*",$B$82),Generation!$C:$C,$H85)</f>
        <v>55781.718042521752</v>
      </c>
      <c r="K85" s="5">
        <f>SUMIFS(Generation!U:U,Generation!$A:$A,Summary_CDP,Generation!$B:$B,IF($B$82="NEM","*",$B$82),Generation!$C:$C,$H85)</f>
        <v>24039.00298660187</v>
      </c>
      <c r="L85" s="5">
        <f>SUMIFS(Generation!AE:AE,Generation!$A:$A,Summary_CDP,Generation!$B:$B,IF($B$82="NEM","*",$B$82),Generation!$C:$C,$H85)</f>
        <v>9168.1313220393822</v>
      </c>
    </row>
    <row r="86" spans="1:30" ht="15" customHeight="1">
      <c r="H86" s="9" t="s">
        <v>131</v>
      </c>
      <c r="I86" s="5">
        <f>SUMIFS(Generation!D:D,Generation!$A:$A,Summary_CDP,Generation!$B:$B,IF($B$82="NEM","*",$B$82),Generation!$C:$C,$H86)</f>
        <v>34576.024730894351</v>
      </c>
      <c r="J86" s="5">
        <f>SUMIFS(Generation!K:K,Generation!$A:$A,Summary_CDP,Generation!$B:$B,IF($B$82="NEM","*",$B$82),Generation!$C:$C,$H86)</f>
        <v>20343.726913137951</v>
      </c>
      <c r="K86" s="5">
        <f>SUMIFS(Generation!U:U,Generation!$A:$A,Summary_CDP,Generation!$B:$B,IF($B$82="NEM","*",$B$82),Generation!$C:$C,$H86)</f>
        <v>19040.414412889339</v>
      </c>
      <c r="L86" s="5">
        <f>SUMIFS(Generation!AE:AE,Generation!$A:$A,Summary_CDP,Generation!$B:$B,IF($B$82="NEM","*",$B$82),Generation!$C:$C,$H86)</f>
        <v>0</v>
      </c>
    </row>
    <row r="87" spans="1:30" ht="15" customHeight="1">
      <c r="H87" s="9" t="s">
        <v>132</v>
      </c>
      <c r="I87" s="5">
        <f>SUMIFS(Generation!D:D,Generation!$A:$A,Summary_CDP,Generation!$B:$B,IF($B$82="NEM","*",$B$82),Generation!$C:$C,$H87)</f>
        <v>1511.1237971866749</v>
      </c>
      <c r="J87" s="5">
        <f>SUMIFS(Generation!K:K,Generation!$A:$A,Summary_CDP,Generation!$B:$B,IF($B$82="NEM","*",$B$82),Generation!$C:$C,$H87)</f>
        <v>1751.38556065686</v>
      </c>
      <c r="K87" s="5">
        <f>SUMIFS(Generation!U:U,Generation!$A:$A,Summary_CDP,Generation!$B:$B,IF($B$82="NEM","*",$B$82),Generation!$C:$C,$H87)</f>
        <v>3673.6655475514394</v>
      </c>
      <c r="L87" s="5">
        <f>SUMIFS(Generation!AE:AE,Generation!$A:$A,Summary_CDP,Generation!$B:$B,IF($B$82="NEM","*",$B$82),Generation!$C:$C,$H87)</f>
        <v>0</v>
      </c>
    </row>
    <row r="88" spans="1:30" ht="15" customHeight="1">
      <c r="H88" s="9" t="s">
        <v>133</v>
      </c>
      <c r="I88" s="5">
        <f>SUMIFS(Generation!D:D,Generation!$A:$A,Summary_CDP,Generation!$B:$B,IF($B$82="NEM","*",$B$82),Generation!$C:$C,$H88)</f>
        <v>0</v>
      </c>
      <c r="J88" s="5">
        <f>SUMIFS(Generation!K:K,Generation!$A:$A,Summary_CDP,Generation!$B:$B,IF($B$82="NEM","*",$B$82),Generation!$C:$C,$H88)</f>
        <v>0</v>
      </c>
      <c r="K88" s="5">
        <f>SUMIFS(Generation!U:U,Generation!$A:$A,Summary_CDP,Generation!$B:$B,IF($B$82="NEM","*",$B$82),Generation!$C:$C,$H88)</f>
        <v>0</v>
      </c>
      <c r="L88" s="5">
        <f>SUMIFS(Generation!AE:AE,Generation!$A:$A,Summary_CDP,Generation!$B:$B,IF($B$82="NEM","*",$B$82),Generation!$C:$C,$H88)</f>
        <v>0</v>
      </c>
    </row>
    <row r="89" spans="1:30" ht="15" customHeight="1">
      <c r="H89" s="9" t="s">
        <v>134</v>
      </c>
      <c r="I89" s="5">
        <f>SUMIFS(Generation!D:D,Generation!$A:$A,Summary_CDP,Generation!$B:$B,IF($B$82="NEM","*",$B$82),Generation!$C:$C,$H89)</f>
        <v>62.796945406719942</v>
      </c>
      <c r="J89" s="5">
        <f>SUMIFS(Generation!K:K,Generation!$A:$A,Summary_CDP,Generation!$B:$B,IF($B$82="NEM","*",$B$82),Generation!$C:$C,$H89)</f>
        <v>147.57944634077492</v>
      </c>
      <c r="K89" s="5">
        <f>SUMIFS(Generation!U:U,Generation!$A:$A,Summary_CDP,Generation!$B:$B,IF($B$82="NEM","*",$B$82),Generation!$C:$C,$H89)</f>
        <v>2840.1702229600364</v>
      </c>
      <c r="L89" s="5">
        <f>SUMIFS(Generation!AE:AE,Generation!$A:$A,Summary_CDP,Generation!$B:$B,IF($B$82="NEM","*",$B$82),Generation!$C:$C,$H89)</f>
        <v>17640.041762935572</v>
      </c>
    </row>
    <row r="90" spans="1:30" ht="15" customHeight="1">
      <c r="H90" s="9" t="s">
        <v>135</v>
      </c>
      <c r="I90" s="5">
        <f>SUMIFS(Generation!D:D,Generation!$A:$A,Summary_CDP,Generation!$B:$B,IF($B$82="NEM","*",$B$82),Generation!$C:$C,$H90)</f>
        <v>0</v>
      </c>
      <c r="J90" s="5">
        <f>SUMIFS(Generation!K:K,Generation!$A:$A,Summary_CDP,Generation!$B:$B,IF($B$82="NEM","*",$B$82),Generation!$C:$C,$H90)</f>
        <v>0</v>
      </c>
      <c r="K90" s="5">
        <f>SUMIFS(Generation!U:U,Generation!$A:$A,Summary_CDP,Generation!$B:$B,IF($B$82="NEM","*",$B$82),Generation!$C:$C,$H90)</f>
        <v>0</v>
      </c>
      <c r="L90" s="5">
        <f>SUMIFS(Generation!AE:AE,Generation!$A:$A,Summary_CDP,Generation!$B:$B,IF($B$82="NEM","*",$B$82),Generation!$C:$C,$H90)</f>
        <v>0</v>
      </c>
    </row>
    <row r="91" spans="1:30" ht="15" customHeight="1">
      <c r="H91" s="9" t="s">
        <v>136</v>
      </c>
      <c r="I91" s="5">
        <f>SUMIFS(Generation!D:D,Generation!$A:$A,Summary_CDP,Generation!$B:$B,IF($B$82="NEM","*",$B$82),Generation!$C:$C,$H91)</f>
        <v>15862.946817910626</v>
      </c>
      <c r="J91" s="5">
        <f>SUMIFS(Generation!K:K,Generation!$A:$A,Summary_CDP,Generation!$B:$B,IF($B$82="NEM","*",$B$82),Generation!$C:$C,$H91)</f>
        <v>14894.162147178184</v>
      </c>
      <c r="K91" s="5">
        <f>SUMIFS(Generation!U:U,Generation!$A:$A,Summary_CDP,Generation!$B:$B,IF($B$82="NEM","*",$B$82),Generation!$C:$C,$H91)</f>
        <v>13616.548453496627</v>
      </c>
      <c r="L91" s="5">
        <f>SUMIFS(Generation!AE:AE,Generation!$A:$A,Summary_CDP,Generation!$B:$B,IF($B$82="NEM","*",$B$82),Generation!$C:$C,$H91)</f>
        <v>10784.581324384615</v>
      </c>
    </row>
    <row r="92" spans="1:30" ht="15" customHeight="1">
      <c r="H92" s="9" t="s">
        <v>137</v>
      </c>
      <c r="I92" s="5">
        <f>SUMIFS(Generation!D:D,Generation!$A:$A,Summary_CDP,Generation!$B:$B,IF($B$82="NEM","*",$B$82),Generation!$C:$C,$H92)</f>
        <v>1915.180598060625</v>
      </c>
      <c r="J92" s="5">
        <f>SUMIFS(Generation!K:K,Generation!$A:$A,Summary_CDP,Generation!$B:$B,IF($B$82="NEM","*",$B$82),Generation!$C:$C,$H92)</f>
        <v>8656.4044685497756</v>
      </c>
      <c r="K92" s="5">
        <f>SUMIFS(Generation!U:U,Generation!$A:$A,Summary_CDP,Generation!$B:$B,IF($B$82="NEM","*",$B$82),Generation!$C:$C,$H92)</f>
        <v>21973.67637370171</v>
      </c>
      <c r="L92" s="5">
        <f>SUMIFS(Generation!AE:AE,Generation!$A:$A,Summary_CDP,Generation!$B:$B,IF($B$82="NEM","*",$B$82),Generation!$C:$C,$H92)</f>
        <v>45162.797669436797</v>
      </c>
    </row>
    <row r="93" spans="1:30" ht="15" customHeight="1">
      <c r="H93" s="9" t="s">
        <v>138</v>
      </c>
      <c r="I93" s="5">
        <f>SUMIFS(Generation!D:D,Generation!$A:$A,Summary_CDP,Generation!$B:$B,IF($B$82="NEM","*",$B$82),Generation!$C:$C,$H93)</f>
        <v>138.58334858110001</v>
      </c>
      <c r="J93" s="5">
        <f>SUMIFS(Generation!K:K,Generation!$A:$A,Summary_CDP,Generation!$B:$B,IF($B$82="NEM","*",$B$82),Generation!$C:$C,$H93)</f>
        <v>1411.793062147515</v>
      </c>
      <c r="K93" s="5">
        <f>SUMIFS(Generation!U:U,Generation!$A:$A,Summary_CDP,Generation!$B:$B,IF($B$82="NEM","*",$B$82),Generation!$C:$C,$H93)</f>
        <v>7464.1447796907441</v>
      </c>
      <c r="L93" s="5">
        <f>SUMIFS(Generation!AE:AE,Generation!$A:$A,Summary_CDP,Generation!$B:$B,IF($B$82="NEM","*",$B$82),Generation!$C:$C,$H93)</f>
        <v>21738.845628239447</v>
      </c>
    </row>
    <row r="94" spans="1:30" ht="15" customHeight="1">
      <c r="H94" s="9" t="s">
        <v>139</v>
      </c>
      <c r="I94" s="5">
        <f>SUMIFS(Generation!D:D,Generation!$A:$A,Summary_CDP,Generation!$B:$B,IF($B$82="NEM","*",$B$82),Generation!$C:$C,$H94)</f>
        <v>295.94691677451397</v>
      </c>
      <c r="J94" s="5">
        <f>SUMIFS(Generation!K:K,Generation!$A:$A,Summary_CDP,Generation!$B:$B,IF($B$82="NEM","*",$B$82),Generation!$C:$C,$H94)</f>
        <v>1196.4564042716568</v>
      </c>
      <c r="K94" s="5">
        <f>SUMIFS(Generation!U:U,Generation!$A:$A,Summary_CDP,Generation!$B:$B,IF($B$82="NEM","*",$B$82),Generation!$C:$C,$H94)</f>
        <v>3491.6339317451138</v>
      </c>
      <c r="L94" s="5">
        <f>SUMIFS(Generation!AE:AE,Generation!$A:$A,Summary_CDP,Generation!$B:$B,IF($B$82="NEM","*",$B$82),Generation!$C:$C,$H94)</f>
        <v>3970.3748482662832</v>
      </c>
    </row>
    <row r="95" spans="1:30" ht="15" customHeight="1">
      <c r="H95" s="9" t="s">
        <v>140</v>
      </c>
      <c r="I95" s="5">
        <f>SUMIFS(Generation!D:D,Generation!$A:$A,Summary_CDP,Generation!$B:$B,IF($B$82="NEM","*",$B$82),Generation!$C:$C,$H95)</f>
        <v>0</v>
      </c>
      <c r="J95" s="5">
        <f>SUMIFS(Generation!K:K,Generation!$A:$A,Summary_CDP,Generation!$B:$B,IF($B$82="NEM","*",$B$82),Generation!$C:$C,$H95)</f>
        <v>0</v>
      </c>
      <c r="K95" s="5">
        <f>SUMIFS(Generation!U:U,Generation!$A:$A,Summary_CDP,Generation!$B:$B,IF($B$82="NEM","*",$B$82),Generation!$C:$C,$H95)</f>
        <v>0</v>
      </c>
      <c r="L95" s="5">
        <f>SUMIFS(Generation!AE:AE,Generation!$A:$A,Summary_CDP,Generation!$B:$B,IF($B$82="NEM","*",$B$82),Generation!$C:$C,$H95)</f>
        <v>0</v>
      </c>
    </row>
    <row r="96" spans="1:30" ht="15" customHeight="1">
      <c r="H96" s="9" t="s">
        <v>141</v>
      </c>
      <c r="I96" s="5">
        <f>SUMIFS(Generation!D:D,Generation!$A:$A,Summary_CDP,Generation!$B:$B,IF($B$82="NEM","*",$B$82),Generation!$C:$C,$H96)</f>
        <v>0</v>
      </c>
      <c r="J96" s="5">
        <f>SUMIFS(Generation!K:K,Generation!$A:$A,Summary_CDP,Generation!$B:$B,IF($B$82="NEM","*",$B$82),Generation!$C:$C,$H96)</f>
        <v>0</v>
      </c>
      <c r="K96" s="5">
        <f>SUMIFS(Generation!U:U,Generation!$A:$A,Summary_CDP,Generation!$B:$B,IF($B$82="NEM","*",$B$82),Generation!$C:$C,$H96)</f>
        <v>2.7354000000000009E-6</v>
      </c>
      <c r="L96" s="5">
        <f>SUMIFS(Generation!AE:AE,Generation!$A:$A,Summary_CDP,Generation!$B:$B,IF($B$82="NEM","*",$B$82),Generation!$C:$C,$H96)</f>
        <v>1195.737394536055</v>
      </c>
    </row>
    <row r="97" spans="1:30" ht="15" customHeight="1">
      <c r="H97" s="9" t="s">
        <v>142</v>
      </c>
      <c r="I97" s="5">
        <f>SUMIFS(Generation!D:D,Generation!$A:$A,Summary_CDP,Generation!$B:$B,IF($B$82="NEM","*",$B$82),Generation!$C:$C,$H97)</f>
        <v>30245.005241093277</v>
      </c>
      <c r="J97" s="5">
        <f>SUMIFS(Generation!K:K,Generation!$A:$A,Summary_CDP,Generation!$B:$B,IF($B$82="NEM","*",$B$82),Generation!$C:$C,$H97)</f>
        <v>64257.590016525362</v>
      </c>
      <c r="K97" s="5">
        <f>SUMIFS(Generation!U:U,Generation!$A:$A,Summary_CDP,Generation!$B:$B,IF($B$82="NEM","*",$B$82),Generation!$C:$C,$H97)</f>
        <v>137719.4464349433</v>
      </c>
      <c r="L97" s="5">
        <f>SUMIFS(Generation!AE:AE,Generation!$A:$A,Summary_CDP,Generation!$B:$B,IF($B$82="NEM","*",$B$82),Generation!$C:$C,$H97)</f>
        <v>213216.86543462944</v>
      </c>
    </row>
    <row r="98" spans="1:30" ht="15" customHeight="1">
      <c r="H98" s="9" t="s">
        <v>143</v>
      </c>
      <c r="I98" s="5">
        <f>SUMIFS(Generation!D:D,Generation!$A:$A,Summary_CDP,Generation!$B:$B,IF($B$82="NEM","*",$B$82),Generation!$C:$C,$H98)</f>
        <v>15482.160412796778</v>
      </c>
      <c r="J98" s="5">
        <f>SUMIFS(Generation!K:K,Generation!$A:$A,Summary_CDP,Generation!$B:$B,IF($B$82="NEM","*",$B$82),Generation!$C:$C,$H98)</f>
        <v>22221.678845280232</v>
      </c>
      <c r="K98" s="5">
        <f>SUMIFS(Generation!U:U,Generation!$A:$A,Summary_CDP,Generation!$B:$B,IF($B$82="NEM","*",$B$82),Generation!$C:$C,$H98)</f>
        <v>44143.55457083787</v>
      </c>
      <c r="L98" s="5">
        <f>SUMIFS(Generation!AE:AE,Generation!$A:$A,Summary_CDP,Generation!$B:$B,IF($B$82="NEM","*",$B$82),Generation!$C:$C,$H98)</f>
        <v>135529.70190873</v>
      </c>
    </row>
    <row r="99" spans="1:30" ht="15" customHeight="1">
      <c r="H99" s="9" t="s">
        <v>144</v>
      </c>
      <c r="I99" s="5">
        <f>SUMIFS(Generation!D:D,Generation!$A:$A,Summary_CDP,Generation!$B:$B,IF($B$82="NEM","*",$B$82),Generation!$C:$C,$H99)</f>
        <v>25819.915416199998</v>
      </c>
      <c r="J99" s="5">
        <f>SUMIFS(Generation!K:K,Generation!$A:$A,Summary_CDP,Generation!$B:$B,IF($B$82="NEM","*",$B$82),Generation!$C:$C,$H99)</f>
        <v>41206.294453399998</v>
      </c>
      <c r="K99" s="5">
        <f>SUMIFS(Generation!U:U,Generation!$A:$A,Summary_CDP,Generation!$B:$B,IF($B$82="NEM","*",$B$82),Generation!$C:$C,$H99)</f>
        <v>62314.787046999998</v>
      </c>
      <c r="L99" s="5">
        <f>SUMIFS(Generation!AE:AE,Generation!$A:$A,Summary_CDP,Generation!$B:$B,IF($B$82="NEM","*",$B$82),Generation!$C:$C,$H99)</f>
        <v>79875.145281900011</v>
      </c>
    </row>
    <row r="100" spans="1:30" ht="15" customHeight="1">
      <c r="H100" s="11" t="s">
        <v>148</v>
      </c>
    </row>
    <row r="101" spans="1:30" ht="15" customHeight="1">
      <c r="H101" s="9" t="s">
        <v>149</v>
      </c>
      <c r="I101" s="5">
        <f>SUMIFS(Generation!D:D,Generation!$A:$A,Summary_CDP,Generation!$B:$B,IF($B$82="NEM","*",$B$82),Generation!$C:$C,$H101)</f>
        <v>-3376.1711654878309</v>
      </c>
      <c r="J101" s="5">
        <f>SUMIFS(Generation!K:K,Generation!$A:$A,Summary_CDP,Generation!$B:$B,IF($B$82="NEM","*",$B$82),Generation!$C:$C,$H101)</f>
        <v>-12464.885094473751</v>
      </c>
      <c r="K101" s="5">
        <f>SUMIFS(Generation!U:U,Generation!$A:$A,Summary_CDP,Generation!$B:$B,IF($B$82="NEM","*",$B$82),Generation!$C:$C,$H101)</f>
        <v>-29063.039747690334</v>
      </c>
      <c r="L101" s="5">
        <f>SUMIFS(Generation!AE:AE,Generation!$A:$A,Summary_CDP,Generation!$B:$B,IF($B$82="NEM","*",$B$82),Generation!$C:$C,$H101)</f>
        <v>-58963.808046011938</v>
      </c>
    </row>
    <row r="102" spans="1:30" ht="15" customHeight="1">
      <c r="H102" s="9" t="s">
        <v>150</v>
      </c>
      <c r="I102" s="5">
        <f>SUMIFS(Generation!D:D,Generation!$A:$A,Summary_CDP,Generation!$B:$B,IF($B$82="NEM","*",$B$82),Generation!$C:$C,$H102)</f>
        <v>-163.02311641466002</v>
      </c>
      <c r="J102" s="5">
        <f>SUMIFS(Generation!K:K,Generation!$A:$A,Summary_CDP,Generation!$B:$B,IF($B$82="NEM","*",$B$82),Generation!$C:$C,$H102)</f>
        <v>-1672.8855474966415</v>
      </c>
      <c r="K102" s="5">
        <f>SUMIFS(Generation!U:U,Generation!$A:$A,Summary_CDP,Generation!$B:$B,IF($B$82="NEM","*",$B$82),Generation!$C:$C,$H102)</f>
        <v>-9252.0880842262559</v>
      </c>
      <c r="L102" s="5">
        <f>SUMIFS(Generation!AE:AE,Generation!$A:$A,Summary_CDP,Generation!$B:$B,IF($B$82="NEM","*",$B$82),Generation!$C:$C,$H102)</f>
        <v>-27340.606418766409</v>
      </c>
    </row>
    <row r="103" spans="1:30" ht="15" customHeight="1">
      <c r="H103" s="9" t="s">
        <v>151</v>
      </c>
      <c r="I103" s="5">
        <f>SUMIFS(Generation!D:D,Generation!$A:$A,Summary_CDP,Generation!$B:$B,IF($B$82="NEM","*",$B$82),Generation!$C:$C,$H103)</f>
        <v>-349.28411101334569</v>
      </c>
      <c r="J103" s="5">
        <f>SUMIFS(Generation!K:K,Generation!$A:$A,Summary_CDP,Generation!$B:$B,IF($B$82="NEM","*",$B$82),Generation!$C:$C,$H103)</f>
        <v>-1406.1863987315869</v>
      </c>
      <c r="K103" s="5">
        <f>SUMIFS(Generation!U:U,Generation!$A:$A,Summary_CDP,Generation!$B:$B,IF($B$82="NEM","*",$B$82),Generation!$C:$C,$H103)</f>
        <v>-4118.9792394553315</v>
      </c>
      <c r="L103" s="5">
        <f>SUMIFS(Generation!AE:AE,Generation!$A:$A,Summary_CDP,Generation!$B:$B,IF($B$82="NEM","*",$B$82),Generation!$C:$C,$H103)</f>
        <v>-4659.6840260153404</v>
      </c>
    </row>
    <row r="105" spans="1:30" ht="15" customHeight="1">
      <c r="H105" s="9" t="s">
        <v>146</v>
      </c>
      <c r="I105" s="5">
        <f>SUMIFS(Generation!D:D,Generation!$A:$A,Summary_CDP,Generation!$B:$B,IF($B$82="NEM","*",$B$82),Generation!$C:$C,$H105)</f>
        <v>1.6352950000000001E-6</v>
      </c>
      <c r="J105" s="5">
        <f>SUMIFS(Generation!K:K,Generation!$A:$A,Summary_CDP,Generation!$B:$B,IF($B$82="NEM","*",$B$82),Generation!$C:$C,$H105)</f>
        <v>0.80626580189000341</v>
      </c>
      <c r="K105" s="5">
        <f>SUMIFS(Generation!U:U,Generation!$A:$A,Summary_CDP,Generation!$B:$B,IF($B$82="NEM","*",$B$82),Generation!$C:$C,$H105)</f>
        <v>3.4688050000000001E-6</v>
      </c>
      <c r="L105" s="5">
        <f>SUMIFS(Generation!AE:AE,Generation!$A:$A,Summary_CDP,Generation!$B:$B,IF($B$82="NEM","*",$B$82),Generation!$C:$C,$H105)</f>
        <v>288.89499422067507</v>
      </c>
    </row>
    <row r="108" spans="1:30" s="51" customFormat="1" ht="24" customHeight="1" thickBot="1">
      <c r="A108" s="49" t="str">
        <f>B109&amp;" Capacity by storage type"</f>
        <v>NEM Capacity by storage type</v>
      </c>
      <c r="B108" s="47"/>
      <c r="C108" s="47"/>
      <c r="D108" s="47"/>
      <c r="E108" s="47"/>
      <c r="F108" s="47"/>
      <c r="G108" s="47"/>
      <c r="H108" s="47"/>
      <c r="I108" s="50"/>
      <c r="J108" s="47"/>
      <c r="K108" s="47"/>
      <c r="L108" s="47"/>
      <c r="M108" s="47"/>
      <c r="N108" s="47"/>
      <c r="O108" s="47"/>
      <c r="P108" s="47"/>
      <c r="Q108" s="50"/>
      <c r="R108" s="50"/>
      <c r="S108" s="47"/>
      <c r="T108" s="47"/>
      <c r="U108" s="47"/>
      <c r="V108" s="47"/>
      <c r="W108" s="47"/>
      <c r="X108" s="47"/>
      <c r="Y108" s="47"/>
      <c r="Z108" s="47"/>
      <c r="AA108" s="47"/>
      <c r="AB108" s="50"/>
      <c r="AC108" s="47"/>
      <c r="AD108" s="47"/>
    </row>
    <row r="109" spans="1:30" ht="15" customHeight="1" thickTop="1">
      <c r="A109" s="11" t="s">
        <v>127</v>
      </c>
      <c r="B109" s="21" t="s">
        <v>128</v>
      </c>
    </row>
    <row r="111" spans="1:30" ht="15" customHeight="1">
      <c r="H111" s="44" t="s">
        <v>129</v>
      </c>
      <c r="I111" s="8" t="s">
        <v>90</v>
      </c>
      <c r="J111" s="8" t="s">
        <v>97</v>
      </c>
      <c r="K111" s="8" t="s">
        <v>107</v>
      </c>
      <c r="L111" s="8" t="s">
        <v>117</v>
      </c>
    </row>
    <row r="112" spans="1:30" ht="15" customHeight="1">
      <c r="H112" s="25" t="s">
        <v>152</v>
      </c>
      <c r="I112" s="5">
        <f>SUMIFS('Storage Capacity'!D:D,'Storage Capacity'!$A:$A,Summary_CDP,'Storage Capacity'!$B:$B,IF($B$109="NEM","*",$B$109),'Storage Capacity'!$C:$C,$H112)</f>
        <v>0</v>
      </c>
      <c r="J112" s="5">
        <f>SUMIFS('Storage Capacity'!K:K,'Storage Capacity'!$A:$A,Summary_CDP,'Storage Capacity'!$B:$B,IF($B$109="NEM","*",$B$109),'Storage Capacity'!$C:$C,$H112)</f>
        <v>2040</v>
      </c>
      <c r="K112" s="5">
        <f>SUMIFS('Storage Capacity'!U:U,'Storage Capacity'!$A:$A,Summary_CDP,'Storage Capacity'!$B:$B,IF($B$109="NEM","*",$B$109),'Storage Capacity'!$C:$C,$H112)</f>
        <v>2040</v>
      </c>
      <c r="L112" s="5">
        <f>SUMIFS('Storage Capacity'!AE:AE,'Storage Capacity'!$A:$A,Summary_CDP,'Storage Capacity'!$B:$B,IF($B$109="NEM","*",$B$109),'Storage Capacity'!$C:$C,$H112)</f>
        <v>2040</v>
      </c>
    </row>
    <row r="113" spans="1:30" ht="15" customHeight="1">
      <c r="H113" s="25" t="s">
        <v>153</v>
      </c>
      <c r="I113" s="5">
        <f>SUMIFS('Storage Capacity'!D:D,'Storage Capacity'!$A:$A,Summary_CDP,'Storage Capacity'!$B:$B,IF($B$109="NEM","*",$B$109),'Storage Capacity'!$C:$C,$H113)</f>
        <v>160</v>
      </c>
      <c r="J113" s="5">
        <f>SUMIFS('Storage Capacity'!K:K,'Storage Capacity'!$A:$A,Summary_CDP,'Storage Capacity'!$B:$B,IF($B$109="NEM","*",$B$109),'Storage Capacity'!$C:$C,$H113)</f>
        <v>160.00021217</v>
      </c>
      <c r="K113" s="5">
        <f>SUMIFS('Storage Capacity'!U:U,'Storage Capacity'!$A:$A,Summary_CDP,'Storage Capacity'!$B:$B,IF($B$109="NEM","*",$B$109),'Storage Capacity'!$C:$C,$H113)</f>
        <v>2615.31717819</v>
      </c>
      <c r="L113" s="5">
        <f>SUMIFS('Storage Capacity'!AE:AE,'Storage Capacity'!$A:$A,Summary_CDP,'Storage Capacity'!$B:$B,IF($B$109="NEM","*",$B$109),'Storage Capacity'!$C:$C,$H113)</f>
        <v>7183.0533136499989</v>
      </c>
    </row>
    <row r="114" spans="1:30" ht="15" customHeight="1">
      <c r="H114" s="25" t="s">
        <v>154</v>
      </c>
      <c r="I114" s="5">
        <f>SUMIFS('Storage Capacity'!D:D,'Storage Capacity'!$A:$A,Summary_CDP,'Storage Capacity'!$B:$B,IF($B$109="NEM","*",$B$109),'Storage Capacity'!$C:$C,$H114)</f>
        <v>650.00005485999986</v>
      </c>
      <c r="J114" s="5">
        <f>SUMIFS('Storage Capacity'!K:K,'Storage Capacity'!$A:$A,Summary_CDP,'Storage Capacity'!$B:$B,IF($B$109="NEM","*",$B$109),'Storage Capacity'!$C:$C,$H114)</f>
        <v>3155.1896723</v>
      </c>
      <c r="K114" s="5">
        <f>SUMIFS('Storage Capacity'!U:U,'Storage Capacity'!$A:$A,Summary_CDP,'Storage Capacity'!$B:$B,IF($B$109="NEM","*",$B$109),'Storage Capacity'!$C:$C,$H114)</f>
        <v>7317.9832535400001</v>
      </c>
      <c r="L114" s="5">
        <f>SUMIFS('Storage Capacity'!AE:AE,'Storage Capacity'!$A:$A,Summary_CDP,'Storage Capacity'!$B:$B,IF($B$109="NEM","*",$B$109),'Storage Capacity'!$C:$C,$H114)</f>
        <v>11542.303108830001</v>
      </c>
    </row>
    <row r="115" spans="1:30" ht="15" customHeight="1">
      <c r="H115" s="25" t="s">
        <v>155</v>
      </c>
      <c r="I115" s="5">
        <f>SUMIFS('Storage Capacity'!D:D,'Storage Capacity'!$A:$A,Summary_CDP,'Storage Capacity'!$B:$B,IF($B$109="NEM","*",$B$109),'Storage Capacity'!$C:$C,$H115)</f>
        <v>748.56000549999999</v>
      </c>
      <c r="J115" s="5">
        <f>SUMIFS('Storage Capacity'!K:K,'Storage Capacity'!$A:$A,Summary_CDP,'Storage Capacity'!$B:$B,IF($B$109="NEM","*",$B$109),'Storage Capacity'!$C:$C,$H115)</f>
        <v>747.46004104999997</v>
      </c>
      <c r="K115" s="5">
        <f>SUMIFS('Storage Capacity'!U:U,'Storage Capacity'!$A:$A,Summary_CDP,'Storage Capacity'!$B:$B,IF($B$109="NEM","*",$B$109),'Storage Capacity'!$C:$C,$H115)</f>
        <v>997.46007889999987</v>
      </c>
      <c r="L115" s="5">
        <f>SUMIFS('Storage Capacity'!AE:AE,'Storage Capacity'!$A:$A,Summary_CDP,'Storage Capacity'!$B:$B,IF($B$109="NEM","*",$B$109),'Storage Capacity'!$C:$C,$H115)</f>
        <v>998.56028276999996</v>
      </c>
    </row>
    <row r="116" spans="1:30" ht="15" customHeight="1">
      <c r="H116" s="25" t="s">
        <v>138</v>
      </c>
      <c r="I116" s="5">
        <f>SUMIFS('Storage Capacity'!D:D,'Storage Capacity'!$A:$A,Summary_CDP,'Storage Capacity'!$B:$B,IF($B$109="NEM","*",$B$109),'Storage Capacity'!$C:$C,$H116)</f>
        <v>147.50499999000002</v>
      </c>
      <c r="J116" s="5">
        <f>SUMIFS('Storage Capacity'!K:K,'Storage Capacity'!$A:$A,Summary_CDP,'Storage Capacity'!$B:$B,IF($B$109="NEM","*",$B$109),'Storage Capacity'!$C:$C,$H116)</f>
        <v>1487.2375248600001</v>
      </c>
      <c r="K116" s="5">
        <f>SUMIFS('Storage Capacity'!U:U,'Storage Capacity'!$A:$A,Summary_CDP,'Storage Capacity'!$B:$B,IF($B$109="NEM","*",$B$109),'Storage Capacity'!$C:$C,$H116)</f>
        <v>8673.3432894899997</v>
      </c>
      <c r="L116" s="5">
        <f>SUMIFS('Storage Capacity'!AE:AE,'Storage Capacity'!$A:$A,Summary_CDP,'Storage Capacity'!$B:$B,IF($B$109="NEM","*",$B$109),'Storage Capacity'!$C:$C,$H116)</f>
        <v>17768.35399431</v>
      </c>
    </row>
    <row r="117" spans="1:30" ht="15" customHeight="1">
      <c r="H117" s="25" t="s">
        <v>139</v>
      </c>
      <c r="I117" s="5">
        <f>SUMIFS('Storage Capacity'!D:D,'Storage Capacity'!$A:$A,Summary_CDP,'Storage Capacity'!$B:$B,IF($B$109="NEM","*",$B$109),'Storage Capacity'!$C:$C,$H117)</f>
        <v>917.14650000000006</v>
      </c>
      <c r="J117" s="5">
        <f>SUMIFS('Storage Capacity'!K:K,'Storage Capacity'!$A:$A,Summary_CDP,'Storage Capacity'!$B:$B,IF($B$109="NEM","*",$B$109),'Storage Capacity'!$C:$C,$H117)</f>
        <v>3609.2434999999996</v>
      </c>
      <c r="K117" s="5">
        <f>SUMIFS('Storage Capacity'!U:U,'Storage Capacity'!$A:$A,Summary_CDP,'Storage Capacity'!$B:$B,IF($B$109="NEM","*",$B$109),'Storage Capacity'!$C:$C,$H117)</f>
        <v>10166.712499999998</v>
      </c>
      <c r="L117" s="5">
        <f>SUMIFS('Storage Capacity'!AE:AE,'Storage Capacity'!$A:$A,Summary_CDP,'Storage Capacity'!$B:$B,IF($B$109="NEM","*",$B$109),'Storage Capacity'!$C:$C,$H117)</f>
        <v>11135.796</v>
      </c>
    </row>
    <row r="126" spans="1:30" s="51" customFormat="1" ht="24" customHeight="1" thickBot="1">
      <c r="A126" s="49" t="str">
        <f>B127&amp;" storage capacity by year"</f>
        <v>NEM storage capacity by year</v>
      </c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</row>
    <row r="127" spans="1:30" ht="15" customHeight="1" thickTop="1">
      <c r="A127" s="11" t="s">
        <v>127</v>
      </c>
      <c r="B127" s="21" t="s">
        <v>128</v>
      </c>
    </row>
    <row r="129" spans="1:36" ht="15" customHeight="1">
      <c r="G129" s="11"/>
      <c r="H129" t="s">
        <v>129</v>
      </c>
      <c r="I129" s="8" t="s">
        <v>90</v>
      </c>
      <c r="J129" s="8" t="s">
        <v>91</v>
      </c>
      <c r="K129" s="8" t="s">
        <v>92</v>
      </c>
      <c r="L129" s="8" t="s">
        <v>93</v>
      </c>
      <c r="M129" s="8" t="s">
        <v>94</v>
      </c>
      <c r="N129" s="8" t="s">
        <v>95</v>
      </c>
      <c r="O129" s="8" t="s">
        <v>96</v>
      </c>
      <c r="P129" s="8" t="s">
        <v>97</v>
      </c>
      <c r="Q129" s="8" t="s">
        <v>98</v>
      </c>
      <c r="R129" s="8" t="s">
        <v>99</v>
      </c>
      <c r="S129" s="8" t="s">
        <v>100</v>
      </c>
      <c r="T129" s="8" t="s">
        <v>101</v>
      </c>
      <c r="U129" s="8" t="s">
        <v>102</v>
      </c>
      <c r="V129" s="8" t="s">
        <v>103</v>
      </c>
      <c r="W129" s="8" t="s">
        <v>104</v>
      </c>
      <c r="X129" s="8" t="s">
        <v>105</v>
      </c>
      <c r="Y129" s="8" t="s">
        <v>106</v>
      </c>
      <c r="Z129" s="8" t="s">
        <v>107</v>
      </c>
      <c r="AA129" s="8" t="s">
        <v>108</v>
      </c>
      <c r="AB129" s="8" t="s">
        <v>109</v>
      </c>
      <c r="AC129" s="8" t="s">
        <v>110</v>
      </c>
      <c r="AD129" s="8" t="s">
        <v>111</v>
      </c>
      <c r="AE129" s="8" t="s">
        <v>112</v>
      </c>
      <c r="AF129" s="8" t="s">
        <v>113</v>
      </c>
      <c r="AG129" s="8" t="s">
        <v>114</v>
      </c>
      <c r="AH129" s="8" t="s">
        <v>115</v>
      </c>
      <c r="AI129" s="8" t="s">
        <v>116</v>
      </c>
      <c r="AJ129" s="8" t="s">
        <v>117</v>
      </c>
    </row>
    <row r="130" spans="1:36" ht="15" customHeight="1">
      <c r="H130" s="25" t="s">
        <v>152</v>
      </c>
      <c r="I130" s="5">
        <f>SUMIFS('Storage Capacity'!D:D,'Storage Capacity'!$A:$A,Summary_CDP,'Storage Capacity'!$B:$B,IF($B$127="NEM","*",$B$127),'Storage Capacity'!$C:$C,$H130)</f>
        <v>0</v>
      </c>
      <c r="J130" s="5">
        <f>SUMIFS('Storage Capacity'!E:E,'Storage Capacity'!$A:$A,Summary_CDP,'Storage Capacity'!$B:$B,IF($B$127="NEM","*",$B$127),'Storage Capacity'!$C:$C,$H130)</f>
        <v>0</v>
      </c>
      <c r="K130" s="5">
        <f>SUMIFS('Storage Capacity'!F:F,'Storage Capacity'!$A:$A,Summary_CDP,'Storage Capacity'!$B:$B,IF($B$127="NEM","*",$B$127),'Storage Capacity'!$C:$C,$H130)</f>
        <v>680</v>
      </c>
      <c r="L130" s="5">
        <f>SUMIFS('Storage Capacity'!G:G,'Storage Capacity'!$A:$A,Summary_CDP,'Storage Capacity'!$B:$B,IF($B$127="NEM","*",$B$127),'Storage Capacity'!$C:$C,$H130)</f>
        <v>2040</v>
      </c>
      <c r="M130" s="5">
        <f>SUMIFS('Storage Capacity'!H:H,'Storage Capacity'!$A:$A,Summary_CDP,'Storage Capacity'!$B:$B,IF($B$127="NEM","*",$B$127),'Storage Capacity'!$C:$C,$H130)</f>
        <v>2040</v>
      </c>
      <c r="N130" s="5">
        <f>SUMIFS('Storage Capacity'!I:I,'Storage Capacity'!$A:$A,Summary_CDP,'Storage Capacity'!$B:$B,IF($B$127="NEM","*",$B$127),'Storage Capacity'!$C:$C,$H130)</f>
        <v>2040</v>
      </c>
      <c r="O130" s="5">
        <f>SUMIFS('Storage Capacity'!J:J,'Storage Capacity'!$A:$A,Summary_CDP,'Storage Capacity'!$B:$B,IF($B$127="NEM","*",$B$127),'Storage Capacity'!$C:$C,$H130)</f>
        <v>2040</v>
      </c>
      <c r="P130" s="5">
        <f>SUMIFS('Storage Capacity'!K:K,'Storage Capacity'!$A:$A,Summary_CDP,'Storage Capacity'!$B:$B,IF($B$127="NEM","*",$B$127),'Storage Capacity'!$C:$C,$H130)</f>
        <v>2040</v>
      </c>
      <c r="Q130" s="5">
        <f>SUMIFS('Storage Capacity'!L:L,'Storage Capacity'!$A:$A,Summary_CDP,'Storage Capacity'!$B:$B,IF($B$127="NEM","*",$B$127),'Storage Capacity'!$C:$C,$H130)</f>
        <v>2040</v>
      </c>
      <c r="R130" s="5">
        <f>SUMIFS('Storage Capacity'!M:M,'Storage Capacity'!$A:$A,Summary_CDP,'Storage Capacity'!$B:$B,IF($B$127="NEM","*",$B$127),'Storage Capacity'!$C:$C,$H130)</f>
        <v>2040</v>
      </c>
      <c r="S130" s="5">
        <f>SUMIFS('Storage Capacity'!N:N,'Storage Capacity'!$A:$A,Summary_CDP,'Storage Capacity'!$B:$B,IF($B$127="NEM","*",$B$127),'Storage Capacity'!$C:$C,$H130)</f>
        <v>2040</v>
      </c>
      <c r="T130" s="5">
        <f>SUMIFS('Storage Capacity'!O:O,'Storage Capacity'!$A:$A,Summary_CDP,'Storage Capacity'!$B:$B,IF($B$127="NEM","*",$B$127),'Storage Capacity'!$C:$C,$H130)</f>
        <v>2040</v>
      </c>
      <c r="U130" s="5">
        <f>SUMIFS('Storage Capacity'!P:P,'Storage Capacity'!$A:$A,Summary_CDP,'Storage Capacity'!$B:$B,IF($B$127="NEM","*",$B$127),'Storage Capacity'!$C:$C,$H130)</f>
        <v>2040</v>
      </c>
      <c r="V130" s="5">
        <f>SUMIFS('Storage Capacity'!Q:Q,'Storage Capacity'!$A:$A,Summary_CDP,'Storage Capacity'!$B:$B,IF($B$127="NEM","*",$B$127),'Storage Capacity'!$C:$C,$H130)</f>
        <v>2040</v>
      </c>
      <c r="W130" s="5">
        <f>SUMIFS('Storage Capacity'!R:R,'Storage Capacity'!$A:$A,Summary_CDP,'Storage Capacity'!$B:$B,IF($B$127="NEM","*",$B$127),'Storage Capacity'!$C:$C,$H130)</f>
        <v>2040</v>
      </c>
      <c r="X130" s="5">
        <f>SUMIFS('Storage Capacity'!S:S,'Storage Capacity'!$A:$A,Summary_CDP,'Storage Capacity'!$B:$B,IF($B$127="NEM","*",$B$127),'Storage Capacity'!$C:$C,$H130)</f>
        <v>2040</v>
      </c>
      <c r="Y130" s="5">
        <f>SUMIFS('Storage Capacity'!T:T,'Storage Capacity'!$A:$A,Summary_CDP,'Storage Capacity'!$B:$B,IF($B$127="NEM","*",$B$127),'Storage Capacity'!$C:$C,$H130)</f>
        <v>2040</v>
      </c>
      <c r="Z130" s="5">
        <f>SUMIFS('Storage Capacity'!U:U,'Storage Capacity'!$A:$A,Summary_CDP,'Storage Capacity'!$B:$B,IF($B$127="NEM","*",$B$127),'Storage Capacity'!$C:$C,$H130)</f>
        <v>2040</v>
      </c>
      <c r="AA130" s="5">
        <f>SUMIFS('Storage Capacity'!V:V,'Storage Capacity'!$A:$A,Summary_CDP,'Storage Capacity'!$B:$B,IF($B$127="NEM","*",$B$127),'Storage Capacity'!$C:$C,$H130)</f>
        <v>2040</v>
      </c>
      <c r="AB130" s="5">
        <f>SUMIFS('Storage Capacity'!W:W,'Storage Capacity'!$A:$A,Summary_CDP,'Storage Capacity'!$B:$B,IF($B$127="NEM","*",$B$127),'Storage Capacity'!$C:$C,$H130)</f>
        <v>2040</v>
      </c>
      <c r="AC130" s="5">
        <f>SUMIFS('Storage Capacity'!X:X,'Storage Capacity'!$A:$A,Summary_CDP,'Storage Capacity'!$B:$B,IF($B$127="NEM","*",$B$127),'Storage Capacity'!$C:$C,$H130)</f>
        <v>2040</v>
      </c>
      <c r="AD130" s="5">
        <f>SUMIFS('Storage Capacity'!Y:Y,'Storage Capacity'!$A:$A,Summary_CDP,'Storage Capacity'!$B:$B,IF($B$127="NEM","*",$B$127),'Storage Capacity'!$C:$C,$H130)</f>
        <v>2040</v>
      </c>
      <c r="AE130" s="5">
        <f>SUMIFS('Storage Capacity'!Z:Z,'Storage Capacity'!$A:$A,Summary_CDP,'Storage Capacity'!$B:$B,IF($B$127="NEM","*",$B$127),'Storage Capacity'!$C:$C,$H130)</f>
        <v>2040</v>
      </c>
      <c r="AF130" s="5">
        <f>SUMIFS('Storage Capacity'!AA:AA,'Storage Capacity'!$A:$A,Summary_CDP,'Storage Capacity'!$B:$B,IF($B$127="NEM","*",$B$127),'Storage Capacity'!$C:$C,$H130)</f>
        <v>2040</v>
      </c>
      <c r="AG130" s="5">
        <f>SUMIFS('Storage Capacity'!AB:AB,'Storage Capacity'!$A:$A,Summary_CDP,'Storage Capacity'!$B:$B,IF($B$127="NEM","*",$B$127),'Storage Capacity'!$C:$C,$H130)</f>
        <v>2040</v>
      </c>
      <c r="AH130" s="5">
        <f>SUMIFS('Storage Capacity'!AC:AC,'Storage Capacity'!$A:$A,Summary_CDP,'Storage Capacity'!$B:$B,IF($B$127="NEM","*",$B$127),'Storage Capacity'!$C:$C,$H130)</f>
        <v>2040</v>
      </c>
      <c r="AI130" s="5">
        <f>SUMIFS('Storage Capacity'!AD:AD,'Storage Capacity'!$A:$A,Summary_CDP,'Storage Capacity'!$B:$B,IF($B$127="NEM","*",$B$127),'Storage Capacity'!$C:$C,$H130)</f>
        <v>2040</v>
      </c>
      <c r="AJ130" s="5">
        <f>SUMIFS('Storage Capacity'!AE:AE,'Storage Capacity'!$A:$A,Summary_CDP,'Storage Capacity'!$B:$B,IF($B$127="NEM","*",$B$127),'Storage Capacity'!$C:$C,$H130)</f>
        <v>2040</v>
      </c>
    </row>
    <row r="131" spans="1:36" ht="15" customHeight="1">
      <c r="H131" s="25" t="s">
        <v>153</v>
      </c>
      <c r="I131" s="5">
        <f>SUMIFS('Storage Capacity'!D:D,'Storage Capacity'!$A:$A,Summary_CDP,'Storage Capacity'!$B:$B,IF($B$127="NEM","*",$B$127),'Storage Capacity'!$C:$C,$H131)</f>
        <v>160</v>
      </c>
      <c r="J131" s="5">
        <f>SUMIFS('Storage Capacity'!E:E,'Storage Capacity'!$A:$A,Summary_CDP,'Storage Capacity'!$B:$B,IF($B$127="NEM","*",$B$127),'Storage Capacity'!$C:$C,$H131)</f>
        <v>160</v>
      </c>
      <c r="K131" s="5">
        <f>SUMIFS('Storage Capacity'!F:F,'Storage Capacity'!$A:$A,Summary_CDP,'Storage Capacity'!$B:$B,IF($B$127="NEM","*",$B$127),'Storage Capacity'!$C:$C,$H131)</f>
        <v>160</v>
      </c>
      <c r="L131" s="5">
        <f>SUMIFS('Storage Capacity'!G:G,'Storage Capacity'!$A:$A,Summary_CDP,'Storage Capacity'!$B:$B,IF($B$127="NEM","*",$B$127),'Storage Capacity'!$C:$C,$H131)</f>
        <v>160</v>
      </c>
      <c r="M131" s="5">
        <f>SUMIFS('Storage Capacity'!H:H,'Storage Capacity'!$A:$A,Summary_CDP,'Storage Capacity'!$B:$B,IF($B$127="NEM","*",$B$127),'Storage Capacity'!$C:$C,$H131)</f>
        <v>160</v>
      </c>
      <c r="N131" s="5">
        <f>SUMIFS('Storage Capacity'!I:I,'Storage Capacity'!$A:$A,Summary_CDP,'Storage Capacity'!$B:$B,IF($B$127="NEM","*",$B$127),'Storage Capacity'!$C:$C,$H131)</f>
        <v>160.00008760999998</v>
      </c>
      <c r="O131" s="5">
        <f>SUMIFS('Storage Capacity'!J:J,'Storage Capacity'!$A:$A,Summary_CDP,'Storage Capacity'!$B:$B,IF($B$127="NEM","*",$B$127),'Storage Capacity'!$C:$C,$H131)</f>
        <v>160.00009366000003</v>
      </c>
      <c r="P131" s="5">
        <f>SUMIFS('Storage Capacity'!K:K,'Storage Capacity'!$A:$A,Summary_CDP,'Storage Capacity'!$B:$B,IF($B$127="NEM","*",$B$127),'Storage Capacity'!$C:$C,$H131)</f>
        <v>160.00021217</v>
      </c>
      <c r="Q131" s="5">
        <f>SUMIFS('Storage Capacity'!L:L,'Storage Capacity'!$A:$A,Summary_CDP,'Storage Capacity'!$B:$B,IF($B$127="NEM","*",$B$127),'Storage Capacity'!$C:$C,$H131)</f>
        <v>163.29096667000002</v>
      </c>
      <c r="R131" s="5">
        <f>SUMIFS('Storage Capacity'!M:M,'Storage Capacity'!$A:$A,Summary_CDP,'Storage Capacity'!$B:$B,IF($B$127="NEM","*",$B$127),'Storage Capacity'!$C:$C,$H131)</f>
        <v>623.65946398000006</v>
      </c>
      <c r="S131" s="5">
        <f>SUMIFS('Storage Capacity'!N:N,'Storage Capacity'!$A:$A,Summary_CDP,'Storage Capacity'!$B:$B,IF($B$127="NEM","*",$B$127),'Storage Capacity'!$C:$C,$H131)</f>
        <v>670.00852865000002</v>
      </c>
      <c r="T131" s="5">
        <f>SUMIFS('Storage Capacity'!O:O,'Storage Capacity'!$A:$A,Summary_CDP,'Storage Capacity'!$B:$B,IF($B$127="NEM","*",$B$127),'Storage Capacity'!$C:$C,$H131)</f>
        <v>726.34700466999993</v>
      </c>
      <c r="U131" s="5">
        <f>SUMIFS('Storage Capacity'!P:P,'Storage Capacity'!$A:$A,Summary_CDP,'Storage Capacity'!$B:$B,IF($B$127="NEM","*",$B$127),'Storage Capacity'!$C:$C,$H131)</f>
        <v>726.34711677999996</v>
      </c>
      <c r="V131" s="5">
        <f>SUMIFS('Storage Capacity'!Q:Q,'Storage Capacity'!$A:$A,Summary_CDP,'Storage Capacity'!$B:$B,IF($B$127="NEM","*",$B$127),'Storage Capacity'!$C:$C,$H131)</f>
        <v>726.34711842999991</v>
      </c>
      <c r="W131" s="5">
        <f>SUMIFS('Storage Capacity'!R:R,'Storage Capacity'!$A:$A,Summary_CDP,'Storage Capacity'!$B:$B,IF($B$127="NEM","*",$B$127),'Storage Capacity'!$C:$C,$H131)</f>
        <v>1076.61512827</v>
      </c>
      <c r="X131" s="5">
        <f>SUMIFS('Storage Capacity'!S:S,'Storage Capacity'!$A:$A,Summary_CDP,'Storage Capacity'!$B:$B,IF($B$127="NEM","*",$B$127),'Storage Capacity'!$C:$C,$H131)</f>
        <v>1076.61512864</v>
      </c>
      <c r="Y131" s="5">
        <f>SUMIFS('Storage Capacity'!T:T,'Storage Capacity'!$A:$A,Summary_CDP,'Storage Capacity'!$B:$B,IF($B$127="NEM","*",$B$127),'Storage Capacity'!$C:$C,$H131)</f>
        <v>1979.5010493299999</v>
      </c>
      <c r="Z131" s="5">
        <f>SUMIFS('Storage Capacity'!U:U,'Storage Capacity'!$A:$A,Summary_CDP,'Storage Capacity'!$B:$B,IF($B$127="NEM","*",$B$127),'Storage Capacity'!$C:$C,$H131)</f>
        <v>2615.31717819</v>
      </c>
      <c r="AA131" s="5">
        <f>SUMIFS('Storage Capacity'!V:V,'Storage Capacity'!$A:$A,Summary_CDP,'Storage Capacity'!$B:$B,IF($B$127="NEM","*",$B$127),'Storage Capacity'!$C:$C,$H131)</f>
        <v>2615.31717819</v>
      </c>
      <c r="AB131" s="5">
        <f>SUMIFS('Storage Capacity'!W:W,'Storage Capacity'!$A:$A,Summary_CDP,'Storage Capacity'!$B:$B,IF($B$127="NEM","*",$B$127),'Storage Capacity'!$C:$C,$H131)</f>
        <v>2651.1833434700002</v>
      </c>
      <c r="AC131" s="5">
        <f>SUMIFS('Storage Capacity'!X:X,'Storage Capacity'!$A:$A,Summary_CDP,'Storage Capacity'!$B:$B,IF($B$127="NEM","*",$B$127),'Storage Capacity'!$C:$C,$H131)</f>
        <v>2876.0105191899997</v>
      </c>
      <c r="AD131" s="5">
        <f>SUMIFS('Storage Capacity'!Y:Y,'Storage Capacity'!$A:$A,Summary_CDP,'Storage Capacity'!$B:$B,IF($B$127="NEM","*",$B$127),'Storage Capacity'!$C:$C,$H131)</f>
        <v>3070.6188631700002</v>
      </c>
      <c r="AE131" s="5">
        <f>SUMIFS('Storage Capacity'!Z:Z,'Storage Capacity'!$A:$A,Summary_CDP,'Storage Capacity'!$B:$B,IF($B$127="NEM","*",$B$127),'Storage Capacity'!$C:$C,$H131)</f>
        <v>4457.2450962499997</v>
      </c>
      <c r="AF131" s="5">
        <f>SUMIFS('Storage Capacity'!AA:AA,'Storage Capacity'!$A:$A,Summary_CDP,'Storage Capacity'!$B:$B,IF($B$127="NEM","*",$B$127),'Storage Capacity'!$C:$C,$H131)</f>
        <v>5279.8440478900002</v>
      </c>
      <c r="AG131" s="5">
        <f>SUMIFS('Storage Capacity'!AB:AB,'Storage Capacity'!$A:$A,Summary_CDP,'Storage Capacity'!$B:$B,IF($B$127="NEM","*",$B$127),'Storage Capacity'!$C:$C,$H131)</f>
        <v>6721.8208864199996</v>
      </c>
      <c r="AH131" s="5">
        <f>SUMIFS('Storage Capacity'!AC:AC,'Storage Capacity'!$A:$A,Summary_CDP,'Storage Capacity'!$B:$B,IF($B$127="NEM","*",$B$127),'Storage Capacity'!$C:$C,$H131)</f>
        <v>6721.8208999199996</v>
      </c>
      <c r="AI131" s="5">
        <f>SUMIFS('Storage Capacity'!AD:AD,'Storage Capacity'!$A:$A,Summary_CDP,'Storage Capacity'!$B:$B,IF($B$127="NEM","*",$B$127),'Storage Capacity'!$C:$C,$H131)</f>
        <v>6783.05331105</v>
      </c>
      <c r="AJ131" s="5">
        <f>SUMIFS('Storage Capacity'!AE:AE,'Storage Capacity'!$A:$A,Summary_CDP,'Storage Capacity'!$B:$B,IF($B$127="NEM","*",$B$127),'Storage Capacity'!$C:$C,$H131)</f>
        <v>7183.0533136499989</v>
      </c>
    </row>
    <row r="132" spans="1:36" ht="15" customHeight="1">
      <c r="H132" s="25" t="s">
        <v>154</v>
      </c>
      <c r="I132" s="5">
        <f>SUMIFS('Storage Capacity'!D:D,'Storage Capacity'!$A:$A,Summary_CDP,'Storage Capacity'!$B:$B,IF($B$127="NEM","*",$B$127),'Storage Capacity'!$C:$C,$H132)</f>
        <v>650.00005485999986</v>
      </c>
      <c r="J132" s="5">
        <f>SUMIFS('Storage Capacity'!E:E,'Storage Capacity'!$A:$A,Summary_CDP,'Storage Capacity'!$B:$B,IF($B$127="NEM","*",$B$127),'Storage Capacity'!$C:$C,$H132)</f>
        <v>650.00005967000004</v>
      </c>
      <c r="K132" s="5">
        <f>SUMIFS('Storage Capacity'!F:F,'Storage Capacity'!$A:$A,Summary_CDP,'Storage Capacity'!$B:$B,IF($B$127="NEM","*",$B$127),'Storage Capacity'!$C:$C,$H132)</f>
        <v>1499.9967089199999</v>
      </c>
      <c r="L132" s="5">
        <f>SUMIFS('Storage Capacity'!G:G,'Storage Capacity'!$A:$A,Summary_CDP,'Storage Capacity'!$B:$B,IF($B$127="NEM","*",$B$127),'Storage Capacity'!$C:$C,$H132)</f>
        <v>1499.9967169199997</v>
      </c>
      <c r="M132" s="5">
        <f>SUMIFS('Storage Capacity'!H:H,'Storage Capacity'!$A:$A,Summary_CDP,'Storage Capacity'!$B:$B,IF($B$127="NEM","*",$B$127),'Storage Capacity'!$C:$C,$H132)</f>
        <v>2424.9993392199999</v>
      </c>
      <c r="N132" s="5">
        <f>SUMIFS('Storage Capacity'!I:I,'Storage Capacity'!$A:$A,Summary_CDP,'Storage Capacity'!$B:$B,IF($B$127="NEM","*",$B$127),'Storage Capacity'!$C:$C,$H132)</f>
        <v>3025.7750784599998</v>
      </c>
      <c r="O132" s="5">
        <f>SUMIFS('Storage Capacity'!J:J,'Storage Capacity'!$A:$A,Summary_CDP,'Storage Capacity'!$B:$B,IF($B$127="NEM","*",$B$127),'Storage Capacity'!$C:$C,$H132)</f>
        <v>3025.7750861299996</v>
      </c>
      <c r="P132" s="5">
        <f>SUMIFS('Storage Capacity'!K:K,'Storage Capacity'!$A:$A,Summary_CDP,'Storage Capacity'!$B:$B,IF($B$127="NEM","*",$B$127),'Storage Capacity'!$C:$C,$H132)</f>
        <v>3155.1896723</v>
      </c>
      <c r="Q132" s="5">
        <f>SUMIFS('Storage Capacity'!L:L,'Storage Capacity'!$A:$A,Summary_CDP,'Storage Capacity'!$B:$B,IF($B$127="NEM","*",$B$127),'Storage Capacity'!$C:$C,$H132)</f>
        <v>3155.1896890000003</v>
      </c>
      <c r="R132" s="5">
        <f>SUMIFS('Storage Capacity'!M:M,'Storage Capacity'!$A:$A,Summary_CDP,'Storage Capacity'!$B:$B,IF($B$127="NEM","*",$B$127),'Storage Capacity'!$C:$C,$H132)</f>
        <v>3206.2369468599995</v>
      </c>
      <c r="S132" s="5">
        <f>SUMIFS('Storage Capacity'!N:N,'Storage Capacity'!$A:$A,Summary_CDP,'Storage Capacity'!$B:$B,IF($B$127="NEM","*",$B$127),'Storage Capacity'!$C:$C,$H132)</f>
        <v>3701.3668981799997</v>
      </c>
      <c r="T132" s="5">
        <f>SUMIFS('Storage Capacity'!O:O,'Storage Capacity'!$A:$A,Summary_CDP,'Storage Capacity'!$B:$B,IF($B$127="NEM","*",$B$127),'Storage Capacity'!$C:$C,$H132)</f>
        <v>3838.6668144799996</v>
      </c>
      <c r="U132" s="5">
        <f>SUMIFS('Storage Capacity'!P:P,'Storage Capacity'!$A:$A,Summary_CDP,'Storage Capacity'!$B:$B,IF($B$127="NEM","*",$B$127),'Storage Capacity'!$C:$C,$H132)</f>
        <v>6286.5306454899992</v>
      </c>
      <c r="V132" s="5">
        <f>SUMIFS('Storage Capacity'!Q:Q,'Storage Capacity'!$A:$A,Summary_CDP,'Storage Capacity'!$B:$B,IF($B$127="NEM","*",$B$127),'Storage Capacity'!$C:$C,$H132)</f>
        <v>6286.5306551700005</v>
      </c>
      <c r="W132" s="5">
        <f>SUMIFS('Storage Capacity'!R:R,'Storage Capacity'!$A:$A,Summary_CDP,'Storage Capacity'!$B:$B,IF($B$127="NEM","*",$B$127),'Storage Capacity'!$C:$C,$H132)</f>
        <v>7042.7690729099995</v>
      </c>
      <c r="X132" s="5">
        <f>SUMIFS('Storage Capacity'!S:S,'Storage Capacity'!$A:$A,Summary_CDP,'Storage Capacity'!$B:$B,IF($B$127="NEM","*",$B$127),'Storage Capacity'!$C:$C,$H132)</f>
        <v>7042.7690729099995</v>
      </c>
      <c r="Y132" s="5">
        <f>SUMIFS('Storage Capacity'!T:T,'Storage Capacity'!$A:$A,Summary_CDP,'Storage Capacity'!$B:$B,IF($B$127="NEM","*",$B$127),'Storage Capacity'!$C:$C,$H132)</f>
        <v>7317.982960790001</v>
      </c>
      <c r="Z132" s="5">
        <f>SUMIFS('Storage Capacity'!U:U,'Storage Capacity'!$A:$A,Summary_CDP,'Storage Capacity'!$B:$B,IF($B$127="NEM","*",$B$127),'Storage Capacity'!$C:$C,$H132)</f>
        <v>7317.9832535400001</v>
      </c>
      <c r="AA132" s="5">
        <f>SUMIFS('Storage Capacity'!V:V,'Storage Capacity'!$A:$A,Summary_CDP,'Storage Capacity'!$B:$B,IF($B$127="NEM","*",$B$127),'Storage Capacity'!$C:$C,$H132)</f>
        <v>7317.9832535400001</v>
      </c>
      <c r="AB132" s="5">
        <f>SUMIFS('Storage Capacity'!W:W,'Storage Capacity'!$A:$A,Summary_CDP,'Storage Capacity'!$B:$B,IF($B$127="NEM","*",$B$127),'Storage Capacity'!$C:$C,$H132)</f>
        <v>7317.9832535400001</v>
      </c>
      <c r="AC132" s="5">
        <f>SUMIFS('Storage Capacity'!X:X,'Storage Capacity'!$A:$A,Summary_CDP,'Storage Capacity'!$B:$B,IF($B$127="NEM","*",$B$127),'Storage Capacity'!$C:$C,$H132)</f>
        <v>7317.98319868</v>
      </c>
      <c r="AD132" s="5">
        <f>SUMIFS('Storage Capacity'!Y:Y,'Storage Capacity'!$A:$A,Summary_CDP,'Storage Capacity'!$B:$B,IF($B$127="NEM","*",$B$127),'Storage Capacity'!$C:$C,$H132)</f>
        <v>7317.9834971099999</v>
      </c>
      <c r="AE132" s="5">
        <f>SUMIFS('Storage Capacity'!Z:Z,'Storage Capacity'!$A:$A,Summary_CDP,'Storage Capacity'!$B:$B,IF($B$127="NEM","*",$B$127),'Storage Capacity'!$C:$C,$H132)</f>
        <v>6717.9869202299988</v>
      </c>
      <c r="AF132" s="5">
        <f>SUMIFS('Storage Capacity'!AA:AA,'Storage Capacity'!$A:$A,Summary_CDP,'Storage Capacity'!$B:$B,IF($B$127="NEM","*",$B$127),'Storage Capacity'!$C:$C,$H132)</f>
        <v>6806.4167424200004</v>
      </c>
      <c r="AG132" s="5">
        <f>SUMIFS('Storage Capacity'!AB:AB,'Storage Capacity'!$A:$A,Summary_CDP,'Storage Capacity'!$B:$B,IF($B$127="NEM","*",$B$127),'Storage Capacity'!$C:$C,$H132)</f>
        <v>6333.407879809999</v>
      </c>
      <c r="AH132" s="5">
        <f>SUMIFS('Storage Capacity'!AC:AC,'Storage Capacity'!$A:$A,Summary_CDP,'Storage Capacity'!$B:$B,IF($B$127="NEM","*",$B$127),'Storage Capacity'!$C:$C,$H132)</f>
        <v>7927.8558562500011</v>
      </c>
      <c r="AI132" s="5">
        <f>SUMIFS('Storage Capacity'!AD:AD,'Storage Capacity'!$A:$A,Summary_CDP,'Storage Capacity'!$B:$B,IF($B$127="NEM","*",$B$127),'Storage Capacity'!$C:$C,$H132)</f>
        <v>10982.717318309999</v>
      </c>
      <c r="AJ132" s="5">
        <f>SUMIFS('Storage Capacity'!AE:AE,'Storage Capacity'!$A:$A,Summary_CDP,'Storage Capacity'!$B:$B,IF($B$127="NEM","*",$B$127),'Storage Capacity'!$C:$C,$H132)</f>
        <v>11542.303108830001</v>
      </c>
    </row>
    <row r="133" spans="1:36" ht="15" customHeight="1">
      <c r="H133" s="25" t="s">
        <v>155</v>
      </c>
      <c r="I133" s="5">
        <f>SUMIFS('Storage Capacity'!D:D,'Storage Capacity'!$A:$A,Summary_CDP,'Storage Capacity'!$B:$B,IF($B$127="NEM","*",$B$127),'Storage Capacity'!$C:$C,$H133)</f>
        <v>748.56000549999999</v>
      </c>
      <c r="J133" s="5">
        <f>SUMIFS('Storage Capacity'!E:E,'Storage Capacity'!$A:$A,Summary_CDP,'Storage Capacity'!$B:$B,IF($B$127="NEM","*",$B$127),'Storage Capacity'!$C:$C,$H133)</f>
        <v>747.46000632000005</v>
      </c>
      <c r="K133" s="5">
        <f>SUMIFS('Storage Capacity'!F:F,'Storage Capacity'!$A:$A,Summary_CDP,'Storage Capacity'!$B:$B,IF($B$127="NEM","*",$B$127),'Storage Capacity'!$C:$C,$H133)</f>
        <v>747.46000690999995</v>
      </c>
      <c r="L133" s="5">
        <f>SUMIFS('Storage Capacity'!G:G,'Storage Capacity'!$A:$A,Summary_CDP,'Storage Capacity'!$B:$B,IF($B$127="NEM","*",$B$127),'Storage Capacity'!$C:$C,$H133)</f>
        <v>747.46000826999989</v>
      </c>
      <c r="M133" s="5">
        <f>SUMIFS('Storage Capacity'!H:H,'Storage Capacity'!$A:$A,Summary_CDP,'Storage Capacity'!$B:$B,IF($B$127="NEM","*",$B$127),'Storage Capacity'!$C:$C,$H133)</f>
        <v>748.56000904000007</v>
      </c>
      <c r="N133" s="5">
        <f>SUMIFS('Storage Capacity'!I:I,'Storage Capacity'!$A:$A,Summary_CDP,'Storage Capacity'!$B:$B,IF($B$127="NEM","*",$B$127),'Storage Capacity'!$C:$C,$H133)</f>
        <v>747.46003165999991</v>
      </c>
      <c r="O133" s="5">
        <f>SUMIFS('Storage Capacity'!J:J,'Storage Capacity'!$A:$A,Summary_CDP,'Storage Capacity'!$B:$B,IF($B$127="NEM","*",$B$127),'Storage Capacity'!$C:$C,$H133)</f>
        <v>747.46003165999991</v>
      </c>
      <c r="P133" s="5">
        <f>SUMIFS('Storage Capacity'!K:K,'Storage Capacity'!$A:$A,Summary_CDP,'Storage Capacity'!$B:$B,IF($B$127="NEM","*",$B$127),'Storage Capacity'!$C:$C,$H133)</f>
        <v>747.46004104999997</v>
      </c>
      <c r="Q133" s="5">
        <f>SUMIFS('Storage Capacity'!L:L,'Storage Capacity'!$A:$A,Summary_CDP,'Storage Capacity'!$B:$B,IF($B$127="NEM","*",$B$127),'Storage Capacity'!$C:$C,$H133)</f>
        <v>747.46004104999997</v>
      </c>
      <c r="R133" s="5">
        <f>SUMIFS('Storage Capacity'!M:M,'Storage Capacity'!$A:$A,Summary_CDP,'Storage Capacity'!$B:$B,IF($B$127="NEM","*",$B$127),'Storage Capacity'!$C:$C,$H133)</f>
        <v>998.56004104999988</v>
      </c>
      <c r="S133" s="5">
        <f>SUMIFS('Storage Capacity'!N:N,'Storage Capacity'!$A:$A,Summary_CDP,'Storage Capacity'!$B:$B,IF($B$127="NEM","*",$B$127),'Storage Capacity'!$C:$C,$H133)</f>
        <v>997.46004855000001</v>
      </c>
      <c r="T133" s="5">
        <f>SUMIFS('Storage Capacity'!O:O,'Storage Capacity'!$A:$A,Summary_CDP,'Storage Capacity'!$B:$B,IF($B$127="NEM","*",$B$127),'Storage Capacity'!$C:$C,$H133)</f>
        <v>998.56005318999996</v>
      </c>
      <c r="U133" s="5">
        <f>SUMIFS('Storage Capacity'!P:P,'Storage Capacity'!$A:$A,Summary_CDP,'Storage Capacity'!$B:$B,IF($B$127="NEM","*",$B$127),'Storage Capacity'!$C:$C,$H133)</f>
        <v>997.46006179000005</v>
      </c>
      <c r="V133" s="5">
        <f>SUMIFS('Storage Capacity'!Q:Q,'Storage Capacity'!$A:$A,Summary_CDP,'Storage Capacity'!$B:$B,IF($B$127="NEM","*",$B$127),'Storage Capacity'!$C:$C,$H133)</f>
        <v>997.46006179000005</v>
      </c>
      <c r="W133" s="5">
        <f>SUMIFS('Storage Capacity'!R:R,'Storage Capacity'!$A:$A,Summary_CDP,'Storage Capacity'!$B:$B,IF($B$127="NEM","*",$B$127),'Storage Capacity'!$C:$C,$H133)</f>
        <v>997.46006893999993</v>
      </c>
      <c r="X133" s="5">
        <f>SUMIFS('Storage Capacity'!S:S,'Storage Capacity'!$A:$A,Summary_CDP,'Storage Capacity'!$B:$B,IF($B$127="NEM","*",$B$127),'Storage Capacity'!$C:$C,$H133)</f>
        <v>998.56006894999996</v>
      </c>
      <c r="Y133" s="5">
        <f>SUMIFS('Storage Capacity'!T:T,'Storage Capacity'!$A:$A,Summary_CDP,'Storage Capacity'!$B:$B,IF($B$127="NEM","*",$B$127),'Storage Capacity'!$C:$C,$H133)</f>
        <v>997.46006947000001</v>
      </c>
      <c r="Z133" s="5">
        <f>SUMIFS('Storage Capacity'!U:U,'Storage Capacity'!$A:$A,Summary_CDP,'Storage Capacity'!$B:$B,IF($B$127="NEM","*",$B$127),'Storage Capacity'!$C:$C,$H133)</f>
        <v>997.46007889999987</v>
      </c>
      <c r="AA133" s="5">
        <f>SUMIFS('Storage Capacity'!V:V,'Storage Capacity'!$A:$A,Summary_CDP,'Storage Capacity'!$B:$B,IF($B$127="NEM","*",$B$127),'Storage Capacity'!$C:$C,$H133)</f>
        <v>997.46007889999987</v>
      </c>
      <c r="AB133" s="5">
        <f>SUMIFS('Storage Capacity'!W:W,'Storage Capacity'!$A:$A,Summary_CDP,'Storage Capacity'!$B:$B,IF($B$127="NEM","*",$B$127),'Storage Capacity'!$C:$C,$H133)</f>
        <v>997.46007889999987</v>
      </c>
      <c r="AC133" s="5">
        <f>SUMIFS('Storage Capacity'!X:X,'Storage Capacity'!$A:$A,Summary_CDP,'Storage Capacity'!$B:$B,IF($B$127="NEM","*",$B$127),'Storage Capacity'!$C:$C,$H133)</f>
        <v>998.56007339999996</v>
      </c>
      <c r="AD133" s="5">
        <f>SUMIFS('Storage Capacity'!Y:Y,'Storage Capacity'!$A:$A,Summary_CDP,'Storage Capacity'!$B:$B,IF($B$127="NEM","*",$B$127),'Storage Capacity'!$C:$C,$H133)</f>
        <v>999.5601346200001</v>
      </c>
      <c r="AE133" s="5">
        <f>SUMIFS('Storage Capacity'!Z:Z,'Storage Capacity'!$A:$A,Summary_CDP,'Storage Capacity'!$B:$B,IF($B$127="NEM","*",$B$127),'Storage Capacity'!$C:$C,$H133)</f>
        <v>998.56013710000002</v>
      </c>
      <c r="AF133" s="5">
        <f>SUMIFS('Storage Capacity'!AA:AA,'Storage Capacity'!$A:$A,Summary_CDP,'Storage Capacity'!$B:$B,IF($B$127="NEM","*",$B$127),'Storage Capacity'!$C:$C,$H133)</f>
        <v>997.46019346000003</v>
      </c>
      <c r="AG133" s="5">
        <f>SUMIFS('Storage Capacity'!AB:AB,'Storage Capacity'!$A:$A,Summary_CDP,'Storage Capacity'!$B:$B,IF($B$127="NEM","*",$B$127),'Storage Capacity'!$C:$C,$H133)</f>
        <v>998.56022261999988</v>
      </c>
      <c r="AH133" s="5">
        <f>SUMIFS('Storage Capacity'!AC:AC,'Storage Capacity'!$A:$A,Summary_CDP,'Storage Capacity'!$B:$B,IF($B$127="NEM","*",$B$127),'Storage Capacity'!$C:$C,$H133)</f>
        <v>998.56024266999998</v>
      </c>
      <c r="AI133" s="5">
        <f>SUMIFS('Storage Capacity'!AD:AD,'Storage Capacity'!$A:$A,Summary_CDP,'Storage Capacity'!$B:$B,IF($B$127="NEM","*",$B$127),'Storage Capacity'!$C:$C,$H133)</f>
        <v>998.56028474999994</v>
      </c>
      <c r="AJ133" s="5">
        <f>SUMIFS('Storage Capacity'!AE:AE,'Storage Capacity'!$A:$A,Summary_CDP,'Storage Capacity'!$B:$B,IF($B$127="NEM","*",$B$127),'Storage Capacity'!$C:$C,$H133)</f>
        <v>998.56028276999996</v>
      </c>
    </row>
    <row r="134" spans="1:36" ht="15" customHeight="1">
      <c r="H134" s="25" t="s">
        <v>138</v>
      </c>
      <c r="I134" s="5">
        <f>SUMIFS('Storage Capacity'!D:D,'Storage Capacity'!$A:$A,Summary_CDP,'Storage Capacity'!$B:$B,IF($B$127="NEM","*",$B$127),'Storage Capacity'!$C:$C,$H134)</f>
        <v>147.50499999000002</v>
      </c>
      <c r="J134" s="5">
        <f>SUMIFS('Storage Capacity'!E:E,'Storage Capacity'!$A:$A,Summary_CDP,'Storage Capacity'!$B:$B,IF($B$127="NEM","*",$B$127),'Storage Capacity'!$C:$C,$H134)</f>
        <v>233.72599998999999</v>
      </c>
      <c r="K134" s="5">
        <f>SUMIFS('Storage Capacity'!F:F,'Storage Capacity'!$A:$A,Summary_CDP,'Storage Capacity'!$B:$B,IF($B$127="NEM","*",$B$127),'Storage Capacity'!$C:$C,$H134)</f>
        <v>341.185</v>
      </c>
      <c r="L134" s="5">
        <f>SUMIFS('Storage Capacity'!G:G,'Storage Capacity'!$A:$A,Summary_CDP,'Storage Capacity'!$B:$B,IF($B$127="NEM","*",$B$127),'Storage Capacity'!$C:$C,$H134)</f>
        <v>499.25399998999995</v>
      </c>
      <c r="M134" s="5">
        <f>SUMIFS('Storage Capacity'!H:H,'Storage Capacity'!$A:$A,Summary_CDP,'Storage Capacity'!$B:$B,IF($B$127="NEM","*",$B$127),'Storage Capacity'!$C:$C,$H134)</f>
        <v>694.24800000000005</v>
      </c>
      <c r="N134" s="5">
        <f>SUMIFS('Storage Capacity'!I:I,'Storage Capacity'!$A:$A,Summary_CDP,'Storage Capacity'!$B:$B,IF($B$127="NEM","*",$B$127),'Storage Capacity'!$C:$C,$H134)</f>
        <v>914.65499999000008</v>
      </c>
      <c r="O134" s="5">
        <f>SUMIFS('Storage Capacity'!J:J,'Storage Capacity'!$A:$A,Summary_CDP,'Storage Capacity'!$B:$B,IF($B$127="NEM","*",$B$127),'Storage Capacity'!$C:$C,$H134)</f>
        <v>1207.5180000099999</v>
      </c>
      <c r="P134" s="5">
        <f>SUMIFS('Storage Capacity'!K:K,'Storage Capacity'!$A:$A,Summary_CDP,'Storage Capacity'!$B:$B,IF($B$127="NEM","*",$B$127),'Storage Capacity'!$C:$C,$H134)</f>
        <v>1487.2375248600001</v>
      </c>
      <c r="Q134" s="5">
        <f>SUMIFS('Storage Capacity'!L:L,'Storage Capacity'!$A:$A,Summary_CDP,'Storage Capacity'!$B:$B,IF($B$127="NEM","*",$B$127),'Storage Capacity'!$C:$C,$H134)</f>
        <v>1916.9514637499999</v>
      </c>
      <c r="R134" s="5">
        <f>SUMIFS('Storage Capacity'!M:M,'Storage Capacity'!$A:$A,Summary_CDP,'Storage Capacity'!$B:$B,IF($B$127="NEM","*",$B$127),'Storage Capacity'!$C:$C,$H134)</f>
        <v>2417.3045781999999</v>
      </c>
      <c r="S134" s="5">
        <f>SUMIFS('Storage Capacity'!N:N,'Storage Capacity'!$A:$A,Summary_CDP,'Storage Capacity'!$B:$B,IF($B$127="NEM","*",$B$127),'Storage Capacity'!$C:$C,$H134)</f>
        <v>2994.0599022499996</v>
      </c>
      <c r="T134" s="5">
        <f>SUMIFS('Storage Capacity'!O:O,'Storage Capacity'!$A:$A,Summary_CDP,'Storage Capacity'!$B:$B,IF($B$127="NEM","*",$B$127),'Storage Capacity'!$C:$C,$H134)</f>
        <v>3650.2855447799998</v>
      </c>
      <c r="U134" s="5">
        <f>SUMIFS('Storage Capacity'!P:P,'Storage Capacity'!$A:$A,Summary_CDP,'Storage Capacity'!$B:$B,IF($B$127="NEM","*",$B$127),'Storage Capacity'!$C:$C,$H134)</f>
        <v>4371.1306037000004</v>
      </c>
      <c r="V134" s="5">
        <f>SUMIFS('Storage Capacity'!Q:Q,'Storage Capacity'!$A:$A,Summary_CDP,'Storage Capacity'!$B:$B,IF($B$127="NEM","*",$B$127),'Storage Capacity'!$C:$C,$H134)</f>
        <v>5146.3117440499991</v>
      </c>
      <c r="W134" s="5">
        <f>SUMIFS('Storage Capacity'!R:R,'Storage Capacity'!$A:$A,Summary_CDP,'Storage Capacity'!$B:$B,IF($B$127="NEM","*",$B$127),'Storage Capacity'!$C:$C,$H134)</f>
        <v>5991.1161986799998</v>
      </c>
      <c r="X134" s="5">
        <f>SUMIFS('Storage Capacity'!S:S,'Storage Capacity'!$A:$A,Summary_CDP,'Storage Capacity'!$B:$B,IF($B$127="NEM","*",$B$127),'Storage Capacity'!$C:$C,$H134)</f>
        <v>6893.4712567400002</v>
      </c>
      <c r="Y134" s="5">
        <f>SUMIFS('Storage Capacity'!T:T,'Storage Capacity'!$A:$A,Summary_CDP,'Storage Capacity'!$B:$B,IF($B$127="NEM","*",$B$127),'Storage Capacity'!$C:$C,$H134)</f>
        <v>7781.846443460001</v>
      </c>
      <c r="Z134" s="5">
        <f>SUMIFS('Storage Capacity'!U:U,'Storage Capacity'!$A:$A,Summary_CDP,'Storage Capacity'!$B:$B,IF($B$127="NEM","*",$B$127),'Storage Capacity'!$C:$C,$H134)</f>
        <v>8673.3432894899997</v>
      </c>
      <c r="AA134" s="5">
        <f>SUMIFS('Storage Capacity'!V:V,'Storage Capacity'!$A:$A,Summary_CDP,'Storage Capacity'!$B:$B,IF($B$127="NEM","*",$B$127),'Storage Capacity'!$C:$C,$H134)</f>
        <v>9602.1792776600014</v>
      </c>
      <c r="AB134" s="5">
        <f>SUMIFS('Storage Capacity'!W:W,'Storage Capacity'!$A:$A,Summary_CDP,'Storage Capacity'!$B:$B,IF($B$127="NEM","*",$B$127),'Storage Capacity'!$C:$C,$H134)</f>
        <v>10555.30196674</v>
      </c>
      <c r="AC134" s="5">
        <f>SUMIFS('Storage Capacity'!X:X,'Storage Capacity'!$A:$A,Summary_CDP,'Storage Capacity'!$B:$B,IF($B$127="NEM","*",$B$127),'Storage Capacity'!$C:$C,$H134)</f>
        <v>11513.08700417</v>
      </c>
      <c r="AD134" s="5">
        <f>SUMIFS('Storage Capacity'!Y:Y,'Storage Capacity'!$A:$A,Summary_CDP,'Storage Capacity'!$B:$B,IF($B$127="NEM","*",$B$127),'Storage Capacity'!$C:$C,$H134)</f>
        <v>12466.22274161</v>
      </c>
      <c r="AE134" s="5">
        <f>SUMIFS('Storage Capacity'!Z:Z,'Storage Capacity'!$A:$A,Summary_CDP,'Storage Capacity'!$B:$B,IF($B$127="NEM","*",$B$127),'Storage Capacity'!$C:$C,$H134)</f>
        <v>13433.647747550001</v>
      </c>
      <c r="AF134" s="5">
        <f>SUMIFS('Storage Capacity'!AA:AA,'Storage Capacity'!$A:$A,Summary_CDP,'Storage Capacity'!$B:$B,IF($B$127="NEM","*",$B$127),'Storage Capacity'!$C:$C,$H134)</f>
        <v>14413.2217274</v>
      </c>
      <c r="AG134" s="5">
        <f>SUMIFS('Storage Capacity'!AB:AB,'Storage Capacity'!$A:$A,Summary_CDP,'Storage Capacity'!$B:$B,IF($B$127="NEM","*",$B$127),'Storage Capacity'!$C:$C,$H134)</f>
        <v>15427.821401000003</v>
      </c>
      <c r="AH134" s="5">
        <f>SUMIFS('Storage Capacity'!AC:AC,'Storage Capacity'!$A:$A,Summary_CDP,'Storage Capacity'!$B:$B,IF($B$127="NEM","*",$B$127),'Storage Capacity'!$C:$C,$H134)</f>
        <v>16459.47676184</v>
      </c>
      <c r="AI134" s="5">
        <f>SUMIFS('Storage Capacity'!AD:AD,'Storage Capacity'!$A:$A,Summary_CDP,'Storage Capacity'!$B:$B,IF($B$127="NEM","*",$B$127),'Storage Capacity'!$C:$C,$H134)</f>
        <v>17534.70663026</v>
      </c>
      <c r="AJ134" s="5">
        <f>SUMIFS('Storage Capacity'!AE:AE,'Storage Capacity'!$A:$A,Summary_CDP,'Storage Capacity'!$B:$B,IF($B$127="NEM","*",$B$127),'Storage Capacity'!$C:$C,$H134)</f>
        <v>17768.35399431</v>
      </c>
    </row>
    <row r="135" spans="1:36" ht="15" customHeight="1">
      <c r="H135" s="25" t="s">
        <v>139</v>
      </c>
      <c r="I135" s="5">
        <f>SUMIFS('Storage Capacity'!D:D,'Storage Capacity'!$A:$A,Summary_CDP,'Storage Capacity'!$B:$B,IF($B$127="NEM","*",$B$127),'Storage Capacity'!$C:$C,$H135)</f>
        <v>917.14650000000006</v>
      </c>
      <c r="J135" s="5">
        <f>SUMIFS('Storage Capacity'!E:E,'Storage Capacity'!$A:$A,Summary_CDP,'Storage Capacity'!$B:$B,IF($B$127="NEM","*",$B$127),'Storage Capacity'!$C:$C,$H135)</f>
        <v>1214.5030000000002</v>
      </c>
      <c r="K135" s="5">
        <f>SUMIFS('Storage Capacity'!F:F,'Storage Capacity'!$A:$A,Summary_CDP,'Storage Capacity'!$B:$B,IF($B$127="NEM","*",$B$127),'Storage Capacity'!$C:$C,$H135)</f>
        <v>1523.354</v>
      </c>
      <c r="L135" s="5">
        <f>SUMIFS('Storage Capacity'!G:G,'Storage Capacity'!$A:$A,Summary_CDP,'Storage Capacity'!$B:$B,IF($B$127="NEM","*",$B$127),'Storage Capacity'!$C:$C,$H135)</f>
        <v>1933.941</v>
      </c>
      <c r="M135" s="5">
        <f>SUMIFS('Storage Capacity'!H:H,'Storage Capacity'!$A:$A,Summary_CDP,'Storage Capacity'!$B:$B,IF($B$127="NEM","*",$B$127),'Storage Capacity'!$C:$C,$H135)</f>
        <v>2354.63</v>
      </c>
      <c r="N135" s="5">
        <f>SUMIFS('Storage Capacity'!I:I,'Storage Capacity'!$A:$A,Summary_CDP,'Storage Capacity'!$B:$B,IF($B$127="NEM","*",$B$127),'Storage Capacity'!$C:$C,$H135)</f>
        <v>2716.4504999999999</v>
      </c>
      <c r="O135" s="5">
        <f>SUMIFS('Storage Capacity'!J:J,'Storage Capacity'!$A:$A,Summary_CDP,'Storage Capacity'!$B:$B,IF($B$127="NEM","*",$B$127),'Storage Capacity'!$C:$C,$H135)</f>
        <v>3174.1104999999998</v>
      </c>
      <c r="P135" s="5">
        <f>SUMIFS('Storage Capacity'!K:K,'Storage Capacity'!$A:$A,Summary_CDP,'Storage Capacity'!$B:$B,IF($B$127="NEM","*",$B$127),'Storage Capacity'!$C:$C,$H135)</f>
        <v>3609.2434999999996</v>
      </c>
      <c r="Q135" s="5">
        <f>SUMIFS('Storage Capacity'!L:L,'Storage Capacity'!$A:$A,Summary_CDP,'Storage Capacity'!$B:$B,IF($B$127="NEM","*",$B$127),'Storage Capacity'!$C:$C,$H135)</f>
        <v>4287.7985000000008</v>
      </c>
      <c r="R135" s="5">
        <f>SUMIFS('Storage Capacity'!M:M,'Storage Capacity'!$A:$A,Summary_CDP,'Storage Capacity'!$B:$B,IF($B$127="NEM","*",$B$127),'Storage Capacity'!$C:$C,$H135)</f>
        <v>5010.6980000000003</v>
      </c>
      <c r="S135" s="5">
        <f>SUMIFS('Storage Capacity'!N:N,'Storage Capacity'!$A:$A,Summary_CDP,'Storage Capacity'!$B:$B,IF($B$127="NEM","*",$B$127),'Storage Capacity'!$C:$C,$H135)</f>
        <v>5755.6655000000001</v>
      </c>
      <c r="T135" s="5">
        <f>SUMIFS('Storage Capacity'!O:O,'Storage Capacity'!$A:$A,Summary_CDP,'Storage Capacity'!$B:$B,IF($B$127="NEM","*",$B$127),'Storage Capacity'!$C:$C,$H135)</f>
        <v>6520.6944999999996</v>
      </c>
      <c r="U135" s="5">
        <f>SUMIFS('Storage Capacity'!P:P,'Storage Capacity'!$A:$A,Summary_CDP,'Storage Capacity'!$B:$B,IF($B$127="NEM","*",$B$127),'Storage Capacity'!$C:$C,$H135)</f>
        <v>7237.9219999999996</v>
      </c>
      <c r="V135" s="5">
        <f>SUMIFS('Storage Capacity'!Q:Q,'Storage Capacity'!$A:$A,Summary_CDP,'Storage Capacity'!$B:$B,IF($B$127="NEM","*",$B$127),'Storage Capacity'!$C:$C,$H135)</f>
        <v>7943.7669999999989</v>
      </c>
      <c r="W135" s="5">
        <f>SUMIFS('Storage Capacity'!R:R,'Storage Capacity'!$A:$A,Summary_CDP,'Storage Capacity'!$B:$B,IF($B$127="NEM","*",$B$127),'Storage Capacity'!$C:$C,$H135)</f>
        <v>8631.896999999999</v>
      </c>
      <c r="X135" s="5">
        <f>SUMIFS('Storage Capacity'!S:S,'Storage Capacity'!$A:$A,Summary_CDP,'Storage Capacity'!$B:$B,IF($B$127="NEM","*",$B$127),'Storage Capacity'!$C:$C,$H135)</f>
        <v>9281.0920000000024</v>
      </c>
      <c r="Y135" s="5">
        <f>SUMIFS('Storage Capacity'!T:T,'Storage Capacity'!$A:$A,Summary_CDP,'Storage Capacity'!$B:$B,IF($B$127="NEM","*",$B$127),'Storage Capacity'!$C:$C,$H135)</f>
        <v>9756.6514999999981</v>
      </c>
      <c r="Z135" s="5">
        <f>SUMIFS('Storage Capacity'!U:U,'Storage Capacity'!$A:$A,Summary_CDP,'Storage Capacity'!$B:$B,IF($B$127="NEM","*",$B$127),'Storage Capacity'!$C:$C,$H135)</f>
        <v>10166.712499999998</v>
      </c>
      <c r="AA135" s="5">
        <f>SUMIFS('Storage Capacity'!V:V,'Storage Capacity'!$A:$A,Summary_CDP,'Storage Capacity'!$B:$B,IF($B$127="NEM","*",$B$127),'Storage Capacity'!$C:$C,$H135)</f>
        <v>10528.133999999998</v>
      </c>
      <c r="AB135" s="5">
        <f>SUMIFS('Storage Capacity'!W:W,'Storage Capacity'!$A:$A,Summary_CDP,'Storage Capacity'!$B:$B,IF($B$127="NEM","*",$B$127),'Storage Capacity'!$C:$C,$H135)</f>
        <v>10830.553</v>
      </c>
      <c r="AC135" s="5">
        <f>SUMIFS('Storage Capacity'!X:X,'Storage Capacity'!$A:$A,Summary_CDP,'Storage Capacity'!$B:$B,IF($B$127="NEM","*",$B$127),'Storage Capacity'!$C:$C,$H135)</f>
        <v>11013.404</v>
      </c>
      <c r="AD135" s="5">
        <f>SUMIFS('Storage Capacity'!Y:Y,'Storage Capacity'!$A:$A,Summary_CDP,'Storage Capacity'!$B:$B,IF($B$127="NEM","*",$B$127),'Storage Capacity'!$C:$C,$H135)</f>
        <v>11152.464</v>
      </c>
      <c r="AE135" s="5">
        <f>SUMIFS('Storage Capacity'!Z:Z,'Storage Capacity'!$A:$A,Summary_CDP,'Storage Capacity'!$B:$B,IF($B$127="NEM","*",$B$127),'Storage Capacity'!$C:$C,$H135)</f>
        <v>11231.674499999999</v>
      </c>
      <c r="AF135" s="5">
        <f>SUMIFS('Storage Capacity'!AA:AA,'Storage Capacity'!$A:$A,Summary_CDP,'Storage Capacity'!$B:$B,IF($B$127="NEM","*",$B$127),'Storage Capacity'!$C:$C,$H135)</f>
        <v>11258.357</v>
      </c>
      <c r="AG135" s="5">
        <f>SUMIFS('Storage Capacity'!AB:AB,'Storage Capacity'!$A:$A,Summary_CDP,'Storage Capacity'!$B:$B,IF($B$127="NEM","*",$B$127),'Storage Capacity'!$C:$C,$H135)</f>
        <v>11221.441000000001</v>
      </c>
      <c r="AH135" s="5">
        <f>SUMIFS('Storage Capacity'!AC:AC,'Storage Capacity'!$A:$A,Summary_CDP,'Storage Capacity'!$B:$B,IF($B$127="NEM","*",$B$127),'Storage Capacity'!$C:$C,$H135)</f>
        <v>11187.404499999999</v>
      </c>
      <c r="AI135" s="5">
        <f>SUMIFS('Storage Capacity'!AD:AD,'Storage Capacity'!$A:$A,Summary_CDP,'Storage Capacity'!$B:$B,IF($B$127="NEM","*",$B$127),'Storage Capacity'!$C:$C,$H135)</f>
        <v>11135.796</v>
      </c>
      <c r="AJ135" s="5">
        <f>SUMIFS('Storage Capacity'!AE:AE,'Storage Capacity'!$A:$A,Summary_CDP,'Storage Capacity'!$B:$B,IF($B$127="NEM","*",$B$127),'Storage Capacity'!$C:$C,$H135)</f>
        <v>11135.796</v>
      </c>
    </row>
    <row r="136" spans="1:36" ht="15" customHeight="1"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</row>
    <row r="137" spans="1:36" ht="15" customHeight="1"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</row>
    <row r="138" spans="1:36" ht="15" customHeight="1"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</row>
    <row r="139" spans="1:36" ht="15" customHeight="1"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</row>
    <row r="140" spans="1:36" ht="15" customHeight="1"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</row>
    <row r="141" spans="1:36" ht="15" customHeight="1"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</row>
    <row r="142" spans="1:36" ht="15" customHeight="1"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</row>
    <row r="143" spans="1:36" ht="15" customHeight="1"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</row>
    <row r="144" spans="1:36" s="51" customFormat="1" ht="24" customHeight="1" thickBot="1">
      <c r="A144" s="49" t="str">
        <f>B145&amp;" storage energy by year"</f>
        <v>NEM storage energy by year</v>
      </c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</row>
    <row r="145" spans="1:36" ht="15" customHeight="1" thickTop="1">
      <c r="A145" s="11" t="s">
        <v>127</v>
      </c>
      <c r="B145" s="21" t="s">
        <v>128</v>
      </c>
    </row>
    <row r="147" spans="1:36" ht="15" customHeight="1">
      <c r="H147" t="s">
        <v>156</v>
      </c>
      <c r="I147" s="8" t="s">
        <v>90</v>
      </c>
      <c r="J147" s="8" t="s">
        <v>91</v>
      </c>
      <c r="K147" s="8" t="s">
        <v>92</v>
      </c>
      <c r="L147" s="8" t="s">
        <v>93</v>
      </c>
      <c r="M147" s="8" t="s">
        <v>94</v>
      </c>
      <c r="N147" s="8" t="s">
        <v>95</v>
      </c>
      <c r="O147" s="8" t="s">
        <v>96</v>
      </c>
      <c r="P147" s="8" t="s">
        <v>97</v>
      </c>
      <c r="Q147" s="8" t="s">
        <v>98</v>
      </c>
      <c r="R147" s="8" t="s">
        <v>99</v>
      </c>
      <c r="S147" s="8" t="s">
        <v>100</v>
      </c>
      <c r="T147" s="8" t="s">
        <v>101</v>
      </c>
      <c r="U147" s="8" t="s">
        <v>102</v>
      </c>
      <c r="V147" s="8" t="s">
        <v>103</v>
      </c>
      <c r="W147" s="8" t="s">
        <v>104</v>
      </c>
      <c r="X147" s="8" t="s">
        <v>105</v>
      </c>
      <c r="Y147" s="8" t="s">
        <v>106</v>
      </c>
      <c r="Z147" s="8" t="s">
        <v>107</v>
      </c>
      <c r="AA147" s="8" t="s">
        <v>108</v>
      </c>
      <c r="AB147" s="8" t="s">
        <v>109</v>
      </c>
      <c r="AC147" s="8" t="s">
        <v>110</v>
      </c>
      <c r="AD147" s="8" t="s">
        <v>111</v>
      </c>
      <c r="AE147" s="8" t="s">
        <v>112</v>
      </c>
      <c r="AF147" s="8" t="s">
        <v>113</v>
      </c>
      <c r="AG147" s="8" t="s">
        <v>114</v>
      </c>
      <c r="AH147" s="8" t="s">
        <v>115</v>
      </c>
      <c r="AI147" s="8" t="s">
        <v>116</v>
      </c>
      <c r="AJ147" s="8" t="s">
        <v>117</v>
      </c>
    </row>
    <row r="148" spans="1:36" ht="15" customHeight="1">
      <c r="H148" s="25" t="s">
        <v>152</v>
      </c>
      <c r="I148" s="5">
        <f>SUMIFS('Storage Energy'!D:D,'Storage Energy'!$A:$A,Summary_CDP,'Storage Energy'!$B:$B,IF($B$145="NEM","*",$B$145),'Storage Energy'!$C:$C,$H148)</f>
        <v>0</v>
      </c>
      <c r="J148" s="5">
        <f>SUMIFS('Storage Energy'!E:E,'Storage Energy'!$A:$A,Summary_CDP,'Storage Energy'!$B:$B,IF($B$145="NEM","*",$B$145),'Storage Energy'!$C:$C,$H148)</f>
        <v>0</v>
      </c>
      <c r="K148" s="5">
        <f>SUMIFS('Storage Energy'!F:F,'Storage Energy'!$A:$A,Summary_CDP,'Storage Energy'!$B:$B,IF($B$145="NEM","*",$B$145),'Storage Energy'!$C:$C,$H148)</f>
        <v>116.28</v>
      </c>
      <c r="L148" s="5">
        <f>SUMIFS('Storage Energy'!G:G,'Storage Energy'!$A:$A,Summary_CDP,'Storage Energy'!$B:$B,IF($B$145="NEM","*",$B$145),'Storage Energy'!$C:$C,$H148)</f>
        <v>348.84</v>
      </c>
      <c r="M148" s="5">
        <f>SUMIFS('Storage Energy'!H:H,'Storage Energy'!$A:$A,Summary_CDP,'Storage Energy'!$B:$B,IF($B$145="NEM","*",$B$145),'Storage Energy'!$C:$C,$H148)</f>
        <v>348.84</v>
      </c>
      <c r="N148" s="5">
        <f>SUMIFS('Storage Energy'!I:I,'Storage Energy'!$A:$A,Summary_CDP,'Storage Energy'!$B:$B,IF($B$145="NEM","*",$B$145),'Storage Energy'!$C:$C,$H148)</f>
        <v>348.84</v>
      </c>
      <c r="O148" s="5">
        <f>SUMIFS('Storage Energy'!J:J,'Storage Energy'!$A:$A,Summary_CDP,'Storage Energy'!$B:$B,IF($B$145="NEM","*",$B$145),'Storage Energy'!$C:$C,$H148)</f>
        <v>348.84</v>
      </c>
      <c r="P148" s="5">
        <f>SUMIFS('Storage Energy'!K:K,'Storage Energy'!$A:$A,Summary_CDP,'Storage Energy'!$B:$B,IF($B$145="NEM","*",$B$145),'Storage Energy'!$C:$C,$H148)</f>
        <v>348.84</v>
      </c>
      <c r="Q148" s="5">
        <f>SUMIFS('Storage Energy'!L:L,'Storage Energy'!$A:$A,Summary_CDP,'Storage Energy'!$B:$B,IF($B$145="NEM","*",$B$145),'Storage Energy'!$C:$C,$H148)</f>
        <v>348.84</v>
      </c>
      <c r="R148" s="5">
        <f>SUMIFS('Storage Energy'!M:M,'Storage Energy'!$A:$A,Summary_CDP,'Storage Energy'!$B:$B,IF($B$145="NEM","*",$B$145),'Storage Energy'!$C:$C,$H148)</f>
        <v>348.84</v>
      </c>
      <c r="S148" s="5">
        <f>SUMIFS('Storage Energy'!N:N,'Storage Energy'!$A:$A,Summary_CDP,'Storage Energy'!$B:$B,IF($B$145="NEM","*",$B$145),'Storage Energy'!$C:$C,$H148)</f>
        <v>348.84</v>
      </c>
      <c r="T148" s="5">
        <f>SUMIFS('Storage Energy'!O:O,'Storage Energy'!$A:$A,Summary_CDP,'Storage Energy'!$B:$B,IF($B$145="NEM","*",$B$145),'Storage Energy'!$C:$C,$H148)</f>
        <v>348.84</v>
      </c>
      <c r="U148" s="5">
        <f>SUMIFS('Storage Energy'!P:P,'Storage Energy'!$A:$A,Summary_CDP,'Storage Energy'!$B:$B,IF($B$145="NEM","*",$B$145),'Storage Energy'!$C:$C,$H148)</f>
        <v>348.84</v>
      </c>
      <c r="V148" s="5">
        <f>SUMIFS('Storage Energy'!Q:Q,'Storage Energy'!$A:$A,Summary_CDP,'Storage Energy'!$B:$B,IF($B$145="NEM","*",$B$145),'Storage Energy'!$C:$C,$H148)</f>
        <v>348.84</v>
      </c>
      <c r="W148" s="5">
        <f>SUMIFS('Storage Energy'!R:R,'Storage Energy'!$A:$A,Summary_CDP,'Storage Energy'!$B:$B,IF($B$145="NEM","*",$B$145),'Storage Energy'!$C:$C,$H148)</f>
        <v>348.84</v>
      </c>
      <c r="X148" s="5">
        <f>SUMIFS('Storage Energy'!S:S,'Storage Energy'!$A:$A,Summary_CDP,'Storage Energy'!$B:$B,IF($B$145="NEM","*",$B$145),'Storage Energy'!$C:$C,$H148)</f>
        <v>348.84</v>
      </c>
      <c r="Y148" s="5">
        <f>SUMIFS('Storage Energy'!T:T,'Storage Energy'!$A:$A,Summary_CDP,'Storage Energy'!$B:$B,IF($B$145="NEM","*",$B$145),'Storage Energy'!$C:$C,$H148)</f>
        <v>348.84</v>
      </c>
      <c r="Z148" s="5">
        <f>SUMIFS('Storage Energy'!U:U,'Storage Energy'!$A:$A,Summary_CDP,'Storage Energy'!$B:$B,IF($B$145="NEM","*",$B$145),'Storage Energy'!$C:$C,$H148)</f>
        <v>348.84</v>
      </c>
      <c r="AA148" s="5">
        <f>SUMIFS('Storage Energy'!V:V,'Storage Energy'!$A:$A,Summary_CDP,'Storage Energy'!$B:$B,IF($B$145="NEM","*",$B$145),'Storage Energy'!$C:$C,$H148)</f>
        <v>348.84</v>
      </c>
      <c r="AB148" s="5">
        <f>SUMIFS('Storage Energy'!W:W,'Storage Energy'!$A:$A,Summary_CDP,'Storage Energy'!$B:$B,IF($B$145="NEM","*",$B$145),'Storage Energy'!$C:$C,$H148)</f>
        <v>348.84</v>
      </c>
      <c r="AC148" s="5">
        <f>SUMIFS('Storage Energy'!X:X,'Storage Energy'!$A:$A,Summary_CDP,'Storage Energy'!$B:$B,IF($B$145="NEM","*",$B$145),'Storage Energy'!$C:$C,$H148)</f>
        <v>348.84</v>
      </c>
      <c r="AD148" s="5">
        <f>SUMIFS('Storage Energy'!Y:Y,'Storage Energy'!$A:$A,Summary_CDP,'Storage Energy'!$B:$B,IF($B$145="NEM","*",$B$145),'Storage Energy'!$C:$C,$H148)</f>
        <v>348.84</v>
      </c>
      <c r="AE148" s="5">
        <f>SUMIFS('Storage Energy'!Z:Z,'Storage Energy'!$A:$A,Summary_CDP,'Storage Energy'!$B:$B,IF($B$145="NEM","*",$B$145),'Storage Energy'!$C:$C,$H148)</f>
        <v>348.84</v>
      </c>
      <c r="AF148" s="5">
        <f>SUMIFS('Storage Energy'!AA:AA,'Storage Energy'!$A:$A,Summary_CDP,'Storage Energy'!$B:$B,IF($B$145="NEM","*",$B$145),'Storage Energy'!$C:$C,$H148)</f>
        <v>348.84</v>
      </c>
      <c r="AG148" s="5">
        <f>SUMIFS('Storage Energy'!AB:AB,'Storage Energy'!$A:$A,Summary_CDP,'Storage Energy'!$B:$B,IF($B$145="NEM","*",$B$145),'Storage Energy'!$C:$C,$H148)</f>
        <v>348.84</v>
      </c>
      <c r="AH148" s="5">
        <f>SUMIFS('Storage Energy'!AC:AC,'Storage Energy'!$A:$A,Summary_CDP,'Storage Energy'!$B:$B,IF($B$145="NEM","*",$B$145),'Storage Energy'!$C:$C,$H148)</f>
        <v>348.84</v>
      </c>
      <c r="AI148" s="5">
        <f>SUMIFS('Storage Energy'!AD:AD,'Storage Energy'!$A:$A,Summary_CDP,'Storage Energy'!$B:$B,IF($B$145="NEM","*",$B$145),'Storage Energy'!$C:$C,$H148)</f>
        <v>348.84</v>
      </c>
      <c r="AJ148" s="5">
        <f>SUMIFS('Storage Energy'!AE:AE,'Storage Energy'!$A:$A,Summary_CDP,'Storage Energy'!$B:$B,IF($B$145="NEM","*",$B$145),'Storage Energy'!$C:$C,$H148)</f>
        <v>348.84</v>
      </c>
    </row>
    <row r="149" spans="1:36" ht="15" customHeight="1">
      <c r="H149" s="25" t="s">
        <v>153</v>
      </c>
      <c r="I149" s="5">
        <f>SUMIFS('Storage Energy'!D:D,'Storage Energy'!$A:$A,Summary_CDP,'Storage Energy'!$B:$B,IF($B$145="NEM","*",$B$145),'Storage Energy'!$C:$C,$H149)</f>
        <v>6.0490000000000004</v>
      </c>
      <c r="J149" s="5">
        <f>SUMIFS('Storage Energy'!E:E,'Storage Energy'!$A:$A,Summary_CDP,'Storage Energy'!$B:$B,IF($B$145="NEM","*",$B$145),'Storage Energy'!$C:$C,$H149)</f>
        <v>6.0490000000000004</v>
      </c>
      <c r="K149" s="5">
        <f>SUMIFS('Storage Energy'!F:F,'Storage Energy'!$A:$A,Summary_CDP,'Storage Energy'!$B:$B,IF($B$145="NEM","*",$B$145),'Storage Energy'!$C:$C,$H149)</f>
        <v>6.0490000000000004</v>
      </c>
      <c r="L149" s="5">
        <f>SUMIFS('Storage Energy'!G:G,'Storage Energy'!$A:$A,Summary_CDP,'Storage Energy'!$B:$B,IF($B$145="NEM","*",$B$145),'Storage Energy'!$C:$C,$H149)</f>
        <v>6.0490000000000004</v>
      </c>
      <c r="M149" s="5">
        <f>SUMIFS('Storage Energy'!H:H,'Storage Energy'!$A:$A,Summary_CDP,'Storage Energy'!$B:$B,IF($B$145="NEM","*",$B$145),'Storage Energy'!$C:$C,$H149)</f>
        <v>6.0490000000000004</v>
      </c>
      <c r="N149" s="5">
        <f>SUMIFS('Storage Energy'!I:I,'Storage Energy'!$A:$A,Summary_CDP,'Storage Energy'!$B:$B,IF($B$145="NEM","*",$B$145),'Storage Energy'!$C:$C,$H149)</f>
        <v>6.0490026656000007</v>
      </c>
      <c r="O149" s="5">
        <f>SUMIFS('Storage Energy'!J:J,'Storage Energy'!$A:$A,Summary_CDP,'Storage Energy'!$B:$B,IF($B$145="NEM","*",$B$145),'Storage Energy'!$C:$C,$H149)</f>
        <v>6.049002841760001</v>
      </c>
      <c r="P149" s="5">
        <f>SUMIFS('Storage Energy'!K:K,'Storage Energy'!$A:$A,Summary_CDP,'Storage Energy'!$B:$B,IF($B$145="NEM","*",$B$145),'Storage Energy'!$C:$C,$H149)</f>
        <v>6.0490065998400011</v>
      </c>
      <c r="Q149" s="5">
        <f>SUMIFS('Storage Energy'!L:L,'Storage Energy'!$A:$A,Summary_CDP,'Storage Energy'!$B:$B,IF($B$145="NEM","*",$B$145),'Storage Energy'!$C:$C,$H149)</f>
        <v>6.1148222073200005</v>
      </c>
      <c r="R149" s="5">
        <f>SUMIFS('Storage Energy'!M:M,'Storage Energy'!$A:$A,Summary_CDP,'Storage Energy'!$B:$B,IF($B$145="NEM","*",$B$145),'Storage Energy'!$C:$C,$H149)</f>
        <v>15.32219241208</v>
      </c>
      <c r="S149" s="5">
        <f>SUMIFS('Storage Energy'!N:N,'Storage Energy'!$A:$A,Summary_CDP,'Storage Energy'!$B:$B,IF($B$145="NEM","*",$B$145),'Storage Energy'!$C:$C,$H149)</f>
        <v>16.249173814800002</v>
      </c>
      <c r="T149" s="5">
        <f>SUMIFS('Storage Energy'!O:O,'Storage Energy'!$A:$A,Summary_CDP,'Storage Energy'!$B:$B,IF($B$145="NEM","*",$B$145),'Storage Energy'!$C:$C,$H149)</f>
        <v>17.375944372279999</v>
      </c>
      <c r="U149" s="5">
        <f>SUMIFS('Storage Energy'!P:P,'Storage Energy'!$A:$A,Summary_CDP,'Storage Energy'!$B:$B,IF($B$145="NEM","*",$B$145),'Storage Energy'!$C:$C,$H149)</f>
        <v>17.375947200200002</v>
      </c>
      <c r="V149" s="5">
        <f>SUMIFS('Storage Energy'!Q:Q,'Storage Energy'!$A:$A,Summary_CDP,'Storage Energy'!$B:$B,IF($B$145="NEM","*",$B$145),'Storage Energy'!$C:$C,$H149)</f>
        <v>17.375947239800002</v>
      </c>
      <c r="W149" s="5">
        <f>SUMIFS('Storage Energy'!R:R,'Storage Energy'!$A:$A,Summary_CDP,'Storage Energy'!$B:$B,IF($B$145="NEM","*",$B$145),'Storage Energy'!$C:$C,$H149)</f>
        <v>25.782380068240002</v>
      </c>
      <c r="X149" s="5">
        <f>SUMIFS('Storage Energy'!S:S,'Storage Energy'!$A:$A,Summary_CDP,'Storage Energy'!$B:$B,IF($B$145="NEM","*",$B$145),'Storage Energy'!$C:$C,$H149)</f>
        <v>25.782380078560003</v>
      </c>
      <c r="Y149" s="5">
        <f>SUMIFS('Storage Energy'!T:T,'Storage Energy'!$A:$A,Summary_CDP,'Storage Energy'!$B:$B,IF($B$145="NEM","*",$B$145),'Storage Energy'!$C:$C,$H149)</f>
        <v>59.451641027919997</v>
      </c>
      <c r="Z149" s="5">
        <f>SUMIFS('Storage Energy'!U:U,'Storage Energy'!$A:$A,Summary_CDP,'Storage Energy'!$B:$B,IF($B$145="NEM","*",$B$145),'Storage Energy'!$C:$C,$H149)</f>
        <v>74.711268524039994</v>
      </c>
      <c r="AA149" s="5">
        <f>SUMIFS('Storage Energy'!V:V,'Storage Energy'!$A:$A,Summary_CDP,'Storage Energy'!$B:$B,IF($B$145="NEM","*",$B$145),'Storage Energy'!$C:$C,$H149)</f>
        <v>74.711268524039994</v>
      </c>
      <c r="AB149" s="5">
        <f>SUMIFS('Storage Energy'!W:W,'Storage Energy'!$A:$A,Summary_CDP,'Storage Energy'!$B:$B,IF($B$145="NEM","*",$B$145),'Storage Energy'!$C:$C,$H149)</f>
        <v>75.572056493399998</v>
      </c>
      <c r="AC149" s="5">
        <f>SUMIFS('Storage Energy'!X:X,'Storage Energy'!$A:$A,Summary_CDP,'Storage Energy'!$B:$B,IF($B$145="NEM","*",$B$145),'Storage Energy'!$C:$C,$H149)</f>
        <v>81.677476883639997</v>
      </c>
      <c r="AD149" s="5">
        <f>SUMIFS('Storage Energy'!Y:Y,'Storage Energy'!$A:$A,Summary_CDP,'Storage Energy'!$B:$B,IF($B$145="NEM","*",$B$145),'Storage Energy'!$C:$C,$H149)</f>
        <v>86.348087690680003</v>
      </c>
      <c r="AE149" s="5">
        <f>SUMIFS('Storage Energy'!Z:Z,'Storage Energy'!$A:$A,Summary_CDP,'Storage Energy'!$B:$B,IF($B$145="NEM","*",$B$145),'Storage Energy'!$C:$C,$H149)</f>
        <v>121.35672405140001</v>
      </c>
      <c r="AF149" s="5">
        <f>SUMIFS('Storage Energy'!AA:AA,'Storage Energy'!$A:$A,Summary_CDP,'Storage Energy'!$B:$B,IF($B$145="NEM","*",$B$145),'Storage Energy'!$C:$C,$H149)</f>
        <v>141.09909931863999</v>
      </c>
      <c r="AG149" s="5">
        <f>SUMIFS('Storage Energy'!AB:AB,'Storage Energy'!$A:$A,Summary_CDP,'Storage Energy'!$B:$B,IF($B$145="NEM","*",$B$145),'Storage Energy'!$C:$C,$H149)</f>
        <v>178.61980720596</v>
      </c>
      <c r="AH149" s="5">
        <f>SUMIFS('Storage Energy'!AC:AC,'Storage Energy'!$A:$A,Summary_CDP,'Storage Energy'!$B:$B,IF($B$145="NEM","*",$B$145),'Storage Energy'!$C:$C,$H149)</f>
        <v>178.61980753111999</v>
      </c>
      <c r="AI149" s="5">
        <f>SUMIFS('Storage Energy'!AD:AD,'Storage Energy'!$A:$A,Summary_CDP,'Storage Energy'!$B:$B,IF($B$145="NEM","*",$B$145),'Storage Energy'!$C:$C,$H149)</f>
        <v>181.55896325091999</v>
      </c>
      <c r="AJ149" s="5">
        <f>SUMIFS('Storage Energy'!AE:AE,'Storage Energy'!$A:$A,Summary_CDP,'Storage Energy'!$B:$B,IF($B$145="NEM","*",$B$145),'Storage Energy'!$C:$C,$H149)</f>
        <v>200.75896037852002</v>
      </c>
    </row>
    <row r="150" spans="1:36" ht="15" customHeight="1">
      <c r="H150" s="25" t="s">
        <v>154</v>
      </c>
      <c r="I150" s="5">
        <f>SUMIFS('Storage Energy'!D:D,'Storage Energy'!$A:$A,Summary_CDP,'Storage Energy'!$B:$B,IF($B$145="NEM","*",$B$145),'Storage Energy'!$C:$C,$H150)</f>
        <v>5.9220003008800006</v>
      </c>
      <c r="J150" s="5">
        <f>SUMIFS('Storage Energy'!E:E,'Storage Energy'!$A:$A,Summary_CDP,'Storage Energy'!$B:$B,IF($B$145="NEM","*",$B$145),'Storage Energy'!$C:$C,$H150)</f>
        <v>5.9220003272000019</v>
      </c>
      <c r="K150" s="5">
        <f>SUMIFS('Storage Energy'!F:F,'Storage Energy'!$A:$A,Summary_CDP,'Storage Energy'!$B:$B,IF($B$145="NEM","*",$B$145),'Storage Energy'!$C:$C,$H150)</f>
        <v>12.721973399080001</v>
      </c>
      <c r="L150" s="5">
        <f>SUMIFS('Storage Energy'!G:G,'Storage Energy'!$A:$A,Summary_CDP,'Storage Energy'!$B:$B,IF($B$145="NEM","*",$B$145),'Storage Energy'!$C:$C,$H150)</f>
        <v>12.721973441320001</v>
      </c>
      <c r="M150" s="5">
        <f>SUMIFS('Storage Energy'!H:H,'Storage Energy'!$A:$A,Summary_CDP,'Storage Energy'!$B:$B,IF($B$145="NEM","*",$B$145),'Storage Energy'!$C:$C,$H150)</f>
        <v>20.121994404520002</v>
      </c>
      <c r="N150" s="5">
        <f>SUMIFS('Storage Energy'!I:I,'Storage Energy'!$A:$A,Summary_CDP,'Storage Energy'!$B:$B,IF($B$145="NEM","*",$B$145),'Storage Energy'!$C:$C,$H150)</f>
        <v>24.425137025000002</v>
      </c>
      <c r="O150" s="5">
        <f>SUMIFS('Storage Energy'!J:J,'Storage Energy'!$A:$A,Summary_CDP,'Storage Energy'!$B:$B,IF($B$145="NEM","*",$B$145),'Storage Energy'!$C:$C,$H150)</f>
        <v>24.425137063279994</v>
      </c>
      <c r="P150" s="5">
        <f>SUMIFS('Storage Energy'!K:K,'Storage Energy'!$A:$A,Summary_CDP,'Storage Energy'!$B:$B,IF($B$145="NEM","*",$B$145),'Storage Energy'!$C:$C,$H150)</f>
        <v>24.94279550836</v>
      </c>
      <c r="Q150" s="5">
        <f>SUMIFS('Storage Energy'!L:L,'Storage Energy'!$A:$A,Summary_CDP,'Storage Energy'!$B:$B,IF($B$145="NEM","*",$B$145),'Storage Energy'!$C:$C,$H150)</f>
        <v>24.942795596239996</v>
      </c>
      <c r="R150" s="5">
        <f>SUMIFS('Storage Energy'!M:M,'Storage Energy'!$A:$A,Summary_CDP,'Storage Energy'!$B:$B,IF($B$145="NEM","*",$B$145),'Storage Energy'!$C:$C,$H150)</f>
        <v>25.146984738840001</v>
      </c>
      <c r="S150" s="5">
        <f>SUMIFS('Storage Energy'!N:N,'Storage Energy'!$A:$A,Summary_CDP,'Storage Energy'!$B:$B,IF($B$145="NEM","*",$B$145),'Storage Energy'!$C:$C,$H150)</f>
        <v>27.127504685879998</v>
      </c>
      <c r="T150" s="5">
        <f>SUMIFS('Storage Energy'!O:O,'Storage Energy'!$A:$A,Summary_CDP,'Storage Energy'!$B:$B,IF($B$145="NEM","*",$B$145),'Storage Energy'!$C:$C,$H150)</f>
        <v>27.676704486639998</v>
      </c>
      <c r="U150" s="5">
        <f>SUMIFS('Storage Energy'!P:P,'Storage Energy'!$A:$A,Summary_CDP,'Storage Energy'!$B:$B,IF($B$145="NEM","*",$B$145),'Storage Energy'!$C:$C,$H150)</f>
        <v>37.468160444239992</v>
      </c>
      <c r="V150" s="5">
        <f>SUMIFS('Storage Energy'!Q:Q,'Storage Energy'!$A:$A,Summary_CDP,'Storage Energy'!$B:$B,IF($B$145="NEM","*",$B$145),'Storage Energy'!$C:$C,$H150)</f>
        <v>37.468160500199993</v>
      </c>
      <c r="W150" s="5">
        <f>SUMIFS('Storage Energy'!R:R,'Storage Energy'!$A:$A,Summary_CDP,'Storage Energy'!$B:$B,IF($B$145="NEM","*",$B$145),'Storage Energy'!$C:$C,$H150)</f>
        <v>40.493114383959991</v>
      </c>
      <c r="X150" s="5">
        <f>SUMIFS('Storage Energy'!S:S,'Storage Energy'!$A:$A,Summary_CDP,'Storage Energy'!$B:$B,IF($B$145="NEM","*",$B$145),'Storage Energy'!$C:$C,$H150)</f>
        <v>40.493114383959991</v>
      </c>
      <c r="Y150" s="5">
        <f>SUMIFS('Storage Energy'!T:T,'Storage Energy'!$A:$A,Summary_CDP,'Storage Energy'!$B:$B,IF($B$145="NEM","*",$B$145),'Storage Energy'!$C:$C,$H150)</f>
        <v>41.59397049303999</v>
      </c>
      <c r="Z150" s="5">
        <f>SUMIFS('Storage Energy'!U:U,'Storage Energy'!$A:$A,Summary_CDP,'Storage Energy'!$B:$B,IF($B$145="NEM","*",$B$145),'Storage Energy'!$C:$C,$H150)</f>
        <v>41.593971868559997</v>
      </c>
      <c r="AA150" s="5">
        <f>SUMIFS('Storage Energy'!V:V,'Storage Energy'!$A:$A,Summary_CDP,'Storage Energy'!$B:$B,IF($B$145="NEM","*",$B$145),'Storage Energy'!$C:$C,$H150)</f>
        <v>41.593971868559997</v>
      </c>
      <c r="AB150" s="5">
        <f>SUMIFS('Storage Energy'!W:W,'Storage Energy'!$A:$A,Summary_CDP,'Storage Energy'!$B:$B,IF($B$145="NEM","*",$B$145),'Storage Energy'!$C:$C,$H150)</f>
        <v>41.593971868559997</v>
      </c>
      <c r="AC150" s="5">
        <f>SUMIFS('Storage Energy'!X:X,'Storage Energy'!$A:$A,Summary_CDP,'Storage Energy'!$B:$B,IF($B$145="NEM","*",$B$145),'Storage Energy'!$C:$C,$H150)</f>
        <v>41.593971567679993</v>
      </c>
      <c r="AD150" s="5">
        <f>SUMIFS('Storage Energy'!Y:Y,'Storage Energy'!$A:$A,Summary_CDP,'Storage Energy'!$B:$B,IF($B$145="NEM","*",$B$145),'Storage Energy'!$C:$C,$H150)</f>
        <v>41.593973846880004</v>
      </c>
      <c r="AE150" s="5">
        <f>SUMIFS('Storage Energy'!Z:Z,'Storage Energy'!$A:$A,Summary_CDP,'Storage Energy'!$B:$B,IF($B$145="NEM","*",$B$145),'Storage Energy'!$C:$C,$H150)</f>
        <v>36.794001157639997</v>
      </c>
      <c r="AF150" s="5">
        <f>SUMIFS('Storage Energy'!AA:AA,'Storage Energy'!$A:$A,Summary_CDP,'Storage Energy'!$B:$B,IF($B$145="NEM","*",$B$145),'Storage Energy'!$C:$C,$H150)</f>
        <v>37.501439400599992</v>
      </c>
      <c r="AG150" s="5">
        <f>SUMIFS('Storage Energy'!AB:AB,'Storage Energy'!$A:$A,Summary_CDP,'Storage Energy'!$B:$B,IF($B$145="NEM","*",$B$145),'Storage Energy'!$C:$C,$H150)</f>
        <v>33.717367256879996</v>
      </c>
      <c r="AH150" s="5">
        <f>SUMIFS('Storage Energy'!AC:AC,'Storage Energy'!$A:$A,Summary_CDP,'Storage Energy'!$B:$B,IF($B$145="NEM","*",$B$145),'Storage Energy'!$C:$C,$H150)</f>
        <v>46.976012992999991</v>
      </c>
      <c r="AI150" s="5">
        <f>SUMIFS('Storage Energy'!AD:AD,'Storage Energy'!$A:$A,Summary_CDP,'Storage Energy'!$B:$B,IF($B$145="NEM","*",$B$145),'Storage Energy'!$C:$C,$H150)</f>
        <v>71.41490403812</v>
      </c>
      <c r="AJ150" s="5">
        <f>SUMIFS('Storage Energy'!AE:AE,'Storage Energy'!$A:$A,Summary_CDP,'Storage Energy'!$B:$B,IF($B$145="NEM","*",$B$145),'Storage Energy'!$C:$C,$H150)</f>
        <v>76.409248136680006</v>
      </c>
    </row>
    <row r="151" spans="1:36" ht="15" customHeight="1">
      <c r="H151" s="25" t="s">
        <v>155</v>
      </c>
      <c r="I151" s="5">
        <f>SUMIFS('Storage Energy'!D:D,'Storage Energy'!$A:$A,Summary_CDP,'Storage Energy'!$B:$B,IF($B$145="NEM","*",$B$145),'Storage Energy'!$C:$C,$H151)</f>
        <v>0.93026741099999999</v>
      </c>
      <c r="J151" s="5">
        <f>SUMIFS('Storage Energy'!E:E,'Storage Energy'!$A:$A,Summary_CDP,'Storage Energy'!$B:$B,IF($B$145="NEM","*",$B$145),'Storage Energy'!$C:$C,$H151)</f>
        <v>0.92916741263999991</v>
      </c>
      <c r="K151" s="5">
        <f>SUMIFS('Storage Energy'!F:F,'Storage Energy'!$A:$A,Summary_CDP,'Storage Energy'!$B:$B,IF($B$145="NEM","*",$B$145),'Storage Energy'!$C:$C,$H151)</f>
        <v>0.9291674138199999</v>
      </c>
      <c r="L151" s="5">
        <f>SUMIFS('Storage Energy'!G:G,'Storage Energy'!$A:$A,Summary_CDP,'Storage Energy'!$B:$B,IF($B$145="NEM","*",$B$145),'Storage Energy'!$C:$C,$H151)</f>
        <v>0.9291674165399999</v>
      </c>
      <c r="M151" s="5">
        <f>SUMIFS('Storage Energy'!H:H,'Storage Energy'!$A:$A,Summary_CDP,'Storage Energy'!$B:$B,IF($B$145="NEM","*",$B$145),'Storage Energy'!$C:$C,$H151)</f>
        <v>0.93026741807999991</v>
      </c>
      <c r="N151" s="5">
        <f>SUMIFS('Storage Energy'!I:I,'Storage Energy'!$A:$A,Summary_CDP,'Storage Energy'!$B:$B,IF($B$145="NEM","*",$B$145),'Storage Energy'!$C:$C,$H151)</f>
        <v>0.92916746331999989</v>
      </c>
      <c r="O151" s="5">
        <f>SUMIFS('Storage Energy'!J:J,'Storage Energy'!$A:$A,Summary_CDP,'Storage Energy'!$B:$B,IF($B$145="NEM","*",$B$145),'Storage Energy'!$C:$C,$H151)</f>
        <v>0.92916746331999989</v>
      </c>
      <c r="P151" s="5">
        <f>SUMIFS('Storage Energy'!K:K,'Storage Energy'!$A:$A,Summary_CDP,'Storage Energy'!$B:$B,IF($B$145="NEM","*",$B$145),'Storage Energy'!$C:$C,$H151)</f>
        <v>0.92916748209999989</v>
      </c>
      <c r="Q151" s="5">
        <f>SUMIFS('Storage Energy'!L:L,'Storage Energy'!$A:$A,Summary_CDP,'Storage Energy'!$B:$B,IF($B$145="NEM","*",$B$145),'Storage Energy'!$C:$C,$H151)</f>
        <v>0.92916748209999989</v>
      </c>
      <c r="R151" s="5">
        <f>SUMIFS('Storage Energy'!M:M,'Storage Energy'!$A:$A,Summary_CDP,'Storage Energy'!$B:$B,IF($B$145="NEM","*",$B$145),'Storage Energy'!$C:$C,$H151)</f>
        <v>1.3052674820999999</v>
      </c>
      <c r="S151" s="5">
        <f>SUMIFS('Storage Energy'!N:N,'Storage Energy'!$A:$A,Summary_CDP,'Storage Energy'!$B:$B,IF($B$145="NEM","*",$B$145),'Storage Energy'!$C:$C,$H151)</f>
        <v>1.3041674970999999</v>
      </c>
      <c r="T151" s="5">
        <f>SUMIFS('Storage Energy'!O:O,'Storage Energy'!$A:$A,Summary_CDP,'Storage Energy'!$B:$B,IF($B$145="NEM","*",$B$145),'Storage Energy'!$C:$C,$H151)</f>
        <v>1.3052675063799999</v>
      </c>
      <c r="U151" s="5">
        <f>SUMIFS('Storage Energy'!P:P,'Storage Energy'!$A:$A,Summary_CDP,'Storage Energy'!$B:$B,IF($B$145="NEM","*",$B$145),'Storage Energy'!$C:$C,$H151)</f>
        <v>1.3041675235799999</v>
      </c>
      <c r="V151" s="5">
        <f>SUMIFS('Storage Energy'!Q:Q,'Storage Energy'!$A:$A,Summary_CDP,'Storage Energy'!$B:$B,IF($B$145="NEM","*",$B$145),'Storage Energy'!$C:$C,$H151)</f>
        <v>1.3041675235799999</v>
      </c>
      <c r="W151" s="5">
        <f>SUMIFS('Storage Energy'!R:R,'Storage Energy'!$A:$A,Summary_CDP,'Storage Energy'!$B:$B,IF($B$145="NEM","*",$B$145),'Storage Energy'!$C:$C,$H151)</f>
        <v>1.3041675378799999</v>
      </c>
      <c r="X151" s="5">
        <f>SUMIFS('Storage Energy'!S:S,'Storage Energy'!$A:$A,Summary_CDP,'Storage Energy'!$B:$B,IF($B$145="NEM","*",$B$145),'Storage Energy'!$C:$C,$H151)</f>
        <v>1.3052675378999998</v>
      </c>
      <c r="Y151" s="5">
        <f>SUMIFS('Storage Energy'!T:T,'Storage Energy'!$A:$A,Summary_CDP,'Storage Energy'!$B:$B,IF($B$145="NEM","*",$B$145),'Storage Energy'!$C:$C,$H151)</f>
        <v>1.3041675389399998</v>
      </c>
      <c r="Z151" s="5">
        <f>SUMIFS('Storage Energy'!U:U,'Storage Energy'!$A:$A,Summary_CDP,'Storage Energy'!$B:$B,IF($B$145="NEM","*",$B$145),'Storage Energy'!$C:$C,$H151)</f>
        <v>1.3041675577999998</v>
      </c>
      <c r="AA151" s="5">
        <f>SUMIFS('Storage Energy'!V:V,'Storage Energy'!$A:$A,Summary_CDP,'Storage Energy'!$B:$B,IF($B$145="NEM","*",$B$145),'Storage Energy'!$C:$C,$H151)</f>
        <v>1.3041675577999998</v>
      </c>
      <c r="AB151" s="5">
        <f>SUMIFS('Storage Energy'!W:W,'Storage Energy'!$A:$A,Summary_CDP,'Storage Energy'!$B:$B,IF($B$145="NEM","*",$B$145),'Storage Energy'!$C:$C,$H151)</f>
        <v>1.3041675577999998</v>
      </c>
      <c r="AC151" s="5">
        <f>SUMIFS('Storage Energy'!X:X,'Storage Energy'!$A:$A,Summary_CDP,'Storage Energy'!$B:$B,IF($B$145="NEM","*",$B$145),'Storage Energy'!$C:$C,$H151)</f>
        <v>1.3052675467999999</v>
      </c>
      <c r="AD151" s="5">
        <f>SUMIFS('Storage Energy'!Y:Y,'Storage Energy'!$A:$A,Summary_CDP,'Storage Energy'!$B:$B,IF($B$145="NEM","*",$B$145),'Storage Energy'!$C:$C,$H151)</f>
        <v>1.3083676692399999</v>
      </c>
      <c r="AE151" s="5">
        <f>SUMIFS('Storage Energy'!Z:Z,'Storage Energy'!$A:$A,Summary_CDP,'Storage Energy'!$B:$B,IF($B$145="NEM","*",$B$145),'Storage Energy'!$C:$C,$H151)</f>
        <v>1.3052676742</v>
      </c>
      <c r="AF151" s="5">
        <f>SUMIFS('Storage Energy'!AA:AA,'Storage Energy'!$A:$A,Summary_CDP,'Storage Energy'!$B:$B,IF($B$145="NEM","*",$B$145),'Storage Energy'!$C:$C,$H151)</f>
        <v>1.3041677869199999</v>
      </c>
      <c r="AG151" s="5">
        <f>SUMIFS('Storage Energy'!AB:AB,'Storage Energy'!$A:$A,Summary_CDP,'Storage Energy'!$B:$B,IF($B$145="NEM","*",$B$145),'Storage Energy'!$C:$C,$H151)</f>
        <v>1.3052678452399999</v>
      </c>
      <c r="AH151" s="5">
        <f>SUMIFS('Storage Energy'!AC:AC,'Storage Energy'!$A:$A,Summary_CDP,'Storage Energy'!$B:$B,IF($B$145="NEM","*",$B$145),'Storage Energy'!$C:$C,$H151)</f>
        <v>1.3052678853399999</v>
      </c>
      <c r="AI151" s="5">
        <f>SUMIFS('Storage Energy'!AD:AD,'Storage Energy'!$A:$A,Summary_CDP,'Storage Energy'!$B:$B,IF($B$145="NEM","*",$B$145),'Storage Energy'!$C:$C,$H151)</f>
        <v>1.3052679695</v>
      </c>
      <c r="AJ151" s="5">
        <f>SUMIFS('Storage Energy'!AE:AE,'Storage Energy'!$A:$A,Summary_CDP,'Storage Energy'!$B:$B,IF($B$145="NEM","*",$B$145),'Storage Energy'!$C:$C,$H151)</f>
        <v>1.3052679655399999</v>
      </c>
    </row>
    <row r="152" spans="1:36" ht="15" customHeight="1">
      <c r="H152" s="25" t="s">
        <v>138</v>
      </c>
      <c r="I152" s="5">
        <f>SUMIFS('Storage Energy'!D:D,'Storage Energy'!$A:$A,Summary_CDP,'Storage Energy'!$B:$B,IF($B$145="NEM","*",$B$145),'Storage Energy'!$C:$C,$H152)</f>
        <v>0.29500999997999999</v>
      </c>
      <c r="J152" s="5">
        <f>SUMIFS('Storage Energy'!E:E,'Storage Energy'!$A:$A,Summary_CDP,'Storage Energy'!$B:$B,IF($B$145="NEM","*",$B$145),'Storage Energy'!$C:$C,$H152)</f>
        <v>0.46745199997999998</v>
      </c>
      <c r="K152" s="5">
        <f>SUMIFS('Storage Energy'!F:F,'Storage Energy'!$A:$A,Summary_CDP,'Storage Energy'!$B:$B,IF($B$145="NEM","*",$B$145),'Storage Energy'!$C:$C,$H152)</f>
        <v>0.68236999999999992</v>
      </c>
      <c r="L152" s="5">
        <f>SUMIFS('Storage Energy'!G:G,'Storage Energy'!$A:$A,Summary_CDP,'Storage Energy'!$B:$B,IF($B$145="NEM","*",$B$145),'Storage Energy'!$C:$C,$H152)</f>
        <v>0.99850799998000006</v>
      </c>
      <c r="M152" s="5">
        <f>SUMIFS('Storage Energy'!H:H,'Storage Energy'!$A:$A,Summary_CDP,'Storage Energy'!$B:$B,IF($B$145="NEM","*",$B$145),'Storage Energy'!$C:$C,$H152)</f>
        <v>1.3884959999999997</v>
      </c>
      <c r="N152" s="5">
        <f>SUMIFS('Storage Energy'!I:I,'Storage Energy'!$A:$A,Summary_CDP,'Storage Energy'!$B:$B,IF($B$145="NEM","*",$B$145),'Storage Energy'!$C:$C,$H152)</f>
        <v>1.82930999998</v>
      </c>
      <c r="O152" s="5">
        <f>SUMIFS('Storage Energy'!J:J,'Storage Energy'!$A:$A,Summary_CDP,'Storage Energy'!$B:$B,IF($B$145="NEM","*",$B$145),'Storage Energy'!$C:$C,$H152)</f>
        <v>2.4150360000199997</v>
      </c>
      <c r="P152" s="5">
        <f>SUMIFS('Storage Energy'!K:K,'Storage Energy'!$A:$A,Summary_CDP,'Storage Energy'!$B:$B,IF($B$145="NEM","*",$B$145),'Storage Energy'!$C:$C,$H152)</f>
        <v>3.1298869612449995</v>
      </c>
      <c r="Q152" s="5">
        <f>SUMIFS('Storage Energy'!L:L,'Storage Energy'!$A:$A,Summary_CDP,'Storage Energy'!$B:$B,IF($B$145="NEM","*",$B$145),'Storage Energy'!$C:$C,$H152)</f>
        <v>4.2639719417450008</v>
      </c>
      <c r="R152" s="5">
        <f>SUMIFS('Storage Energy'!M:M,'Storage Energy'!$A:$A,Summary_CDP,'Storage Energy'!$B:$B,IF($B$145="NEM","*",$B$145),'Storage Energy'!$C:$C,$H152)</f>
        <v>5.6451694147000007</v>
      </c>
      <c r="S152" s="5">
        <f>SUMIFS('Storage Energy'!N:N,'Storage Energy'!$A:$A,Summary_CDP,'Storage Energy'!$B:$B,IF($B$145="NEM","*",$B$145),'Storage Energy'!$C:$C,$H152)</f>
        <v>7.2915706690599995</v>
      </c>
      <c r="T152" s="5">
        <f>SUMIFS('Storage Energy'!O:O,'Storage Energy'!$A:$A,Summary_CDP,'Storage Energy'!$B:$B,IF($B$145="NEM","*",$B$145),'Storage Energy'!$C:$C,$H152)</f>
        <v>9.2113081304999991</v>
      </c>
      <c r="U152" s="5">
        <f>SUMIFS('Storage Energy'!P:P,'Storage Energy'!$A:$A,Summary_CDP,'Storage Energy'!$B:$B,IF($B$145="NEM","*",$B$145),'Storage Energy'!$C:$C,$H152)</f>
        <v>11.377007631449999</v>
      </c>
      <c r="V152" s="5">
        <f>SUMIFS('Storage Energy'!Q:Q,'Storage Energy'!$A:$A,Summary_CDP,'Storage Energy'!$B:$B,IF($B$145="NEM","*",$B$145),'Storage Energy'!$C:$C,$H152)</f>
        <v>13.770544324425</v>
      </c>
      <c r="W152" s="5">
        <f>SUMIFS('Storage Energy'!R:R,'Storage Energy'!$A:$A,Summary_CDP,'Storage Energy'!$B:$B,IF($B$145="NEM","*",$B$145),'Storage Energy'!$C:$C,$H152)</f>
        <v>16.425282688844998</v>
      </c>
      <c r="X152" s="5">
        <f>SUMIFS('Storage Energy'!S:S,'Storage Energy'!$A:$A,Summary_CDP,'Storage Energy'!$B:$B,IF($B$145="NEM","*",$B$145),'Storage Energy'!$C:$C,$H152)</f>
        <v>19.319815682290002</v>
      </c>
      <c r="Y152" s="5">
        <f>SUMIFS('Storage Energy'!T:T,'Storage Energy'!$A:$A,Summary_CDP,'Storage Energy'!$B:$B,IF($B$145="NEM","*",$B$145),'Storage Energy'!$C:$C,$H152)</f>
        <v>22.313438769409998</v>
      </c>
      <c r="Z152" s="5">
        <f>SUMIFS('Storage Energy'!U:U,'Storage Energy'!$A:$A,Summary_CDP,'Storage Energy'!$B:$B,IF($B$145="NEM","*",$B$145),'Storage Energy'!$C:$C,$H152)</f>
        <v>25.443627960665001</v>
      </c>
      <c r="AA152" s="5">
        <f>SUMIFS('Storage Energy'!V:V,'Storage Energy'!$A:$A,Summary_CDP,'Storage Energy'!$B:$B,IF($B$145="NEM","*",$B$145),'Storage Energy'!$C:$C,$H152)</f>
        <v>28.781200360174999</v>
      </c>
      <c r="AB152" s="5">
        <f>SUMIFS('Storage Energy'!W:W,'Storage Energy'!$A:$A,Summary_CDP,'Storage Energy'!$B:$B,IF($B$145="NEM","*",$B$145),'Storage Energy'!$C:$C,$H152)</f>
        <v>32.302303717225001</v>
      </c>
      <c r="AC152" s="5">
        <f>SUMIFS('Storage Energy'!X:X,'Storage Energy'!$A:$A,Summary_CDP,'Storage Energy'!$B:$B,IF($B$145="NEM","*",$B$145),'Storage Energy'!$C:$C,$H152)</f>
        <v>35.969585035445</v>
      </c>
      <c r="AD152" s="5">
        <f>SUMIFS('Storage Energy'!Y:Y,'Storage Energy'!$A:$A,Summary_CDP,'Storage Energy'!$B:$B,IF($B$145="NEM","*",$B$145),'Storage Energy'!$C:$C,$H152)</f>
        <v>39.766295303684998</v>
      </c>
      <c r="AE152" s="5">
        <f>SUMIFS('Storage Energy'!Z:Z,'Storage Energy'!$A:$A,Summary_CDP,'Storage Energy'!$B:$B,IF($B$145="NEM","*",$B$145),'Storage Energy'!$C:$C,$H152)</f>
        <v>43.731530854304992</v>
      </c>
      <c r="AF152" s="5">
        <f>SUMIFS('Storage Energy'!AA:AA,'Storage Energy'!$A:$A,Summary_CDP,'Storage Energy'!$B:$B,IF($B$145="NEM","*",$B$145),'Storage Energy'!$C:$C,$H152)</f>
        <v>47.862309182899999</v>
      </c>
      <c r="AG152" s="5">
        <f>SUMIFS('Storage Energy'!AB:AB,'Storage Energy'!$A:$A,Summary_CDP,'Storage Energy'!$B:$B,IF($B$145="NEM","*",$B$145),'Storage Energy'!$C:$C,$H152)</f>
        <v>52.206474908434998</v>
      </c>
      <c r="AH152" s="5">
        <f>SUMIFS('Storage Energy'!AC:AC,'Storage Energy'!$A:$A,Summary_CDP,'Storage Energy'!$B:$B,IF($B$145="NEM","*",$B$145),'Storage Energy'!$C:$C,$H152)</f>
        <v>56.728880975640003</v>
      </c>
      <c r="AI152" s="5">
        <f>SUMIFS('Storage Energy'!AD:AD,'Storage Energy'!$A:$A,Summary_CDP,'Storage Energy'!$B:$B,IF($B$145="NEM","*",$B$145),'Storage Energy'!$C:$C,$H152)</f>
        <v>61.483961357209999</v>
      </c>
      <c r="AJ152" s="5">
        <f>SUMIFS('Storage Energy'!AE:AE,'Storage Energy'!$A:$A,Summary_CDP,'Storage Energy'!$B:$B,IF($B$145="NEM","*",$B$145),'Storage Energy'!$C:$C,$H152)</f>
        <v>62.503244951635004</v>
      </c>
    </row>
    <row r="153" spans="1:36" ht="15" customHeight="1">
      <c r="H153" s="25" t="s">
        <v>139</v>
      </c>
      <c r="I153" s="5">
        <f>SUMIFS('Storage Energy'!D:D,'Storage Energy'!$A:$A,Summary_CDP,'Storage Energy'!$B:$B,IF($B$145="NEM","*",$B$145),'Storage Energy'!$C:$C,$H153)</f>
        <v>1.9508660000000002</v>
      </c>
      <c r="J153" s="5">
        <f>SUMIFS('Storage Energy'!E:E,'Storage Energy'!$A:$A,Summary_CDP,'Storage Energy'!$B:$B,IF($B$145="NEM","*",$B$145),'Storage Energy'!$C:$C,$H153)</f>
        <v>2.5959245000000002</v>
      </c>
      <c r="K153" s="5">
        <f>SUMIFS('Storage Energy'!F:F,'Storage Energy'!$A:$A,Summary_CDP,'Storage Energy'!$B:$B,IF($B$145="NEM","*",$B$145),'Storage Energy'!$C:$C,$H153)</f>
        <v>3.2614520000000002</v>
      </c>
      <c r="L153" s="5">
        <f>SUMIFS('Storage Energy'!G:G,'Storage Energy'!$A:$A,Summary_CDP,'Storage Energy'!$B:$B,IF($B$145="NEM","*",$B$145),'Storage Energy'!$C:$C,$H153)</f>
        <v>4.1529784999999997</v>
      </c>
      <c r="M153" s="5">
        <f>SUMIFS('Storage Energy'!H:H,'Storage Energy'!$A:$A,Summary_CDP,'Storage Energy'!$B:$B,IF($B$145="NEM","*",$B$145),'Storage Energy'!$C:$C,$H153)</f>
        <v>5.0642424999999998</v>
      </c>
      <c r="N153" s="5">
        <f>SUMIFS('Storage Energy'!I:I,'Storage Energy'!$A:$A,Summary_CDP,'Storage Energy'!$B:$B,IF($B$145="NEM","*",$B$145),'Storage Energy'!$C:$C,$H153)</f>
        <v>5.7994009999999996</v>
      </c>
      <c r="O153" s="5">
        <f>SUMIFS('Storage Energy'!J:J,'Storage Energy'!$A:$A,Summary_CDP,'Storage Energy'!$B:$B,IF($B$145="NEM","*",$B$145),'Storage Energy'!$C:$C,$H153)</f>
        <v>6.7618220000000004</v>
      </c>
      <c r="P153" s="5">
        <f>SUMIFS('Storage Energy'!K:K,'Storage Energy'!$A:$A,Summary_CDP,'Storage Energy'!$B:$B,IF($B$145="NEM","*",$B$145),'Storage Energy'!$C:$C,$H153)</f>
        <v>7.6360015000000008</v>
      </c>
      <c r="Q153" s="5">
        <f>SUMIFS('Storage Energy'!L:L,'Storage Energy'!$A:$A,Summary_CDP,'Storage Energy'!$B:$B,IF($B$145="NEM","*",$B$145),'Storage Energy'!$C:$C,$H153)</f>
        <v>9.0972460000000019</v>
      </c>
      <c r="R153" s="5">
        <f>SUMIFS('Storage Energy'!M:M,'Storage Energy'!$A:$A,Summary_CDP,'Storage Energy'!$B:$B,IF($B$145="NEM","*",$B$145),'Storage Energy'!$C:$C,$H153)</f>
        <v>10.607610500000002</v>
      </c>
      <c r="S153" s="5">
        <f>SUMIFS('Storage Energy'!N:N,'Storage Energy'!$A:$A,Summary_CDP,'Storage Energy'!$B:$B,IF($B$145="NEM","*",$B$145),'Storage Energy'!$C:$C,$H153)</f>
        <v>12.124183499999999</v>
      </c>
      <c r="T153" s="5">
        <f>SUMIFS('Storage Energy'!O:O,'Storage Energy'!$A:$A,Summary_CDP,'Storage Energy'!$B:$B,IF($B$145="NEM","*",$B$145),'Storage Energy'!$C:$C,$H153)</f>
        <v>13.686628000000001</v>
      </c>
      <c r="U153" s="5">
        <f>SUMIFS('Storage Energy'!P:P,'Storage Energy'!$A:$A,Summary_CDP,'Storage Energy'!$B:$B,IF($B$145="NEM","*",$B$145),'Storage Energy'!$C:$C,$H153)</f>
        <v>15.108886499999999</v>
      </c>
      <c r="V153" s="5">
        <f>SUMIFS('Storage Energy'!Q:Q,'Storage Energy'!$A:$A,Summary_CDP,'Storage Energy'!$B:$B,IF($B$145="NEM","*",$B$145),'Storage Energy'!$C:$C,$H153)</f>
        <v>16.489743500000003</v>
      </c>
      <c r="W153" s="5">
        <f>SUMIFS('Storage Energy'!R:R,'Storage Energy'!$A:$A,Summary_CDP,'Storage Energy'!$B:$B,IF($B$145="NEM","*",$B$145),'Storage Energy'!$C:$C,$H153)</f>
        <v>17.820232000000001</v>
      </c>
      <c r="X153" s="5">
        <f>SUMIFS('Storage Energy'!S:S,'Storage Energy'!$A:$A,Summary_CDP,'Storage Energy'!$B:$B,IF($B$145="NEM","*",$B$145),'Storage Energy'!$C:$C,$H153)</f>
        <v>18.971186000000003</v>
      </c>
      <c r="Y153" s="5">
        <f>SUMIFS('Storage Energy'!T:T,'Storage Energy'!$A:$A,Summary_CDP,'Storage Energy'!$B:$B,IF($B$145="NEM","*",$B$145),'Storage Energy'!$C:$C,$H153)</f>
        <v>19.757908</v>
      </c>
      <c r="Z153" s="5">
        <f>SUMIFS('Storage Energy'!U:U,'Storage Energy'!$A:$A,Summary_CDP,'Storage Energy'!$B:$B,IF($B$145="NEM","*",$B$145),'Storage Energy'!$C:$C,$H153)</f>
        <v>20.347025000000002</v>
      </c>
      <c r="AA153" s="5">
        <f>SUMIFS('Storage Energy'!V:V,'Storage Energy'!$A:$A,Summary_CDP,'Storage Energy'!$B:$B,IF($B$145="NEM","*",$B$145),'Storage Energy'!$C:$C,$H153)</f>
        <v>21.029235000000003</v>
      </c>
      <c r="AB153" s="5">
        <f>SUMIFS('Storage Energy'!W:W,'Storage Energy'!$A:$A,Summary_CDP,'Storage Energy'!$B:$B,IF($B$145="NEM","*",$B$145),'Storage Energy'!$C:$C,$H153)</f>
        <v>21.584171999999995</v>
      </c>
      <c r="AC153" s="5">
        <f>SUMIFS('Storage Energy'!X:X,'Storage Energy'!$A:$A,Summary_CDP,'Storage Energy'!$B:$B,IF($B$145="NEM","*",$B$145),'Storage Energy'!$C:$C,$H153)</f>
        <v>21.871519499999998</v>
      </c>
      <c r="AD153" s="5">
        <f>SUMIFS('Storage Energy'!Y:Y,'Storage Energy'!$A:$A,Summary_CDP,'Storage Energy'!$B:$B,IF($B$145="NEM","*",$B$145),'Storage Energy'!$C:$C,$H153)</f>
        <v>22.105868000000001</v>
      </c>
      <c r="AE153" s="5">
        <f>SUMIFS('Storage Energy'!Z:Z,'Storage Energy'!$A:$A,Summary_CDP,'Storage Energy'!$B:$B,IF($B$145="NEM","*",$B$145),'Storage Energy'!$C:$C,$H153)</f>
        <v>22.200578</v>
      </c>
      <c r="AF153" s="5">
        <f>SUMIFS('Storage Energy'!AA:AA,'Storage Energy'!$A:$A,Summary_CDP,'Storage Energy'!$B:$B,IF($B$145="NEM","*",$B$145),'Storage Energy'!$C:$C,$H153)</f>
        <v>22.200913999999997</v>
      </c>
      <c r="AG153" s="5">
        <f>SUMIFS('Storage Energy'!AB:AB,'Storage Energy'!$A:$A,Summary_CDP,'Storage Energy'!$B:$B,IF($B$145="NEM","*",$B$145),'Storage Energy'!$C:$C,$H153)</f>
        <v>22.096668000000001</v>
      </c>
      <c r="AH153" s="5">
        <f>SUMIFS('Storage Energy'!AC:AC,'Storage Energy'!$A:$A,Summary_CDP,'Storage Energy'!$B:$B,IF($B$145="NEM","*",$B$145),'Storage Energy'!$C:$C,$H153)</f>
        <v>21.956172499999997</v>
      </c>
      <c r="AI153" s="5">
        <f>SUMIFS('Storage Energy'!AD:AD,'Storage Energy'!$A:$A,Summary_CDP,'Storage Energy'!$B:$B,IF($B$145="NEM","*",$B$145),'Storage Energy'!$C:$C,$H153)</f>
        <v>21.755853999999999</v>
      </c>
      <c r="AJ153" s="5">
        <f>SUMIFS('Storage Energy'!AE:AE,'Storage Energy'!$A:$A,Summary_CDP,'Storage Energy'!$B:$B,IF($B$145="NEM","*",$B$145),'Storage Energy'!$C:$C,$H153)</f>
        <v>21.755853999999999</v>
      </c>
    </row>
    <row r="161" spans="1:36" s="51" customFormat="1" ht="24" customHeight="1" thickBot="1">
      <c r="A161" s="49" t="str">
        <f>B162&amp;" dispatchable capacity addition vs retired by year"</f>
        <v>NEM dispatchable capacity addition vs retired by year</v>
      </c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</row>
    <row r="162" spans="1:36" ht="15" customHeight="1" thickTop="1">
      <c r="A162" s="11" t="s">
        <v>127</v>
      </c>
      <c r="B162" s="21" t="s">
        <v>128</v>
      </c>
    </row>
    <row r="164" spans="1:36" ht="15" customHeight="1">
      <c r="H164" s="44" t="s">
        <v>157</v>
      </c>
      <c r="I164" s="8" t="s">
        <v>90</v>
      </c>
      <c r="J164" s="8" t="s">
        <v>91</v>
      </c>
      <c r="K164" s="8" t="s">
        <v>92</v>
      </c>
      <c r="L164" s="8" t="s">
        <v>93</v>
      </c>
      <c r="M164" s="8" t="s">
        <v>94</v>
      </c>
      <c r="N164" s="8" t="s">
        <v>95</v>
      </c>
      <c r="O164" s="8" t="s">
        <v>96</v>
      </c>
      <c r="P164" s="8" t="s">
        <v>97</v>
      </c>
      <c r="Q164" s="8" t="s">
        <v>98</v>
      </c>
      <c r="R164" s="8" t="s">
        <v>99</v>
      </c>
      <c r="S164" s="8" t="s">
        <v>100</v>
      </c>
      <c r="T164" s="8" t="s">
        <v>101</v>
      </c>
      <c r="U164" s="8" t="s">
        <v>102</v>
      </c>
      <c r="V164" s="8" t="s">
        <v>103</v>
      </c>
      <c r="W164" s="8" t="s">
        <v>104</v>
      </c>
      <c r="X164" s="8" t="s">
        <v>105</v>
      </c>
      <c r="Y164" s="8" t="s">
        <v>106</v>
      </c>
      <c r="Z164" s="8" t="s">
        <v>107</v>
      </c>
      <c r="AA164" s="8" t="s">
        <v>108</v>
      </c>
      <c r="AB164" s="8" t="s">
        <v>109</v>
      </c>
      <c r="AC164" s="8" t="s">
        <v>110</v>
      </c>
      <c r="AD164" s="8" t="s">
        <v>111</v>
      </c>
      <c r="AE164" s="8" t="s">
        <v>112</v>
      </c>
      <c r="AF164" s="8" t="s">
        <v>113</v>
      </c>
      <c r="AG164" s="8" t="s">
        <v>114</v>
      </c>
      <c r="AH164" s="8" t="s">
        <v>115</v>
      </c>
      <c r="AI164" s="8" t="s">
        <v>116</v>
      </c>
      <c r="AJ164" s="8" t="s">
        <v>117</v>
      </c>
    </row>
    <row r="165" spans="1:36" ht="15" customHeight="1">
      <c r="H165" s="9" t="s">
        <v>132</v>
      </c>
      <c r="I165" s="5">
        <f>SUMIFS('Dispatchable Built'!D:D,'Dispatchable Built'!$A:$A,Summary_CDP,'Dispatchable Built'!$B:$B,IF($B$162="NEM","*",$B$162),'Dispatchable Built'!$C:$C,$H165)</f>
        <v>316</v>
      </c>
      <c r="J165" s="5">
        <f>SUMIFS('Dispatchable Built'!E:E,'Dispatchable Built'!$A:$A,Summary_CDP,'Dispatchable Built'!$B:$B,IF($B$162="NEM","*",$B$162),'Dispatchable Built'!$C:$C,$H165)</f>
        <v>316</v>
      </c>
      <c r="K165" s="5">
        <f>SUMIFS('Dispatchable Built'!F:F,'Dispatchable Built'!$A:$A,Summary_CDP,'Dispatchable Built'!$B:$B,IF($B$162="NEM","*",$B$162),'Dispatchable Built'!$C:$C,$H165)</f>
        <v>316</v>
      </c>
      <c r="L165" s="5">
        <f>SUMIFS('Dispatchable Built'!G:G,'Dispatchable Built'!$A:$A,Summary_CDP,'Dispatchable Built'!$B:$B,IF($B$162="NEM","*",$B$162),'Dispatchable Built'!$C:$C,$H165)</f>
        <v>316</v>
      </c>
      <c r="M165" s="5">
        <f>SUMIFS('Dispatchable Built'!H:H,'Dispatchable Built'!$A:$A,Summary_CDP,'Dispatchable Built'!$B:$B,IF($B$162="NEM","*",$B$162),'Dispatchable Built'!$C:$C,$H165)</f>
        <v>316</v>
      </c>
      <c r="N165" s="5">
        <f>SUMIFS('Dispatchable Built'!I:I,'Dispatchable Built'!$A:$A,Summary_CDP,'Dispatchable Built'!$B:$B,IF($B$162="NEM","*",$B$162),'Dispatchable Built'!$C:$C,$H165)</f>
        <v>316</v>
      </c>
      <c r="O165" s="5">
        <f>SUMIFS('Dispatchable Built'!J:J,'Dispatchable Built'!$A:$A,Summary_CDP,'Dispatchable Built'!$B:$B,IF($B$162="NEM","*",$B$162),'Dispatchable Built'!$C:$C,$H165)</f>
        <v>316</v>
      </c>
      <c r="P165" s="5">
        <f>SUMIFS('Dispatchable Built'!K:K,'Dispatchable Built'!$A:$A,Summary_CDP,'Dispatchable Built'!$B:$B,IF($B$162="NEM","*",$B$162),'Dispatchable Built'!$C:$C,$H165)</f>
        <v>316</v>
      </c>
      <c r="Q165" s="5">
        <f>SUMIFS('Dispatchable Built'!L:L,'Dispatchable Built'!$A:$A,Summary_CDP,'Dispatchable Built'!$B:$B,IF($B$162="NEM","*",$B$162),'Dispatchable Built'!$C:$C,$H165)</f>
        <v>316</v>
      </c>
      <c r="R165" s="5">
        <f>SUMIFS('Dispatchable Built'!M:M,'Dispatchable Built'!$A:$A,Summary_CDP,'Dispatchable Built'!$B:$B,IF($B$162="NEM","*",$B$162),'Dispatchable Built'!$C:$C,$H165)</f>
        <v>316</v>
      </c>
      <c r="S165" s="5">
        <f>SUMIFS('Dispatchable Built'!N:N,'Dispatchable Built'!$A:$A,Summary_CDP,'Dispatchable Built'!$B:$B,IF($B$162="NEM","*",$B$162),'Dispatchable Built'!$C:$C,$H165)</f>
        <v>316</v>
      </c>
      <c r="T165" s="5">
        <f>SUMIFS('Dispatchable Built'!O:O,'Dispatchable Built'!$A:$A,Summary_CDP,'Dispatchable Built'!$B:$B,IF($B$162="NEM","*",$B$162),'Dispatchable Built'!$C:$C,$H165)</f>
        <v>316</v>
      </c>
      <c r="U165" s="5">
        <f>SUMIFS('Dispatchable Built'!P:P,'Dispatchable Built'!$A:$A,Summary_CDP,'Dispatchable Built'!$B:$B,IF($B$162="NEM","*",$B$162),'Dispatchable Built'!$C:$C,$H165)</f>
        <v>316</v>
      </c>
      <c r="V165" s="5">
        <f>SUMIFS('Dispatchable Built'!Q:Q,'Dispatchable Built'!$A:$A,Summary_CDP,'Dispatchable Built'!$B:$B,IF($B$162="NEM","*",$B$162),'Dispatchable Built'!$C:$C,$H165)</f>
        <v>316</v>
      </c>
      <c r="W165" s="5">
        <f>SUMIFS('Dispatchable Built'!R:R,'Dispatchable Built'!$A:$A,Summary_CDP,'Dispatchable Built'!$B:$B,IF($B$162="NEM","*",$B$162),'Dispatchable Built'!$C:$C,$H165)</f>
        <v>316</v>
      </c>
      <c r="X165" s="5">
        <f>SUMIFS('Dispatchable Built'!S:S,'Dispatchable Built'!$A:$A,Summary_CDP,'Dispatchable Built'!$B:$B,IF($B$162="NEM","*",$B$162),'Dispatchable Built'!$C:$C,$H165)</f>
        <v>316</v>
      </c>
      <c r="Y165" s="5">
        <f>SUMIFS('Dispatchable Built'!T:T,'Dispatchable Built'!$A:$A,Summary_CDP,'Dispatchable Built'!$B:$B,IF($B$162="NEM","*",$B$162),'Dispatchable Built'!$C:$C,$H165)</f>
        <v>316</v>
      </c>
      <c r="Z165" s="5">
        <f>SUMIFS('Dispatchable Built'!U:U,'Dispatchable Built'!$A:$A,Summary_CDP,'Dispatchable Built'!$B:$B,IF($B$162="NEM","*",$B$162),'Dispatchable Built'!$C:$C,$H165)</f>
        <v>316</v>
      </c>
      <c r="AA165" s="5">
        <f>SUMIFS('Dispatchable Built'!V:V,'Dispatchable Built'!$A:$A,Summary_CDP,'Dispatchable Built'!$B:$B,IF($B$162="NEM","*",$B$162),'Dispatchable Built'!$C:$C,$H165)</f>
        <v>316</v>
      </c>
      <c r="AB165" s="5">
        <f>SUMIFS('Dispatchable Built'!W:W,'Dispatchable Built'!$A:$A,Summary_CDP,'Dispatchable Built'!$B:$B,IF($B$162="NEM","*",$B$162),'Dispatchable Built'!$C:$C,$H165)</f>
        <v>316</v>
      </c>
      <c r="AC165" s="5">
        <f>SUMIFS('Dispatchable Built'!X:X,'Dispatchable Built'!$A:$A,Summary_CDP,'Dispatchable Built'!$B:$B,IF($B$162="NEM","*",$B$162),'Dispatchable Built'!$C:$C,$H165)</f>
        <v>316</v>
      </c>
      <c r="AD165" s="5">
        <f>SUMIFS('Dispatchable Built'!Y:Y,'Dispatchable Built'!$A:$A,Summary_CDP,'Dispatchable Built'!$B:$B,IF($B$162="NEM","*",$B$162),'Dispatchable Built'!$C:$C,$H165)</f>
        <v>316</v>
      </c>
      <c r="AE165" s="5">
        <f>SUMIFS('Dispatchable Built'!Z:Z,'Dispatchable Built'!$A:$A,Summary_CDP,'Dispatchable Built'!$B:$B,IF($B$162="NEM","*",$B$162),'Dispatchable Built'!$C:$C,$H165)</f>
        <v>316</v>
      </c>
      <c r="AF165" s="5">
        <f>SUMIFS('Dispatchable Built'!AA:AA,'Dispatchable Built'!$A:$A,Summary_CDP,'Dispatchable Built'!$B:$B,IF($B$162="NEM","*",$B$162),'Dispatchable Built'!$C:$C,$H165)</f>
        <v>316</v>
      </c>
      <c r="AG165" s="5">
        <f>SUMIFS('Dispatchable Built'!AB:AB,'Dispatchable Built'!$A:$A,Summary_CDP,'Dispatchable Built'!$B:$B,IF($B$162="NEM","*",$B$162),'Dispatchable Built'!$C:$C,$H165)</f>
        <v>316</v>
      </c>
      <c r="AH165" s="5">
        <f>SUMIFS('Dispatchable Built'!AC:AC,'Dispatchable Built'!$A:$A,Summary_CDP,'Dispatchable Built'!$B:$B,IF($B$162="NEM","*",$B$162),'Dispatchable Built'!$C:$C,$H165)</f>
        <v>316</v>
      </c>
      <c r="AI165" s="5">
        <f>SUMIFS('Dispatchable Built'!AD:AD,'Dispatchable Built'!$A:$A,Summary_CDP,'Dispatchable Built'!$B:$B,IF($B$162="NEM","*",$B$162),'Dispatchable Built'!$C:$C,$H165)</f>
        <v>316</v>
      </c>
      <c r="AJ165" s="5">
        <f>SUMIFS('Dispatchable Built'!AE:AE,'Dispatchable Built'!$A:$A,Summary_CDP,'Dispatchable Built'!$B:$B,IF($B$162="NEM","*",$B$162),'Dispatchable Built'!$C:$C,$H165)</f>
        <v>316</v>
      </c>
    </row>
    <row r="166" spans="1:36" ht="15" customHeight="1">
      <c r="H166" s="9" t="s">
        <v>133</v>
      </c>
      <c r="I166" s="5">
        <f>SUMIFS('Dispatchable Built'!D:D,'Dispatchable Built'!$A:$A,Summary_CDP,'Dispatchable Built'!$B:$B,IF($B$162="NEM","*",$B$162),'Dispatchable Built'!$C:$C,$H166)</f>
        <v>0</v>
      </c>
      <c r="J166" s="5">
        <f>SUMIFS('Dispatchable Built'!E:E,'Dispatchable Built'!$A:$A,Summary_CDP,'Dispatchable Built'!$B:$B,IF($B$162="NEM","*",$B$162),'Dispatchable Built'!$C:$C,$H166)</f>
        <v>0</v>
      </c>
      <c r="K166" s="5">
        <f>SUMIFS('Dispatchable Built'!F:F,'Dispatchable Built'!$A:$A,Summary_CDP,'Dispatchable Built'!$B:$B,IF($B$162="NEM","*",$B$162),'Dispatchable Built'!$C:$C,$H166)</f>
        <v>0</v>
      </c>
      <c r="L166" s="5">
        <f>SUMIFS('Dispatchable Built'!G:G,'Dispatchable Built'!$A:$A,Summary_CDP,'Dispatchable Built'!$B:$B,IF($B$162="NEM","*",$B$162),'Dispatchable Built'!$C:$C,$H166)</f>
        <v>0</v>
      </c>
      <c r="M166" s="5">
        <f>SUMIFS('Dispatchable Built'!H:H,'Dispatchable Built'!$A:$A,Summary_CDP,'Dispatchable Built'!$B:$B,IF($B$162="NEM","*",$B$162),'Dispatchable Built'!$C:$C,$H166)</f>
        <v>0</v>
      </c>
      <c r="N166" s="5">
        <f>SUMIFS('Dispatchable Built'!I:I,'Dispatchable Built'!$A:$A,Summary_CDP,'Dispatchable Built'!$B:$B,IF($B$162="NEM","*",$B$162),'Dispatchable Built'!$C:$C,$H166)</f>
        <v>0</v>
      </c>
      <c r="O166" s="5">
        <f>SUMIFS('Dispatchable Built'!J:J,'Dispatchable Built'!$A:$A,Summary_CDP,'Dispatchable Built'!$B:$B,IF($B$162="NEM","*",$B$162),'Dispatchable Built'!$C:$C,$H166)</f>
        <v>0</v>
      </c>
      <c r="P166" s="5">
        <f>SUMIFS('Dispatchable Built'!K:K,'Dispatchable Built'!$A:$A,Summary_CDP,'Dispatchable Built'!$B:$B,IF($B$162="NEM","*",$B$162),'Dispatchable Built'!$C:$C,$H166)</f>
        <v>0</v>
      </c>
      <c r="Q166" s="5">
        <f>SUMIFS('Dispatchable Built'!L:L,'Dispatchable Built'!$A:$A,Summary_CDP,'Dispatchable Built'!$B:$B,IF($B$162="NEM","*",$B$162),'Dispatchable Built'!$C:$C,$H166)</f>
        <v>0</v>
      </c>
      <c r="R166" s="5">
        <f>SUMIFS('Dispatchable Built'!M:M,'Dispatchable Built'!$A:$A,Summary_CDP,'Dispatchable Built'!$B:$B,IF($B$162="NEM","*",$B$162),'Dispatchable Built'!$C:$C,$H166)</f>
        <v>0</v>
      </c>
      <c r="S166" s="5">
        <f>SUMIFS('Dispatchable Built'!N:N,'Dispatchable Built'!$A:$A,Summary_CDP,'Dispatchable Built'!$B:$B,IF($B$162="NEM","*",$B$162),'Dispatchable Built'!$C:$C,$H166)</f>
        <v>0</v>
      </c>
      <c r="T166" s="5">
        <f>SUMIFS('Dispatchable Built'!O:O,'Dispatchable Built'!$A:$A,Summary_CDP,'Dispatchable Built'!$B:$B,IF($B$162="NEM","*",$B$162),'Dispatchable Built'!$C:$C,$H166)</f>
        <v>0</v>
      </c>
      <c r="U166" s="5">
        <f>SUMIFS('Dispatchable Built'!P:P,'Dispatchable Built'!$A:$A,Summary_CDP,'Dispatchable Built'!$B:$B,IF($B$162="NEM","*",$B$162),'Dispatchable Built'!$C:$C,$H166)</f>
        <v>0</v>
      </c>
      <c r="V166" s="5">
        <f>SUMIFS('Dispatchable Built'!Q:Q,'Dispatchable Built'!$A:$A,Summary_CDP,'Dispatchable Built'!$B:$B,IF($B$162="NEM","*",$B$162),'Dispatchable Built'!$C:$C,$H166)</f>
        <v>0</v>
      </c>
      <c r="W166" s="5">
        <f>SUMIFS('Dispatchable Built'!R:R,'Dispatchable Built'!$A:$A,Summary_CDP,'Dispatchable Built'!$B:$B,IF($B$162="NEM","*",$B$162),'Dispatchable Built'!$C:$C,$H166)</f>
        <v>0</v>
      </c>
      <c r="X166" s="5">
        <f>SUMIFS('Dispatchable Built'!S:S,'Dispatchable Built'!$A:$A,Summary_CDP,'Dispatchable Built'!$B:$B,IF($B$162="NEM","*",$B$162),'Dispatchable Built'!$C:$C,$H166)</f>
        <v>0</v>
      </c>
      <c r="Y166" s="5">
        <f>SUMIFS('Dispatchable Built'!T:T,'Dispatchable Built'!$A:$A,Summary_CDP,'Dispatchable Built'!$B:$B,IF($B$162="NEM","*",$B$162),'Dispatchable Built'!$C:$C,$H166)</f>
        <v>0</v>
      </c>
      <c r="Z166" s="5">
        <f>SUMIFS('Dispatchable Built'!U:U,'Dispatchable Built'!$A:$A,Summary_CDP,'Dispatchable Built'!$B:$B,IF($B$162="NEM","*",$B$162),'Dispatchable Built'!$C:$C,$H166)</f>
        <v>0</v>
      </c>
      <c r="AA166" s="5">
        <f>SUMIFS('Dispatchable Built'!V:V,'Dispatchable Built'!$A:$A,Summary_CDP,'Dispatchable Built'!$B:$B,IF($B$162="NEM","*",$B$162),'Dispatchable Built'!$C:$C,$H166)</f>
        <v>0</v>
      </c>
      <c r="AB166" s="5">
        <f>SUMIFS('Dispatchable Built'!W:W,'Dispatchable Built'!$A:$A,Summary_CDP,'Dispatchable Built'!$B:$B,IF($B$162="NEM","*",$B$162),'Dispatchable Built'!$C:$C,$H166)</f>
        <v>0</v>
      </c>
      <c r="AC166" s="5">
        <f>SUMIFS('Dispatchable Built'!X:X,'Dispatchable Built'!$A:$A,Summary_CDP,'Dispatchable Built'!$B:$B,IF($B$162="NEM","*",$B$162),'Dispatchable Built'!$C:$C,$H166)</f>
        <v>0</v>
      </c>
      <c r="AD166" s="5">
        <f>SUMIFS('Dispatchable Built'!Y:Y,'Dispatchable Built'!$A:$A,Summary_CDP,'Dispatchable Built'!$B:$B,IF($B$162="NEM","*",$B$162),'Dispatchable Built'!$C:$C,$H166)</f>
        <v>0</v>
      </c>
      <c r="AE166" s="5">
        <f>SUMIFS('Dispatchable Built'!Z:Z,'Dispatchable Built'!$A:$A,Summary_CDP,'Dispatchable Built'!$B:$B,IF($B$162="NEM","*",$B$162),'Dispatchable Built'!$C:$C,$H166)</f>
        <v>0</v>
      </c>
      <c r="AF166" s="5">
        <f>SUMIFS('Dispatchable Built'!AA:AA,'Dispatchable Built'!$A:$A,Summary_CDP,'Dispatchable Built'!$B:$B,IF($B$162="NEM","*",$B$162),'Dispatchable Built'!$C:$C,$H166)</f>
        <v>0</v>
      </c>
      <c r="AG166" s="5">
        <f>SUMIFS('Dispatchable Built'!AB:AB,'Dispatchable Built'!$A:$A,Summary_CDP,'Dispatchable Built'!$B:$B,IF($B$162="NEM","*",$B$162),'Dispatchable Built'!$C:$C,$H166)</f>
        <v>0</v>
      </c>
      <c r="AH166" s="5">
        <f>SUMIFS('Dispatchable Built'!AC:AC,'Dispatchable Built'!$A:$A,Summary_CDP,'Dispatchable Built'!$B:$B,IF($B$162="NEM","*",$B$162),'Dispatchable Built'!$C:$C,$H166)</f>
        <v>0</v>
      </c>
      <c r="AI166" s="5">
        <f>SUMIFS('Dispatchable Built'!AD:AD,'Dispatchable Built'!$A:$A,Summary_CDP,'Dispatchable Built'!$B:$B,IF($B$162="NEM","*",$B$162),'Dispatchable Built'!$C:$C,$H166)</f>
        <v>0</v>
      </c>
      <c r="AJ166" s="5">
        <f>SUMIFS('Dispatchable Built'!AE:AE,'Dispatchable Built'!$A:$A,Summary_CDP,'Dispatchable Built'!$B:$B,IF($B$162="NEM","*",$B$162),'Dispatchable Built'!$C:$C,$H166)</f>
        <v>0</v>
      </c>
    </row>
    <row r="167" spans="1:36" ht="15" customHeight="1">
      <c r="H167" s="9" t="s">
        <v>134</v>
      </c>
      <c r="I167" s="5">
        <f>SUMIFS('Dispatchable Built'!D:D,'Dispatchable Built'!$A:$A,Summary_CDP,'Dispatchable Built'!$B:$B,IF($B$162="NEM","*",$B$162),'Dispatchable Built'!$C:$C,$H167)</f>
        <v>0</v>
      </c>
      <c r="J167" s="5">
        <f>SUMIFS('Dispatchable Built'!E:E,'Dispatchable Built'!$A:$A,Summary_CDP,'Dispatchable Built'!$B:$B,IF($B$162="NEM","*",$B$162),'Dispatchable Built'!$C:$C,$H167)</f>
        <v>2.9399999999999998E-6</v>
      </c>
      <c r="K167" s="5">
        <f>SUMIFS('Dispatchable Built'!F:F,'Dispatchable Built'!$A:$A,Summary_CDP,'Dispatchable Built'!$B:$B,IF($B$162="NEM","*",$B$162),'Dispatchable Built'!$C:$C,$H167)</f>
        <v>68.720727589999981</v>
      </c>
      <c r="L167" s="5">
        <f>SUMIFS('Dispatchable Built'!G:G,'Dispatchable Built'!$A:$A,Summary_CDP,'Dispatchable Built'!$B:$B,IF($B$162="NEM","*",$B$162),'Dispatchable Built'!$C:$C,$H167)</f>
        <v>68.720727589999981</v>
      </c>
      <c r="M167" s="5">
        <f>SUMIFS('Dispatchable Built'!H:H,'Dispatchable Built'!$A:$A,Summary_CDP,'Dispatchable Built'!$B:$B,IF($B$162="NEM","*",$B$162),'Dispatchable Built'!$C:$C,$H167)</f>
        <v>68.720727589999981</v>
      </c>
      <c r="N167" s="5">
        <f>SUMIFS('Dispatchable Built'!I:I,'Dispatchable Built'!$A:$A,Summary_CDP,'Dispatchable Built'!$B:$B,IF($B$162="NEM","*",$B$162),'Dispatchable Built'!$C:$C,$H167)</f>
        <v>68.720761839999994</v>
      </c>
      <c r="O167" s="5">
        <f>SUMIFS('Dispatchable Built'!J:J,'Dispatchable Built'!$A:$A,Summary_CDP,'Dispatchable Built'!$B:$B,IF($B$162="NEM","*",$B$162),'Dispatchable Built'!$C:$C,$H167)</f>
        <v>68.720761839999994</v>
      </c>
      <c r="P167" s="5">
        <f>SUMIFS('Dispatchable Built'!K:K,'Dispatchable Built'!$A:$A,Summary_CDP,'Dispatchable Built'!$B:$B,IF($B$162="NEM","*",$B$162),'Dispatchable Built'!$C:$C,$H167)</f>
        <v>329.33488110000002</v>
      </c>
      <c r="Q167" s="5">
        <f>SUMIFS('Dispatchable Built'!L:L,'Dispatchable Built'!$A:$A,Summary_CDP,'Dispatchable Built'!$B:$B,IF($B$162="NEM","*",$B$162),'Dispatchable Built'!$C:$C,$H167)</f>
        <v>329.33488110000002</v>
      </c>
      <c r="R167" s="5">
        <f>SUMIFS('Dispatchable Built'!M:M,'Dispatchable Built'!$A:$A,Summary_CDP,'Dispatchable Built'!$B:$B,IF($B$162="NEM","*",$B$162),'Dispatchable Built'!$C:$C,$H167)</f>
        <v>329.33490160999997</v>
      </c>
      <c r="S167" s="5">
        <f>SUMIFS('Dispatchable Built'!N:N,'Dispatchable Built'!$A:$A,Summary_CDP,'Dispatchable Built'!$B:$B,IF($B$162="NEM","*",$B$162),'Dispatchable Built'!$C:$C,$H167)</f>
        <v>329.33490160999997</v>
      </c>
      <c r="T167" s="5">
        <f>SUMIFS('Dispatchable Built'!O:O,'Dispatchable Built'!$A:$A,Summary_CDP,'Dispatchable Built'!$B:$B,IF($B$162="NEM","*",$B$162),'Dispatchable Built'!$C:$C,$H167)</f>
        <v>329.33490160999997</v>
      </c>
      <c r="U167" s="5">
        <f>SUMIFS('Dispatchable Built'!P:P,'Dispatchable Built'!$A:$A,Summary_CDP,'Dispatchable Built'!$B:$B,IF($B$162="NEM","*",$B$162),'Dispatchable Built'!$C:$C,$H167)</f>
        <v>329.33490307999995</v>
      </c>
      <c r="V167" s="5">
        <f>SUMIFS('Dispatchable Built'!Q:Q,'Dispatchable Built'!$A:$A,Summary_CDP,'Dispatchable Built'!$B:$B,IF($B$162="NEM","*",$B$162),'Dispatchable Built'!$C:$C,$H167)</f>
        <v>329.33490307999995</v>
      </c>
      <c r="W167" s="5">
        <f>SUMIFS('Dispatchable Built'!R:R,'Dispatchable Built'!$A:$A,Summary_CDP,'Dispatchable Built'!$B:$B,IF($B$162="NEM","*",$B$162),'Dispatchable Built'!$C:$C,$H167)</f>
        <v>329.33492427999994</v>
      </c>
      <c r="X167" s="5">
        <f>SUMIFS('Dispatchable Built'!S:S,'Dispatchable Built'!$A:$A,Summary_CDP,'Dispatchable Built'!$B:$B,IF($B$162="NEM","*",$B$162),'Dispatchable Built'!$C:$C,$H167)</f>
        <v>329.33492427999994</v>
      </c>
      <c r="Y167" s="5">
        <f>SUMIFS('Dispatchable Built'!T:T,'Dispatchable Built'!$A:$A,Summary_CDP,'Dispatchable Built'!$B:$B,IF($B$162="NEM","*",$B$162),'Dispatchable Built'!$C:$C,$H167)</f>
        <v>464.08088200999993</v>
      </c>
      <c r="Z167" s="5">
        <f>SUMIFS('Dispatchable Built'!U:U,'Dispatchable Built'!$A:$A,Summary_CDP,'Dispatchable Built'!$B:$B,IF($B$162="NEM","*",$B$162),'Dispatchable Built'!$C:$C,$H167)</f>
        <v>1422.7117305999998</v>
      </c>
      <c r="AA167" s="5">
        <f>SUMIFS('Dispatchable Built'!V:V,'Dispatchable Built'!$A:$A,Summary_CDP,'Dispatchable Built'!$B:$B,IF($B$162="NEM","*",$B$162),'Dispatchable Built'!$C:$C,$H167)</f>
        <v>1422.7117305999998</v>
      </c>
      <c r="AB167" s="5">
        <f>SUMIFS('Dispatchable Built'!W:W,'Dispatchable Built'!$A:$A,Summary_CDP,'Dispatchable Built'!$B:$B,IF($B$162="NEM","*",$B$162),'Dispatchable Built'!$C:$C,$H167)</f>
        <v>1884.3820691899998</v>
      </c>
      <c r="AC167" s="5">
        <f>SUMIFS('Dispatchable Built'!X:X,'Dispatchable Built'!$A:$A,Summary_CDP,'Dispatchable Built'!$B:$B,IF($B$162="NEM","*",$B$162),'Dispatchable Built'!$C:$C,$H167)</f>
        <v>6237.9400684099992</v>
      </c>
      <c r="AD167" s="5">
        <f>SUMIFS('Dispatchable Built'!Y:Y,'Dispatchable Built'!$A:$A,Summary_CDP,'Dispatchable Built'!$B:$B,IF($B$162="NEM","*",$B$162),'Dispatchable Built'!$C:$C,$H167)</f>
        <v>6237.9400786099995</v>
      </c>
      <c r="AE167" s="5">
        <f>SUMIFS('Dispatchable Built'!Z:Z,'Dispatchable Built'!$A:$A,Summary_CDP,'Dispatchable Built'!$B:$B,IF($B$162="NEM","*",$B$162),'Dispatchable Built'!$C:$C,$H167)</f>
        <v>6237.9401427300008</v>
      </c>
      <c r="AF167" s="5">
        <f>SUMIFS('Dispatchable Built'!AA:AA,'Dispatchable Built'!$A:$A,Summary_CDP,'Dispatchable Built'!$B:$B,IF($B$162="NEM","*",$B$162),'Dispatchable Built'!$C:$C,$H167)</f>
        <v>6237.9401951099981</v>
      </c>
      <c r="AG167" s="5">
        <f>SUMIFS('Dispatchable Built'!AB:AB,'Dispatchable Built'!$A:$A,Summary_CDP,'Dispatchable Built'!$B:$B,IF($B$162="NEM","*",$B$162),'Dispatchable Built'!$C:$C,$H167)</f>
        <v>8865.6247448499998</v>
      </c>
      <c r="AH167" s="5">
        <f>SUMIFS('Dispatchable Built'!AC:AC,'Dispatchable Built'!$A:$A,Summary_CDP,'Dispatchable Built'!$B:$B,IF($B$162="NEM","*",$B$162),'Dispatchable Built'!$C:$C,$H167)</f>
        <v>8865.6247501500002</v>
      </c>
      <c r="AI167" s="5">
        <f>SUMIFS('Dispatchable Built'!AD:AD,'Dispatchable Built'!$A:$A,Summary_CDP,'Dispatchable Built'!$B:$B,IF($B$162="NEM","*",$B$162),'Dispatchable Built'!$C:$C,$H167)</f>
        <v>10071.250304540001</v>
      </c>
      <c r="AJ167" s="5">
        <f>SUMIFS('Dispatchable Built'!AE:AE,'Dispatchable Built'!$A:$A,Summary_CDP,'Dispatchable Built'!$B:$B,IF($B$162="NEM","*",$B$162),'Dispatchable Built'!$C:$C,$H167)</f>
        <v>11934.34090608</v>
      </c>
    </row>
    <row r="168" spans="1:36" ht="15" customHeight="1">
      <c r="H168" s="9" t="s">
        <v>135</v>
      </c>
      <c r="I168" s="5">
        <f>SUMIFS('Dispatchable Built'!D:D,'Dispatchable Built'!$A:$A,Summary_CDP,'Dispatchable Built'!$B:$B,IF($B$162="NEM","*",$B$162),'Dispatchable Built'!$C:$C,$H168)</f>
        <v>0</v>
      </c>
      <c r="J168" s="5">
        <f>SUMIFS('Dispatchable Built'!E:E,'Dispatchable Built'!$A:$A,Summary_CDP,'Dispatchable Built'!$B:$B,IF($B$162="NEM","*",$B$162),'Dispatchable Built'!$C:$C,$H168)</f>
        <v>0</v>
      </c>
      <c r="K168" s="5">
        <f>SUMIFS('Dispatchable Built'!F:F,'Dispatchable Built'!$A:$A,Summary_CDP,'Dispatchable Built'!$B:$B,IF($B$162="NEM","*",$B$162),'Dispatchable Built'!$C:$C,$H168)</f>
        <v>0</v>
      </c>
      <c r="L168" s="5">
        <f>SUMIFS('Dispatchable Built'!G:G,'Dispatchable Built'!$A:$A,Summary_CDP,'Dispatchable Built'!$B:$B,IF($B$162="NEM","*",$B$162),'Dispatchable Built'!$C:$C,$H168)</f>
        <v>0</v>
      </c>
      <c r="M168" s="5">
        <f>SUMIFS('Dispatchable Built'!H:H,'Dispatchable Built'!$A:$A,Summary_CDP,'Dispatchable Built'!$B:$B,IF($B$162="NEM","*",$B$162),'Dispatchable Built'!$C:$C,$H168)</f>
        <v>0</v>
      </c>
      <c r="N168" s="5">
        <f>SUMIFS('Dispatchable Built'!I:I,'Dispatchable Built'!$A:$A,Summary_CDP,'Dispatchable Built'!$B:$B,IF($B$162="NEM","*",$B$162),'Dispatchable Built'!$C:$C,$H168)</f>
        <v>0</v>
      </c>
      <c r="O168" s="5">
        <f>SUMIFS('Dispatchable Built'!J:J,'Dispatchable Built'!$A:$A,Summary_CDP,'Dispatchable Built'!$B:$B,IF($B$162="NEM","*",$B$162),'Dispatchable Built'!$C:$C,$H168)</f>
        <v>0</v>
      </c>
      <c r="P168" s="5">
        <f>SUMIFS('Dispatchable Built'!K:K,'Dispatchable Built'!$A:$A,Summary_CDP,'Dispatchable Built'!$B:$B,IF($B$162="NEM","*",$B$162),'Dispatchable Built'!$C:$C,$H168)</f>
        <v>0</v>
      </c>
      <c r="Q168" s="5">
        <f>SUMIFS('Dispatchable Built'!L:L,'Dispatchable Built'!$A:$A,Summary_CDP,'Dispatchable Built'!$B:$B,IF($B$162="NEM","*",$B$162),'Dispatchable Built'!$C:$C,$H168)</f>
        <v>0</v>
      </c>
      <c r="R168" s="5">
        <f>SUMIFS('Dispatchable Built'!M:M,'Dispatchable Built'!$A:$A,Summary_CDP,'Dispatchable Built'!$B:$B,IF($B$162="NEM","*",$B$162),'Dispatchable Built'!$C:$C,$H168)</f>
        <v>0</v>
      </c>
      <c r="S168" s="5">
        <f>SUMIFS('Dispatchable Built'!N:N,'Dispatchable Built'!$A:$A,Summary_CDP,'Dispatchable Built'!$B:$B,IF($B$162="NEM","*",$B$162),'Dispatchable Built'!$C:$C,$H168)</f>
        <v>0</v>
      </c>
      <c r="T168" s="5">
        <f>SUMIFS('Dispatchable Built'!O:O,'Dispatchable Built'!$A:$A,Summary_CDP,'Dispatchable Built'!$B:$B,IF($B$162="NEM","*",$B$162),'Dispatchable Built'!$C:$C,$H168)</f>
        <v>0</v>
      </c>
      <c r="U168" s="5">
        <f>SUMIFS('Dispatchable Built'!P:P,'Dispatchable Built'!$A:$A,Summary_CDP,'Dispatchable Built'!$B:$B,IF($B$162="NEM","*",$B$162),'Dispatchable Built'!$C:$C,$H168)</f>
        <v>0</v>
      </c>
      <c r="V168" s="5">
        <f>SUMIFS('Dispatchable Built'!Q:Q,'Dispatchable Built'!$A:$A,Summary_CDP,'Dispatchable Built'!$B:$B,IF($B$162="NEM","*",$B$162),'Dispatchable Built'!$C:$C,$H168)</f>
        <v>0</v>
      </c>
      <c r="W168" s="5">
        <f>SUMIFS('Dispatchable Built'!R:R,'Dispatchable Built'!$A:$A,Summary_CDP,'Dispatchable Built'!$B:$B,IF($B$162="NEM","*",$B$162),'Dispatchable Built'!$C:$C,$H168)</f>
        <v>0</v>
      </c>
      <c r="X168" s="5">
        <f>SUMIFS('Dispatchable Built'!S:S,'Dispatchable Built'!$A:$A,Summary_CDP,'Dispatchable Built'!$B:$B,IF($B$162="NEM","*",$B$162),'Dispatchable Built'!$C:$C,$H168)</f>
        <v>0</v>
      </c>
      <c r="Y168" s="5">
        <f>SUMIFS('Dispatchable Built'!T:T,'Dispatchable Built'!$A:$A,Summary_CDP,'Dispatchable Built'!$B:$B,IF($B$162="NEM","*",$B$162),'Dispatchable Built'!$C:$C,$H168)</f>
        <v>0</v>
      </c>
      <c r="Z168" s="5">
        <f>SUMIFS('Dispatchable Built'!U:U,'Dispatchable Built'!$A:$A,Summary_CDP,'Dispatchable Built'!$B:$B,IF($B$162="NEM","*",$B$162),'Dispatchable Built'!$C:$C,$H168)</f>
        <v>0</v>
      </c>
      <c r="AA168" s="5">
        <f>SUMIFS('Dispatchable Built'!V:V,'Dispatchable Built'!$A:$A,Summary_CDP,'Dispatchable Built'!$B:$B,IF($B$162="NEM","*",$B$162),'Dispatchable Built'!$C:$C,$H168)</f>
        <v>0</v>
      </c>
      <c r="AB168" s="5">
        <f>SUMIFS('Dispatchable Built'!W:W,'Dispatchable Built'!$A:$A,Summary_CDP,'Dispatchable Built'!$B:$B,IF($B$162="NEM","*",$B$162),'Dispatchable Built'!$C:$C,$H168)</f>
        <v>0</v>
      </c>
      <c r="AC168" s="5">
        <f>SUMIFS('Dispatchable Built'!X:X,'Dispatchable Built'!$A:$A,Summary_CDP,'Dispatchable Built'!$B:$B,IF($B$162="NEM","*",$B$162),'Dispatchable Built'!$C:$C,$H168)</f>
        <v>0</v>
      </c>
      <c r="AD168" s="5">
        <f>SUMIFS('Dispatchable Built'!Y:Y,'Dispatchable Built'!$A:$A,Summary_CDP,'Dispatchable Built'!$B:$B,IF($B$162="NEM","*",$B$162),'Dispatchable Built'!$C:$C,$H168)</f>
        <v>0</v>
      </c>
      <c r="AE168" s="5">
        <f>SUMIFS('Dispatchable Built'!Z:Z,'Dispatchable Built'!$A:$A,Summary_CDP,'Dispatchable Built'!$B:$B,IF($B$162="NEM","*",$B$162),'Dispatchable Built'!$C:$C,$H168)</f>
        <v>0</v>
      </c>
      <c r="AF168" s="5">
        <f>SUMIFS('Dispatchable Built'!AA:AA,'Dispatchable Built'!$A:$A,Summary_CDP,'Dispatchable Built'!$B:$B,IF($B$162="NEM","*",$B$162),'Dispatchable Built'!$C:$C,$H168)</f>
        <v>0</v>
      </c>
      <c r="AG168" s="5">
        <f>SUMIFS('Dispatchable Built'!AB:AB,'Dispatchable Built'!$A:$A,Summary_CDP,'Dispatchable Built'!$B:$B,IF($B$162="NEM","*",$B$162),'Dispatchable Built'!$C:$C,$H168)</f>
        <v>0</v>
      </c>
      <c r="AH168" s="5">
        <f>SUMIFS('Dispatchable Built'!AC:AC,'Dispatchable Built'!$A:$A,Summary_CDP,'Dispatchable Built'!$B:$B,IF($B$162="NEM","*",$B$162),'Dispatchable Built'!$C:$C,$H168)</f>
        <v>0</v>
      </c>
      <c r="AI168" s="5">
        <f>SUMIFS('Dispatchable Built'!AD:AD,'Dispatchable Built'!$A:$A,Summary_CDP,'Dispatchable Built'!$B:$B,IF($B$162="NEM","*",$B$162),'Dispatchable Built'!$C:$C,$H168)</f>
        <v>0</v>
      </c>
      <c r="AJ168" s="5">
        <f>SUMIFS('Dispatchable Built'!AE:AE,'Dispatchable Built'!$A:$A,Summary_CDP,'Dispatchable Built'!$B:$B,IF($B$162="NEM","*",$B$162),'Dispatchable Built'!$C:$C,$H168)</f>
        <v>0</v>
      </c>
    </row>
    <row r="169" spans="1:36" ht="15" customHeight="1">
      <c r="H169" s="9" t="s">
        <v>136</v>
      </c>
      <c r="I169" s="5">
        <f>SUMIFS('Dispatchable Built'!D:D,'Dispatchable Built'!$A:$A,Summary_CDP,'Dispatchable Built'!$B:$B,IF($B$162="NEM","*",$B$162),'Dispatchable Built'!$C:$C,$H169)</f>
        <v>0</v>
      </c>
      <c r="J169" s="5">
        <f>SUMIFS('Dispatchable Built'!E:E,'Dispatchable Built'!$A:$A,Summary_CDP,'Dispatchable Built'!$B:$B,IF($B$162="NEM","*",$B$162),'Dispatchable Built'!$C:$C,$H169)</f>
        <v>0</v>
      </c>
      <c r="K169" s="5">
        <f>SUMIFS('Dispatchable Built'!F:F,'Dispatchable Built'!$A:$A,Summary_CDP,'Dispatchable Built'!$B:$B,IF($B$162="NEM","*",$B$162),'Dispatchable Built'!$C:$C,$H169)</f>
        <v>0</v>
      </c>
      <c r="L169" s="5">
        <f>SUMIFS('Dispatchable Built'!G:G,'Dispatchable Built'!$A:$A,Summary_CDP,'Dispatchable Built'!$B:$B,IF($B$162="NEM","*",$B$162),'Dispatchable Built'!$C:$C,$H169)</f>
        <v>0</v>
      </c>
      <c r="M169" s="5">
        <f>SUMIFS('Dispatchable Built'!H:H,'Dispatchable Built'!$A:$A,Summary_CDP,'Dispatchable Built'!$B:$B,IF($B$162="NEM","*",$B$162),'Dispatchable Built'!$C:$C,$H169)</f>
        <v>0</v>
      </c>
      <c r="N169" s="5">
        <f>SUMIFS('Dispatchable Built'!I:I,'Dispatchable Built'!$A:$A,Summary_CDP,'Dispatchable Built'!$B:$B,IF($B$162="NEM","*",$B$162),'Dispatchable Built'!$C:$C,$H169)</f>
        <v>0</v>
      </c>
      <c r="O169" s="5">
        <f>SUMIFS('Dispatchable Built'!J:J,'Dispatchable Built'!$A:$A,Summary_CDP,'Dispatchable Built'!$B:$B,IF($B$162="NEM","*",$B$162),'Dispatchable Built'!$C:$C,$H169)</f>
        <v>390.00000000000011</v>
      </c>
      <c r="P169" s="5">
        <f>SUMIFS('Dispatchable Built'!K:K,'Dispatchable Built'!$A:$A,Summary_CDP,'Dispatchable Built'!$B:$B,IF($B$162="NEM","*",$B$162),'Dispatchable Built'!$C:$C,$H169)</f>
        <v>390.00000000000011</v>
      </c>
      <c r="Q169" s="5">
        <f>SUMIFS('Dispatchable Built'!L:L,'Dispatchable Built'!$A:$A,Summary_CDP,'Dispatchable Built'!$B:$B,IF($B$162="NEM","*",$B$162),'Dispatchable Built'!$C:$C,$H169)</f>
        <v>390.00000000000011</v>
      </c>
      <c r="R169" s="5">
        <f>SUMIFS('Dispatchable Built'!M:M,'Dispatchable Built'!$A:$A,Summary_CDP,'Dispatchable Built'!$B:$B,IF($B$162="NEM","*",$B$162),'Dispatchable Built'!$C:$C,$H169)</f>
        <v>390.00000000000011</v>
      </c>
      <c r="S169" s="5">
        <f>SUMIFS('Dispatchable Built'!N:N,'Dispatchable Built'!$A:$A,Summary_CDP,'Dispatchable Built'!$B:$B,IF($B$162="NEM","*",$B$162),'Dispatchable Built'!$C:$C,$H169)</f>
        <v>390.00000000000011</v>
      </c>
      <c r="T169" s="5">
        <f>SUMIFS('Dispatchable Built'!O:O,'Dispatchable Built'!$A:$A,Summary_CDP,'Dispatchable Built'!$B:$B,IF($B$162="NEM","*",$B$162),'Dispatchable Built'!$C:$C,$H169)</f>
        <v>390.00000000000011</v>
      </c>
      <c r="U169" s="5">
        <f>SUMIFS('Dispatchable Built'!P:P,'Dispatchable Built'!$A:$A,Summary_CDP,'Dispatchable Built'!$B:$B,IF($B$162="NEM","*",$B$162),'Dispatchable Built'!$C:$C,$H169)</f>
        <v>390.00000000000011</v>
      </c>
      <c r="V169" s="5">
        <f>SUMIFS('Dispatchable Built'!Q:Q,'Dispatchable Built'!$A:$A,Summary_CDP,'Dispatchable Built'!$B:$B,IF($B$162="NEM","*",$B$162),'Dispatchable Built'!$C:$C,$H169)</f>
        <v>390.00000000000011</v>
      </c>
      <c r="W169" s="5">
        <f>SUMIFS('Dispatchable Built'!R:R,'Dispatchable Built'!$A:$A,Summary_CDP,'Dispatchable Built'!$B:$B,IF($B$162="NEM","*",$B$162),'Dispatchable Built'!$C:$C,$H169)</f>
        <v>390.00000000000011</v>
      </c>
      <c r="X169" s="5">
        <f>SUMIFS('Dispatchable Built'!S:S,'Dispatchable Built'!$A:$A,Summary_CDP,'Dispatchable Built'!$B:$B,IF($B$162="NEM","*",$B$162),'Dispatchable Built'!$C:$C,$H169)</f>
        <v>390.00000000000011</v>
      </c>
      <c r="Y169" s="5">
        <f>SUMIFS('Dispatchable Built'!T:T,'Dispatchable Built'!$A:$A,Summary_CDP,'Dispatchable Built'!$B:$B,IF($B$162="NEM","*",$B$162),'Dispatchable Built'!$C:$C,$H169)</f>
        <v>390.00000000000011</v>
      </c>
      <c r="Z169" s="5">
        <f>SUMIFS('Dispatchable Built'!U:U,'Dispatchable Built'!$A:$A,Summary_CDP,'Dispatchable Built'!$B:$B,IF($B$162="NEM","*",$B$162),'Dispatchable Built'!$C:$C,$H169)</f>
        <v>390.00000000000011</v>
      </c>
      <c r="AA169" s="5">
        <f>SUMIFS('Dispatchable Built'!V:V,'Dispatchable Built'!$A:$A,Summary_CDP,'Dispatchable Built'!$B:$B,IF($B$162="NEM","*",$B$162),'Dispatchable Built'!$C:$C,$H169)</f>
        <v>390.00000000000011</v>
      </c>
      <c r="AB169" s="5">
        <f>SUMIFS('Dispatchable Built'!W:W,'Dispatchable Built'!$A:$A,Summary_CDP,'Dispatchable Built'!$B:$B,IF($B$162="NEM","*",$B$162),'Dispatchable Built'!$C:$C,$H169)</f>
        <v>390.00000000000011</v>
      </c>
      <c r="AC169" s="5">
        <f>SUMIFS('Dispatchable Built'!X:X,'Dispatchable Built'!$A:$A,Summary_CDP,'Dispatchable Built'!$B:$B,IF($B$162="NEM","*",$B$162),'Dispatchable Built'!$C:$C,$H169)</f>
        <v>390.00000000000011</v>
      </c>
      <c r="AD169" s="5">
        <f>SUMIFS('Dispatchable Built'!Y:Y,'Dispatchable Built'!$A:$A,Summary_CDP,'Dispatchable Built'!$B:$B,IF($B$162="NEM","*",$B$162),'Dispatchable Built'!$C:$C,$H169)</f>
        <v>390.00000000000011</v>
      </c>
      <c r="AE169" s="5">
        <f>SUMIFS('Dispatchable Built'!Z:Z,'Dispatchable Built'!$A:$A,Summary_CDP,'Dispatchable Built'!$B:$B,IF($B$162="NEM","*",$B$162),'Dispatchable Built'!$C:$C,$H169)</f>
        <v>390.00000000000011</v>
      </c>
      <c r="AF169" s="5">
        <f>SUMIFS('Dispatchable Built'!AA:AA,'Dispatchable Built'!$A:$A,Summary_CDP,'Dispatchable Built'!$B:$B,IF($B$162="NEM","*",$B$162),'Dispatchable Built'!$C:$C,$H169)</f>
        <v>390.00000000000011</v>
      </c>
      <c r="AG169" s="5">
        <f>SUMIFS('Dispatchable Built'!AB:AB,'Dispatchable Built'!$A:$A,Summary_CDP,'Dispatchable Built'!$B:$B,IF($B$162="NEM","*",$B$162),'Dispatchable Built'!$C:$C,$H169)</f>
        <v>390.00000000000011</v>
      </c>
      <c r="AH169" s="5">
        <f>SUMIFS('Dispatchable Built'!AC:AC,'Dispatchable Built'!$A:$A,Summary_CDP,'Dispatchable Built'!$B:$B,IF($B$162="NEM","*",$B$162),'Dispatchable Built'!$C:$C,$H169)</f>
        <v>390.00000000000011</v>
      </c>
      <c r="AI169" s="5">
        <f>SUMIFS('Dispatchable Built'!AD:AD,'Dispatchable Built'!$A:$A,Summary_CDP,'Dispatchable Built'!$B:$B,IF($B$162="NEM","*",$B$162),'Dispatchable Built'!$C:$C,$H169)</f>
        <v>390.00000000000011</v>
      </c>
      <c r="AJ169" s="5">
        <f>SUMIFS('Dispatchable Built'!AE:AE,'Dispatchable Built'!$A:$A,Summary_CDP,'Dispatchable Built'!$B:$B,IF($B$162="NEM","*",$B$162),'Dispatchable Built'!$C:$C,$H169)</f>
        <v>390.00000000000011</v>
      </c>
    </row>
    <row r="170" spans="1:36" ht="15" customHeight="1">
      <c r="H170" s="9" t="s">
        <v>152</v>
      </c>
      <c r="I170" s="5">
        <f>SUMIFS('Dispatchable Built'!D:D,'Dispatchable Built'!$A:$A,Summary_CDP,'Dispatchable Built'!$B:$B,IF($B$162="NEM","*",$B$162),'Dispatchable Built'!$C:$C,$H170)</f>
        <v>0</v>
      </c>
      <c r="J170" s="5">
        <f>SUMIFS('Dispatchable Built'!E:E,'Dispatchable Built'!$A:$A,Summary_CDP,'Dispatchable Built'!$B:$B,IF($B$162="NEM","*",$B$162),'Dispatchable Built'!$C:$C,$H170)</f>
        <v>0</v>
      </c>
      <c r="K170" s="5">
        <f>SUMIFS('Dispatchable Built'!F:F,'Dispatchable Built'!$A:$A,Summary_CDP,'Dispatchable Built'!$B:$B,IF($B$162="NEM","*",$B$162),'Dispatchable Built'!$C:$C,$H170)</f>
        <v>680</v>
      </c>
      <c r="L170" s="5">
        <f>SUMIFS('Dispatchable Built'!G:G,'Dispatchable Built'!$A:$A,Summary_CDP,'Dispatchable Built'!$B:$B,IF($B$162="NEM","*",$B$162),'Dispatchable Built'!$C:$C,$H170)</f>
        <v>2040</v>
      </c>
      <c r="M170" s="5">
        <f>SUMIFS('Dispatchable Built'!H:H,'Dispatchable Built'!$A:$A,Summary_CDP,'Dispatchable Built'!$B:$B,IF($B$162="NEM","*",$B$162),'Dispatchable Built'!$C:$C,$H170)</f>
        <v>2040</v>
      </c>
      <c r="N170" s="5">
        <f>SUMIFS('Dispatchable Built'!I:I,'Dispatchable Built'!$A:$A,Summary_CDP,'Dispatchable Built'!$B:$B,IF($B$162="NEM","*",$B$162),'Dispatchable Built'!$C:$C,$H170)</f>
        <v>2040</v>
      </c>
      <c r="O170" s="5">
        <f>SUMIFS('Dispatchable Built'!J:J,'Dispatchable Built'!$A:$A,Summary_CDP,'Dispatchable Built'!$B:$B,IF($B$162="NEM","*",$B$162),'Dispatchable Built'!$C:$C,$H170)</f>
        <v>2040</v>
      </c>
      <c r="P170" s="5">
        <f>SUMIFS('Dispatchable Built'!K:K,'Dispatchable Built'!$A:$A,Summary_CDP,'Dispatchable Built'!$B:$B,IF($B$162="NEM","*",$B$162),'Dispatchable Built'!$C:$C,$H170)</f>
        <v>2040</v>
      </c>
      <c r="Q170" s="5">
        <f>SUMIFS('Dispatchable Built'!L:L,'Dispatchable Built'!$A:$A,Summary_CDP,'Dispatchable Built'!$B:$B,IF($B$162="NEM","*",$B$162),'Dispatchable Built'!$C:$C,$H170)</f>
        <v>2040</v>
      </c>
      <c r="R170" s="5">
        <f>SUMIFS('Dispatchable Built'!M:M,'Dispatchable Built'!$A:$A,Summary_CDP,'Dispatchable Built'!$B:$B,IF($B$162="NEM","*",$B$162),'Dispatchable Built'!$C:$C,$H170)</f>
        <v>2040</v>
      </c>
      <c r="S170" s="5">
        <f>SUMIFS('Dispatchable Built'!N:N,'Dispatchable Built'!$A:$A,Summary_CDP,'Dispatchable Built'!$B:$B,IF($B$162="NEM","*",$B$162),'Dispatchable Built'!$C:$C,$H170)</f>
        <v>2040</v>
      </c>
      <c r="T170" s="5">
        <f>SUMIFS('Dispatchable Built'!O:O,'Dispatchable Built'!$A:$A,Summary_CDP,'Dispatchable Built'!$B:$B,IF($B$162="NEM","*",$B$162),'Dispatchable Built'!$C:$C,$H170)</f>
        <v>2040</v>
      </c>
      <c r="U170" s="5">
        <f>SUMIFS('Dispatchable Built'!P:P,'Dispatchable Built'!$A:$A,Summary_CDP,'Dispatchable Built'!$B:$B,IF($B$162="NEM","*",$B$162),'Dispatchable Built'!$C:$C,$H170)</f>
        <v>2040</v>
      </c>
      <c r="V170" s="5">
        <f>SUMIFS('Dispatchable Built'!Q:Q,'Dispatchable Built'!$A:$A,Summary_CDP,'Dispatchable Built'!$B:$B,IF($B$162="NEM","*",$B$162),'Dispatchable Built'!$C:$C,$H170)</f>
        <v>2040</v>
      </c>
      <c r="W170" s="5">
        <f>SUMIFS('Dispatchable Built'!R:R,'Dispatchable Built'!$A:$A,Summary_CDP,'Dispatchable Built'!$B:$B,IF($B$162="NEM","*",$B$162),'Dispatchable Built'!$C:$C,$H170)</f>
        <v>2040</v>
      </c>
      <c r="X170" s="5">
        <f>SUMIFS('Dispatchable Built'!S:S,'Dispatchable Built'!$A:$A,Summary_CDP,'Dispatchable Built'!$B:$B,IF($B$162="NEM","*",$B$162),'Dispatchable Built'!$C:$C,$H170)</f>
        <v>2040</v>
      </c>
      <c r="Y170" s="5">
        <f>SUMIFS('Dispatchable Built'!T:T,'Dispatchable Built'!$A:$A,Summary_CDP,'Dispatchable Built'!$B:$B,IF($B$162="NEM","*",$B$162),'Dispatchable Built'!$C:$C,$H170)</f>
        <v>2040</v>
      </c>
      <c r="Z170" s="5">
        <f>SUMIFS('Dispatchable Built'!U:U,'Dispatchable Built'!$A:$A,Summary_CDP,'Dispatchable Built'!$B:$B,IF($B$162="NEM","*",$B$162),'Dispatchable Built'!$C:$C,$H170)</f>
        <v>2040</v>
      </c>
      <c r="AA170" s="5">
        <f>SUMIFS('Dispatchable Built'!V:V,'Dispatchable Built'!$A:$A,Summary_CDP,'Dispatchable Built'!$B:$B,IF($B$162="NEM","*",$B$162),'Dispatchable Built'!$C:$C,$H170)</f>
        <v>2040</v>
      </c>
      <c r="AB170" s="5">
        <f>SUMIFS('Dispatchable Built'!W:W,'Dispatchable Built'!$A:$A,Summary_CDP,'Dispatchable Built'!$B:$B,IF($B$162="NEM","*",$B$162),'Dispatchable Built'!$C:$C,$H170)</f>
        <v>2040</v>
      </c>
      <c r="AC170" s="5">
        <f>SUMIFS('Dispatchable Built'!X:X,'Dispatchable Built'!$A:$A,Summary_CDP,'Dispatchable Built'!$B:$B,IF($B$162="NEM","*",$B$162),'Dispatchable Built'!$C:$C,$H170)</f>
        <v>2040</v>
      </c>
      <c r="AD170" s="5">
        <f>SUMIFS('Dispatchable Built'!Y:Y,'Dispatchable Built'!$A:$A,Summary_CDP,'Dispatchable Built'!$B:$B,IF($B$162="NEM","*",$B$162),'Dispatchable Built'!$C:$C,$H170)</f>
        <v>2040</v>
      </c>
      <c r="AE170" s="5">
        <f>SUMIFS('Dispatchable Built'!Z:Z,'Dispatchable Built'!$A:$A,Summary_CDP,'Dispatchable Built'!$B:$B,IF($B$162="NEM","*",$B$162),'Dispatchable Built'!$C:$C,$H170)</f>
        <v>2040</v>
      </c>
      <c r="AF170" s="5">
        <f>SUMIFS('Dispatchable Built'!AA:AA,'Dispatchable Built'!$A:$A,Summary_CDP,'Dispatchable Built'!$B:$B,IF($B$162="NEM","*",$B$162),'Dispatchable Built'!$C:$C,$H170)</f>
        <v>2040</v>
      </c>
      <c r="AG170" s="5">
        <f>SUMIFS('Dispatchable Built'!AB:AB,'Dispatchable Built'!$A:$A,Summary_CDP,'Dispatchable Built'!$B:$B,IF($B$162="NEM","*",$B$162),'Dispatchable Built'!$C:$C,$H170)</f>
        <v>2040</v>
      </c>
      <c r="AH170" s="5">
        <f>SUMIFS('Dispatchable Built'!AC:AC,'Dispatchable Built'!$A:$A,Summary_CDP,'Dispatchable Built'!$B:$B,IF($B$162="NEM","*",$B$162),'Dispatchable Built'!$C:$C,$H170)</f>
        <v>2040</v>
      </c>
      <c r="AI170" s="5">
        <f>SUMIFS('Dispatchable Built'!AD:AD,'Dispatchable Built'!$A:$A,Summary_CDP,'Dispatchable Built'!$B:$B,IF($B$162="NEM","*",$B$162),'Dispatchable Built'!$C:$C,$H170)</f>
        <v>2040</v>
      </c>
      <c r="AJ170" s="5">
        <f>SUMIFS('Dispatchable Built'!AE:AE,'Dispatchable Built'!$A:$A,Summary_CDP,'Dispatchable Built'!$B:$B,IF($B$162="NEM","*",$B$162),'Dispatchable Built'!$C:$C,$H170)</f>
        <v>2040</v>
      </c>
    </row>
    <row r="171" spans="1:36" ht="15" customHeight="1">
      <c r="H171" s="9" t="s">
        <v>153</v>
      </c>
      <c r="I171" s="5">
        <f>SUMIFS('Dispatchable Built'!D:D,'Dispatchable Built'!$A:$A,Summary_CDP,'Dispatchable Built'!$B:$B,IF($B$162="NEM","*",$B$162),'Dispatchable Built'!$C:$C,$H171)</f>
        <v>0</v>
      </c>
      <c r="J171" s="5">
        <f>SUMIFS('Dispatchable Built'!E:E,'Dispatchable Built'!$A:$A,Summary_CDP,'Dispatchable Built'!$B:$B,IF($B$162="NEM","*",$B$162),'Dispatchable Built'!$C:$C,$H171)</f>
        <v>0</v>
      </c>
      <c r="K171" s="5">
        <f>SUMIFS('Dispatchable Built'!F:F,'Dispatchable Built'!$A:$A,Summary_CDP,'Dispatchable Built'!$B:$B,IF($B$162="NEM","*",$B$162),'Dispatchable Built'!$C:$C,$H171)</f>
        <v>0</v>
      </c>
      <c r="L171" s="5">
        <f>SUMIFS('Dispatchable Built'!G:G,'Dispatchable Built'!$A:$A,Summary_CDP,'Dispatchable Built'!$B:$B,IF($B$162="NEM","*",$B$162),'Dispatchable Built'!$C:$C,$H171)</f>
        <v>0</v>
      </c>
      <c r="M171" s="5">
        <f>SUMIFS('Dispatchable Built'!H:H,'Dispatchable Built'!$A:$A,Summary_CDP,'Dispatchable Built'!$B:$B,IF($B$162="NEM","*",$B$162),'Dispatchable Built'!$C:$C,$H171)</f>
        <v>0</v>
      </c>
      <c r="N171" s="5">
        <f>SUMIFS('Dispatchable Built'!I:I,'Dispatchable Built'!$A:$A,Summary_CDP,'Dispatchable Built'!$B:$B,IF($B$162="NEM","*",$B$162),'Dispatchable Built'!$C:$C,$H171)</f>
        <v>8.7609999999999996E-5</v>
      </c>
      <c r="O171" s="5">
        <f>SUMIFS('Dispatchable Built'!J:J,'Dispatchable Built'!$A:$A,Summary_CDP,'Dispatchable Built'!$B:$B,IF($B$162="NEM","*",$B$162),'Dispatchable Built'!$C:$C,$H171)</f>
        <v>9.3660000000000008E-5</v>
      </c>
      <c r="P171" s="5">
        <f>SUMIFS('Dispatchable Built'!K:K,'Dispatchable Built'!$A:$A,Summary_CDP,'Dispatchable Built'!$B:$B,IF($B$162="NEM","*",$B$162),'Dispatchable Built'!$C:$C,$H171)</f>
        <v>2.1217000000000002E-4</v>
      </c>
      <c r="Q171" s="5">
        <f>SUMIFS('Dispatchable Built'!L:L,'Dispatchable Built'!$A:$A,Summary_CDP,'Dispatchable Built'!$B:$B,IF($B$162="NEM","*",$B$162),'Dispatchable Built'!$C:$C,$H171)</f>
        <v>3.29096667</v>
      </c>
      <c r="R171" s="5">
        <f>SUMIFS('Dispatchable Built'!M:M,'Dispatchable Built'!$A:$A,Summary_CDP,'Dispatchable Built'!$B:$B,IF($B$162="NEM","*",$B$162),'Dispatchable Built'!$C:$C,$H171)</f>
        <v>463.65946398</v>
      </c>
      <c r="S171" s="5">
        <f>SUMIFS('Dispatchable Built'!N:N,'Dispatchable Built'!$A:$A,Summary_CDP,'Dispatchable Built'!$B:$B,IF($B$162="NEM","*",$B$162),'Dispatchable Built'!$C:$C,$H171)</f>
        <v>510.00852865000002</v>
      </c>
      <c r="T171" s="5">
        <f>SUMIFS('Dispatchable Built'!O:O,'Dispatchable Built'!$A:$A,Summary_CDP,'Dispatchable Built'!$B:$B,IF($B$162="NEM","*",$B$162),'Dispatchable Built'!$C:$C,$H171)</f>
        <v>566.34700467000005</v>
      </c>
      <c r="U171" s="5">
        <f>SUMIFS('Dispatchable Built'!P:P,'Dispatchable Built'!$A:$A,Summary_CDP,'Dispatchable Built'!$B:$B,IF($B$162="NEM","*",$B$162),'Dispatchable Built'!$C:$C,$H171)</f>
        <v>566.34711678000008</v>
      </c>
      <c r="V171" s="5">
        <f>SUMIFS('Dispatchable Built'!Q:Q,'Dispatchable Built'!$A:$A,Summary_CDP,'Dispatchable Built'!$B:$B,IF($B$162="NEM","*",$B$162),'Dispatchable Built'!$C:$C,$H171)</f>
        <v>566.34711843000002</v>
      </c>
      <c r="W171" s="5">
        <f>SUMIFS('Dispatchable Built'!R:R,'Dispatchable Built'!$A:$A,Summary_CDP,'Dispatchable Built'!$B:$B,IF($B$162="NEM","*",$B$162),'Dispatchable Built'!$C:$C,$H171)</f>
        <v>916.6151282699999</v>
      </c>
      <c r="X171" s="5">
        <f>SUMIFS('Dispatchable Built'!S:S,'Dispatchable Built'!$A:$A,Summary_CDP,'Dispatchable Built'!$B:$B,IF($B$162="NEM","*",$B$162),'Dispatchable Built'!$C:$C,$H171)</f>
        <v>916.61512863999997</v>
      </c>
      <c r="Y171" s="5">
        <f>SUMIFS('Dispatchable Built'!T:T,'Dispatchable Built'!$A:$A,Summary_CDP,'Dispatchable Built'!$B:$B,IF($B$162="NEM","*",$B$162),'Dispatchable Built'!$C:$C,$H171)</f>
        <v>1819.5010493299999</v>
      </c>
      <c r="Z171" s="5">
        <f>SUMIFS('Dispatchable Built'!U:U,'Dispatchable Built'!$A:$A,Summary_CDP,'Dispatchable Built'!$B:$B,IF($B$162="NEM","*",$B$162),'Dispatchable Built'!$C:$C,$H171)</f>
        <v>2455.31717819</v>
      </c>
      <c r="AA171" s="5">
        <f>SUMIFS('Dispatchable Built'!V:V,'Dispatchable Built'!$A:$A,Summary_CDP,'Dispatchable Built'!$B:$B,IF($B$162="NEM","*",$B$162),'Dispatchable Built'!$C:$C,$H171)</f>
        <v>2455.31717819</v>
      </c>
      <c r="AB171" s="5">
        <f>SUMIFS('Dispatchable Built'!W:W,'Dispatchable Built'!$A:$A,Summary_CDP,'Dispatchable Built'!$B:$B,IF($B$162="NEM","*",$B$162),'Dispatchable Built'!$C:$C,$H171)</f>
        <v>2491.1833434700002</v>
      </c>
      <c r="AC171" s="5">
        <f>SUMIFS('Dispatchable Built'!X:X,'Dispatchable Built'!$A:$A,Summary_CDP,'Dispatchable Built'!$B:$B,IF($B$162="NEM","*",$B$162),'Dispatchable Built'!$C:$C,$H171)</f>
        <v>2716.0105191900002</v>
      </c>
      <c r="AD171" s="5">
        <f>SUMIFS('Dispatchable Built'!Y:Y,'Dispatchable Built'!$A:$A,Summary_CDP,'Dispatchable Built'!$B:$B,IF($B$162="NEM","*",$B$162),'Dispatchable Built'!$C:$C,$H171)</f>
        <v>2910.6188631699997</v>
      </c>
      <c r="AE171" s="5">
        <f>SUMIFS('Dispatchable Built'!Z:Z,'Dispatchable Built'!$A:$A,Summary_CDP,'Dispatchable Built'!$B:$B,IF($B$162="NEM","*",$B$162),'Dispatchable Built'!$C:$C,$H171)</f>
        <v>4297.2450962499988</v>
      </c>
      <c r="AF171" s="5">
        <f>SUMIFS('Dispatchable Built'!AA:AA,'Dispatchable Built'!$A:$A,Summary_CDP,'Dispatchable Built'!$B:$B,IF($B$162="NEM","*",$B$162),'Dispatchable Built'!$C:$C,$H171)</f>
        <v>5119.8440478899984</v>
      </c>
      <c r="AG171" s="5">
        <f>SUMIFS('Dispatchable Built'!AB:AB,'Dispatchable Built'!$A:$A,Summary_CDP,'Dispatchable Built'!$B:$B,IF($B$162="NEM","*",$B$162),'Dispatchable Built'!$C:$C,$H171)</f>
        <v>6561.8208864199996</v>
      </c>
      <c r="AH171" s="5">
        <f>SUMIFS('Dispatchable Built'!AC:AC,'Dispatchable Built'!$A:$A,Summary_CDP,'Dispatchable Built'!$B:$B,IF($B$162="NEM","*",$B$162),'Dispatchable Built'!$C:$C,$H171)</f>
        <v>6561.8208999199987</v>
      </c>
      <c r="AI171" s="5">
        <f>SUMIFS('Dispatchable Built'!AD:AD,'Dispatchable Built'!$A:$A,Summary_CDP,'Dispatchable Built'!$B:$B,IF($B$162="NEM","*",$B$162),'Dispatchable Built'!$C:$C,$H171)</f>
        <v>6623.0533110499982</v>
      </c>
      <c r="AJ171" s="5">
        <f>SUMIFS('Dispatchable Built'!AE:AE,'Dispatchable Built'!$A:$A,Summary_CDP,'Dispatchable Built'!$B:$B,IF($B$162="NEM","*",$B$162),'Dispatchable Built'!$C:$C,$H171)</f>
        <v>7023.0533136499971</v>
      </c>
    </row>
    <row r="172" spans="1:36" ht="15" customHeight="1">
      <c r="H172" s="9" t="s">
        <v>154</v>
      </c>
      <c r="I172" s="5">
        <f>SUMIFS('Dispatchable Built'!D:D,'Dispatchable Built'!$A:$A,Summary_CDP,'Dispatchable Built'!$B:$B,IF($B$162="NEM","*",$B$162),'Dispatchable Built'!$C:$C,$H172)</f>
        <v>5.486E-5</v>
      </c>
      <c r="J172" s="5">
        <f>SUMIFS('Dispatchable Built'!E:E,'Dispatchable Built'!$A:$A,Summary_CDP,'Dispatchable Built'!$B:$B,IF($B$162="NEM","*",$B$162),'Dispatchable Built'!$C:$C,$H172)</f>
        <v>5.9669999999999996E-5</v>
      </c>
      <c r="K172" s="5">
        <f>SUMIFS('Dispatchable Built'!F:F,'Dispatchable Built'!$A:$A,Summary_CDP,'Dispatchable Built'!$B:$B,IF($B$162="NEM","*",$B$162),'Dispatchable Built'!$C:$C,$H172)</f>
        <v>849.99670892000006</v>
      </c>
      <c r="L172" s="5">
        <f>SUMIFS('Dispatchable Built'!G:G,'Dispatchable Built'!$A:$A,Summary_CDP,'Dispatchable Built'!$B:$B,IF($B$162="NEM","*",$B$162),'Dispatchable Built'!$C:$C,$H172)</f>
        <v>849.99671691999993</v>
      </c>
      <c r="M172" s="5">
        <f>SUMIFS('Dispatchable Built'!H:H,'Dispatchable Built'!$A:$A,Summary_CDP,'Dispatchable Built'!$B:$B,IF($B$162="NEM","*",$B$162),'Dispatchable Built'!$C:$C,$H172)</f>
        <v>1774.9993392199999</v>
      </c>
      <c r="N172" s="5">
        <f>SUMIFS('Dispatchable Built'!I:I,'Dispatchable Built'!$A:$A,Summary_CDP,'Dispatchable Built'!$B:$B,IF($B$162="NEM","*",$B$162),'Dispatchable Built'!$C:$C,$H172)</f>
        <v>2375.7750784599998</v>
      </c>
      <c r="O172" s="5">
        <f>SUMIFS('Dispatchable Built'!J:J,'Dispatchable Built'!$A:$A,Summary_CDP,'Dispatchable Built'!$B:$B,IF($B$162="NEM","*",$B$162),'Dispatchable Built'!$C:$C,$H172)</f>
        <v>2375.7750861300001</v>
      </c>
      <c r="P172" s="5">
        <f>SUMIFS('Dispatchable Built'!K:K,'Dispatchable Built'!$A:$A,Summary_CDP,'Dispatchable Built'!$B:$B,IF($B$162="NEM","*",$B$162),'Dispatchable Built'!$C:$C,$H172)</f>
        <v>2505.1896723</v>
      </c>
      <c r="Q172" s="5">
        <f>SUMIFS('Dispatchable Built'!L:L,'Dispatchable Built'!$A:$A,Summary_CDP,'Dispatchable Built'!$B:$B,IF($B$162="NEM","*",$B$162),'Dispatchable Built'!$C:$C,$H172)</f>
        <v>2505.1896890000003</v>
      </c>
      <c r="R172" s="5">
        <f>SUMIFS('Dispatchable Built'!M:M,'Dispatchable Built'!$A:$A,Summary_CDP,'Dispatchable Built'!$B:$B,IF($B$162="NEM","*",$B$162),'Dispatchable Built'!$C:$C,$H172)</f>
        <v>2556.2369468599995</v>
      </c>
      <c r="S172" s="5">
        <f>SUMIFS('Dispatchable Built'!N:N,'Dispatchable Built'!$A:$A,Summary_CDP,'Dispatchable Built'!$B:$B,IF($B$162="NEM","*",$B$162),'Dispatchable Built'!$C:$C,$H172)</f>
        <v>3051.3668981799997</v>
      </c>
      <c r="T172" s="5">
        <f>SUMIFS('Dispatchable Built'!O:O,'Dispatchable Built'!$A:$A,Summary_CDP,'Dispatchable Built'!$B:$B,IF($B$162="NEM","*",$B$162),'Dispatchable Built'!$C:$C,$H172)</f>
        <v>3188.6668144800001</v>
      </c>
      <c r="U172" s="5">
        <f>SUMIFS('Dispatchable Built'!P:P,'Dispatchable Built'!$A:$A,Summary_CDP,'Dispatchable Built'!$B:$B,IF($B$162="NEM","*",$B$162),'Dispatchable Built'!$C:$C,$H172)</f>
        <v>5636.5306454899983</v>
      </c>
      <c r="V172" s="5">
        <f>SUMIFS('Dispatchable Built'!Q:Q,'Dispatchable Built'!$A:$A,Summary_CDP,'Dispatchable Built'!$B:$B,IF($B$162="NEM","*",$B$162),'Dispatchable Built'!$C:$C,$H172)</f>
        <v>5636.5306551699987</v>
      </c>
      <c r="W172" s="5">
        <f>SUMIFS('Dispatchable Built'!R:R,'Dispatchable Built'!$A:$A,Summary_CDP,'Dispatchable Built'!$B:$B,IF($B$162="NEM","*",$B$162),'Dispatchable Built'!$C:$C,$H172)</f>
        <v>6392.7690729099995</v>
      </c>
      <c r="X172" s="5">
        <f>SUMIFS('Dispatchable Built'!S:S,'Dispatchable Built'!$A:$A,Summary_CDP,'Dispatchable Built'!$B:$B,IF($B$162="NEM","*",$B$162),'Dispatchable Built'!$C:$C,$H172)</f>
        <v>6392.7690729099995</v>
      </c>
      <c r="Y172" s="5">
        <f>SUMIFS('Dispatchable Built'!T:T,'Dispatchable Built'!$A:$A,Summary_CDP,'Dispatchable Built'!$B:$B,IF($B$162="NEM","*",$B$162),'Dispatchable Built'!$C:$C,$H172)</f>
        <v>6667.9829607899992</v>
      </c>
      <c r="Z172" s="5">
        <f>SUMIFS('Dispatchable Built'!U:U,'Dispatchable Built'!$A:$A,Summary_CDP,'Dispatchable Built'!$B:$B,IF($B$162="NEM","*",$B$162),'Dispatchable Built'!$C:$C,$H172)</f>
        <v>6667.9832535399992</v>
      </c>
      <c r="AA172" s="5">
        <f>SUMIFS('Dispatchable Built'!V:V,'Dispatchable Built'!$A:$A,Summary_CDP,'Dispatchable Built'!$B:$B,IF($B$162="NEM","*",$B$162),'Dispatchable Built'!$C:$C,$H172)</f>
        <v>6667.9832535399992</v>
      </c>
      <c r="AB172" s="5">
        <f>SUMIFS('Dispatchable Built'!W:W,'Dispatchable Built'!$A:$A,Summary_CDP,'Dispatchable Built'!$B:$B,IF($B$162="NEM","*",$B$162),'Dispatchable Built'!$C:$C,$H172)</f>
        <v>6667.9832535399992</v>
      </c>
      <c r="AC172" s="5">
        <f>SUMIFS('Dispatchable Built'!X:X,'Dispatchable Built'!$A:$A,Summary_CDP,'Dispatchable Built'!$B:$B,IF($B$162="NEM","*",$B$162),'Dispatchable Built'!$C:$C,$H172)</f>
        <v>6667.9832535399992</v>
      </c>
      <c r="AD172" s="5">
        <f>SUMIFS('Dispatchable Built'!Y:Y,'Dispatchable Built'!$A:$A,Summary_CDP,'Dispatchable Built'!$B:$B,IF($B$162="NEM","*",$B$162),'Dispatchable Built'!$C:$C,$H172)</f>
        <v>6667.9835539099986</v>
      </c>
      <c r="AE172" s="5">
        <f>SUMIFS('Dispatchable Built'!Z:Z,'Dispatchable Built'!$A:$A,Summary_CDP,'Dispatchable Built'!$B:$B,IF($B$162="NEM","*",$B$162),'Dispatchable Built'!$C:$C,$H172)</f>
        <v>6667.9835986599992</v>
      </c>
      <c r="AF172" s="5">
        <f>SUMIFS('Dispatchable Built'!AA:AA,'Dispatchable Built'!$A:$A,Summary_CDP,'Dispatchable Built'!$B:$B,IF($B$162="NEM","*",$B$162),'Dispatchable Built'!$C:$C,$H172)</f>
        <v>6756.4134252000003</v>
      </c>
      <c r="AG172" s="5">
        <f>SUMIFS('Dispatchable Built'!AB:AB,'Dispatchable Built'!$A:$A,Summary_CDP,'Dispatchable Built'!$B:$B,IF($B$162="NEM","*",$B$162),'Dispatchable Built'!$C:$C,$H172)</f>
        <v>7109.1460923199993</v>
      </c>
      <c r="AH172" s="5">
        <f>SUMIFS('Dispatchable Built'!AC:AC,'Dispatchable Built'!$A:$A,Summary_CDP,'Dispatchable Built'!$B:$B,IF($B$162="NEM","*",$B$162),'Dispatchable Built'!$C:$C,$H172)</f>
        <v>8829.3598748500008</v>
      </c>
      <c r="AI172" s="5">
        <f>SUMIFS('Dispatchable Built'!AD:AD,'Dispatchable Built'!$A:$A,Summary_CDP,'Dispatchable Built'!$B:$B,IF($B$162="NEM","*",$B$162),'Dispatchable Built'!$C:$C,$H172)</f>
        <v>11884.221341759998</v>
      </c>
      <c r="AJ172" s="5">
        <f>SUMIFS('Dispatchable Built'!AE:AE,'Dispatchable Built'!$A:$A,Summary_CDP,'Dispatchable Built'!$B:$B,IF($B$162="NEM","*",$B$162),'Dispatchable Built'!$C:$C,$H172)</f>
        <v>12573.221652049997</v>
      </c>
    </row>
    <row r="173" spans="1:36" ht="15" customHeight="1">
      <c r="H173" s="9" t="s">
        <v>155</v>
      </c>
      <c r="I173" s="5">
        <f>SUMIFS('Dispatchable Built'!D:D,'Dispatchable Built'!$A:$A,Summary_CDP,'Dispatchable Built'!$B:$B,IF($B$162="NEM","*",$B$162),'Dispatchable Built'!$C:$C,$H173)</f>
        <v>268.00000549999999</v>
      </c>
      <c r="J173" s="5">
        <f>SUMIFS('Dispatchable Built'!E:E,'Dispatchable Built'!$A:$A,Summary_CDP,'Dispatchable Built'!$B:$B,IF($B$162="NEM","*",$B$162),'Dispatchable Built'!$C:$C,$H173)</f>
        <v>268.00000632000001</v>
      </c>
      <c r="K173" s="5">
        <f>SUMIFS('Dispatchable Built'!F:F,'Dispatchable Built'!$A:$A,Summary_CDP,'Dispatchable Built'!$B:$B,IF($B$162="NEM","*",$B$162),'Dispatchable Built'!$C:$C,$H173)</f>
        <v>268.00000691000002</v>
      </c>
      <c r="L173" s="5">
        <f>SUMIFS('Dispatchable Built'!G:G,'Dispatchable Built'!$A:$A,Summary_CDP,'Dispatchable Built'!$B:$B,IF($B$162="NEM","*",$B$162),'Dispatchable Built'!$C:$C,$H173)</f>
        <v>268.00000827000002</v>
      </c>
      <c r="M173" s="5">
        <f>SUMIFS('Dispatchable Built'!H:H,'Dispatchable Built'!$A:$A,Summary_CDP,'Dispatchable Built'!$B:$B,IF($B$162="NEM","*",$B$162),'Dispatchable Built'!$C:$C,$H173)</f>
        <v>269.10000903999997</v>
      </c>
      <c r="N173" s="5">
        <f>SUMIFS('Dispatchable Built'!I:I,'Dispatchable Built'!$A:$A,Summary_CDP,'Dispatchable Built'!$B:$B,IF($B$162="NEM","*",$B$162),'Dispatchable Built'!$C:$C,$H173)</f>
        <v>269.10003166000001</v>
      </c>
      <c r="O173" s="5">
        <f>SUMIFS('Dispatchable Built'!J:J,'Dispatchable Built'!$A:$A,Summary_CDP,'Dispatchable Built'!$B:$B,IF($B$162="NEM","*",$B$162),'Dispatchable Built'!$C:$C,$H173)</f>
        <v>269.10003166000001</v>
      </c>
      <c r="P173" s="5">
        <f>SUMIFS('Dispatchable Built'!K:K,'Dispatchable Built'!$A:$A,Summary_CDP,'Dispatchable Built'!$B:$B,IF($B$162="NEM","*",$B$162),'Dispatchable Built'!$C:$C,$H173)</f>
        <v>269.10004105000002</v>
      </c>
      <c r="Q173" s="5">
        <f>SUMIFS('Dispatchable Built'!L:L,'Dispatchable Built'!$A:$A,Summary_CDP,'Dispatchable Built'!$B:$B,IF($B$162="NEM","*",$B$162),'Dispatchable Built'!$C:$C,$H173)</f>
        <v>269.10004105000002</v>
      </c>
      <c r="R173" s="5">
        <f>SUMIFS('Dispatchable Built'!M:M,'Dispatchable Built'!$A:$A,Summary_CDP,'Dispatchable Built'!$B:$B,IF($B$162="NEM","*",$B$162),'Dispatchable Built'!$C:$C,$H173)</f>
        <v>520.20004104999998</v>
      </c>
      <c r="S173" s="5">
        <f>SUMIFS('Dispatchable Built'!N:N,'Dispatchable Built'!$A:$A,Summary_CDP,'Dispatchable Built'!$B:$B,IF($B$162="NEM","*",$B$162),'Dispatchable Built'!$C:$C,$H173)</f>
        <v>520.20004855000002</v>
      </c>
      <c r="T173" s="5">
        <f>SUMIFS('Dispatchable Built'!O:O,'Dispatchable Built'!$A:$A,Summary_CDP,'Dispatchable Built'!$B:$B,IF($B$162="NEM","*",$B$162),'Dispatchable Built'!$C:$C,$H173)</f>
        <v>521.30005318999997</v>
      </c>
      <c r="U173" s="5">
        <f>SUMIFS('Dispatchable Built'!P:P,'Dispatchable Built'!$A:$A,Summary_CDP,'Dispatchable Built'!$B:$B,IF($B$162="NEM","*",$B$162),'Dispatchable Built'!$C:$C,$H173)</f>
        <v>521.30006178999997</v>
      </c>
      <c r="V173" s="5">
        <f>SUMIFS('Dispatchable Built'!Q:Q,'Dispatchable Built'!$A:$A,Summary_CDP,'Dispatchable Built'!$B:$B,IF($B$162="NEM","*",$B$162),'Dispatchable Built'!$C:$C,$H173)</f>
        <v>521.30006178999997</v>
      </c>
      <c r="W173" s="5">
        <f>SUMIFS('Dispatchable Built'!R:R,'Dispatchable Built'!$A:$A,Summary_CDP,'Dispatchable Built'!$B:$B,IF($B$162="NEM","*",$B$162),'Dispatchable Built'!$C:$C,$H173)</f>
        <v>521.30006894000007</v>
      </c>
      <c r="X173" s="5">
        <f>SUMIFS('Dispatchable Built'!S:S,'Dispatchable Built'!$A:$A,Summary_CDP,'Dispatchable Built'!$B:$B,IF($B$162="NEM","*",$B$162),'Dispatchable Built'!$C:$C,$H173)</f>
        <v>522.40006894999999</v>
      </c>
      <c r="Y173" s="5">
        <f>SUMIFS('Dispatchable Built'!T:T,'Dispatchable Built'!$A:$A,Summary_CDP,'Dispatchable Built'!$B:$B,IF($B$162="NEM","*",$B$162),'Dispatchable Built'!$C:$C,$H173)</f>
        <v>522.40006947000006</v>
      </c>
      <c r="Z173" s="5">
        <f>SUMIFS('Dispatchable Built'!U:U,'Dispatchable Built'!$A:$A,Summary_CDP,'Dispatchable Built'!$B:$B,IF($B$162="NEM","*",$B$162),'Dispatchable Built'!$C:$C,$H173)</f>
        <v>522.40007890000004</v>
      </c>
      <c r="AA173" s="5">
        <f>SUMIFS('Dispatchable Built'!V:V,'Dispatchable Built'!$A:$A,Summary_CDP,'Dispatchable Built'!$B:$B,IF($B$162="NEM","*",$B$162),'Dispatchable Built'!$C:$C,$H173)</f>
        <v>522.40007890000004</v>
      </c>
      <c r="AB173" s="5">
        <f>SUMIFS('Dispatchable Built'!W:W,'Dispatchable Built'!$A:$A,Summary_CDP,'Dispatchable Built'!$B:$B,IF($B$162="NEM","*",$B$162),'Dispatchable Built'!$C:$C,$H173)</f>
        <v>522.40007890000004</v>
      </c>
      <c r="AC173" s="5">
        <f>SUMIFS('Dispatchable Built'!X:X,'Dispatchable Built'!$A:$A,Summary_CDP,'Dispatchable Built'!$B:$B,IF($B$162="NEM","*",$B$162),'Dispatchable Built'!$C:$C,$H173)</f>
        <v>523.50007890000006</v>
      </c>
      <c r="AD173" s="5">
        <f>SUMIFS('Dispatchable Built'!Y:Y,'Dispatchable Built'!$A:$A,Summary_CDP,'Dispatchable Built'!$B:$B,IF($B$162="NEM","*",$B$162),'Dispatchable Built'!$C:$C,$H173)</f>
        <v>525.60014011999999</v>
      </c>
      <c r="AE173" s="5">
        <f>SUMIFS('Dispatchable Built'!Z:Z,'Dispatchable Built'!$A:$A,Summary_CDP,'Dispatchable Built'!$B:$B,IF($B$162="NEM","*",$B$162),'Dispatchable Built'!$C:$C,$H173)</f>
        <v>526.70014260000005</v>
      </c>
      <c r="AF173" s="5">
        <f>SUMIFS('Dispatchable Built'!AA:AA,'Dispatchable Built'!$A:$A,Summary_CDP,'Dispatchable Built'!$B:$B,IF($B$162="NEM","*",$B$162),'Dispatchable Built'!$C:$C,$H173)</f>
        <v>526.70019896000008</v>
      </c>
      <c r="AG173" s="5">
        <f>SUMIFS('Dispatchable Built'!AB:AB,'Dispatchable Built'!$A:$A,Summary_CDP,'Dispatchable Built'!$B:$B,IF($B$162="NEM","*",$B$162),'Dispatchable Built'!$C:$C,$H173)</f>
        <v>527.80022811999993</v>
      </c>
      <c r="AH173" s="5">
        <f>SUMIFS('Dispatchable Built'!AC:AC,'Dispatchable Built'!$A:$A,Summary_CDP,'Dispatchable Built'!$B:$B,IF($B$162="NEM","*",$B$162),'Dispatchable Built'!$C:$C,$H173)</f>
        <v>527.80024817000003</v>
      </c>
      <c r="AI173" s="5">
        <f>SUMIFS('Dispatchable Built'!AD:AD,'Dispatchable Built'!$A:$A,Summary_CDP,'Dispatchable Built'!$B:$B,IF($B$162="NEM","*",$B$162),'Dispatchable Built'!$C:$C,$H173)</f>
        <v>527.80029024999999</v>
      </c>
      <c r="AJ173" s="5">
        <f>SUMIFS('Dispatchable Built'!AE:AE,'Dispatchable Built'!$A:$A,Summary_CDP,'Dispatchable Built'!$B:$B,IF($B$162="NEM","*",$B$162),'Dispatchable Built'!$C:$C,$H173)</f>
        <v>527.80029024999999</v>
      </c>
    </row>
    <row r="174" spans="1:36" ht="15" customHeight="1">
      <c r="H174" s="9" t="s">
        <v>146</v>
      </c>
      <c r="I174" s="5">
        <f>SUMIFS('Dispatchable Built'!D:D,'Dispatchable Built'!$A:$A,Summary_CDP,'Dispatchable Built'!$B:$B,IF($B$162="NEM","*",$B$162),'Dispatchable Built'!$C:$C,$H174)</f>
        <v>30.859009479206787</v>
      </c>
      <c r="J174" s="5">
        <f>SUMIFS('Dispatchable Built'!E:E,'Dispatchable Built'!$A:$A,Summary_CDP,'Dispatchable Built'!$B:$B,IF($B$162="NEM","*",$B$162),'Dispatchable Built'!$C:$C,$H174)</f>
        <v>63.804478678098434</v>
      </c>
      <c r="K174" s="5">
        <f>SUMIFS('Dispatchable Built'!F:F,'Dispatchable Built'!$A:$A,Summary_CDP,'Dispatchable Built'!$B:$B,IF($B$162="NEM","*",$B$162),'Dispatchable Built'!$C:$C,$H174)</f>
        <v>97.950803962344182</v>
      </c>
      <c r="L174" s="5">
        <f>SUMIFS('Dispatchable Built'!G:G,'Dispatchable Built'!$A:$A,Summary_CDP,'Dispatchable Built'!$B:$B,IF($B$162="NEM","*",$B$162),'Dispatchable Built'!$C:$C,$H174)</f>
        <v>132.08640612487619</v>
      </c>
      <c r="M174" s="5">
        <f>SUMIFS('Dispatchable Built'!H:H,'Dispatchable Built'!$A:$A,Summary_CDP,'Dispatchable Built'!$B:$B,IF($B$162="NEM","*",$B$162),'Dispatchable Built'!$C:$C,$H174)</f>
        <v>170.36019575900659</v>
      </c>
      <c r="N174" s="5">
        <f>SUMIFS('Dispatchable Built'!I:I,'Dispatchable Built'!$A:$A,Summary_CDP,'Dispatchable Built'!$B:$B,IF($B$162="NEM","*",$B$162),'Dispatchable Built'!$C:$C,$H174)</f>
        <v>213.75898910861326</v>
      </c>
      <c r="O174" s="5">
        <f>SUMIFS('Dispatchable Built'!J:J,'Dispatchable Built'!$A:$A,Summary_CDP,'Dispatchable Built'!$B:$B,IF($B$162="NEM","*",$B$162),'Dispatchable Built'!$C:$C,$H174)</f>
        <v>261.54038468868987</v>
      </c>
      <c r="P174" s="5">
        <f>SUMIFS('Dispatchable Built'!K:K,'Dispatchable Built'!$A:$A,Summary_CDP,'Dispatchable Built'!$B:$B,IF($B$162="NEM","*",$B$162),'Dispatchable Built'!$C:$C,$H174)</f>
        <v>304.83217476346289</v>
      </c>
      <c r="Q174" s="5">
        <f>SUMIFS('Dispatchable Built'!L:L,'Dispatchable Built'!$A:$A,Summary_CDP,'Dispatchable Built'!$B:$B,IF($B$162="NEM","*",$B$162),'Dispatchable Built'!$C:$C,$H174)</f>
        <v>348.37300273616324</v>
      </c>
      <c r="R174" s="5">
        <f>SUMIFS('Dispatchable Built'!M:M,'Dispatchable Built'!$A:$A,Summary_CDP,'Dispatchable Built'!$B:$B,IF($B$162="NEM","*",$B$162),'Dispatchable Built'!$C:$C,$H174)</f>
        <v>575.25679334427878</v>
      </c>
      <c r="S174" s="5">
        <f>SUMIFS('Dispatchable Built'!N:N,'Dispatchable Built'!$A:$A,Summary_CDP,'Dispatchable Built'!$B:$B,IF($B$162="NEM","*",$B$162),'Dispatchable Built'!$C:$C,$H174)</f>
        <v>864.00353476232897</v>
      </c>
      <c r="T174" s="5">
        <f>SUMIFS('Dispatchable Built'!O:O,'Dispatchable Built'!$A:$A,Summary_CDP,'Dispatchable Built'!$B:$B,IF($B$162="NEM","*",$B$162),'Dispatchable Built'!$C:$C,$H174)</f>
        <v>1049.0279055092954</v>
      </c>
      <c r="U174" s="5">
        <f>SUMIFS('Dispatchable Built'!P:P,'Dispatchable Built'!$A:$A,Summary_CDP,'Dispatchable Built'!$B:$B,IF($B$162="NEM","*",$B$162),'Dispatchable Built'!$C:$C,$H174)</f>
        <v>1244.3606226602046</v>
      </c>
      <c r="V174" s="5">
        <f>SUMIFS('Dispatchable Built'!Q:Q,'Dispatchable Built'!$A:$A,Summary_CDP,'Dispatchable Built'!$B:$B,IF($B$162="NEM","*",$B$162),'Dispatchable Built'!$C:$C,$H174)</f>
        <v>1376.9186430237983</v>
      </c>
      <c r="W174" s="5">
        <f>SUMIFS('Dispatchable Built'!R:R,'Dispatchable Built'!$A:$A,Summary_CDP,'Dispatchable Built'!$B:$B,IF($B$162="NEM","*",$B$162),'Dispatchable Built'!$C:$C,$H174)</f>
        <v>1456.8607130804821</v>
      </c>
      <c r="X174" s="5">
        <f>SUMIFS('Dispatchable Built'!S:S,'Dispatchable Built'!$A:$A,Summary_CDP,'Dispatchable Built'!$B:$B,IF($B$162="NEM","*",$B$162),'Dispatchable Built'!$C:$C,$H174)</f>
        <v>1529.5713794671053</v>
      </c>
      <c r="Y174" s="5">
        <f>SUMIFS('Dispatchable Built'!T:T,'Dispatchable Built'!$A:$A,Summary_CDP,'Dispatchable Built'!$B:$B,IF($B$162="NEM","*",$B$162),'Dispatchable Built'!$C:$C,$H174)</f>
        <v>1604.1501153506567</v>
      </c>
      <c r="Z174" s="5">
        <f>SUMIFS('Dispatchable Built'!U:U,'Dispatchable Built'!$A:$A,Summary_CDP,'Dispatchable Built'!$B:$B,IF($B$162="NEM","*",$B$162),'Dispatchable Built'!$C:$C,$H174)</f>
        <v>1670.8634910997871</v>
      </c>
      <c r="AA174" s="5">
        <f>SUMIFS('Dispatchable Built'!V:V,'Dispatchable Built'!$A:$A,Summary_CDP,'Dispatchable Built'!$B:$B,IF($B$162="NEM","*",$B$162),'Dispatchable Built'!$C:$C,$H174)</f>
        <v>1745.1306274184585</v>
      </c>
      <c r="AB174" s="5">
        <f>SUMIFS('Dispatchable Built'!W:W,'Dispatchable Built'!$A:$A,Summary_CDP,'Dispatchable Built'!$B:$B,IF($B$162="NEM","*",$B$162),'Dispatchable Built'!$C:$C,$H174)</f>
        <v>1805.0743971076408</v>
      </c>
      <c r="AC174" s="5">
        <f>SUMIFS('Dispatchable Built'!X:X,'Dispatchable Built'!$A:$A,Summary_CDP,'Dispatchable Built'!$B:$B,IF($B$162="NEM","*",$B$162),'Dispatchable Built'!$C:$C,$H174)</f>
        <v>1863.5422622536694</v>
      </c>
      <c r="AD174" s="5">
        <f>SUMIFS('Dispatchable Built'!Y:Y,'Dispatchable Built'!$A:$A,Summary_CDP,'Dispatchable Built'!$B:$B,IF($B$162="NEM","*",$B$162),'Dispatchable Built'!$C:$C,$H174)</f>
        <v>1941.488736032409</v>
      </c>
      <c r="AE174" s="5">
        <f>SUMIFS('Dispatchable Built'!Z:Z,'Dispatchable Built'!$A:$A,Summary_CDP,'Dispatchable Built'!$B:$B,IF($B$162="NEM","*",$B$162),'Dispatchable Built'!$C:$C,$H174)</f>
        <v>2020.1325528776072</v>
      </c>
      <c r="AF174" s="5">
        <f>SUMIFS('Dispatchable Built'!AA:AA,'Dispatchable Built'!$A:$A,Summary_CDP,'Dispatchable Built'!$B:$B,IF($B$162="NEM","*",$B$162),'Dispatchable Built'!$C:$C,$H174)</f>
        <v>2094.4106085924254</v>
      </c>
      <c r="AG174" s="5">
        <f>SUMIFS('Dispatchable Built'!AB:AB,'Dispatchable Built'!$A:$A,Summary_CDP,'Dispatchable Built'!$B:$B,IF($B$162="NEM","*",$B$162),'Dispatchable Built'!$C:$C,$H174)</f>
        <v>2234.524697936969</v>
      </c>
      <c r="AH174" s="5">
        <f>SUMIFS('Dispatchable Built'!AC:AC,'Dispatchable Built'!$A:$A,Summary_CDP,'Dispatchable Built'!$B:$B,IF($B$162="NEM","*",$B$162),'Dispatchable Built'!$C:$C,$H174)</f>
        <v>2375.1205907543613</v>
      </c>
      <c r="AI174" s="5">
        <f>SUMIFS('Dispatchable Built'!AD:AD,'Dispatchable Built'!$A:$A,Summary_CDP,'Dispatchable Built'!$B:$B,IF($B$162="NEM","*",$B$162),'Dispatchable Built'!$C:$C,$H174)</f>
        <v>2546.4566247621069</v>
      </c>
      <c r="AJ174" s="5">
        <f>SUMIFS('Dispatchable Built'!AE:AE,'Dispatchable Built'!$A:$A,Summary_CDP,'Dispatchable Built'!$B:$B,IF($B$162="NEM","*",$B$162),'Dispatchable Built'!$C:$C,$H174)</f>
        <v>2743.2733427750104</v>
      </c>
    </row>
    <row r="175" spans="1:36" ht="15" customHeight="1">
      <c r="H175" s="9" t="s">
        <v>138</v>
      </c>
      <c r="I175" s="5">
        <f>SUMIFS('Dispatchable Built'!D:D,'Dispatchable Built'!$A:$A,Summary_CDP,'Dispatchable Built'!$B:$B,IF($B$162="NEM","*",$B$162),'Dispatchable Built'!$C:$C,$H175)</f>
        <v>88.641999999999982</v>
      </c>
      <c r="J175" s="5">
        <f>SUMIFS('Dispatchable Built'!E:E,'Dispatchable Built'!$A:$A,Summary_CDP,'Dispatchable Built'!$B:$B,IF($B$162="NEM","*",$B$162),'Dispatchable Built'!$C:$C,$H175)</f>
        <v>174.863</v>
      </c>
      <c r="K175" s="5">
        <f>SUMIFS('Dispatchable Built'!F:F,'Dispatchable Built'!$A:$A,Summary_CDP,'Dispatchable Built'!$B:$B,IF($B$162="NEM","*",$B$162),'Dispatchable Built'!$C:$C,$H175)</f>
        <v>282.32200001000001</v>
      </c>
      <c r="L175" s="5">
        <f>SUMIFS('Dispatchable Built'!G:G,'Dispatchable Built'!$A:$A,Summary_CDP,'Dispatchable Built'!$B:$B,IF($B$162="NEM","*",$B$162),'Dispatchable Built'!$C:$C,$H175)</f>
        <v>440.39099999999996</v>
      </c>
      <c r="M175" s="5">
        <f>SUMIFS('Dispatchable Built'!H:H,'Dispatchable Built'!$A:$A,Summary_CDP,'Dispatchable Built'!$B:$B,IF($B$162="NEM","*",$B$162),'Dispatchable Built'!$C:$C,$H175)</f>
        <v>635.38500001</v>
      </c>
      <c r="N175" s="5">
        <f>SUMIFS('Dispatchable Built'!I:I,'Dispatchable Built'!$A:$A,Summary_CDP,'Dispatchable Built'!$B:$B,IF($B$162="NEM","*",$B$162),'Dispatchable Built'!$C:$C,$H175)</f>
        <v>855.79200000000014</v>
      </c>
      <c r="O175" s="5">
        <f>SUMIFS('Dispatchable Built'!J:J,'Dispatchable Built'!$A:$A,Summary_CDP,'Dispatchable Built'!$B:$B,IF($B$162="NEM","*",$B$162),'Dispatchable Built'!$C:$C,$H175)</f>
        <v>1148.65500002</v>
      </c>
      <c r="P175" s="5">
        <f>SUMIFS('Dispatchable Built'!K:K,'Dispatchable Built'!$A:$A,Summary_CDP,'Dispatchable Built'!$B:$B,IF($B$162="NEM","*",$B$162),'Dispatchable Built'!$C:$C,$H175)</f>
        <v>1428.3745248700002</v>
      </c>
      <c r="Q175" s="5">
        <f>SUMIFS('Dispatchable Built'!L:L,'Dispatchable Built'!$A:$A,Summary_CDP,'Dispatchable Built'!$B:$B,IF($B$162="NEM","*",$B$162),'Dispatchable Built'!$C:$C,$H175)</f>
        <v>1858.0884637600002</v>
      </c>
      <c r="R175" s="5">
        <f>SUMIFS('Dispatchable Built'!M:M,'Dispatchable Built'!$A:$A,Summary_CDP,'Dispatchable Built'!$B:$B,IF($B$162="NEM","*",$B$162),'Dispatchable Built'!$C:$C,$H175)</f>
        <v>2358.44157821</v>
      </c>
      <c r="S175" s="5">
        <f>SUMIFS('Dispatchable Built'!N:N,'Dispatchable Built'!$A:$A,Summary_CDP,'Dispatchable Built'!$B:$B,IF($B$162="NEM","*",$B$162),'Dispatchable Built'!$C:$C,$H175)</f>
        <v>2935.1969022600001</v>
      </c>
      <c r="T175" s="5">
        <f>SUMIFS('Dispatchable Built'!O:O,'Dispatchable Built'!$A:$A,Summary_CDP,'Dispatchable Built'!$B:$B,IF($B$162="NEM","*",$B$162),'Dispatchable Built'!$C:$C,$H175)</f>
        <v>3591.4225447899994</v>
      </c>
      <c r="U175" s="5">
        <f>SUMIFS('Dispatchable Built'!P:P,'Dispatchable Built'!$A:$A,Summary_CDP,'Dispatchable Built'!$B:$B,IF($B$162="NEM","*",$B$162),'Dispatchable Built'!$C:$C,$H175)</f>
        <v>4312.26760371</v>
      </c>
      <c r="V175" s="5">
        <f>SUMIFS('Dispatchable Built'!Q:Q,'Dispatchable Built'!$A:$A,Summary_CDP,'Dispatchable Built'!$B:$B,IF($B$162="NEM","*",$B$162),'Dispatchable Built'!$C:$C,$H175)</f>
        <v>5087.4487440599996</v>
      </c>
      <c r="W175" s="5">
        <f>SUMIFS('Dispatchable Built'!R:R,'Dispatchable Built'!$A:$A,Summary_CDP,'Dispatchable Built'!$B:$B,IF($B$162="NEM","*",$B$162),'Dispatchable Built'!$C:$C,$H175)</f>
        <v>5932.2531986900003</v>
      </c>
      <c r="X175" s="5">
        <f>SUMIFS('Dispatchable Built'!S:S,'Dispatchable Built'!$A:$A,Summary_CDP,'Dispatchable Built'!$B:$B,IF($B$162="NEM","*",$B$162),'Dispatchable Built'!$C:$C,$H175)</f>
        <v>6834.6082567500007</v>
      </c>
      <c r="Y175" s="5">
        <f>SUMIFS('Dispatchable Built'!T:T,'Dispatchable Built'!$A:$A,Summary_CDP,'Dispatchable Built'!$B:$B,IF($B$162="NEM","*",$B$162),'Dispatchable Built'!$C:$C,$H175)</f>
        <v>7722.9834434700015</v>
      </c>
      <c r="Z175" s="5">
        <f>SUMIFS('Dispatchable Built'!U:U,'Dispatchable Built'!$A:$A,Summary_CDP,'Dispatchable Built'!$B:$B,IF($B$162="NEM","*",$B$162),'Dispatchable Built'!$C:$C,$H175)</f>
        <v>8614.4802895000012</v>
      </c>
      <c r="AA175" s="5">
        <f>SUMIFS('Dispatchable Built'!V:V,'Dispatchable Built'!$A:$A,Summary_CDP,'Dispatchable Built'!$B:$B,IF($B$162="NEM","*",$B$162),'Dispatchable Built'!$C:$C,$H175)</f>
        <v>9543.3162776700028</v>
      </c>
      <c r="AB175" s="5">
        <f>SUMIFS('Dispatchable Built'!W:W,'Dispatchable Built'!$A:$A,Summary_CDP,'Dispatchable Built'!$B:$B,IF($B$162="NEM","*",$B$162),'Dispatchable Built'!$C:$C,$H175)</f>
        <v>10496.438966750004</v>
      </c>
      <c r="AC175" s="5">
        <f>SUMIFS('Dispatchable Built'!X:X,'Dispatchable Built'!$A:$A,Summary_CDP,'Dispatchable Built'!$B:$B,IF($B$162="NEM","*",$B$162),'Dispatchable Built'!$C:$C,$H175)</f>
        <v>11454.224004180003</v>
      </c>
      <c r="AD175" s="5">
        <f>SUMIFS('Dispatchable Built'!Y:Y,'Dispatchable Built'!$A:$A,Summary_CDP,'Dispatchable Built'!$B:$B,IF($B$162="NEM","*",$B$162),'Dispatchable Built'!$C:$C,$H175)</f>
        <v>12407.359741620001</v>
      </c>
      <c r="AE175" s="5">
        <f>SUMIFS('Dispatchable Built'!Z:Z,'Dispatchable Built'!$A:$A,Summary_CDP,'Dispatchable Built'!$B:$B,IF($B$162="NEM","*",$B$162),'Dispatchable Built'!$C:$C,$H175)</f>
        <v>13374.784747559999</v>
      </c>
      <c r="AF175" s="5">
        <f>SUMIFS('Dispatchable Built'!AA:AA,'Dispatchable Built'!$A:$A,Summary_CDP,'Dispatchable Built'!$B:$B,IF($B$162="NEM","*",$B$162),'Dispatchable Built'!$C:$C,$H175)</f>
        <v>14354.358727410001</v>
      </c>
      <c r="AG175" s="5">
        <f>SUMIFS('Dispatchable Built'!AB:AB,'Dispatchable Built'!$A:$A,Summary_CDP,'Dispatchable Built'!$B:$B,IF($B$162="NEM","*",$B$162),'Dispatchable Built'!$C:$C,$H175)</f>
        <v>15368.958401010001</v>
      </c>
      <c r="AH175" s="5">
        <f>SUMIFS('Dispatchable Built'!AC:AC,'Dispatchable Built'!$A:$A,Summary_CDP,'Dispatchable Built'!$B:$B,IF($B$162="NEM","*",$B$162),'Dispatchable Built'!$C:$C,$H175)</f>
        <v>16400.613761850003</v>
      </c>
      <c r="AI175" s="5">
        <f>SUMIFS('Dispatchable Built'!AD:AD,'Dispatchable Built'!$A:$A,Summary_CDP,'Dispatchable Built'!$B:$B,IF($B$162="NEM","*",$B$162),'Dispatchable Built'!$C:$C,$H175)</f>
        <v>17475.843630270003</v>
      </c>
      <c r="AJ175" s="5">
        <f>SUMIFS('Dispatchable Built'!AE:AE,'Dispatchable Built'!$A:$A,Summary_CDP,'Dispatchable Built'!$B:$B,IF($B$162="NEM","*",$B$162),'Dispatchable Built'!$C:$C,$H175)</f>
        <v>17709.490994320004</v>
      </c>
    </row>
    <row r="178" spans="1:36" ht="15" customHeight="1">
      <c r="H178" s="44" t="s">
        <v>158</v>
      </c>
    </row>
    <row r="179" spans="1:36" ht="15" customHeight="1">
      <c r="H179" s="9" t="s">
        <v>130</v>
      </c>
      <c r="I179" s="5">
        <f>SUMIFS('Dispatchable Retired'!D:D,'Dispatchable Retired'!$A:$A,Summary_CDP,'Dispatchable Retired'!$B:$B,IF($B$162="NEM","*",$B$162),'Dispatchable Retired'!$C:$C,$H179)</f>
        <v>0</v>
      </c>
      <c r="J179" s="5">
        <f>SUMIFS('Dispatchable Retired'!E:E,'Dispatchable Retired'!$A:$A,Summary_CDP,'Dispatchable Retired'!$B:$B,IF($B$162="NEM","*",$B$162),'Dispatchable Retired'!$C:$C,$H179)</f>
        <v>0</v>
      </c>
      <c r="K179" s="5">
        <f>SUMIFS('Dispatchable Retired'!F:F,'Dispatchable Retired'!$A:$A,Summary_CDP,'Dispatchable Retired'!$B:$B,IF($B$162="NEM","*",$B$162),'Dispatchable Retired'!$C:$C,$H179)</f>
        <v>-3580</v>
      </c>
      <c r="L179" s="5">
        <f>SUMIFS('Dispatchable Retired'!G:G,'Dispatchable Retired'!$A:$A,Summary_CDP,'Dispatchable Retired'!$B:$B,IF($B$162="NEM","*",$B$162),'Dispatchable Retired'!$C:$C,$H179)</f>
        <v>-3580</v>
      </c>
      <c r="M179" s="5">
        <f>SUMIFS('Dispatchable Retired'!H:H,'Dispatchable Retired'!$A:$A,Summary_CDP,'Dispatchable Retired'!$B:$B,IF($B$162="NEM","*",$B$162),'Dispatchable Retired'!$C:$C,$H179)</f>
        <v>-4900</v>
      </c>
      <c r="N179" s="5">
        <f>SUMIFS('Dispatchable Retired'!I:I,'Dispatchable Retired'!$A:$A,Summary_CDP,'Dispatchable Retired'!$B:$B,IF($B$162="NEM","*",$B$162),'Dispatchable Retired'!$C:$C,$H179)</f>
        <v>-4900</v>
      </c>
      <c r="O179" s="5">
        <f>SUMIFS('Dispatchable Retired'!J:J,'Dispatchable Retired'!$A:$A,Summary_CDP,'Dispatchable Retired'!$B:$B,IF($B$162="NEM","*",$B$162),'Dispatchable Retired'!$C:$C,$H179)</f>
        <v>-4900</v>
      </c>
      <c r="P179" s="5">
        <f>SUMIFS('Dispatchable Retired'!K:K,'Dispatchable Retired'!$A:$A,Summary_CDP,'Dispatchable Retired'!$B:$B,IF($B$162="NEM","*",$B$162),'Dispatchable Retired'!$C:$C,$H179)</f>
        <v>-6985</v>
      </c>
      <c r="Q179" s="5">
        <f>SUMIFS('Dispatchable Retired'!L:L,'Dispatchable Retired'!$A:$A,Summary_CDP,'Dispatchable Retired'!$B:$B,IF($B$162="NEM","*",$B$162),'Dispatchable Retired'!$C:$C,$H179)</f>
        <v>-6985</v>
      </c>
      <c r="R179" s="5">
        <f>SUMIFS('Dispatchable Retired'!M:M,'Dispatchable Retired'!$A:$A,Summary_CDP,'Dispatchable Retired'!$B:$B,IF($B$162="NEM","*",$B$162),'Dispatchable Retired'!$C:$C,$H179)</f>
        <v>-6985</v>
      </c>
      <c r="S179" s="5">
        <f>SUMIFS('Dispatchable Retired'!N:N,'Dispatchable Retired'!$A:$A,Summary_CDP,'Dispatchable Retired'!$B:$B,IF($B$162="NEM","*",$B$162),'Dispatchable Retired'!$C:$C,$H179)</f>
        <v>-9040</v>
      </c>
      <c r="T179" s="5">
        <f>SUMIFS('Dispatchable Retired'!O:O,'Dispatchable Retired'!$A:$A,Summary_CDP,'Dispatchable Retired'!$B:$B,IF($B$162="NEM","*",$B$162),'Dispatchable Retired'!$C:$C,$H179)</f>
        <v>-9040</v>
      </c>
      <c r="U179" s="5">
        <f>SUMIFS('Dispatchable Retired'!P:P,'Dispatchable Retired'!$A:$A,Summary_CDP,'Dispatchable Retired'!$B:$B,IF($B$162="NEM","*",$B$162),'Dispatchable Retired'!$C:$C,$H179)</f>
        <v>-10720</v>
      </c>
      <c r="V179" s="5">
        <f>SUMIFS('Dispatchable Retired'!Q:Q,'Dispatchable Retired'!$A:$A,Summary_CDP,'Dispatchable Retired'!$B:$B,IF($B$162="NEM","*",$B$162),'Dispatchable Retired'!$C:$C,$H179)</f>
        <v>-10720</v>
      </c>
      <c r="W179" s="5">
        <f>SUMIFS('Dispatchable Retired'!R:R,'Dispatchable Retired'!$A:$A,Summary_CDP,'Dispatchable Retired'!$B:$B,IF($B$162="NEM","*",$B$162),'Dispatchable Retired'!$C:$C,$H179)</f>
        <v>-11170</v>
      </c>
      <c r="X179" s="5">
        <f>SUMIFS('Dispatchable Retired'!S:S,'Dispatchable Retired'!$A:$A,Summary_CDP,'Dispatchable Retired'!$B:$B,IF($B$162="NEM","*",$B$162),'Dispatchable Retired'!$C:$C,$H179)</f>
        <v>-11170</v>
      </c>
      <c r="Y179" s="5">
        <f>SUMIFS('Dispatchable Retired'!T:T,'Dispatchable Retired'!$A:$A,Summary_CDP,'Dispatchable Retired'!$B:$B,IF($B$162="NEM","*",$B$162),'Dispatchable Retired'!$C:$C,$H179)</f>
        <v>-11170</v>
      </c>
      <c r="Z179" s="5">
        <f>SUMIFS('Dispatchable Retired'!U:U,'Dispatchable Retired'!$A:$A,Summary_CDP,'Dispatchable Retired'!$B:$B,IF($B$162="NEM","*",$B$162),'Dispatchable Retired'!$C:$C,$H179)</f>
        <v>-12560</v>
      </c>
      <c r="AA179" s="5">
        <f>SUMIFS('Dispatchable Retired'!V:V,'Dispatchable Retired'!$A:$A,Summary_CDP,'Dispatchable Retired'!$B:$B,IF($B$162="NEM","*",$B$162),'Dispatchable Retired'!$C:$C,$H179)</f>
        <v>-12560</v>
      </c>
      <c r="AB179" s="5">
        <f>SUMIFS('Dispatchable Retired'!W:W,'Dispatchable Retired'!$A:$A,Summary_CDP,'Dispatchable Retired'!$B:$B,IF($B$162="NEM","*",$B$162),'Dispatchable Retired'!$C:$C,$H179)</f>
        <v>-14034</v>
      </c>
      <c r="AC179" s="5">
        <f>SUMIFS('Dispatchable Retired'!X:X,'Dispatchable Retired'!$A:$A,Summary_CDP,'Dispatchable Retired'!$B:$B,IF($B$162="NEM","*",$B$162),'Dispatchable Retired'!$C:$C,$H179)</f>
        <v>-14034</v>
      </c>
      <c r="AD179" s="5">
        <f>SUMIFS('Dispatchable Retired'!Y:Y,'Dispatchable Retired'!$A:$A,Summary_CDP,'Dispatchable Retired'!$B:$B,IF($B$162="NEM","*",$B$162),'Dispatchable Retired'!$C:$C,$H179)</f>
        <v>-14034</v>
      </c>
      <c r="AE179" s="5">
        <f>SUMIFS('Dispatchable Retired'!Z:Z,'Dispatchable Retired'!$A:$A,Summary_CDP,'Dispatchable Retired'!$B:$B,IF($B$162="NEM","*",$B$162),'Dispatchable Retired'!$C:$C,$H179)</f>
        <v>-14399</v>
      </c>
      <c r="AF179" s="5">
        <f>SUMIFS('Dispatchable Retired'!AA:AA,'Dispatchable Retired'!$A:$A,Summary_CDP,'Dispatchable Retired'!$B:$B,IF($B$162="NEM","*",$B$162),'Dispatchable Retired'!$C:$C,$H179)</f>
        <v>-14764</v>
      </c>
      <c r="AG179" s="5">
        <f>SUMIFS('Dispatchable Retired'!AB:AB,'Dispatchable Retired'!$A:$A,Summary_CDP,'Dispatchable Retired'!$B:$B,IF($B$162="NEM","*",$B$162),'Dispatchable Retired'!$C:$C,$H179)</f>
        <v>-14764</v>
      </c>
      <c r="AH179" s="5">
        <f>SUMIFS('Dispatchable Retired'!AC:AC,'Dispatchable Retired'!$A:$A,Summary_CDP,'Dispatchable Retired'!$B:$B,IF($B$162="NEM","*",$B$162),'Dispatchable Retired'!$C:$C,$H179)</f>
        <v>-14764</v>
      </c>
      <c r="AI179" s="5">
        <f>SUMIFS('Dispatchable Retired'!AD:AD,'Dispatchable Retired'!$A:$A,Summary_CDP,'Dispatchable Retired'!$B:$B,IF($B$162="NEM","*",$B$162),'Dispatchable Retired'!$C:$C,$H179)</f>
        <v>-14764</v>
      </c>
      <c r="AJ179" s="5">
        <f>SUMIFS('Dispatchable Retired'!AE:AE,'Dispatchable Retired'!$A:$A,Summary_CDP,'Dispatchable Retired'!$B:$B,IF($B$162="NEM","*",$B$162),'Dispatchable Retired'!$C:$C,$H179)</f>
        <v>-14764</v>
      </c>
    </row>
    <row r="180" spans="1:36" ht="15" customHeight="1">
      <c r="H180" s="9" t="s">
        <v>131</v>
      </c>
      <c r="I180" s="5">
        <f>SUMIFS('Dispatchable Retired'!D:D,'Dispatchable Retired'!$A:$A,Summary_CDP,'Dispatchable Retired'!$B:$B,IF($B$162="NEM","*",$B$162),'Dispatchable Retired'!$C:$C,$H180)</f>
        <v>0</v>
      </c>
      <c r="J180" s="5">
        <f>SUMIFS('Dispatchable Retired'!E:E,'Dispatchable Retired'!$A:$A,Summary_CDP,'Dispatchable Retired'!$B:$B,IF($B$162="NEM","*",$B$162),'Dispatchable Retired'!$C:$C,$H180)</f>
        <v>0</v>
      </c>
      <c r="K180" s="5">
        <f>SUMIFS('Dispatchable Retired'!F:F,'Dispatchable Retired'!$A:$A,Summary_CDP,'Dispatchable Retired'!$B:$B,IF($B$162="NEM","*",$B$162),'Dispatchable Retired'!$C:$C,$H180)</f>
        <v>0</v>
      </c>
      <c r="L180" s="5">
        <f>SUMIFS('Dispatchable Retired'!G:G,'Dispatchable Retired'!$A:$A,Summary_CDP,'Dispatchable Retired'!$B:$B,IF($B$162="NEM","*",$B$162),'Dispatchable Retired'!$C:$C,$H180)</f>
        <v>0</v>
      </c>
      <c r="M180" s="5">
        <f>SUMIFS('Dispatchable Retired'!H:H,'Dispatchable Retired'!$A:$A,Summary_CDP,'Dispatchable Retired'!$B:$B,IF($B$162="NEM","*",$B$162),'Dispatchable Retired'!$C:$C,$H180)</f>
        <v>0</v>
      </c>
      <c r="N180" s="5">
        <f>SUMIFS('Dispatchable Retired'!I:I,'Dispatchable Retired'!$A:$A,Summary_CDP,'Dispatchable Retired'!$B:$B,IF($B$162="NEM","*",$B$162),'Dispatchable Retired'!$C:$C,$H180)</f>
        <v>-1450</v>
      </c>
      <c r="O180" s="5">
        <f>SUMIFS('Dispatchable Retired'!J:J,'Dispatchable Retired'!$A:$A,Summary_CDP,'Dispatchable Retired'!$B:$B,IF($B$162="NEM","*",$B$162),'Dispatchable Retired'!$C:$C,$H180)</f>
        <v>-1450</v>
      </c>
      <c r="P180" s="5">
        <f>SUMIFS('Dispatchable Retired'!K:K,'Dispatchable Retired'!$A:$A,Summary_CDP,'Dispatchable Retired'!$B:$B,IF($B$162="NEM","*",$B$162),'Dispatchable Retired'!$C:$C,$H180)</f>
        <v>-2010</v>
      </c>
      <c r="Q180" s="5">
        <f>SUMIFS('Dispatchable Retired'!L:L,'Dispatchable Retired'!$A:$A,Summary_CDP,'Dispatchable Retired'!$B:$B,IF($B$162="NEM","*",$B$162),'Dispatchable Retired'!$C:$C,$H180)</f>
        <v>-2010</v>
      </c>
      <c r="R180" s="5">
        <f>SUMIFS('Dispatchable Retired'!M:M,'Dispatchable Retired'!$A:$A,Summary_CDP,'Dispatchable Retired'!$B:$B,IF($B$162="NEM","*",$B$162),'Dispatchable Retired'!$C:$C,$H180)</f>
        <v>-2010</v>
      </c>
      <c r="S180" s="5">
        <f>SUMIFS('Dispatchable Retired'!N:N,'Dispatchable Retired'!$A:$A,Summary_CDP,'Dispatchable Retired'!$B:$B,IF($B$162="NEM","*",$B$162),'Dispatchable Retired'!$C:$C,$H180)</f>
        <v>-2010</v>
      </c>
      <c r="T180" s="5">
        <f>SUMIFS('Dispatchable Retired'!O:O,'Dispatchable Retired'!$A:$A,Summary_CDP,'Dispatchable Retired'!$B:$B,IF($B$162="NEM","*",$B$162),'Dispatchable Retired'!$C:$C,$H180)</f>
        <v>-2010</v>
      </c>
      <c r="U180" s="5">
        <f>SUMIFS('Dispatchable Retired'!P:P,'Dispatchable Retired'!$A:$A,Summary_CDP,'Dispatchable Retired'!$B:$B,IF($B$162="NEM","*",$B$162),'Dispatchable Retired'!$C:$C,$H180)</f>
        <v>-2010</v>
      </c>
      <c r="V180" s="5">
        <f>SUMIFS('Dispatchable Retired'!Q:Q,'Dispatchable Retired'!$A:$A,Summary_CDP,'Dispatchable Retired'!$B:$B,IF($B$162="NEM","*",$B$162),'Dispatchable Retired'!$C:$C,$H180)</f>
        <v>-2010</v>
      </c>
      <c r="W180" s="5">
        <f>SUMIFS('Dispatchable Retired'!R:R,'Dispatchable Retired'!$A:$A,Summary_CDP,'Dispatchable Retired'!$B:$B,IF($B$162="NEM","*",$B$162),'Dispatchable Retired'!$C:$C,$H180)</f>
        <v>-2010</v>
      </c>
      <c r="X180" s="5">
        <f>SUMIFS('Dispatchable Retired'!S:S,'Dispatchable Retired'!$A:$A,Summary_CDP,'Dispatchable Retired'!$B:$B,IF($B$162="NEM","*",$B$162),'Dispatchable Retired'!$C:$C,$H180)</f>
        <v>-2010</v>
      </c>
      <c r="Y180" s="5">
        <f>SUMIFS('Dispatchable Retired'!T:T,'Dispatchable Retired'!$A:$A,Summary_CDP,'Dispatchable Retired'!$B:$B,IF($B$162="NEM","*",$B$162),'Dispatchable Retired'!$C:$C,$H180)</f>
        <v>-2010</v>
      </c>
      <c r="Z180" s="5">
        <f>SUMIFS('Dispatchable Retired'!U:U,'Dispatchable Retired'!$A:$A,Summary_CDP,'Dispatchable Retired'!$B:$B,IF($B$162="NEM","*",$B$162),'Dispatchable Retired'!$C:$C,$H180)</f>
        <v>-2010</v>
      </c>
      <c r="AA180" s="5">
        <f>SUMIFS('Dispatchable Retired'!V:V,'Dispatchable Retired'!$A:$A,Summary_CDP,'Dispatchable Retired'!$B:$B,IF($B$162="NEM","*",$B$162),'Dispatchable Retired'!$C:$C,$H180)</f>
        <v>-2010</v>
      </c>
      <c r="AB180" s="5">
        <f>SUMIFS('Dispatchable Retired'!W:W,'Dispatchable Retired'!$A:$A,Summary_CDP,'Dispatchable Retired'!$B:$B,IF($B$162="NEM","*",$B$162),'Dispatchable Retired'!$C:$C,$H180)</f>
        <v>-2010</v>
      </c>
      <c r="AC180" s="5">
        <f>SUMIFS('Dispatchable Retired'!X:X,'Dispatchable Retired'!$A:$A,Summary_CDP,'Dispatchable Retired'!$B:$B,IF($B$162="NEM","*",$B$162),'Dispatchable Retired'!$C:$C,$H180)</f>
        <v>-3675</v>
      </c>
      <c r="AD180" s="5">
        <f>SUMIFS('Dispatchable Retired'!Y:Y,'Dispatchable Retired'!$A:$A,Summary_CDP,'Dispatchable Retired'!$B:$B,IF($B$162="NEM","*",$B$162),'Dispatchable Retired'!$C:$C,$H180)</f>
        <v>-3675</v>
      </c>
      <c r="AE180" s="5">
        <f>SUMIFS('Dispatchable Retired'!Z:Z,'Dispatchable Retired'!$A:$A,Summary_CDP,'Dispatchable Retired'!$B:$B,IF($B$162="NEM","*",$B$162),'Dispatchable Retired'!$C:$C,$H180)</f>
        <v>-3675</v>
      </c>
      <c r="AF180" s="5">
        <f>SUMIFS('Dispatchable Retired'!AA:AA,'Dispatchable Retired'!$A:$A,Summary_CDP,'Dispatchable Retired'!$B:$B,IF($B$162="NEM","*",$B$162),'Dispatchable Retired'!$C:$C,$H180)</f>
        <v>-3675</v>
      </c>
      <c r="AG180" s="5">
        <f>SUMIFS('Dispatchable Retired'!AB:AB,'Dispatchable Retired'!$A:$A,Summary_CDP,'Dispatchable Retired'!$B:$B,IF($B$162="NEM","*",$B$162),'Dispatchable Retired'!$C:$C,$H180)</f>
        <v>-4835</v>
      </c>
      <c r="AH180" s="5">
        <f>SUMIFS('Dispatchable Retired'!AC:AC,'Dispatchable Retired'!$A:$A,Summary_CDP,'Dispatchable Retired'!$B:$B,IF($B$162="NEM","*",$B$162),'Dispatchable Retired'!$C:$C,$H180)</f>
        <v>-4835</v>
      </c>
      <c r="AI180" s="5">
        <f>SUMIFS('Dispatchable Retired'!AD:AD,'Dispatchable Retired'!$A:$A,Summary_CDP,'Dispatchable Retired'!$B:$B,IF($B$162="NEM","*",$B$162),'Dispatchable Retired'!$C:$C,$H180)</f>
        <v>-4835</v>
      </c>
      <c r="AJ180" s="5">
        <f>SUMIFS('Dispatchable Retired'!AE:AE,'Dispatchable Retired'!$A:$A,Summary_CDP,'Dispatchable Retired'!$B:$B,IF($B$162="NEM","*",$B$162),'Dispatchable Retired'!$C:$C,$H180)</f>
        <v>-4835</v>
      </c>
    </row>
    <row r="181" spans="1:36" ht="15" customHeight="1">
      <c r="H181" s="9" t="s">
        <v>132</v>
      </c>
      <c r="I181" s="5">
        <f>SUMIFS('Dispatchable Retired'!D:D,'Dispatchable Retired'!$A:$A,Summary_CDP,'Dispatchable Retired'!$B:$B,IF($B$162="NEM","*",$B$162),'Dispatchable Retired'!$C:$C,$H181)</f>
        <v>0</v>
      </c>
      <c r="J181" s="5">
        <f>SUMIFS('Dispatchable Retired'!E:E,'Dispatchable Retired'!$A:$A,Summary_CDP,'Dispatchable Retired'!$B:$B,IF($B$162="NEM","*",$B$162),'Dispatchable Retired'!$C:$C,$H181)</f>
        <v>0</v>
      </c>
      <c r="K181" s="5">
        <f>SUMIFS('Dispatchable Retired'!F:F,'Dispatchable Retired'!$A:$A,Summary_CDP,'Dispatchable Retired'!$B:$B,IF($B$162="NEM","*",$B$162),'Dispatchable Retired'!$C:$C,$H181)</f>
        <v>0</v>
      </c>
      <c r="L181" s="5">
        <f>SUMIFS('Dispatchable Retired'!G:G,'Dispatchable Retired'!$A:$A,Summary_CDP,'Dispatchable Retired'!$B:$B,IF($B$162="NEM","*",$B$162),'Dispatchable Retired'!$C:$C,$H181)</f>
        <v>0</v>
      </c>
      <c r="M181" s="5">
        <f>SUMIFS('Dispatchable Retired'!H:H,'Dispatchable Retired'!$A:$A,Summary_CDP,'Dispatchable Retired'!$B:$B,IF($B$162="NEM","*",$B$162),'Dispatchable Retired'!$C:$C,$H181)</f>
        <v>0</v>
      </c>
      <c r="N181" s="5">
        <f>SUMIFS('Dispatchable Retired'!I:I,'Dispatchable Retired'!$A:$A,Summary_CDP,'Dispatchable Retired'!$B:$B,IF($B$162="NEM","*",$B$162),'Dispatchable Retired'!$C:$C,$H181)</f>
        <v>0</v>
      </c>
      <c r="O181" s="5">
        <f>SUMIFS('Dispatchable Retired'!J:J,'Dispatchable Retired'!$A:$A,Summary_CDP,'Dispatchable Retired'!$B:$B,IF($B$162="NEM","*",$B$162),'Dispatchable Retired'!$C:$C,$H181)</f>
        <v>0</v>
      </c>
      <c r="P181" s="5">
        <f>SUMIFS('Dispatchable Retired'!K:K,'Dispatchable Retired'!$A:$A,Summary_CDP,'Dispatchable Retired'!$B:$B,IF($B$162="NEM","*",$B$162),'Dispatchable Retired'!$C:$C,$H181)</f>
        <v>-708</v>
      </c>
      <c r="Q181" s="5">
        <f>SUMIFS('Dispatchable Retired'!L:L,'Dispatchable Retired'!$A:$A,Summary_CDP,'Dispatchable Retired'!$B:$B,IF($B$162="NEM","*",$B$162),'Dispatchable Retired'!$C:$C,$H181)</f>
        <v>-708</v>
      </c>
      <c r="R181" s="5">
        <f>SUMIFS('Dispatchable Retired'!M:M,'Dispatchable Retired'!$A:$A,Summary_CDP,'Dispatchable Retired'!$B:$B,IF($B$162="NEM","*",$B$162),'Dispatchable Retired'!$C:$C,$H181)</f>
        <v>-708</v>
      </c>
      <c r="S181" s="5">
        <f>SUMIFS('Dispatchable Retired'!N:N,'Dispatchable Retired'!$A:$A,Summary_CDP,'Dispatchable Retired'!$B:$B,IF($B$162="NEM","*",$B$162),'Dispatchable Retired'!$C:$C,$H181)</f>
        <v>-708</v>
      </c>
      <c r="T181" s="5">
        <f>SUMIFS('Dispatchable Retired'!O:O,'Dispatchable Retired'!$A:$A,Summary_CDP,'Dispatchable Retired'!$B:$B,IF($B$162="NEM","*",$B$162),'Dispatchable Retired'!$C:$C,$H181)</f>
        <v>-708</v>
      </c>
      <c r="U181" s="5">
        <f>SUMIFS('Dispatchable Retired'!P:P,'Dispatchable Retired'!$A:$A,Summary_CDP,'Dispatchable Retired'!$B:$B,IF($B$162="NEM","*",$B$162),'Dispatchable Retired'!$C:$C,$H181)</f>
        <v>-1508</v>
      </c>
      <c r="V181" s="5">
        <f>SUMIFS('Dispatchable Retired'!Q:Q,'Dispatchable Retired'!$A:$A,Summary_CDP,'Dispatchable Retired'!$B:$B,IF($B$162="NEM","*",$B$162),'Dispatchable Retired'!$C:$C,$H181)</f>
        <v>-1893</v>
      </c>
      <c r="W181" s="5">
        <f>SUMIFS('Dispatchable Retired'!R:R,'Dispatchable Retired'!$A:$A,Summary_CDP,'Dispatchable Retired'!$B:$B,IF($B$162="NEM","*",$B$162),'Dispatchable Retired'!$C:$C,$H181)</f>
        <v>-2421.9999999900001</v>
      </c>
      <c r="X181" s="5">
        <f>SUMIFS('Dispatchable Retired'!S:S,'Dispatchable Retired'!$A:$A,Summary_CDP,'Dispatchable Retired'!$B:$B,IF($B$162="NEM","*",$B$162),'Dispatchable Retired'!$C:$C,$H181)</f>
        <v>-2421.9999999900001</v>
      </c>
      <c r="Y181" s="5">
        <f>SUMIFS('Dispatchable Retired'!T:T,'Dispatchable Retired'!$A:$A,Summary_CDP,'Dispatchable Retired'!$B:$B,IF($B$162="NEM","*",$B$162),'Dispatchable Retired'!$C:$C,$H181)</f>
        <v>-2566.3999999799998</v>
      </c>
      <c r="Z181" s="5">
        <f>SUMIFS('Dispatchable Retired'!U:U,'Dispatchable Retired'!$A:$A,Summary_CDP,'Dispatchable Retired'!$B:$B,IF($B$162="NEM","*",$B$162),'Dispatchable Retired'!$C:$C,$H181)</f>
        <v>-2566.3999999799998</v>
      </c>
      <c r="AA181" s="5">
        <f>SUMIFS('Dispatchable Retired'!V:V,'Dispatchable Retired'!$A:$A,Summary_CDP,'Dispatchable Retired'!$B:$B,IF($B$162="NEM","*",$B$162),'Dispatchable Retired'!$C:$C,$H181)</f>
        <v>-2566.3999999799998</v>
      </c>
      <c r="AB181" s="5">
        <f>SUMIFS('Dispatchable Retired'!W:W,'Dispatchable Retired'!$A:$A,Summary_CDP,'Dispatchable Retired'!$B:$B,IF($B$162="NEM","*",$B$162),'Dispatchable Retired'!$C:$C,$H181)</f>
        <v>-2566.3999999799998</v>
      </c>
      <c r="AC181" s="5">
        <f>SUMIFS('Dispatchable Retired'!X:X,'Dispatchable Retired'!$A:$A,Summary_CDP,'Dispatchable Retired'!$B:$B,IF($B$162="NEM","*",$B$162),'Dispatchable Retired'!$C:$C,$H181)</f>
        <v>-3006.3999999799998</v>
      </c>
      <c r="AD181" s="5">
        <f>SUMIFS('Dispatchable Retired'!Y:Y,'Dispatchable Retired'!$A:$A,Summary_CDP,'Dispatchable Retired'!$B:$B,IF($B$162="NEM","*",$B$162),'Dispatchable Retired'!$C:$C,$H181)</f>
        <v>-3006.3999999799998</v>
      </c>
      <c r="AE181" s="5">
        <f>SUMIFS('Dispatchable Retired'!Z:Z,'Dispatchable Retired'!$A:$A,Summary_CDP,'Dispatchable Retired'!$B:$B,IF($B$162="NEM","*",$B$162),'Dispatchable Retired'!$C:$C,$H181)</f>
        <v>-3830.8999999799998</v>
      </c>
      <c r="AF181" s="5">
        <f>SUMIFS('Dispatchable Retired'!AA:AA,'Dispatchable Retired'!$A:$A,Summary_CDP,'Dispatchable Retired'!$B:$B,IF($B$162="NEM","*",$B$162),'Dispatchable Retired'!$C:$C,$H181)</f>
        <v>-4074.8999999799998</v>
      </c>
      <c r="AG181" s="5">
        <f>SUMIFS('Dispatchable Retired'!AB:AB,'Dispatchable Retired'!$A:$A,Summary_CDP,'Dispatchable Retired'!$B:$B,IF($B$162="NEM","*",$B$162),'Dispatchable Retired'!$C:$C,$H181)</f>
        <v>-4074.8999999799998</v>
      </c>
      <c r="AH181" s="5">
        <f>SUMIFS('Dispatchable Retired'!AC:AC,'Dispatchable Retired'!$A:$A,Summary_CDP,'Dispatchable Retired'!$B:$B,IF($B$162="NEM","*",$B$162),'Dispatchable Retired'!$C:$C,$H181)</f>
        <v>-4074.8999999799998</v>
      </c>
      <c r="AI181" s="5">
        <f>SUMIFS('Dispatchable Retired'!AD:AD,'Dispatchable Retired'!$A:$A,Summary_CDP,'Dispatchable Retired'!$B:$B,IF($B$162="NEM","*",$B$162),'Dispatchable Retired'!$C:$C,$H181)</f>
        <v>-4074.8999999799998</v>
      </c>
      <c r="AJ181" s="5">
        <f>SUMIFS('Dispatchable Retired'!AE:AE,'Dispatchable Retired'!$A:$A,Summary_CDP,'Dispatchable Retired'!$B:$B,IF($B$162="NEM","*",$B$162),'Dispatchable Retired'!$C:$C,$H181)</f>
        <v>-4074.8999999799998</v>
      </c>
    </row>
    <row r="182" spans="1:36" ht="15" customHeight="1">
      <c r="H182" s="9" t="s">
        <v>134</v>
      </c>
      <c r="I182" s="5">
        <f>SUMIFS('Dispatchable Retired'!D:D,'Dispatchable Retired'!$A:$A,Summary_CDP,'Dispatchable Retired'!$B:$B,IF($B$162="NEM","*",$B$162),'Dispatchable Retired'!$C:$C,$H182)</f>
        <v>0</v>
      </c>
      <c r="J182" s="5">
        <f>SUMIFS('Dispatchable Retired'!E:E,'Dispatchable Retired'!$A:$A,Summary_CDP,'Dispatchable Retired'!$B:$B,IF($B$162="NEM","*",$B$162),'Dispatchable Retired'!$C:$C,$H182)</f>
        <v>0</v>
      </c>
      <c r="K182" s="5">
        <f>SUMIFS('Dispatchable Retired'!F:F,'Dispatchable Retired'!$A:$A,Summary_CDP,'Dispatchable Retired'!$B:$B,IF($B$162="NEM","*",$B$162),'Dispatchable Retired'!$C:$C,$H182)</f>
        <v>0</v>
      </c>
      <c r="L182" s="5">
        <f>SUMIFS('Dispatchable Retired'!G:G,'Dispatchable Retired'!$A:$A,Summary_CDP,'Dispatchable Retired'!$B:$B,IF($B$162="NEM","*",$B$162),'Dispatchable Retired'!$C:$C,$H182)</f>
        <v>0</v>
      </c>
      <c r="M182" s="5">
        <f>SUMIFS('Dispatchable Retired'!H:H,'Dispatchable Retired'!$A:$A,Summary_CDP,'Dispatchable Retired'!$B:$B,IF($B$162="NEM","*",$B$162),'Dispatchable Retired'!$C:$C,$H182)</f>
        <v>0</v>
      </c>
      <c r="N182" s="5">
        <f>SUMIFS('Dispatchable Retired'!I:I,'Dispatchable Retired'!$A:$A,Summary_CDP,'Dispatchable Retired'!$B:$B,IF($B$162="NEM","*",$B$162),'Dispatchable Retired'!$C:$C,$H182)</f>
        <v>0</v>
      </c>
      <c r="O182" s="5">
        <f>SUMIFS('Dispatchable Retired'!J:J,'Dispatchable Retired'!$A:$A,Summary_CDP,'Dispatchable Retired'!$B:$B,IF($B$162="NEM","*",$B$162),'Dispatchable Retired'!$C:$C,$H182)</f>
        <v>0</v>
      </c>
      <c r="P182" s="5">
        <f>SUMIFS('Dispatchable Retired'!K:K,'Dispatchable Retired'!$A:$A,Summary_CDP,'Dispatchable Retired'!$B:$B,IF($B$162="NEM","*",$B$162),'Dispatchable Retired'!$C:$C,$H182)</f>
        <v>-382.50000795</v>
      </c>
      <c r="Q182" s="5">
        <f>SUMIFS('Dispatchable Retired'!L:L,'Dispatchable Retired'!$A:$A,Summary_CDP,'Dispatchable Retired'!$B:$B,IF($B$162="NEM","*",$B$162),'Dispatchable Retired'!$C:$C,$H182)</f>
        <v>-382.50000795</v>
      </c>
      <c r="R182" s="5">
        <f>SUMIFS('Dispatchable Retired'!M:M,'Dispatchable Retired'!$A:$A,Summary_CDP,'Dispatchable Retired'!$B:$B,IF($B$162="NEM","*",$B$162),'Dispatchable Retired'!$C:$C,$H182)</f>
        <v>-622.16000799000005</v>
      </c>
      <c r="S182" s="5">
        <f>SUMIFS('Dispatchable Retired'!N:N,'Dispatchable Retired'!$A:$A,Summary_CDP,'Dispatchable Retired'!$B:$B,IF($B$162="NEM","*",$B$162),'Dispatchable Retired'!$C:$C,$H182)</f>
        <v>-1084.1600080000001</v>
      </c>
      <c r="T182" s="5">
        <f>SUMIFS('Dispatchable Retired'!O:O,'Dispatchable Retired'!$A:$A,Summary_CDP,'Dispatchable Retired'!$B:$B,IF($B$162="NEM","*",$B$162),'Dispatchable Retired'!$C:$C,$H182)</f>
        <v>-1201.1600079999998</v>
      </c>
      <c r="U182" s="5">
        <f>SUMIFS('Dispatchable Retired'!P:P,'Dispatchable Retired'!$A:$A,Summary_CDP,'Dispatchable Retired'!$B:$B,IF($B$162="NEM","*",$B$162),'Dispatchable Retired'!$C:$C,$H182)</f>
        <v>-1281.1600079999998</v>
      </c>
      <c r="V182" s="5">
        <f>SUMIFS('Dispatchable Retired'!Q:Q,'Dispatchable Retired'!$A:$A,Summary_CDP,'Dispatchable Retired'!$B:$B,IF($B$162="NEM","*",$B$162),'Dispatchable Retired'!$C:$C,$H182)</f>
        <v>-1281.1600079999998</v>
      </c>
      <c r="W182" s="5">
        <f>SUMIFS('Dispatchable Retired'!R:R,'Dispatchable Retired'!$A:$A,Summary_CDP,'Dispatchable Retired'!$B:$B,IF($B$162="NEM","*",$B$162),'Dispatchable Retired'!$C:$C,$H182)</f>
        <v>-1281.1600360599998</v>
      </c>
      <c r="X182" s="5">
        <f>SUMIFS('Dispatchable Retired'!S:S,'Dispatchable Retired'!$A:$A,Summary_CDP,'Dispatchable Retired'!$B:$B,IF($B$162="NEM","*",$B$162),'Dispatchable Retired'!$C:$C,$H182)</f>
        <v>-1281.1600360599998</v>
      </c>
      <c r="Y182" s="5">
        <f>SUMIFS('Dispatchable Retired'!T:T,'Dispatchable Retired'!$A:$A,Summary_CDP,'Dispatchable Retired'!$B:$B,IF($B$162="NEM","*",$B$162),'Dispatchable Retired'!$C:$C,$H182)</f>
        <v>-1721.1600360599998</v>
      </c>
      <c r="Z182" s="5">
        <f>SUMIFS('Dispatchable Retired'!U:U,'Dispatchable Retired'!$A:$A,Summary_CDP,'Dispatchable Retired'!$B:$B,IF($B$162="NEM","*",$B$162),'Dispatchable Retired'!$C:$C,$H182)</f>
        <v>-1841.1600360599998</v>
      </c>
      <c r="AA182" s="5">
        <f>SUMIFS('Dispatchable Retired'!V:V,'Dispatchable Retired'!$A:$A,Summary_CDP,'Dispatchable Retired'!$B:$B,IF($B$162="NEM","*",$B$162),'Dispatchable Retired'!$C:$C,$H182)</f>
        <v>-1841.1600360599998</v>
      </c>
      <c r="AB182" s="5">
        <f>SUMIFS('Dispatchable Retired'!W:W,'Dispatchable Retired'!$A:$A,Summary_CDP,'Dispatchable Retired'!$B:$B,IF($B$162="NEM","*",$B$162),'Dispatchable Retired'!$C:$C,$H182)</f>
        <v>-1935.1600360599998</v>
      </c>
      <c r="AC182" s="5">
        <f>SUMIFS('Dispatchable Retired'!X:X,'Dispatchable Retired'!$A:$A,Summary_CDP,'Dispatchable Retired'!$B:$B,IF($B$162="NEM","*",$B$162),'Dispatchable Retired'!$C:$C,$H182)</f>
        <v>-1935.1600360599998</v>
      </c>
      <c r="AD182" s="5">
        <f>SUMIFS('Dispatchable Retired'!Y:Y,'Dispatchable Retired'!$A:$A,Summary_CDP,'Dispatchable Retired'!$B:$B,IF($B$162="NEM","*",$B$162),'Dispatchable Retired'!$C:$C,$H182)</f>
        <v>-3253.6590458600003</v>
      </c>
      <c r="AE182" s="5">
        <f>SUMIFS('Dispatchable Retired'!Z:Z,'Dispatchable Retired'!$A:$A,Summary_CDP,'Dispatchable Retired'!$B:$B,IF($B$162="NEM","*",$B$162),'Dispatchable Retired'!$C:$C,$H182)</f>
        <v>-3376.8590458600002</v>
      </c>
      <c r="AF182" s="5">
        <f>SUMIFS('Dispatchable Retired'!AA:AA,'Dispatchable Retired'!$A:$A,Summary_CDP,'Dispatchable Retired'!$B:$B,IF($B$162="NEM","*",$B$162),'Dispatchable Retired'!$C:$C,$H182)</f>
        <v>-4079.8590458600002</v>
      </c>
      <c r="AG182" s="5">
        <f>SUMIFS('Dispatchable Retired'!AB:AB,'Dispatchable Retired'!$A:$A,Summary_CDP,'Dispatchable Retired'!$B:$B,IF($B$162="NEM","*",$B$162),'Dispatchable Retired'!$C:$C,$H182)</f>
        <v>-4663.8590458600002</v>
      </c>
      <c r="AH182" s="5">
        <f>SUMIFS('Dispatchable Retired'!AC:AC,'Dispatchable Retired'!$A:$A,Summary_CDP,'Dispatchable Retired'!$B:$B,IF($B$162="NEM","*",$B$162),'Dispatchable Retired'!$C:$C,$H182)</f>
        <v>-4663.8590458600002</v>
      </c>
      <c r="AI182" s="5">
        <f>SUMIFS('Dispatchable Retired'!AD:AD,'Dispatchable Retired'!$A:$A,Summary_CDP,'Dispatchable Retired'!$B:$B,IF($B$162="NEM","*",$B$162),'Dispatchable Retired'!$C:$C,$H182)</f>
        <v>-5182.8590458600002</v>
      </c>
      <c r="AJ182" s="5">
        <f>SUMIFS('Dispatchable Retired'!AE:AE,'Dispatchable Retired'!$A:$A,Summary_CDP,'Dispatchable Retired'!$B:$B,IF($B$162="NEM","*",$B$162),'Dispatchable Retired'!$C:$C,$H182)</f>
        <v>-5624.05904586</v>
      </c>
    </row>
    <row r="183" spans="1:36" ht="15" customHeight="1">
      <c r="H183" s="9" t="s">
        <v>136</v>
      </c>
      <c r="I183" s="5">
        <f>SUMIFS('Dispatchable Retired'!D:D,'Dispatchable Retired'!$A:$A,Summary_CDP,'Dispatchable Retired'!$B:$B,IF($B$162="NEM","*",$B$162),'Dispatchable Retired'!$C:$C,$H183)</f>
        <v>0</v>
      </c>
      <c r="J183" s="5">
        <f>SUMIFS('Dispatchable Retired'!E:E,'Dispatchable Retired'!$A:$A,Summary_CDP,'Dispatchable Retired'!$B:$B,IF($B$162="NEM","*",$B$162),'Dispatchable Retired'!$C:$C,$H183)</f>
        <v>0</v>
      </c>
      <c r="K183" s="5">
        <f>SUMIFS('Dispatchable Retired'!F:F,'Dispatchable Retired'!$A:$A,Summary_CDP,'Dispatchable Retired'!$B:$B,IF($B$162="NEM","*",$B$162),'Dispatchable Retired'!$C:$C,$H183)</f>
        <v>0</v>
      </c>
      <c r="L183" s="5">
        <f>SUMIFS('Dispatchable Retired'!G:G,'Dispatchable Retired'!$A:$A,Summary_CDP,'Dispatchable Retired'!$B:$B,IF($B$162="NEM","*",$B$162),'Dispatchable Retired'!$C:$C,$H183)</f>
        <v>0</v>
      </c>
      <c r="M183" s="5">
        <f>SUMIFS('Dispatchable Retired'!H:H,'Dispatchable Retired'!$A:$A,Summary_CDP,'Dispatchable Retired'!$B:$B,IF($B$162="NEM","*",$B$162),'Dispatchable Retired'!$C:$C,$H183)</f>
        <v>0</v>
      </c>
      <c r="N183" s="5">
        <f>SUMIFS('Dispatchable Retired'!I:I,'Dispatchable Retired'!$A:$A,Summary_CDP,'Dispatchable Retired'!$B:$B,IF($B$162="NEM","*",$B$162),'Dispatchable Retired'!$C:$C,$H183)</f>
        <v>0</v>
      </c>
      <c r="O183" s="5">
        <f>SUMIFS('Dispatchable Retired'!J:J,'Dispatchable Retired'!$A:$A,Summary_CDP,'Dispatchable Retired'!$B:$B,IF($B$162="NEM","*",$B$162),'Dispatchable Retired'!$C:$C,$H183)</f>
        <v>0</v>
      </c>
      <c r="P183" s="5">
        <f>SUMIFS('Dispatchable Retired'!K:K,'Dispatchable Retired'!$A:$A,Summary_CDP,'Dispatchable Retired'!$B:$B,IF($B$162="NEM","*",$B$162),'Dispatchable Retired'!$C:$C,$H183)</f>
        <v>0</v>
      </c>
      <c r="Q183" s="5">
        <f>SUMIFS('Dispatchable Retired'!L:L,'Dispatchable Retired'!$A:$A,Summary_CDP,'Dispatchable Retired'!$B:$B,IF($B$162="NEM","*",$B$162),'Dispatchable Retired'!$C:$C,$H183)</f>
        <v>0</v>
      </c>
      <c r="R183" s="5">
        <f>SUMIFS('Dispatchable Retired'!M:M,'Dispatchable Retired'!$A:$A,Summary_CDP,'Dispatchable Retired'!$B:$B,IF($B$162="NEM","*",$B$162),'Dispatchable Retired'!$C:$C,$H183)</f>
        <v>0</v>
      </c>
      <c r="S183" s="5">
        <f>SUMIFS('Dispatchable Retired'!N:N,'Dispatchable Retired'!$A:$A,Summary_CDP,'Dispatchable Retired'!$B:$B,IF($B$162="NEM","*",$B$162),'Dispatchable Retired'!$C:$C,$H183)</f>
        <v>0</v>
      </c>
      <c r="T183" s="5">
        <f>SUMIFS('Dispatchable Retired'!O:O,'Dispatchable Retired'!$A:$A,Summary_CDP,'Dispatchable Retired'!$B:$B,IF($B$162="NEM","*",$B$162),'Dispatchable Retired'!$C:$C,$H183)</f>
        <v>0</v>
      </c>
      <c r="U183" s="5">
        <f>SUMIFS('Dispatchable Retired'!P:P,'Dispatchable Retired'!$A:$A,Summary_CDP,'Dispatchable Retired'!$B:$B,IF($B$162="NEM","*",$B$162),'Dispatchable Retired'!$C:$C,$H183)</f>
        <v>0</v>
      </c>
      <c r="V183" s="5">
        <f>SUMIFS('Dispatchable Retired'!Q:Q,'Dispatchable Retired'!$A:$A,Summary_CDP,'Dispatchable Retired'!$B:$B,IF($B$162="NEM","*",$B$162),'Dispatchable Retired'!$C:$C,$H183)</f>
        <v>0</v>
      </c>
      <c r="W183" s="5">
        <f>SUMIFS('Dispatchable Retired'!R:R,'Dispatchable Retired'!$A:$A,Summary_CDP,'Dispatchable Retired'!$B:$B,IF($B$162="NEM","*",$B$162),'Dispatchable Retired'!$C:$C,$H183)</f>
        <v>-86.4</v>
      </c>
      <c r="X183" s="5">
        <f>SUMIFS('Dispatchable Retired'!S:S,'Dispatchable Retired'!$A:$A,Summary_CDP,'Dispatchable Retired'!$B:$B,IF($B$162="NEM","*",$B$162),'Dispatchable Retired'!$C:$C,$H183)</f>
        <v>-86.4</v>
      </c>
      <c r="Y183" s="5">
        <f>SUMIFS('Dispatchable Retired'!T:T,'Dispatchable Retired'!$A:$A,Summary_CDP,'Dispatchable Retired'!$B:$B,IF($B$162="NEM","*",$B$162),'Dispatchable Retired'!$C:$C,$H183)</f>
        <v>-86.4</v>
      </c>
      <c r="Z183" s="5">
        <f>SUMIFS('Dispatchable Retired'!U:U,'Dispatchable Retired'!$A:$A,Summary_CDP,'Dispatchable Retired'!$B:$B,IF($B$162="NEM","*",$B$162),'Dispatchable Retired'!$C:$C,$H183)</f>
        <v>-86.4</v>
      </c>
      <c r="AA183" s="5">
        <f>SUMIFS('Dispatchable Retired'!V:V,'Dispatchable Retired'!$A:$A,Summary_CDP,'Dispatchable Retired'!$B:$B,IF($B$162="NEM","*",$B$162),'Dispatchable Retired'!$C:$C,$H183)</f>
        <v>-86.4</v>
      </c>
      <c r="AB183" s="5">
        <f>SUMIFS('Dispatchable Retired'!W:W,'Dispatchable Retired'!$A:$A,Summary_CDP,'Dispatchable Retired'!$B:$B,IF($B$162="NEM","*",$B$162),'Dispatchable Retired'!$C:$C,$H183)</f>
        <v>-152.4</v>
      </c>
      <c r="AC183" s="5">
        <f>SUMIFS('Dispatchable Retired'!X:X,'Dispatchable Retired'!$A:$A,Summary_CDP,'Dispatchable Retired'!$B:$B,IF($B$162="NEM","*",$B$162),'Dispatchable Retired'!$C:$C,$H183)</f>
        <v>-152.4</v>
      </c>
      <c r="AD183" s="5">
        <f>SUMIFS('Dispatchable Retired'!Y:Y,'Dispatchable Retired'!$A:$A,Summary_CDP,'Dispatchable Retired'!$B:$B,IF($B$162="NEM","*",$B$162),'Dispatchable Retired'!$C:$C,$H183)</f>
        <v>-152.4</v>
      </c>
      <c r="AE183" s="5">
        <f>SUMIFS('Dispatchable Retired'!Z:Z,'Dispatchable Retired'!$A:$A,Summary_CDP,'Dispatchable Retired'!$B:$B,IF($B$162="NEM","*",$B$162),'Dispatchable Retired'!$C:$C,$H183)</f>
        <v>-152.4</v>
      </c>
      <c r="AF183" s="5">
        <f>SUMIFS('Dispatchable Retired'!AA:AA,'Dispatchable Retired'!$A:$A,Summary_CDP,'Dispatchable Retired'!$B:$B,IF($B$162="NEM","*",$B$162),'Dispatchable Retired'!$C:$C,$H183)</f>
        <v>-152.4</v>
      </c>
      <c r="AG183" s="5">
        <f>SUMIFS('Dispatchable Retired'!AB:AB,'Dispatchable Retired'!$A:$A,Summary_CDP,'Dispatchable Retired'!$B:$B,IF($B$162="NEM","*",$B$162),'Dispatchable Retired'!$C:$C,$H183)</f>
        <v>-152.4</v>
      </c>
      <c r="AH183" s="5">
        <f>SUMIFS('Dispatchable Retired'!AC:AC,'Dispatchable Retired'!$A:$A,Summary_CDP,'Dispatchable Retired'!$B:$B,IF($B$162="NEM","*",$B$162),'Dispatchable Retired'!$C:$C,$H183)</f>
        <v>-152.4</v>
      </c>
      <c r="AI183" s="5">
        <f>SUMIFS('Dispatchable Retired'!AD:AD,'Dispatchable Retired'!$A:$A,Summary_CDP,'Dispatchable Retired'!$B:$B,IF($B$162="NEM","*",$B$162),'Dispatchable Retired'!$C:$C,$H183)</f>
        <v>-152.4</v>
      </c>
      <c r="AJ183" s="5">
        <f>SUMIFS('Dispatchable Retired'!AE:AE,'Dispatchable Retired'!$A:$A,Summary_CDP,'Dispatchable Retired'!$B:$B,IF($B$162="NEM","*",$B$162),'Dispatchable Retired'!$C:$C,$H183)</f>
        <v>-152.4</v>
      </c>
    </row>
    <row r="184" spans="1:36" ht="15" customHeight="1">
      <c r="H184" s="9" t="s">
        <v>153</v>
      </c>
      <c r="I184" s="5">
        <f>SUMIFS('Dispatchable Retired'!D:D,'Dispatchable Retired'!$A:$A,Summary_CDP,'Dispatchable Retired'!$B:$B,IF($B$162="NEM","*",$B$162),'Dispatchable Retired'!$C:$C,$H184)</f>
        <v>0</v>
      </c>
      <c r="J184" s="5">
        <f>SUMIFS('Dispatchable Retired'!E:E,'Dispatchable Retired'!$A:$A,Summary_CDP,'Dispatchable Retired'!$B:$B,IF($B$162="NEM","*",$B$162),'Dispatchable Retired'!$C:$C,$H184)</f>
        <v>0</v>
      </c>
      <c r="K184" s="5">
        <f>SUMIFS('Dispatchable Retired'!F:F,'Dispatchable Retired'!$A:$A,Summary_CDP,'Dispatchable Retired'!$B:$B,IF($B$162="NEM","*",$B$162),'Dispatchable Retired'!$C:$C,$H184)</f>
        <v>0</v>
      </c>
      <c r="L184" s="5">
        <f>SUMIFS('Dispatchable Retired'!G:G,'Dispatchable Retired'!$A:$A,Summary_CDP,'Dispatchable Retired'!$B:$B,IF($B$162="NEM","*",$B$162),'Dispatchable Retired'!$C:$C,$H184)</f>
        <v>0</v>
      </c>
      <c r="M184" s="5">
        <f>SUMIFS('Dispatchable Retired'!H:H,'Dispatchable Retired'!$A:$A,Summary_CDP,'Dispatchable Retired'!$B:$B,IF($B$162="NEM","*",$B$162),'Dispatchable Retired'!$C:$C,$H184)</f>
        <v>0</v>
      </c>
      <c r="N184" s="5">
        <f>SUMIFS('Dispatchable Retired'!I:I,'Dispatchable Retired'!$A:$A,Summary_CDP,'Dispatchable Retired'!$B:$B,IF($B$162="NEM","*",$B$162),'Dispatchable Retired'!$C:$C,$H184)</f>
        <v>0</v>
      </c>
      <c r="O184" s="5">
        <f>SUMIFS('Dispatchable Retired'!J:J,'Dispatchable Retired'!$A:$A,Summary_CDP,'Dispatchable Retired'!$B:$B,IF($B$162="NEM","*",$B$162),'Dispatchable Retired'!$C:$C,$H184)</f>
        <v>0</v>
      </c>
      <c r="P184" s="5">
        <f>SUMIFS('Dispatchable Retired'!K:K,'Dispatchable Retired'!$A:$A,Summary_CDP,'Dispatchable Retired'!$B:$B,IF($B$162="NEM","*",$B$162),'Dispatchable Retired'!$C:$C,$H184)</f>
        <v>0</v>
      </c>
      <c r="Q184" s="5">
        <f>SUMIFS('Dispatchable Retired'!L:L,'Dispatchable Retired'!$A:$A,Summary_CDP,'Dispatchable Retired'!$B:$B,IF($B$162="NEM","*",$B$162),'Dispatchable Retired'!$C:$C,$H184)</f>
        <v>0</v>
      </c>
      <c r="R184" s="5">
        <f>SUMIFS('Dispatchable Retired'!M:M,'Dispatchable Retired'!$A:$A,Summary_CDP,'Dispatchable Retired'!$B:$B,IF($B$162="NEM","*",$B$162),'Dispatchable Retired'!$C:$C,$H184)</f>
        <v>0</v>
      </c>
      <c r="S184" s="5">
        <f>SUMIFS('Dispatchable Retired'!N:N,'Dispatchable Retired'!$A:$A,Summary_CDP,'Dispatchable Retired'!$B:$B,IF($B$162="NEM","*",$B$162),'Dispatchable Retired'!$C:$C,$H184)</f>
        <v>0</v>
      </c>
      <c r="T184" s="5">
        <f>SUMIFS('Dispatchable Retired'!O:O,'Dispatchable Retired'!$A:$A,Summary_CDP,'Dispatchable Retired'!$B:$B,IF($B$162="NEM","*",$B$162),'Dispatchable Retired'!$C:$C,$H184)</f>
        <v>0</v>
      </c>
      <c r="U184" s="5">
        <f>SUMIFS('Dispatchable Retired'!P:P,'Dispatchable Retired'!$A:$A,Summary_CDP,'Dispatchable Retired'!$B:$B,IF($B$162="NEM","*",$B$162),'Dispatchable Retired'!$C:$C,$H184)</f>
        <v>0</v>
      </c>
      <c r="V184" s="5">
        <f>SUMIFS('Dispatchable Retired'!Q:Q,'Dispatchable Retired'!$A:$A,Summary_CDP,'Dispatchable Retired'!$B:$B,IF($B$162="NEM","*",$B$162),'Dispatchable Retired'!$C:$C,$H184)</f>
        <v>0</v>
      </c>
      <c r="W184" s="5">
        <f>SUMIFS('Dispatchable Retired'!R:R,'Dispatchable Retired'!$A:$A,Summary_CDP,'Dispatchable Retired'!$B:$B,IF($B$162="NEM","*",$B$162),'Dispatchable Retired'!$C:$C,$H184)</f>
        <v>0</v>
      </c>
      <c r="X184" s="5">
        <f>SUMIFS('Dispatchable Retired'!S:S,'Dispatchable Retired'!$A:$A,Summary_CDP,'Dispatchable Retired'!$B:$B,IF($B$162="NEM","*",$B$162),'Dispatchable Retired'!$C:$C,$H184)</f>
        <v>0</v>
      </c>
      <c r="Y184" s="5">
        <f>SUMIFS('Dispatchable Retired'!T:T,'Dispatchable Retired'!$A:$A,Summary_CDP,'Dispatchable Retired'!$B:$B,IF($B$162="NEM","*",$B$162),'Dispatchable Retired'!$C:$C,$H184)</f>
        <v>0</v>
      </c>
      <c r="Z184" s="5">
        <f>SUMIFS('Dispatchable Retired'!U:U,'Dispatchable Retired'!$A:$A,Summary_CDP,'Dispatchable Retired'!$B:$B,IF($B$162="NEM","*",$B$162),'Dispatchable Retired'!$C:$C,$H184)</f>
        <v>0</v>
      </c>
      <c r="AA184" s="5">
        <f>SUMIFS('Dispatchable Retired'!V:V,'Dispatchable Retired'!$A:$A,Summary_CDP,'Dispatchable Retired'!$B:$B,IF($B$162="NEM","*",$B$162),'Dispatchable Retired'!$C:$C,$H184)</f>
        <v>0</v>
      </c>
      <c r="AB184" s="5">
        <f>SUMIFS('Dispatchable Retired'!W:W,'Dispatchable Retired'!$A:$A,Summary_CDP,'Dispatchable Retired'!$B:$B,IF($B$162="NEM","*",$B$162),'Dispatchable Retired'!$C:$C,$H184)</f>
        <v>0</v>
      </c>
      <c r="AC184" s="5">
        <f>SUMIFS('Dispatchable Retired'!X:X,'Dispatchable Retired'!$A:$A,Summary_CDP,'Dispatchable Retired'!$B:$B,IF($B$162="NEM","*",$B$162),'Dispatchable Retired'!$C:$C,$H184)</f>
        <v>0</v>
      </c>
      <c r="AD184" s="5">
        <f>SUMIFS('Dispatchable Retired'!Y:Y,'Dispatchable Retired'!$A:$A,Summary_CDP,'Dispatchable Retired'!$B:$B,IF($B$162="NEM","*",$B$162),'Dispatchable Retired'!$C:$C,$H184)</f>
        <v>0</v>
      </c>
      <c r="AE184" s="5">
        <f>SUMIFS('Dispatchable Retired'!Z:Z,'Dispatchable Retired'!$A:$A,Summary_CDP,'Dispatchable Retired'!$B:$B,IF($B$162="NEM","*",$B$162),'Dispatchable Retired'!$C:$C,$H184)</f>
        <v>0</v>
      </c>
      <c r="AF184" s="5">
        <f>SUMIFS('Dispatchable Retired'!AA:AA,'Dispatchable Retired'!$A:$A,Summary_CDP,'Dispatchable Retired'!$B:$B,IF($B$162="NEM","*",$B$162),'Dispatchable Retired'!$C:$C,$H184)</f>
        <v>0</v>
      </c>
      <c r="AG184" s="5">
        <f>SUMIFS('Dispatchable Retired'!AB:AB,'Dispatchable Retired'!$A:$A,Summary_CDP,'Dispatchable Retired'!$B:$B,IF($B$162="NEM","*",$B$162),'Dispatchable Retired'!$C:$C,$H184)</f>
        <v>0</v>
      </c>
      <c r="AH184" s="5">
        <f>SUMIFS('Dispatchable Retired'!AC:AC,'Dispatchable Retired'!$A:$A,Summary_CDP,'Dispatchable Retired'!$B:$B,IF($B$162="NEM","*",$B$162),'Dispatchable Retired'!$C:$C,$H184)</f>
        <v>0</v>
      </c>
      <c r="AI184" s="5">
        <f>SUMIFS('Dispatchable Retired'!AD:AD,'Dispatchable Retired'!$A:$A,Summary_CDP,'Dispatchable Retired'!$B:$B,IF($B$162="NEM","*",$B$162),'Dispatchable Retired'!$C:$C,$H184)</f>
        <v>0</v>
      </c>
      <c r="AJ184" s="5">
        <f>SUMIFS('Dispatchable Retired'!AE:AE,'Dispatchable Retired'!$A:$A,Summary_CDP,'Dispatchable Retired'!$B:$B,IF($B$162="NEM","*",$B$162),'Dispatchable Retired'!$C:$C,$H184)</f>
        <v>0</v>
      </c>
    </row>
    <row r="185" spans="1:36" ht="15" customHeight="1">
      <c r="H185" s="9" t="s">
        <v>154</v>
      </c>
      <c r="I185" s="5">
        <f>SUMIFS('Dispatchable Retired'!D:D,'Dispatchable Retired'!$A:$A,Summary_CDP,'Dispatchable Retired'!$B:$B,IF($B$162="NEM","*",$B$162),'Dispatchable Retired'!$C:$C,$H185)</f>
        <v>0</v>
      </c>
      <c r="J185" s="5">
        <f>SUMIFS('Dispatchable Retired'!E:E,'Dispatchable Retired'!$A:$A,Summary_CDP,'Dispatchable Retired'!$B:$B,IF($B$162="NEM","*",$B$162),'Dispatchable Retired'!$C:$C,$H185)</f>
        <v>0</v>
      </c>
      <c r="K185" s="5">
        <f>SUMIFS('Dispatchable Retired'!F:F,'Dispatchable Retired'!$A:$A,Summary_CDP,'Dispatchable Retired'!$B:$B,IF($B$162="NEM","*",$B$162),'Dispatchable Retired'!$C:$C,$H185)</f>
        <v>0</v>
      </c>
      <c r="L185" s="5">
        <f>SUMIFS('Dispatchable Retired'!G:G,'Dispatchable Retired'!$A:$A,Summary_CDP,'Dispatchable Retired'!$B:$B,IF($B$162="NEM","*",$B$162),'Dispatchable Retired'!$C:$C,$H185)</f>
        <v>0</v>
      </c>
      <c r="M185" s="5">
        <f>SUMIFS('Dispatchable Retired'!H:H,'Dispatchable Retired'!$A:$A,Summary_CDP,'Dispatchable Retired'!$B:$B,IF($B$162="NEM","*",$B$162),'Dispatchable Retired'!$C:$C,$H185)</f>
        <v>0</v>
      </c>
      <c r="N185" s="5">
        <f>SUMIFS('Dispatchable Retired'!I:I,'Dispatchable Retired'!$A:$A,Summary_CDP,'Dispatchable Retired'!$B:$B,IF($B$162="NEM","*",$B$162),'Dispatchable Retired'!$C:$C,$H185)</f>
        <v>0</v>
      </c>
      <c r="O185" s="5">
        <f>SUMIFS('Dispatchable Retired'!J:J,'Dispatchable Retired'!$A:$A,Summary_CDP,'Dispatchable Retired'!$B:$B,IF($B$162="NEM","*",$B$162),'Dispatchable Retired'!$C:$C,$H185)</f>
        <v>0</v>
      </c>
      <c r="P185" s="5">
        <f>SUMIFS('Dispatchable Retired'!K:K,'Dispatchable Retired'!$A:$A,Summary_CDP,'Dispatchable Retired'!$B:$B,IF($B$162="NEM","*",$B$162),'Dispatchable Retired'!$C:$C,$H185)</f>
        <v>0</v>
      </c>
      <c r="Q185" s="5">
        <f>SUMIFS('Dispatchable Retired'!L:L,'Dispatchable Retired'!$A:$A,Summary_CDP,'Dispatchable Retired'!$B:$B,IF($B$162="NEM","*",$B$162),'Dispatchable Retired'!$C:$C,$H185)</f>
        <v>0</v>
      </c>
      <c r="R185" s="5">
        <f>SUMIFS('Dispatchable Retired'!M:M,'Dispatchable Retired'!$A:$A,Summary_CDP,'Dispatchable Retired'!$B:$B,IF($B$162="NEM","*",$B$162),'Dispatchable Retired'!$C:$C,$H185)</f>
        <v>0</v>
      </c>
      <c r="S185" s="5">
        <f>SUMIFS('Dispatchable Retired'!N:N,'Dispatchable Retired'!$A:$A,Summary_CDP,'Dispatchable Retired'!$B:$B,IF($B$162="NEM","*",$B$162),'Dispatchable Retired'!$C:$C,$H185)</f>
        <v>0</v>
      </c>
      <c r="T185" s="5">
        <f>SUMIFS('Dispatchable Retired'!O:O,'Dispatchable Retired'!$A:$A,Summary_CDP,'Dispatchable Retired'!$B:$B,IF($B$162="NEM","*",$B$162),'Dispatchable Retired'!$C:$C,$H185)</f>
        <v>0</v>
      </c>
      <c r="U185" s="5">
        <f>SUMIFS('Dispatchable Retired'!P:P,'Dispatchable Retired'!$A:$A,Summary_CDP,'Dispatchable Retired'!$B:$B,IF($B$162="NEM","*",$B$162),'Dispatchable Retired'!$C:$C,$H185)</f>
        <v>0</v>
      </c>
      <c r="V185" s="5">
        <f>SUMIFS('Dispatchable Retired'!Q:Q,'Dispatchable Retired'!$A:$A,Summary_CDP,'Dispatchable Retired'!$B:$B,IF($B$162="NEM","*",$B$162),'Dispatchable Retired'!$C:$C,$H185)</f>
        <v>0</v>
      </c>
      <c r="W185" s="5">
        <f>SUMIFS('Dispatchable Retired'!R:R,'Dispatchable Retired'!$A:$A,Summary_CDP,'Dispatchable Retired'!$B:$B,IF($B$162="NEM","*",$B$162),'Dispatchable Retired'!$C:$C,$H185)</f>
        <v>0</v>
      </c>
      <c r="X185" s="5">
        <f>SUMIFS('Dispatchable Retired'!S:S,'Dispatchable Retired'!$A:$A,Summary_CDP,'Dispatchable Retired'!$B:$B,IF($B$162="NEM","*",$B$162),'Dispatchable Retired'!$C:$C,$H185)</f>
        <v>0</v>
      </c>
      <c r="Y185" s="5">
        <f>SUMIFS('Dispatchable Retired'!T:T,'Dispatchable Retired'!$A:$A,Summary_CDP,'Dispatchable Retired'!$B:$B,IF($B$162="NEM","*",$B$162),'Dispatchable Retired'!$C:$C,$H185)</f>
        <v>0</v>
      </c>
      <c r="Z185" s="5">
        <f>SUMIFS('Dispatchable Retired'!U:U,'Dispatchable Retired'!$A:$A,Summary_CDP,'Dispatchable Retired'!$B:$B,IF($B$162="NEM","*",$B$162),'Dispatchable Retired'!$C:$C,$H185)</f>
        <v>0</v>
      </c>
      <c r="AA185" s="5">
        <f>SUMIFS('Dispatchable Retired'!V:V,'Dispatchable Retired'!$A:$A,Summary_CDP,'Dispatchable Retired'!$B:$B,IF($B$162="NEM","*",$B$162),'Dispatchable Retired'!$C:$C,$H185)</f>
        <v>0</v>
      </c>
      <c r="AB185" s="5">
        <f>SUMIFS('Dispatchable Retired'!W:W,'Dispatchable Retired'!$A:$A,Summary_CDP,'Dispatchable Retired'!$B:$B,IF($B$162="NEM","*",$B$162),'Dispatchable Retired'!$C:$C,$H185)</f>
        <v>0</v>
      </c>
      <c r="AC185" s="5">
        <f>SUMIFS('Dispatchable Retired'!X:X,'Dispatchable Retired'!$A:$A,Summary_CDP,'Dispatchable Retired'!$B:$B,IF($B$162="NEM","*",$B$162),'Dispatchable Retired'!$C:$C,$H185)</f>
        <v>-5.4860000058397406E-5</v>
      </c>
      <c r="AD185" s="5">
        <f>SUMIFS('Dispatchable Retired'!Y:Y,'Dispatchable Retired'!$A:$A,Summary_CDP,'Dispatchable Retired'!$B:$B,IF($B$162="NEM","*",$B$162),'Dispatchable Retired'!$C:$C,$H185)</f>
        <v>-5.6800000005750891E-5</v>
      </c>
      <c r="AE185" s="5">
        <f>SUMIFS('Dispatchable Retired'!Z:Z,'Dispatchable Retired'!$A:$A,Summary_CDP,'Dispatchable Retired'!$B:$B,IF($B$162="NEM","*",$B$162),'Dispatchable Retired'!$C:$C,$H185)</f>
        <v>-599.9966784300002</v>
      </c>
      <c r="AF185" s="5">
        <f>SUMIFS('Dispatchable Retired'!AA:AA,'Dispatchable Retired'!$A:$A,Summary_CDP,'Dispatchable Retired'!$B:$B,IF($B$162="NEM","*",$B$162),'Dispatchable Retired'!$C:$C,$H185)</f>
        <v>-599.99668278000001</v>
      </c>
      <c r="AG185" s="5">
        <f>SUMIFS('Dispatchable Retired'!AB:AB,'Dispatchable Retired'!$A:$A,Summary_CDP,'Dispatchable Retired'!$B:$B,IF($B$162="NEM","*",$B$162),'Dispatchable Retired'!$C:$C,$H185)</f>
        <v>-1425.7382125099998</v>
      </c>
      <c r="AH185" s="5">
        <f>SUMIFS('Dispatchable Retired'!AC:AC,'Dispatchable Retired'!$A:$A,Summary_CDP,'Dispatchable Retired'!$B:$B,IF($B$162="NEM","*",$B$162),'Dispatchable Retired'!$C:$C,$H185)</f>
        <v>-1551.5040186000001</v>
      </c>
      <c r="AI185" s="5">
        <f>SUMIFS('Dispatchable Retired'!AD:AD,'Dispatchable Retired'!$A:$A,Summary_CDP,'Dispatchable Retired'!$B:$B,IF($B$162="NEM","*",$B$162),'Dispatchable Retired'!$C:$C,$H185)</f>
        <v>-1551.50402345</v>
      </c>
      <c r="AJ185" s="5">
        <f>SUMIFS('Dispatchable Retired'!AE:AE,'Dispatchable Retired'!$A:$A,Summary_CDP,'Dispatchable Retired'!$B:$B,IF($B$162="NEM","*",$B$162),'Dispatchable Retired'!$C:$C,$H185)</f>
        <v>-1680.9185432200004</v>
      </c>
    </row>
    <row r="186" spans="1:36" ht="15" customHeight="1">
      <c r="H186" s="9" t="s">
        <v>155</v>
      </c>
      <c r="I186" s="5">
        <f>SUMIFS('Dispatchable Retired'!D:D,'Dispatchable Retired'!$A:$A,Summary_CDP,'Dispatchable Retired'!$B:$B,IF($B$162="NEM","*",$B$162),'Dispatchable Retired'!$C:$C,$H186)</f>
        <v>0</v>
      </c>
      <c r="J186" s="5">
        <f>SUMIFS('Dispatchable Retired'!E:E,'Dispatchable Retired'!$A:$A,Summary_CDP,'Dispatchable Retired'!$B:$B,IF($B$162="NEM","*",$B$162),'Dispatchable Retired'!$C:$C,$H186)</f>
        <v>-1.0999999999999981</v>
      </c>
      <c r="K186" s="5">
        <f>SUMIFS('Dispatchable Retired'!F:F,'Dispatchable Retired'!$A:$A,Summary_CDP,'Dispatchable Retired'!$B:$B,IF($B$162="NEM","*",$B$162),'Dispatchable Retired'!$C:$C,$H186)</f>
        <v>-1.0999999999999981</v>
      </c>
      <c r="L186" s="5">
        <f>SUMIFS('Dispatchable Retired'!G:G,'Dispatchable Retired'!$A:$A,Summary_CDP,'Dispatchable Retired'!$B:$B,IF($B$162="NEM","*",$B$162),'Dispatchable Retired'!$C:$C,$H186)</f>
        <v>-1.0999999999999981</v>
      </c>
      <c r="M186" s="5">
        <f>SUMIFS('Dispatchable Retired'!H:H,'Dispatchable Retired'!$A:$A,Summary_CDP,'Dispatchable Retired'!$B:$B,IF($B$162="NEM","*",$B$162),'Dispatchable Retired'!$C:$C,$H186)</f>
        <v>-1.0999999999999981</v>
      </c>
      <c r="N186" s="5">
        <f>SUMIFS('Dispatchable Retired'!I:I,'Dispatchable Retired'!$A:$A,Summary_CDP,'Dispatchable Retired'!$B:$B,IF($B$162="NEM","*",$B$162),'Dispatchable Retired'!$C:$C,$H186)</f>
        <v>-2.1999999999999962</v>
      </c>
      <c r="O186" s="5">
        <f>SUMIFS('Dispatchable Retired'!J:J,'Dispatchable Retired'!$A:$A,Summary_CDP,'Dispatchable Retired'!$B:$B,IF($B$162="NEM","*",$B$162),'Dispatchable Retired'!$C:$C,$H186)</f>
        <v>-2.1999999999999962</v>
      </c>
      <c r="P186" s="5">
        <f>SUMIFS('Dispatchable Retired'!K:K,'Dispatchable Retired'!$A:$A,Summary_CDP,'Dispatchable Retired'!$B:$B,IF($B$162="NEM","*",$B$162),'Dispatchable Retired'!$C:$C,$H186)</f>
        <v>-2.1999999999999962</v>
      </c>
      <c r="Q186" s="5">
        <f>SUMIFS('Dispatchable Retired'!L:L,'Dispatchable Retired'!$A:$A,Summary_CDP,'Dispatchable Retired'!$B:$B,IF($B$162="NEM","*",$B$162),'Dispatchable Retired'!$C:$C,$H186)</f>
        <v>-2.1999999999999962</v>
      </c>
      <c r="R186" s="5">
        <f>SUMIFS('Dispatchable Retired'!M:M,'Dispatchable Retired'!$A:$A,Summary_CDP,'Dispatchable Retired'!$B:$B,IF($B$162="NEM","*",$B$162),'Dispatchable Retired'!$C:$C,$H186)</f>
        <v>-2.1999999999999962</v>
      </c>
      <c r="S186" s="5">
        <f>SUMIFS('Dispatchable Retired'!N:N,'Dispatchable Retired'!$A:$A,Summary_CDP,'Dispatchable Retired'!$B:$B,IF($B$162="NEM","*",$B$162),'Dispatchable Retired'!$C:$C,$H186)</f>
        <v>-3.299999999999994</v>
      </c>
      <c r="T186" s="5">
        <f>SUMIFS('Dispatchable Retired'!O:O,'Dispatchable Retired'!$A:$A,Summary_CDP,'Dispatchable Retired'!$B:$B,IF($B$162="NEM","*",$B$162),'Dispatchable Retired'!$C:$C,$H186)</f>
        <v>-3.299999999999994</v>
      </c>
      <c r="U186" s="5">
        <f>SUMIFS('Dispatchable Retired'!P:P,'Dispatchable Retired'!$A:$A,Summary_CDP,'Dispatchable Retired'!$B:$B,IF($B$162="NEM","*",$B$162),'Dispatchable Retired'!$C:$C,$H186)</f>
        <v>-4.3999999999999906</v>
      </c>
      <c r="V186" s="5">
        <f>SUMIFS('Dispatchable Retired'!Q:Q,'Dispatchable Retired'!$A:$A,Summary_CDP,'Dispatchable Retired'!$B:$B,IF($B$162="NEM","*",$B$162),'Dispatchable Retired'!$C:$C,$H186)</f>
        <v>-4.3999999999999906</v>
      </c>
      <c r="W186" s="5">
        <f>SUMIFS('Dispatchable Retired'!R:R,'Dispatchable Retired'!$A:$A,Summary_CDP,'Dispatchable Retired'!$B:$B,IF($B$162="NEM","*",$B$162),'Dispatchable Retired'!$C:$C,$H186)</f>
        <v>-4.3999999999999906</v>
      </c>
      <c r="X186" s="5">
        <f>SUMIFS('Dispatchable Retired'!S:S,'Dispatchable Retired'!$A:$A,Summary_CDP,'Dispatchable Retired'!$B:$B,IF($B$162="NEM","*",$B$162),'Dispatchable Retired'!$C:$C,$H186)</f>
        <v>-4.3999999999999906</v>
      </c>
      <c r="Y186" s="5">
        <f>SUMIFS('Dispatchable Retired'!T:T,'Dispatchable Retired'!$A:$A,Summary_CDP,'Dispatchable Retired'!$B:$B,IF($B$162="NEM","*",$B$162),'Dispatchable Retired'!$C:$C,$H186)</f>
        <v>-5.4999999999999893</v>
      </c>
      <c r="Z186" s="5">
        <f>SUMIFS('Dispatchable Retired'!U:U,'Dispatchable Retired'!$A:$A,Summary_CDP,'Dispatchable Retired'!$B:$B,IF($B$162="NEM","*",$B$162),'Dispatchable Retired'!$C:$C,$H186)</f>
        <v>-5.4999999999999893</v>
      </c>
      <c r="AA186" s="5">
        <f>SUMIFS('Dispatchable Retired'!V:V,'Dispatchable Retired'!$A:$A,Summary_CDP,'Dispatchable Retired'!$B:$B,IF($B$162="NEM","*",$B$162),'Dispatchable Retired'!$C:$C,$H186)</f>
        <v>-5.4999999999999893</v>
      </c>
      <c r="AB186" s="5">
        <f>SUMIFS('Dispatchable Retired'!W:W,'Dispatchable Retired'!$A:$A,Summary_CDP,'Dispatchable Retired'!$B:$B,IF($B$162="NEM","*",$B$162),'Dispatchable Retired'!$C:$C,$H186)</f>
        <v>-5.4999999999999893</v>
      </c>
      <c r="AC186" s="5">
        <f>SUMIFS('Dispatchable Retired'!X:X,'Dispatchable Retired'!$A:$A,Summary_CDP,'Dispatchable Retired'!$B:$B,IF($B$162="NEM","*",$B$162),'Dispatchable Retired'!$C:$C,$H186)</f>
        <v>-5.5000054999999897</v>
      </c>
      <c r="AD186" s="5">
        <f>SUMIFS('Dispatchable Retired'!Y:Y,'Dispatchable Retired'!$A:$A,Summary_CDP,'Dispatchable Retired'!$B:$B,IF($B$162="NEM","*",$B$162),'Dispatchable Retired'!$C:$C,$H186)</f>
        <v>-6.6000054999999875</v>
      </c>
      <c r="AE186" s="5">
        <f>SUMIFS('Dispatchable Retired'!Z:Z,'Dispatchable Retired'!$A:$A,Summary_CDP,'Dispatchable Retired'!$B:$B,IF($B$162="NEM","*",$B$162),'Dispatchable Retired'!$C:$C,$H186)</f>
        <v>-8.7000054999999872</v>
      </c>
      <c r="AF186" s="5">
        <f>SUMIFS('Dispatchable Retired'!AA:AA,'Dispatchable Retired'!$A:$A,Summary_CDP,'Dispatchable Retired'!$B:$B,IF($B$162="NEM","*",$B$162),'Dispatchable Retired'!$C:$C,$H186)</f>
        <v>-9.800005499999985</v>
      </c>
      <c r="AG186" s="5">
        <f>SUMIFS('Dispatchable Retired'!AB:AB,'Dispatchable Retired'!$A:$A,Summary_CDP,'Dispatchable Retired'!$B:$B,IF($B$162="NEM","*",$B$162),'Dispatchable Retired'!$C:$C,$H186)</f>
        <v>-9.800005499999985</v>
      </c>
      <c r="AH186" s="5">
        <f>SUMIFS('Dispatchable Retired'!AC:AC,'Dispatchable Retired'!$A:$A,Summary_CDP,'Dispatchable Retired'!$B:$B,IF($B$162="NEM","*",$B$162),'Dispatchable Retired'!$C:$C,$H186)</f>
        <v>-9.800005499999985</v>
      </c>
      <c r="AI186" s="5">
        <f>SUMIFS('Dispatchable Retired'!AD:AD,'Dispatchable Retired'!$A:$A,Summary_CDP,'Dispatchable Retired'!$B:$B,IF($B$162="NEM","*",$B$162),'Dispatchable Retired'!$C:$C,$H186)</f>
        <v>-9.800005499999985</v>
      </c>
      <c r="AJ186" s="5">
        <f>SUMIFS('Dispatchable Retired'!AE:AE,'Dispatchable Retired'!$A:$A,Summary_CDP,'Dispatchable Retired'!$B:$B,IF($B$162="NEM","*",$B$162),'Dispatchable Retired'!$C:$C,$H186)</f>
        <v>-9.8000074799999854</v>
      </c>
    </row>
    <row r="187" spans="1:36" ht="15" customHeight="1">
      <c r="H187" s="9" t="s">
        <v>138</v>
      </c>
      <c r="I187" s="5">
        <f>SUMIFS('Dispatchable Retired'!D:D,'Dispatchable Retired'!$A:$A,Summary_CDP,'Dispatchable Retired'!$B:$B,IF($B$162="NEM","*",$B$162),'Dispatchable Retired'!$C:$C,$H187)</f>
        <v>0</v>
      </c>
      <c r="J187" s="5">
        <f>SUMIFS('Dispatchable Retired'!E:E,'Dispatchable Retired'!$A:$A,Summary_CDP,'Dispatchable Retired'!$B:$B,IF($B$162="NEM","*",$B$162),'Dispatchable Retired'!$C:$C,$H187)</f>
        <v>0</v>
      </c>
      <c r="K187" s="5">
        <f>SUMIFS('Dispatchable Retired'!F:F,'Dispatchable Retired'!$A:$A,Summary_CDP,'Dispatchable Retired'!$B:$B,IF($B$162="NEM","*",$B$162),'Dispatchable Retired'!$C:$C,$H187)</f>
        <v>0</v>
      </c>
      <c r="L187" s="5">
        <f>SUMIFS('Dispatchable Retired'!G:G,'Dispatchable Retired'!$A:$A,Summary_CDP,'Dispatchable Retired'!$B:$B,IF($B$162="NEM","*",$B$162),'Dispatchable Retired'!$C:$C,$H187)</f>
        <v>0</v>
      </c>
      <c r="M187" s="5">
        <f>SUMIFS('Dispatchable Retired'!H:H,'Dispatchable Retired'!$A:$A,Summary_CDP,'Dispatchable Retired'!$B:$B,IF($B$162="NEM","*",$B$162),'Dispatchable Retired'!$C:$C,$H187)</f>
        <v>0</v>
      </c>
      <c r="N187" s="5">
        <f>SUMIFS('Dispatchable Retired'!I:I,'Dispatchable Retired'!$A:$A,Summary_CDP,'Dispatchable Retired'!$B:$B,IF($B$162="NEM","*",$B$162),'Dispatchable Retired'!$C:$C,$H187)</f>
        <v>0</v>
      </c>
      <c r="O187" s="5">
        <f>SUMIFS('Dispatchable Retired'!J:J,'Dispatchable Retired'!$A:$A,Summary_CDP,'Dispatchable Retired'!$B:$B,IF($B$162="NEM","*",$B$162),'Dispatchable Retired'!$C:$C,$H187)</f>
        <v>0</v>
      </c>
      <c r="P187" s="5">
        <f>SUMIFS('Dispatchable Retired'!K:K,'Dispatchable Retired'!$A:$A,Summary_CDP,'Dispatchable Retired'!$B:$B,IF($B$162="NEM","*",$B$162),'Dispatchable Retired'!$C:$C,$H187)</f>
        <v>0</v>
      </c>
      <c r="Q187" s="5">
        <f>SUMIFS('Dispatchable Retired'!L:L,'Dispatchable Retired'!$A:$A,Summary_CDP,'Dispatchable Retired'!$B:$B,IF($B$162="NEM","*",$B$162),'Dispatchable Retired'!$C:$C,$H187)</f>
        <v>0</v>
      </c>
      <c r="R187" s="5">
        <f>SUMIFS('Dispatchable Retired'!M:M,'Dispatchable Retired'!$A:$A,Summary_CDP,'Dispatchable Retired'!$B:$B,IF($B$162="NEM","*",$B$162),'Dispatchable Retired'!$C:$C,$H187)</f>
        <v>0</v>
      </c>
      <c r="S187" s="5">
        <f>SUMIFS('Dispatchable Retired'!N:N,'Dispatchable Retired'!$A:$A,Summary_CDP,'Dispatchable Retired'!$B:$B,IF($B$162="NEM","*",$B$162),'Dispatchable Retired'!$C:$C,$H187)</f>
        <v>0</v>
      </c>
      <c r="T187" s="5">
        <f>SUMIFS('Dispatchable Retired'!O:O,'Dispatchable Retired'!$A:$A,Summary_CDP,'Dispatchable Retired'!$B:$B,IF($B$162="NEM","*",$B$162),'Dispatchable Retired'!$C:$C,$H187)</f>
        <v>0</v>
      </c>
      <c r="U187" s="5">
        <f>SUMIFS('Dispatchable Retired'!P:P,'Dispatchable Retired'!$A:$A,Summary_CDP,'Dispatchable Retired'!$B:$B,IF($B$162="NEM","*",$B$162),'Dispatchable Retired'!$C:$C,$H187)</f>
        <v>0</v>
      </c>
      <c r="V187" s="5">
        <f>SUMIFS('Dispatchable Retired'!Q:Q,'Dispatchable Retired'!$A:$A,Summary_CDP,'Dispatchable Retired'!$B:$B,IF($B$162="NEM","*",$B$162),'Dispatchable Retired'!$C:$C,$H187)</f>
        <v>0</v>
      </c>
      <c r="W187" s="5">
        <f>SUMIFS('Dispatchable Retired'!R:R,'Dispatchable Retired'!$A:$A,Summary_CDP,'Dispatchable Retired'!$B:$B,IF($B$162="NEM","*",$B$162),'Dispatchable Retired'!$C:$C,$H187)</f>
        <v>0</v>
      </c>
      <c r="X187" s="5">
        <f>SUMIFS('Dispatchable Retired'!S:S,'Dispatchable Retired'!$A:$A,Summary_CDP,'Dispatchable Retired'!$B:$B,IF($B$162="NEM","*",$B$162),'Dispatchable Retired'!$C:$C,$H187)</f>
        <v>0</v>
      </c>
      <c r="Y187" s="5">
        <f>SUMIFS('Dispatchable Retired'!T:T,'Dispatchable Retired'!$A:$A,Summary_CDP,'Dispatchable Retired'!$B:$B,IF($B$162="NEM","*",$B$162),'Dispatchable Retired'!$C:$C,$H187)</f>
        <v>0</v>
      </c>
      <c r="Z187" s="5">
        <f>SUMIFS('Dispatchable Retired'!U:U,'Dispatchable Retired'!$A:$A,Summary_CDP,'Dispatchable Retired'!$B:$B,IF($B$162="NEM","*",$B$162),'Dispatchable Retired'!$C:$C,$H187)</f>
        <v>0</v>
      </c>
      <c r="AA187" s="5">
        <f>SUMIFS('Dispatchable Retired'!V:V,'Dispatchable Retired'!$A:$A,Summary_CDP,'Dispatchable Retired'!$B:$B,IF($B$162="NEM","*",$B$162),'Dispatchable Retired'!$C:$C,$H187)</f>
        <v>0</v>
      </c>
      <c r="AB187" s="5">
        <f>SUMIFS('Dispatchable Retired'!W:W,'Dispatchable Retired'!$A:$A,Summary_CDP,'Dispatchable Retired'!$B:$B,IF($B$162="NEM","*",$B$162),'Dispatchable Retired'!$C:$C,$H187)</f>
        <v>0</v>
      </c>
      <c r="AC187" s="5">
        <f>SUMIFS('Dispatchable Retired'!X:X,'Dispatchable Retired'!$A:$A,Summary_CDP,'Dispatchable Retired'!$B:$B,IF($B$162="NEM","*",$B$162),'Dispatchable Retired'!$C:$C,$H187)</f>
        <v>0</v>
      </c>
      <c r="AD187" s="5">
        <f>SUMIFS('Dispatchable Retired'!Y:Y,'Dispatchable Retired'!$A:$A,Summary_CDP,'Dispatchable Retired'!$B:$B,IF($B$162="NEM","*",$B$162),'Dispatchable Retired'!$C:$C,$H187)</f>
        <v>0</v>
      </c>
      <c r="AE187" s="5">
        <f>SUMIFS('Dispatchable Retired'!Z:Z,'Dispatchable Retired'!$A:$A,Summary_CDP,'Dispatchable Retired'!$B:$B,IF($B$162="NEM","*",$B$162),'Dispatchable Retired'!$C:$C,$H187)</f>
        <v>0</v>
      </c>
      <c r="AF187" s="5">
        <f>SUMIFS('Dispatchable Retired'!AA:AA,'Dispatchable Retired'!$A:$A,Summary_CDP,'Dispatchable Retired'!$B:$B,IF($B$162="NEM","*",$B$162),'Dispatchable Retired'!$C:$C,$H187)</f>
        <v>0</v>
      </c>
      <c r="AG187" s="5">
        <f>SUMIFS('Dispatchable Retired'!AB:AB,'Dispatchable Retired'!$A:$A,Summary_CDP,'Dispatchable Retired'!$B:$B,IF($B$162="NEM","*",$B$162),'Dispatchable Retired'!$C:$C,$H187)</f>
        <v>0</v>
      </c>
      <c r="AH187" s="5">
        <f>SUMIFS('Dispatchable Retired'!AC:AC,'Dispatchable Retired'!$A:$A,Summary_CDP,'Dispatchable Retired'!$B:$B,IF($B$162="NEM","*",$B$162),'Dispatchable Retired'!$C:$C,$H187)</f>
        <v>0</v>
      </c>
      <c r="AI187" s="5">
        <f>SUMIFS('Dispatchable Retired'!AD:AD,'Dispatchable Retired'!$A:$A,Summary_CDP,'Dispatchable Retired'!$B:$B,IF($B$162="NEM","*",$B$162),'Dispatchable Retired'!$C:$C,$H187)</f>
        <v>0</v>
      </c>
      <c r="AJ187" s="5">
        <f>SUMIFS('Dispatchable Retired'!AE:AE,'Dispatchable Retired'!$A:$A,Summary_CDP,'Dispatchable Retired'!$B:$B,IF($B$162="NEM","*",$B$162),'Dispatchable Retired'!$C:$C,$H187)</f>
        <v>0</v>
      </c>
    </row>
    <row r="188" spans="1:36" ht="15" customHeight="1">
      <c r="H188" s="55" t="s">
        <v>159</v>
      </c>
    </row>
    <row r="189" spans="1:36" ht="15" customHeight="1">
      <c r="H189" s="55"/>
    </row>
    <row r="190" spans="1:36" ht="15" customHeight="1">
      <c r="H190" s="54"/>
    </row>
    <row r="191" spans="1:36" s="51" customFormat="1" ht="24" customHeight="1" thickBot="1">
      <c r="A191" s="49" t="s">
        <v>160</v>
      </c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</row>
    <row r="192" spans="1:36" ht="15" customHeight="1" thickTop="1"/>
    <row r="194" spans="8:37" ht="15" customHeight="1">
      <c r="H194" t="s">
        <v>161</v>
      </c>
      <c r="I194" s="8" t="s">
        <v>162</v>
      </c>
      <c r="J194" s="8" t="s">
        <v>90</v>
      </c>
      <c r="K194" s="8" t="s">
        <v>91</v>
      </c>
      <c r="L194" s="8" t="s">
        <v>92</v>
      </c>
      <c r="M194" s="8" t="s">
        <v>93</v>
      </c>
      <c r="N194" s="8" t="s">
        <v>94</v>
      </c>
      <c r="O194" s="8" t="s">
        <v>95</v>
      </c>
      <c r="P194" s="8" t="s">
        <v>96</v>
      </c>
      <c r="Q194" s="8" t="s">
        <v>97</v>
      </c>
      <c r="R194" s="8" t="s">
        <v>98</v>
      </c>
      <c r="S194" s="8" t="s">
        <v>99</v>
      </c>
      <c r="T194" s="8" t="s">
        <v>100</v>
      </c>
      <c r="U194" s="8" t="s">
        <v>101</v>
      </c>
      <c r="V194" s="8" t="s">
        <v>102</v>
      </c>
      <c r="W194" s="8" t="s">
        <v>103</v>
      </c>
      <c r="X194" s="8" t="s">
        <v>104</v>
      </c>
      <c r="Y194" s="8" t="s">
        <v>105</v>
      </c>
      <c r="Z194" s="8" t="s">
        <v>106</v>
      </c>
      <c r="AA194" s="8" t="s">
        <v>107</v>
      </c>
      <c r="AB194" s="8" t="s">
        <v>108</v>
      </c>
      <c r="AC194" s="8" t="s">
        <v>109</v>
      </c>
      <c r="AD194" s="8" t="s">
        <v>110</v>
      </c>
      <c r="AE194" s="8" t="s">
        <v>111</v>
      </c>
      <c r="AF194" s="8" t="s">
        <v>112</v>
      </c>
      <c r="AG194" s="8" t="s">
        <v>113</v>
      </c>
      <c r="AH194" s="8" t="s">
        <v>114</v>
      </c>
      <c r="AI194" s="8" t="s">
        <v>115</v>
      </c>
      <c r="AJ194" s="8" t="s">
        <v>116</v>
      </c>
      <c r="AK194" s="8" t="s">
        <v>117</v>
      </c>
    </row>
    <row r="195" spans="8:37" ht="15" customHeight="1">
      <c r="H195" s="25" t="str">
        <f>Summary_CDP</f>
        <v>CDP5</v>
      </c>
      <c r="I195" s="5">
        <f>SUM(J195:AK195)</f>
        <v>1588.9725320741709</v>
      </c>
      <c r="J195" s="5">
        <f>SUMIFS(Emissions!D:D,Emissions!$A:$A,Summary_CDP)</f>
        <v>109.79583781397869</v>
      </c>
      <c r="K195" s="5">
        <f>SUMIFS(Emissions!E:E,Emissions!$A:$A,Summary_CDP)</f>
        <v>101.8319664101096</v>
      </c>
      <c r="L195" s="5">
        <f>SUMIFS(Emissions!F:F,Emissions!$A:$A,Summary_CDP)</f>
        <v>100.4352725380207</v>
      </c>
      <c r="M195" s="5">
        <f>SUMIFS(Emissions!G:G,Emissions!$A:$A,Summary_CDP)</f>
        <v>98.001976827999528</v>
      </c>
      <c r="N195" s="5">
        <f>SUMIFS(Emissions!H:H,Emissions!$A:$A,Summary_CDP)</f>
        <v>91.453029823596651</v>
      </c>
      <c r="O195" s="5">
        <f>SUMIFS(Emissions!I:I,Emissions!$A:$A,Summary_CDP)</f>
        <v>78.69772540182511</v>
      </c>
      <c r="P195" s="5">
        <f>SUMIFS(Emissions!J:J,Emissions!$A:$A,Summary_CDP)</f>
        <v>77.184633905387642</v>
      </c>
      <c r="Q195" s="5">
        <f>SUMIFS(Emissions!K:K,Emissions!$A:$A,Summary_CDP)</f>
        <v>72.712527818102956</v>
      </c>
      <c r="R195" s="5">
        <f>SUMIFS(Emissions!L:L,Emissions!$A:$A,Summary_CDP)</f>
        <v>75.008476227400948</v>
      </c>
      <c r="S195" s="5">
        <f>SUMIFS(Emissions!M:M,Emissions!$A:$A,Summary_CDP)</f>
        <v>76.365928194809513</v>
      </c>
      <c r="T195" s="5">
        <f>SUMIFS(Emissions!N:N,Emissions!$A:$A,Summary_CDP)</f>
        <v>67.11967556955247</v>
      </c>
      <c r="U195" s="5">
        <f>SUMIFS(Emissions!O:O,Emissions!$A:$A,Summary_CDP)</f>
        <v>65.842216799330586</v>
      </c>
      <c r="V195" s="5">
        <f>SUMIFS(Emissions!P:P,Emissions!$A:$A,Summary_CDP)</f>
        <v>56.317278533340378</v>
      </c>
      <c r="W195" s="5">
        <f>SUMIFS(Emissions!Q:Q,Emissions!$A:$A,Summary_CDP)</f>
        <v>59.130963660153277</v>
      </c>
      <c r="X195" s="5">
        <f>SUMIFS(Emissions!R:R,Emissions!$A:$A,Summary_CDP)</f>
        <v>55.934765089334043</v>
      </c>
      <c r="Y195" s="5">
        <f>SUMIFS(Emissions!S:S,Emissions!$A:$A,Summary_CDP)</f>
        <v>54.116173648071673</v>
      </c>
      <c r="Z195" s="5">
        <f>SUMIFS(Emissions!T:T,Emissions!$A:$A,Summary_CDP)</f>
        <v>50.817005497104617</v>
      </c>
      <c r="AA195" s="5">
        <f>SUMIFS(Emissions!U:U,Emissions!$A:$A,Summary_CDP)</f>
        <v>45.411555407172493</v>
      </c>
      <c r="AB195" s="5">
        <f>SUMIFS(Emissions!V:V,Emissions!$A:$A,Summary_CDP)</f>
        <v>46.279584000648249</v>
      </c>
      <c r="AC195" s="5">
        <f>SUMIFS(Emissions!W:W,Emissions!$A:$A,Summary_CDP)</f>
        <v>39.448652636790513</v>
      </c>
      <c r="AD195" s="5">
        <f>SUMIFS(Emissions!X:X,Emissions!$A:$A,Summary_CDP)</f>
        <v>27.69438506953875</v>
      </c>
      <c r="AE195" s="5">
        <f>SUMIFS(Emissions!Y:Y,Emissions!$A:$A,Summary_CDP)</f>
        <v>23.737690053930731</v>
      </c>
      <c r="AF195" s="5">
        <f>SUMIFS(Emissions!Z:Z,Emissions!$A:$A,Summary_CDP)</f>
        <v>22.725681660417479</v>
      </c>
      <c r="AG195" s="5">
        <f>SUMIFS(Emissions!AA:AA,Emissions!$A:$A,Summary_CDP)</f>
        <v>22.307389603762999</v>
      </c>
      <c r="AH195" s="5">
        <f>SUMIFS(Emissions!AB:AB,Emissions!$A:$A,Summary_CDP)</f>
        <v>13.867953530472841</v>
      </c>
      <c r="AI195" s="5">
        <f>SUMIFS(Emissions!AC:AC,Emissions!$A:$A,Summary_CDP)</f>
        <v>16.383684433520049</v>
      </c>
      <c r="AJ195" s="5">
        <f>SUMIFS(Emissions!AD:AD,Emissions!$A:$A,Summary_CDP)</f>
        <v>22.380348071015732</v>
      </c>
      <c r="AK195" s="5">
        <f>SUMIFS(Emissions!AE:AE,Emissions!$A:$A,Summary_CDP)</f>
        <v>17.97015384878241</v>
      </c>
    </row>
    <row r="197" spans="8:37" ht="15" customHeight="1">
      <c r="I197" s="23"/>
      <c r="AC197" s="23"/>
    </row>
    <row r="200" spans="8:37" ht="15" customHeight="1">
      <c r="P200" s="22"/>
      <c r="Q200" s="22"/>
    </row>
    <row r="201" spans="8:37" ht="15" customHeight="1">
      <c r="J201" s="24"/>
      <c r="L201" s="24"/>
      <c r="P201" s="22"/>
      <c r="Q201" s="22"/>
    </row>
    <row r="202" spans="8:37" ht="15" customHeight="1">
      <c r="P202" s="22"/>
      <c r="Q202" s="22"/>
    </row>
    <row r="203" spans="8:37" ht="15" customHeight="1">
      <c r="K203" s="24"/>
      <c r="P203" s="22"/>
    </row>
    <row r="204" spans="8:37" ht="15" customHeight="1">
      <c r="P204" s="22"/>
    </row>
    <row r="205" spans="8:37" ht="15" customHeight="1">
      <c r="P205" s="22"/>
    </row>
    <row r="206" spans="8:37" ht="15" customHeight="1">
      <c r="P206" s="22"/>
    </row>
    <row r="207" spans="8:37" ht="15" customHeight="1">
      <c r="P207" s="22"/>
    </row>
    <row r="208" spans="8:37" ht="15" customHeight="1">
      <c r="P208" s="22"/>
    </row>
    <row r="209" spans="1:36" s="51" customFormat="1" ht="24" customHeight="1" thickBot="1">
      <c r="A209" s="49" t="str">
        <f>B210&amp;" imports and exports by year"</f>
        <v>NSW imports and exports by year</v>
      </c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</row>
    <row r="210" spans="1:36" ht="15" customHeight="1" thickTop="1">
      <c r="A210" s="11" t="s">
        <v>127</v>
      </c>
      <c r="B210" s="21" t="s">
        <v>163</v>
      </c>
    </row>
    <row r="212" spans="1:36" ht="15" customHeight="1">
      <c r="G212" s="11"/>
      <c r="H212" t="s">
        <v>164</v>
      </c>
      <c r="I212" s="8" t="s">
        <v>90</v>
      </c>
      <c r="J212" s="8" t="s">
        <v>91</v>
      </c>
      <c r="K212" s="8" t="s">
        <v>92</v>
      </c>
      <c r="L212" s="8" t="s">
        <v>93</v>
      </c>
      <c r="M212" s="8" t="s">
        <v>94</v>
      </c>
      <c r="N212" s="8" t="s">
        <v>95</v>
      </c>
      <c r="O212" s="8" t="s">
        <v>96</v>
      </c>
      <c r="P212" s="8" t="s">
        <v>97</v>
      </c>
      <c r="Q212" s="8" t="s">
        <v>98</v>
      </c>
      <c r="R212" s="8" t="s">
        <v>99</v>
      </c>
      <c r="S212" s="8" t="s">
        <v>100</v>
      </c>
      <c r="T212" s="8" t="s">
        <v>101</v>
      </c>
      <c r="U212" s="8" t="s">
        <v>102</v>
      </c>
      <c r="V212" s="8" t="s">
        <v>103</v>
      </c>
      <c r="W212" s="8" t="s">
        <v>104</v>
      </c>
      <c r="X212" s="8" t="s">
        <v>105</v>
      </c>
      <c r="Y212" s="8" t="s">
        <v>106</v>
      </c>
      <c r="Z212" s="8" t="s">
        <v>107</v>
      </c>
      <c r="AA212" s="8" t="s">
        <v>108</v>
      </c>
      <c r="AB212" s="8" t="s">
        <v>109</v>
      </c>
      <c r="AC212" s="8" t="s">
        <v>110</v>
      </c>
      <c r="AD212" s="8" t="s">
        <v>111</v>
      </c>
      <c r="AE212" s="8" t="s">
        <v>112</v>
      </c>
      <c r="AF212" s="8" t="s">
        <v>113</v>
      </c>
      <c r="AG212" s="8" t="s">
        <v>114</v>
      </c>
      <c r="AH212" s="8" t="s">
        <v>115</v>
      </c>
      <c r="AI212" s="8" t="s">
        <v>116</v>
      </c>
      <c r="AJ212" s="8" t="s">
        <v>117</v>
      </c>
    </row>
    <row r="213" spans="1:36" ht="15" customHeight="1">
      <c r="H213" s="25" t="s">
        <v>165</v>
      </c>
      <c r="I213" s="5">
        <f>SUMIFS('Imports and Exports'!D:D,'Imports and Exports'!$A:$A,Summary_CDP,'Imports and Exports'!$B:$B,$B$210,'Imports and Exports'!$C:$C,$H213)</f>
        <v>10755.270768380629</v>
      </c>
      <c r="J213" s="5">
        <f>SUMIFS('Imports and Exports'!E:E,'Imports and Exports'!$A:$A,Summary_CDP,'Imports and Exports'!$B:$B,$B$210,'Imports and Exports'!$C:$C,$H213)</f>
        <v>11771.204998143399</v>
      </c>
      <c r="K213" s="5">
        <f>SUMIFS('Imports and Exports'!F:F,'Imports and Exports'!$A:$A,Summary_CDP,'Imports and Exports'!$B:$B,$B$210,'Imports and Exports'!$C:$C,$H213)</f>
        <v>13635.99996810907</v>
      </c>
      <c r="L213" s="5">
        <f>SUMIFS('Imports and Exports'!G:G,'Imports and Exports'!$A:$A,Summary_CDP,'Imports and Exports'!$B:$B,$B$210,'Imports and Exports'!$C:$C,$H213)</f>
        <v>13189.592647023261</v>
      </c>
      <c r="M213" s="5">
        <f>SUMIFS('Imports and Exports'!H:H,'Imports and Exports'!$A:$A,Summary_CDP,'Imports and Exports'!$B:$B,$B$210,'Imports and Exports'!$C:$C,$H213)</f>
        <v>14759.65191736548</v>
      </c>
      <c r="N213" s="5">
        <f>SUMIFS('Imports and Exports'!I:I,'Imports and Exports'!$A:$A,Summary_CDP,'Imports and Exports'!$B:$B,$B$210,'Imports and Exports'!$C:$C,$H213)</f>
        <v>11744.654099422911</v>
      </c>
      <c r="O213" s="5">
        <f>SUMIFS('Imports and Exports'!J:J,'Imports and Exports'!$A:$A,Summary_CDP,'Imports and Exports'!$B:$B,$B$210,'Imports and Exports'!$C:$C,$H213)</f>
        <v>11367.06562614448</v>
      </c>
      <c r="P213" s="5">
        <f>SUMIFS('Imports and Exports'!K:K,'Imports and Exports'!$A:$A,Summary_CDP,'Imports and Exports'!$B:$B,$B$210,'Imports and Exports'!$C:$C,$H213)</f>
        <v>9334.7817914317893</v>
      </c>
      <c r="Q213" s="5">
        <f>SUMIFS('Imports and Exports'!L:L,'Imports and Exports'!$A:$A,Summary_CDP,'Imports and Exports'!$B:$B,$B$210,'Imports and Exports'!$C:$C,$H213)</f>
        <v>9687.6243428105954</v>
      </c>
      <c r="R213" s="5">
        <f>SUMIFS('Imports and Exports'!M:M,'Imports and Exports'!$A:$A,Summary_CDP,'Imports and Exports'!$B:$B,$B$210,'Imports and Exports'!$C:$C,$H213)</f>
        <v>8879.6204120852617</v>
      </c>
      <c r="S213" s="5">
        <f>SUMIFS('Imports and Exports'!N:N,'Imports and Exports'!$A:$A,Summary_CDP,'Imports and Exports'!$B:$B,$B$210,'Imports and Exports'!$C:$C,$H213)</f>
        <v>12617.241344972541</v>
      </c>
      <c r="T213" s="5">
        <f>SUMIFS('Imports and Exports'!O:O,'Imports and Exports'!$A:$A,Summary_CDP,'Imports and Exports'!$B:$B,$B$210,'Imports and Exports'!$C:$C,$H213)</f>
        <v>11001.43468511786</v>
      </c>
      <c r="U213" s="5">
        <f>SUMIFS('Imports and Exports'!P:P,'Imports and Exports'!$A:$A,Summary_CDP,'Imports and Exports'!$B:$B,$B$210,'Imports and Exports'!$C:$C,$H213)</f>
        <v>12707.45042380455</v>
      </c>
      <c r="V213" s="5">
        <f>SUMIFS('Imports and Exports'!Q:Q,'Imports and Exports'!$A:$A,Summary_CDP,'Imports and Exports'!$B:$B,$B$210,'Imports and Exports'!$C:$C,$H213)</f>
        <v>11707.334832104019</v>
      </c>
      <c r="W213" s="5">
        <f>SUMIFS('Imports and Exports'!R:R,'Imports and Exports'!$A:$A,Summary_CDP,'Imports and Exports'!$B:$B,$B$210,'Imports and Exports'!$C:$C,$H213)</f>
        <v>11959.11055105565</v>
      </c>
      <c r="X213" s="5">
        <f>SUMIFS('Imports and Exports'!S:S,'Imports and Exports'!$A:$A,Summary_CDP,'Imports and Exports'!$B:$B,$B$210,'Imports and Exports'!$C:$C,$H213)</f>
        <v>12734.789695867519</v>
      </c>
      <c r="Y213" s="5">
        <f>SUMIFS('Imports and Exports'!T:T,'Imports and Exports'!$A:$A,Summary_CDP,'Imports and Exports'!$B:$B,$B$210,'Imports and Exports'!$C:$C,$H213)</f>
        <v>11739.47089309323</v>
      </c>
      <c r="Z213" s="5">
        <f>SUMIFS('Imports and Exports'!U:U,'Imports and Exports'!$A:$A,Summary_CDP,'Imports and Exports'!$B:$B,$B$210,'Imports and Exports'!$C:$C,$H213)</f>
        <v>14983.25970896157</v>
      </c>
      <c r="AA213" s="5">
        <f>SUMIFS('Imports and Exports'!V:V,'Imports and Exports'!$A:$A,Summary_CDP,'Imports and Exports'!$B:$B,$B$210,'Imports and Exports'!$C:$C,$H213)</f>
        <v>14948.21013492885</v>
      </c>
      <c r="AB213" s="5">
        <f>SUMIFS('Imports and Exports'!W:W,'Imports and Exports'!$A:$A,Summary_CDP,'Imports and Exports'!$B:$B,$B$210,'Imports and Exports'!$C:$C,$H213)</f>
        <v>15300.13340064693</v>
      </c>
      <c r="AC213" s="5">
        <f>SUMIFS('Imports and Exports'!X:X,'Imports and Exports'!$A:$A,Summary_CDP,'Imports and Exports'!$B:$B,$B$210,'Imports and Exports'!$C:$C,$H213)</f>
        <v>14347.42853049957</v>
      </c>
      <c r="AD213" s="5">
        <f>SUMIFS('Imports and Exports'!Y:Y,'Imports and Exports'!$A:$A,Summary_CDP,'Imports and Exports'!$B:$B,$B$210,'Imports and Exports'!$C:$C,$H213)</f>
        <v>14620.94669739922</v>
      </c>
      <c r="AE213" s="5">
        <f>SUMIFS('Imports and Exports'!Z:Z,'Imports and Exports'!$A:$A,Summary_CDP,'Imports and Exports'!$B:$B,$B$210,'Imports and Exports'!$C:$C,$H213)</f>
        <v>12008.294143610879</v>
      </c>
      <c r="AF213" s="5">
        <f>SUMIFS('Imports and Exports'!AA:AA,'Imports and Exports'!$A:$A,Summary_CDP,'Imports and Exports'!$B:$B,$B$210,'Imports and Exports'!$C:$C,$H213)</f>
        <v>12504.544704857401</v>
      </c>
      <c r="AG213" s="5">
        <f>SUMIFS('Imports and Exports'!AB:AB,'Imports and Exports'!$A:$A,Summary_CDP,'Imports and Exports'!$B:$B,$B$210,'Imports and Exports'!$C:$C,$H213)</f>
        <v>13984.876496788211</v>
      </c>
      <c r="AH213" s="5">
        <f>SUMIFS('Imports and Exports'!AC:AC,'Imports and Exports'!$A:$A,Summary_CDP,'Imports and Exports'!$B:$B,$B$210,'Imports and Exports'!$C:$C,$H213)</f>
        <v>11291.70724367028</v>
      </c>
      <c r="AI213" s="5">
        <f>SUMIFS('Imports and Exports'!AD:AD,'Imports and Exports'!$A:$A,Summary_CDP,'Imports and Exports'!$B:$B,$B$210,'Imports and Exports'!$C:$C,$H213)</f>
        <v>10426.667386371229</v>
      </c>
      <c r="AJ213" s="5">
        <f>SUMIFS('Imports and Exports'!AE:AE,'Imports and Exports'!$A:$A,Summary_CDP,'Imports and Exports'!$B:$B,$B$210,'Imports and Exports'!$C:$C,$H213)</f>
        <v>10596.285929632289</v>
      </c>
    </row>
    <row r="214" spans="1:36" ht="15" customHeight="1">
      <c r="H214" s="25" t="s">
        <v>166</v>
      </c>
      <c r="I214" s="5">
        <f>SUMIFS('Imports and Exports'!D:D,'Imports and Exports'!$A:$A,Summary_CDP,'Imports and Exports'!$B:$B,$B$210,'Imports and Exports'!$C:$C,$H214)</f>
        <v>-611.19855927328024</v>
      </c>
      <c r="J214" s="5">
        <f>SUMIFS('Imports and Exports'!E:E,'Imports and Exports'!$A:$A,Summary_CDP,'Imports and Exports'!$B:$B,$B$210,'Imports and Exports'!$C:$C,$H214)</f>
        <v>-963.79875948167444</v>
      </c>
      <c r="K214" s="5">
        <f>SUMIFS('Imports and Exports'!F:F,'Imports and Exports'!$A:$A,Summary_CDP,'Imports and Exports'!$B:$B,$B$210,'Imports and Exports'!$C:$C,$H214)</f>
        <v>-2343.1183565330011</v>
      </c>
      <c r="L214" s="5">
        <f>SUMIFS('Imports and Exports'!G:G,'Imports and Exports'!$A:$A,Summary_CDP,'Imports and Exports'!$B:$B,$B$210,'Imports and Exports'!$C:$C,$H214)</f>
        <v>-2793.7814195690689</v>
      </c>
      <c r="M214" s="5">
        <f>SUMIFS('Imports and Exports'!H:H,'Imports and Exports'!$A:$A,Summary_CDP,'Imports and Exports'!$B:$B,$B$210,'Imports and Exports'!$C:$C,$H214)</f>
        <v>-3095.5320832311399</v>
      </c>
      <c r="N214" s="5">
        <f>SUMIFS('Imports and Exports'!I:I,'Imports and Exports'!$A:$A,Summary_CDP,'Imports and Exports'!$B:$B,$B$210,'Imports and Exports'!$C:$C,$H214)</f>
        <v>-3560.252257228025</v>
      </c>
      <c r="O214" s="5">
        <f>SUMIFS('Imports and Exports'!J:J,'Imports and Exports'!$A:$A,Summary_CDP,'Imports and Exports'!$B:$B,$B$210,'Imports and Exports'!$C:$C,$H214)</f>
        <v>-3672.9624392502669</v>
      </c>
      <c r="P214" s="5">
        <f>SUMIFS('Imports and Exports'!K:K,'Imports and Exports'!$A:$A,Summary_CDP,'Imports and Exports'!$B:$B,$B$210,'Imports and Exports'!$C:$C,$H214)</f>
        <v>-4513.9984436846889</v>
      </c>
      <c r="Q214" s="5">
        <f>SUMIFS('Imports and Exports'!L:L,'Imports and Exports'!$A:$A,Summary_CDP,'Imports and Exports'!$B:$B,$B$210,'Imports and Exports'!$C:$C,$H214)</f>
        <v>-4825.4150830804456</v>
      </c>
      <c r="R214" s="5">
        <f>SUMIFS('Imports and Exports'!M:M,'Imports and Exports'!$A:$A,Summary_CDP,'Imports and Exports'!$B:$B,$B$210,'Imports and Exports'!$C:$C,$H214)</f>
        <v>-4502.0042745435649</v>
      </c>
      <c r="S214" s="5">
        <f>SUMIFS('Imports and Exports'!N:N,'Imports and Exports'!$A:$A,Summary_CDP,'Imports and Exports'!$B:$B,$B$210,'Imports and Exports'!$C:$C,$H214)</f>
        <v>-3442.0182311397239</v>
      </c>
      <c r="T214" s="5">
        <f>SUMIFS('Imports and Exports'!O:O,'Imports and Exports'!$A:$A,Summary_CDP,'Imports and Exports'!$B:$B,$B$210,'Imports and Exports'!$C:$C,$H214)</f>
        <v>-4893.1109686957861</v>
      </c>
      <c r="U214" s="5">
        <f>SUMIFS('Imports and Exports'!P:P,'Imports and Exports'!$A:$A,Summary_CDP,'Imports and Exports'!$B:$B,$B$210,'Imports and Exports'!$C:$C,$H214)</f>
        <v>-3627.8556889946899</v>
      </c>
      <c r="V214" s="5">
        <f>SUMIFS('Imports and Exports'!Q:Q,'Imports and Exports'!$A:$A,Summary_CDP,'Imports and Exports'!$B:$B,$B$210,'Imports and Exports'!$C:$C,$H214)</f>
        <v>-6381.2118293243248</v>
      </c>
      <c r="W214" s="5">
        <f>SUMIFS('Imports and Exports'!R:R,'Imports and Exports'!$A:$A,Summary_CDP,'Imports and Exports'!$B:$B,$B$210,'Imports and Exports'!$C:$C,$H214)</f>
        <v>-5642.4692313646619</v>
      </c>
      <c r="X214" s="5">
        <f>SUMIFS('Imports and Exports'!S:S,'Imports and Exports'!$A:$A,Summary_CDP,'Imports and Exports'!$B:$B,$B$210,'Imports and Exports'!$C:$C,$H214)</f>
        <v>-11230.91359567134</v>
      </c>
      <c r="Y214" s="5">
        <f>SUMIFS('Imports and Exports'!T:T,'Imports and Exports'!$A:$A,Summary_CDP,'Imports and Exports'!$B:$B,$B$210,'Imports and Exports'!$C:$C,$H214)</f>
        <v>-12161.546516926041</v>
      </c>
      <c r="Z214" s="5">
        <f>SUMIFS('Imports and Exports'!U:U,'Imports and Exports'!$A:$A,Summary_CDP,'Imports and Exports'!$B:$B,$B$210,'Imports and Exports'!$C:$C,$H214)</f>
        <v>-9277.9831977290141</v>
      </c>
      <c r="AA214" s="5">
        <f>SUMIFS('Imports and Exports'!V:V,'Imports and Exports'!$A:$A,Summary_CDP,'Imports and Exports'!$B:$B,$B$210,'Imports and Exports'!$C:$C,$H214)</f>
        <v>-9571.6871684099624</v>
      </c>
      <c r="AB214" s="5">
        <f>SUMIFS('Imports and Exports'!W:W,'Imports and Exports'!$A:$A,Summary_CDP,'Imports and Exports'!$B:$B,$B$210,'Imports and Exports'!$C:$C,$H214)</f>
        <v>-10713.64977126914</v>
      </c>
      <c r="AC214" s="5">
        <f>SUMIFS('Imports and Exports'!X:X,'Imports and Exports'!$A:$A,Summary_CDP,'Imports and Exports'!$B:$B,$B$210,'Imports and Exports'!$C:$C,$H214)</f>
        <v>-12663.38539463306</v>
      </c>
      <c r="AD214" s="5">
        <f>SUMIFS('Imports and Exports'!Y:Y,'Imports and Exports'!$A:$A,Summary_CDP,'Imports and Exports'!$B:$B,$B$210,'Imports and Exports'!$C:$C,$H214)</f>
        <v>-12104.958717829109</v>
      </c>
      <c r="AE214" s="5">
        <f>SUMIFS('Imports and Exports'!Z:Z,'Imports and Exports'!$A:$A,Summary_CDP,'Imports and Exports'!$B:$B,$B$210,'Imports and Exports'!$C:$C,$H214)</f>
        <v>-14788.819398707241</v>
      </c>
      <c r="AF214" s="5">
        <f>SUMIFS('Imports and Exports'!AA:AA,'Imports and Exports'!$A:$A,Summary_CDP,'Imports and Exports'!$B:$B,$B$210,'Imports and Exports'!$C:$C,$H214)</f>
        <v>-14611.52771019286</v>
      </c>
      <c r="AG214" s="5">
        <f>SUMIFS('Imports and Exports'!AB:AB,'Imports and Exports'!$A:$A,Summary_CDP,'Imports and Exports'!$B:$B,$B$210,'Imports and Exports'!$C:$C,$H214)</f>
        <v>-15184.80159605582</v>
      </c>
      <c r="AH214" s="5">
        <f>SUMIFS('Imports and Exports'!AC:AC,'Imports and Exports'!$A:$A,Summary_CDP,'Imports and Exports'!$B:$B,$B$210,'Imports and Exports'!$C:$C,$H214)</f>
        <v>-17849.914146916621</v>
      </c>
      <c r="AI214" s="5">
        <f>SUMIFS('Imports and Exports'!AD:AD,'Imports and Exports'!$A:$A,Summary_CDP,'Imports and Exports'!$B:$B,$B$210,'Imports and Exports'!$C:$C,$H214)</f>
        <v>-19137.26305136365</v>
      </c>
      <c r="AJ214" s="5">
        <f>SUMIFS('Imports and Exports'!AE:AE,'Imports and Exports'!$A:$A,Summary_CDP,'Imports and Exports'!$B:$B,$B$210,'Imports and Exports'!$C:$C,$H214)</f>
        <v>-19271.509108871651</v>
      </c>
    </row>
    <row r="215" spans="1:36" ht="15" customHeight="1">
      <c r="H215" s="25" t="s">
        <v>167</v>
      </c>
      <c r="I215" s="5">
        <f t="shared" ref="I215:AJ215" si="3">I213+I214</f>
        <v>10144.072209107349</v>
      </c>
      <c r="J215" s="5">
        <f t="shared" si="3"/>
        <v>10807.406238661724</v>
      </c>
      <c r="K215" s="5">
        <f t="shared" si="3"/>
        <v>11292.881611576069</v>
      </c>
      <c r="L215" s="5">
        <f t="shared" si="3"/>
        <v>10395.811227454193</v>
      </c>
      <c r="M215" s="5">
        <f t="shared" si="3"/>
        <v>11664.119834134341</v>
      </c>
      <c r="N215" s="5">
        <f t="shared" si="3"/>
        <v>8184.4018421948858</v>
      </c>
      <c r="O215" s="5">
        <f t="shared" si="3"/>
        <v>7694.1031868942136</v>
      </c>
      <c r="P215" s="5">
        <f t="shared" si="3"/>
        <v>4820.7833477471004</v>
      </c>
      <c r="Q215" s="5">
        <f t="shared" si="3"/>
        <v>4862.2092597301498</v>
      </c>
      <c r="R215" s="5">
        <f t="shared" si="3"/>
        <v>4377.6161375416968</v>
      </c>
      <c r="S215" s="5">
        <f t="shared" si="3"/>
        <v>9175.223113832817</v>
      </c>
      <c r="T215" s="5">
        <f t="shared" si="3"/>
        <v>6108.3237164220736</v>
      </c>
      <c r="U215" s="5">
        <f t="shared" si="3"/>
        <v>9079.5947348098598</v>
      </c>
      <c r="V215" s="5">
        <f t="shared" si="3"/>
        <v>5326.1230027796946</v>
      </c>
      <c r="W215" s="5">
        <f t="shared" si="3"/>
        <v>6316.641319690988</v>
      </c>
      <c r="X215" s="5">
        <f t="shared" si="3"/>
        <v>1503.8761001961793</v>
      </c>
      <c r="Y215" s="5">
        <f t="shared" si="3"/>
        <v>-422.07562383281038</v>
      </c>
      <c r="Z215" s="5">
        <f t="shared" si="3"/>
        <v>5705.276511232556</v>
      </c>
      <c r="AA215" s="5">
        <f t="shared" si="3"/>
        <v>5376.5229665188872</v>
      </c>
      <c r="AB215" s="5">
        <f t="shared" si="3"/>
        <v>4586.4836293777898</v>
      </c>
      <c r="AC215" s="5">
        <f t="shared" si="3"/>
        <v>1684.0431358665101</v>
      </c>
      <c r="AD215" s="5">
        <f t="shared" si="3"/>
        <v>2515.9879795701108</v>
      </c>
      <c r="AE215" s="5">
        <f t="shared" si="3"/>
        <v>-2780.5252550963614</v>
      </c>
      <c r="AF215" s="5">
        <f t="shared" si="3"/>
        <v>-2106.9830053354599</v>
      </c>
      <c r="AG215" s="5">
        <f t="shared" si="3"/>
        <v>-1199.9250992676098</v>
      </c>
      <c r="AH215" s="5">
        <f t="shared" si="3"/>
        <v>-6558.2069032463405</v>
      </c>
      <c r="AI215" s="5">
        <f t="shared" si="3"/>
        <v>-8710.595664992421</v>
      </c>
      <c r="AJ215" s="5">
        <f t="shared" si="3"/>
        <v>-8675.2231792393613</v>
      </c>
    </row>
    <row r="216" spans="1:36" ht="15" customHeight="1"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</row>
    <row r="217" spans="1:36" ht="15" customHeight="1"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</row>
    <row r="218" spans="1:36" ht="15" customHeight="1"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</row>
    <row r="219" spans="1:36" ht="15" customHeight="1"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</row>
    <row r="220" spans="1:36" ht="15" customHeight="1"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</row>
    <row r="221" spans="1:36" ht="15" customHeight="1"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</row>
    <row r="222" spans="1:36" ht="15" customHeight="1"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</row>
    <row r="223" spans="1:36" ht="15" customHeight="1"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</row>
    <row r="224" spans="1:36" ht="15" customHeight="1"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</row>
    <row r="225" spans="1:36" ht="15" customHeight="1"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</row>
    <row r="226" spans="1:36" ht="15" customHeight="1"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</row>
    <row r="227" spans="1:36" s="51" customFormat="1" ht="24" customHeight="1" thickBot="1">
      <c r="A227" s="49" t="str">
        <f>B228&amp;" relative change in capacity by year"</f>
        <v>NEM relative change in capacity by year</v>
      </c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</row>
    <row r="228" spans="1:36" ht="15" customHeight="1" thickTop="1">
      <c r="A228" s="11" t="s">
        <v>127</v>
      </c>
      <c r="B228" s="21" t="s">
        <v>128</v>
      </c>
    </row>
    <row r="230" spans="1:36" ht="15" customHeight="1">
      <c r="H230" s="44" t="s">
        <v>129</v>
      </c>
      <c r="I230" s="8" t="s">
        <v>90</v>
      </c>
      <c r="J230" s="8" t="s">
        <v>91</v>
      </c>
      <c r="K230" s="8" t="s">
        <v>92</v>
      </c>
      <c r="L230" s="8" t="s">
        <v>93</v>
      </c>
      <c r="M230" s="8" t="s">
        <v>94</v>
      </c>
      <c r="N230" s="8" t="s">
        <v>95</v>
      </c>
      <c r="O230" s="8" t="s">
        <v>96</v>
      </c>
      <c r="P230" s="8" t="s">
        <v>97</v>
      </c>
      <c r="Q230" s="8" t="s">
        <v>98</v>
      </c>
      <c r="R230" s="8" t="s">
        <v>99</v>
      </c>
      <c r="S230" s="8" t="s">
        <v>100</v>
      </c>
      <c r="T230" s="8" t="s">
        <v>101</v>
      </c>
      <c r="U230" s="8" t="s">
        <v>102</v>
      </c>
      <c r="V230" s="8" t="s">
        <v>103</v>
      </c>
      <c r="W230" s="8" t="s">
        <v>104</v>
      </c>
      <c r="X230" s="8" t="s">
        <v>105</v>
      </c>
      <c r="Y230" s="8" t="s">
        <v>106</v>
      </c>
      <c r="Z230" s="8" t="s">
        <v>107</v>
      </c>
      <c r="AA230" s="8" t="s">
        <v>108</v>
      </c>
      <c r="AB230" s="8" t="s">
        <v>109</v>
      </c>
      <c r="AC230" s="8" t="s">
        <v>110</v>
      </c>
      <c r="AD230" s="8" t="s">
        <v>111</v>
      </c>
      <c r="AE230" s="8" t="s">
        <v>112</v>
      </c>
      <c r="AF230" s="8" t="s">
        <v>113</v>
      </c>
      <c r="AG230" s="8" t="s">
        <v>114</v>
      </c>
      <c r="AH230" s="8" t="s">
        <v>115</v>
      </c>
      <c r="AI230" s="8" t="s">
        <v>116</v>
      </c>
      <c r="AJ230" s="8" t="s">
        <v>117</v>
      </c>
    </row>
    <row r="231" spans="1:36" ht="15" customHeight="1">
      <c r="H231" s="9" t="s">
        <v>130</v>
      </c>
      <c r="I231" s="5">
        <f>SUMIFS(Capacity!E:E,Capacity!$A:$A,Summary_CDP,Capacity!$B:$B,IF($B$228="NEM","*",$B$228),Capacity!$C:$C,$H231)-SUMIFS(Capacity!$D:$D,Capacity!$A:$A,Summary_CDP,Capacity!$B:$B,IF($B$228="NEM","*",$B$228),Capacity!$C:$C,$H231)</f>
        <v>0</v>
      </c>
      <c r="J231" s="5">
        <f>SUMIFS(Capacity!F:F,Capacity!$A:$A,Summary_CDP,Capacity!$B:$B,IF($B$228="NEM","*",$B$228),Capacity!$C:$C,$H231)-SUMIFS(Capacity!$D:$D,Capacity!$A:$A,Summary_CDP,Capacity!$B:$B,IF($B$228="NEM","*",$B$228),Capacity!$C:$C,$H231)</f>
        <v>0</v>
      </c>
      <c r="K231" s="5">
        <f>SUMIFS(Capacity!G:G,Capacity!$A:$A,Summary_CDP,Capacity!$B:$B,IF($B$228="NEM","*",$B$228),Capacity!$C:$C,$H231)-SUMIFS(Capacity!$D:$D,Capacity!$A:$A,Summary_CDP,Capacity!$B:$B,IF($B$228="NEM","*",$B$228),Capacity!$C:$C,$H231)</f>
        <v>-3580</v>
      </c>
      <c r="L231" s="5">
        <f>SUMIFS(Capacity!H:H,Capacity!$A:$A,Summary_CDP,Capacity!$B:$B,IF($B$228="NEM","*",$B$228),Capacity!$C:$C,$H231)-SUMIFS(Capacity!$D:$D,Capacity!$A:$A,Summary_CDP,Capacity!$B:$B,IF($B$228="NEM","*",$B$228),Capacity!$C:$C,$H231)</f>
        <v>-3580</v>
      </c>
      <c r="M231" s="5">
        <f>SUMIFS(Capacity!I:I,Capacity!$A:$A,Summary_CDP,Capacity!$B:$B,IF($B$228="NEM","*",$B$228),Capacity!$C:$C,$H231)-SUMIFS(Capacity!$D:$D,Capacity!$A:$A,Summary_CDP,Capacity!$B:$B,IF($B$228="NEM","*",$B$228),Capacity!$C:$C,$H231)</f>
        <v>-4900</v>
      </c>
      <c r="N231" s="5">
        <f>SUMIFS(Capacity!J:J,Capacity!$A:$A,Summary_CDP,Capacity!$B:$B,IF($B$228="NEM","*",$B$228),Capacity!$C:$C,$H231)-SUMIFS(Capacity!$D:$D,Capacity!$A:$A,Summary_CDP,Capacity!$B:$B,IF($B$228="NEM","*",$B$228),Capacity!$C:$C,$H231)</f>
        <v>-4900</v>
      </c>
      <c r="O231" s="5">
        <f>SUMIFS(Capacity!K:K,Capacity!$A:$A,Summary_CDP,Capacity!$B:$B,IF($B$228="NEM","*",$B$228),Capacity!$C:$C,$H231)-SUMIFS(Capacity!$D:$D,Capacity!$A:$A,Summary_CDP,Capacity!$B:$B,IF($B$228="NEM","*",$B$228),Capacity!$C:$C,$H231)</f>
        <v>-4900</v>
      </c>
      <c r="P231" s="5">
        <f>SUMIFS(Capacity!L:L,Capacity!$A:$A,Summary_CDP,Capacity!$B:$B,IF($B$228="NEM","*",$B$228),Capacity!$C:$C,$H231)-SUMIFS(Capacity!$D:$D,Capacity!$A:$A,Summary_CDP,Capacity!$B:$B,IF($B$228="NEM","*",$B$228),Capacity!$C:$C,$H231)</f>
        <v>-6985</v>
      </c>
      <c r="Q231" s="5">
        <f>SUMIFS(Capacity!M:M,Capacity!$A:$A,Summary_CDP,Capacity!$B:$B,IF($B$228="NEM","*",$B$228),Capacity!$C:$C,$H231)-SUMIFS(Capacity!$D:$D,Capacity!$A:$A,Summary_CDP,Capacity!$B:$B,IF($B$228="NEM","*",$B$228),Capacity!$C:$C,$H231)</f>
        <v>-6985</v>
      </c>
      <c r="R231" s="5">
        <f>SUMIFS(Capacity!N:N,Capacity!$A:$A,Summary_CDP,Capacity!$B:$B,IF($B$228="NEM","*",$B$228),Capacity!$C:$C,$H231)-SUMIFS(Capacity!$D:$D,Capacity!$A:$A,Summary_CDP,Capacity!$B:$B,IF($B$228="NEM","*",$B$228),Capacity!$C:$C,$H231)</f>
        <v>-6985</v>
      </c>
      <c r="S231" s="5">
        <f>SUMIFS(Capacity!O:O,Capacity!$A:$A,Summary_CDP,Capacity!$B:$B,IF($B$228="NEM","*",$B$228),Capacity!$C:$C,$H231)-SUMIFS(Capacity!$D:$D,Capacity!$A:$A,Summary_CDP,Capacity!$B:$B,IF($B$228="NEM","*",$B$228),Capacity!$C:$C,$H231)</f>
        <v>-9040</v>
      </c>
      <c r="T231" s="5">
        <f>SUMIFS(Capacity!P:P,Capacity!$A:$A,Summary_CDP,Capacity!$B:$B,IF($B$228="NEM","*",$B$228),Capacity!$C:$C,$H231)-SUMIFS(Capacity!$D:$D,Capacity!$A:$A,Summary_CDP,Capacity!$B:$B,IF($B$228="NEM","*",$B$228),Capacity!$C:$C,$H231)</f>
        <v>-9040</v>
      </c>
      <c r="U231" s="5">
        <f>SUMIFS(Capacity!Q:Q,Capacity!$A:$A,Summary_CDP,Capacity!$B:$B,IF($B$228="NEM","*",$B$228),Capacity!$C:$C,$H231)-SUMIFS(Capacity!$D:$D,Capacity!$A:$A,Summary_CDP,Capacity!$B:$B,IF($B$228="NEM","*",$B$228),Capacity!$C:$C,$H231)</f>
        <v>-10720</v>
      </c>
      <c r="V231" s="5">
        <f>SUMIFS(Capacity!R:R,Capacity!$A:$A,Summary_CDP,Capacity!$B:$B,IF($B$228="NEM","*",$B$228),Capacity!$C:$C,$H231)-SUMIFS(Capacity!$D:$D,Capacity!$A:$A,Summary_CDP,Capacity!$B:$B,IF($B$228="NEM","*",$B$228),Capacity!$C:$C,$H231)</f>
        <v>-10720</v>
      </c>
      <c r="W231" s="5">
        <f>SUMIFS(Capacity!S:S,Capacity!$A:$A,Summary_CDP,Capacity!$B:$B,IF($B$228="NEM","*",$B$228),Capacity!$C:$C,$H231)-SUMIFS(Capacity!$D:$D,Capacity!$A:$A,Summary_CDP,Capacity!$B:$B,IF($B$228="NEM","*",$B$228),Capacity!$C:$C,$H231)</f>
        <v>-11170</v>
      </c>
      <c r="X231" s="5">
        <f>SUMIFS(Capacity!T:T,Capacity!$A:$A,Summary_CDP,Capacity!$B:$B,IF($B$228="NEM","*",$B$228),Capacity!$C:$C,$H231)-SUMIFS(Capacity!$D:$D,Capacity!$A:$A,Summary_CDP,Capacity!$B:$B,IF($B$228="NEM","*",$B$228),Capacity!$C:$C,$H231)</f>
        <v>-11170</v>
      </c>
      <c r="Y231" s="5">
        <f>SUMIFS(Capacity!U:U,Capacity!$A:$A,Summary_CDP,Capacity!$B:$B,IF($B$228="NEM","*",$B$228),Capacity!$C:$C,$H231)-SUMIFS(Capacity!$D:$D,Capacity!$A:$A,Summary_CDP,Capacity!$B:$B,IF($B$228="NEM","*",$B$228),Capacity!$C:$C,$H231)</f>
        <v>-11170</v>
      </c>
      <c r="Z231" s="5">
        <f>SUMIFS(Capacity!V:V,Capacity!$A:$A,Summary_CDP,Capacity!$B:$B,IF($B$228="NEM","*",$B$228),Capacity!$C:$C,$H231)-SUMIFS(Capacity!$D:$D,Capacity!$A:$A,Summary_CDP,Capacity!$B:$B,IF($B$228="NEM","*",$B$228),Capacity!$C:$C,$H231)</f>
        <v>-12560</v>
      </c>
      <c r="AA231" s="5">
        <f>SUMIFS(Capacity!W:W,Capacity!$A:$A,Summary_CDP,Capacity!$B:$B,IF($B$228="NEM","*",$B$228),Capacity!$C:$C,$H231)-SUMIFS(Capacity!$D:$D,Capacity!$A:$A,Summary_CDP,Capacity!$B:$B,IF($B$228="NEM","*",$B$228),Capacity!$C:$C,$H231)</f>
        <v>-12560</v>
      </c>
      <c r="AB231" s="5">
        <f>SUMIFS(Capacity!X:X,Capacity!$A:$A,Summary_CDP,Capacity!$B:$B,IF($B$228="NEM","*",$B$228),Capacity!$C:$C,$H231)-SUMIFS(Capacity!$D:$D,Capacity!$A:$A,Summary_CDP,Capacity!$B:$B,IF($B$228="NEM","*",$B$228),Capacity!$C:$C,$H231)</f>
        <v>-14034</v>
      </c>
      <c r="AC231" s="5">
        <f>SUMIFS(Capacity!Y:Y,Capacity!$A:$A,Summary_CDP,Capacity!$B:$B,IF($B$228="NEM","*",$B$228),Capacity!$C:$C,$H231)-SUMIFS(Capacity!$D:$D,Capacity!$A:$A,Summary_CDP,Capacity!$B:$B,IF($B$228="NEM","*",$B$228),Capacity!$C:$C,$H231)</f>
        <v>-14034</v>
      </c>
      <c r="AD231" s="5">
        <f>SUMIFS(Capacity!Z:Z,Capacity!$A:$A,Summary_CDP,Capacity!$B:$B,IF($B$228="NEM","*",$B$228),Capacity!$C:$C,$H231)-SUMIFS(Capacity!$D:$D,Capacity!$A:$A,Summary_CDP,Capacity!$B:$B,IF($B$228="NEM","*",$B$228),Capacity!$C:$C,$H231)</f>
        <v>-14034</v>
      </c>
      <c r="AE231" s="5">
        <f>SUMIFS(Capacity!AA:AA,Capacity!$A:$A,Summary_CDP,Capacity!$B:$B,IF($B$228="NEM","*",$B$228),Capacity!$C:$C,$H231)-SUMIFS(Capacity!$D:$D,Capacity!$A:$A,Summary_CDP,Capacity!$B:$B,IF($B$228="NEM","*",$B$228),Capacity!$C:$C,$H231)</f>
        <v>-14399</v>
      </c>
      <c r="AF231" s="5">
        <f>SUMIFS(Capacity!AB:AB,Capacity!$A:$A,Summary_CDP,Capacity!$B:$B,IF($B$228="NEM","*",$B$228),Capacity!$C:$C,$H231)-SUMIFS(Capacity!$D:$D,Capacity!$A:$A,Summary_CDP,Capacity!$B:$B,IF($B$228="NEM","*",$B$228),Capacity!$C:$C,$H231)</f>
        <v>-14764</v>
      </c>
      <c r="AG231" s="5">
        <f>SUMIFS(Capacity!AC:AC,Capacity!$A:$A,Summary_CDP,Capacity!$B:$B,IF($B$228="NEM","*",$B$228),Capacity!$C:$C,$H231)-SUMIFS(Capacity!$D:$D,Capacity!$A:$A,Summary_CDP,Capacity!$B:$B,IF($B$228="NEM","*",$B$228),Capacity!$C:$C,$H231)</f>
        <v>-14764</v>
      </c>
      <c r="AH231" s="5">
        <f>SUMIFS(Capacity!AD:AD,Capacity!$A:$A,Summary_CDP,Capacity!$B:$B,IF($B$228="NEM","*",$B$228),Capacity!$C:$C,$H231)-SUMIFS(Capacity!$D:$D,Capacity!$A:$A,Summary_CDP,Capacity!$B:$B,IF($B$228="NEM","*",$B$228),Capacity!$C:$C,$H231)</f>
        <v>-14764</v>
      </c>
      <c r="AI231" s="5">
        <f>SUMIFS(Capacity!AE:AE,Capacity!$A:$A,Summary_CDP,Capacity!$B:$B,IF($B$228="NEM","*",$B$228),Capacity!$C:$C,$H231)-SUMIFS(Capacity!$D:$D,Capacity!$A:$A,Summary_CDP,Capacity!$B:$B,IF($B$228="NEM","*",$B$228),Capacity!$C:$C,$H231)</f>
        <v>-14764</v>
      </c>
      <c r="AJ231" s="5">
        <f>SUMIFS(Capacity!AF:AF,Capacity!$A:$A,Summary_CDP,Capacity!$B:$B,IF($B$228="NEM","*",$B$228),Capacity!$C:$C,$H231)-SUMIFS(Capacity!$D:$D,Capacity!$A:$A,Summary_CDP,Capacity!$B:$B,IF($B$228="NEM","*",$B$228),Capacity!$C:$C,$H231)</f>
        <v>-14764</v>
      </c>
    </row>
    <row r="232" spans="1:36" ht="15" customHeight="1">
      <c r="H232" s="9" t="s">
        <v>131</v>
      </c>
      <c r="I232" s="5">
        <f>SUMIFS(Capacity!E:E,Capacity!$A:$A,Summary_CDP,Capacity!$B:$B,IF($B$228="NEM","*",$B$228),Capacity!$C:$C,$H232)-SUMIFS(Capacity!$D:$D,Capacity!$A:$A,Summary_CDP,Capacity!$B:$B,IF($B$228="NEM","*",$B$228),Capacity!$C:$C,$H232)</f>
        <v>0</v>
      </c>
      <c r="J232" s="5">
        <f>SUMIFS(Capacity!F:F,Capacity!$A:$A,Summary_CDP,Capacity!$B:$B,IF($B$228="NEM","*",$B$228),Capacity!$C:$C,$H232)-SUMIFS(Capacity!$D:$D,Capacity!$A:$A,Summary_CDP,Capacity!$B:$B,IF($B$228="NEM","*",$B$228),Capacity!$C:$C,$H232)</f>
        <v>0</v>
      </c>
      <c r="K232" s="5">
        <f>SUMIFS(Capacity!G:G,Capacity!$A:$A,Summary_CDP,Capacity!$B:$B,IF($B$228="NEM","*",$B$228),Capacity!$C:$C,$H232)-SUMIFS(Capacity!$D:$D,Capacity!$A:$A,Summary_CDP,Capacity!$B:$B,IF($B$228="NEM","*",$B$228),Capacity!$C:$C,$H232)</f>
        <v>15</v>
      </c>
      <c r="L232" s="5">
        <f>SUMIFS(Capacity!H:H,Capacity!$A:$A,Summary_CDP,Capacity!$B:$B,IF($B$228="NEM","*",$B$228),Capacity!$C:$C,$H232)-SUMIFS(Capacity!$D:$D,Capacity!$A:$A,Summary_CDP,Capacity!$B:$B,IF($B$228="NEM","*",$B$228),Capacity!$C:$C,$H232)</f>
        <v>15</v>
      </c>
      <c r="M232" s="5">
        <f>SUMIFS(Capacity!I:I,Capacity!$A:$A,Summary_CDP,Capacity!$B:$B,IF($B$228="NEM","*",$B$228),Capacity!$C:$C,$H232)-SUMIFS(Capacity!$D:$D,Capacity!$A:$A,Summary_CDP,Capacity!$B:$B,IF($B$228="NEM","*",$B$228),Capacity!$C:$C,$H232)</f>
        <v>15</v>
      </c>
      <c r="N232" s="5">
        <f>SUMIFS(Capacity!J:J,Capacity!$A:$A,Summary_CDP,Capacity!$B:$B,IF($B$228="NEM","*",$B$228),Capacity!$C:$C,$H232)-SUMIFS(Capacity!$D:$D,Capacity!$A:$A,Summary_CDP,Capacity!$B:$B,IF($B$228="NEM","*",$B$228),Capacity!$C:$C,$H232)</f>
        <v>-1435</v>
      </c>
      <c r="O232" s="5">
        <f>SUMIFS(Capacity!K:K,Capacity!$A:$A,Summary_CDP,Capacity!$B:$B,IF($B$228="NEM","*",$B$228),Capacity!$C:$C,$H232)-SUMIFS(Capacity!$D:$D,Capacity!$A:$A,Summary_CDP,Capacity!$B:$B,IF($B$228="NEM","*",$B$228),Capacity!$C:$C,$H232)</f>
        <v>-1435</v>
      </c>
      <c r="P232" s="5">
        <f>SUMIFS(Capacity!L:L,Capacity!$A:$A,Summary_CDP,Capacity!$B:$B,IF($B$228="NEM","*",$B$228),Capacity!$C:$C,$H232)-SUMIFS(Capacity!$D:$D,Capacity!$A:$A,Summary_CDP,Capacity!$B:$B,IF($B$228="NEM","*",$B$228),Capacity!$C:$C,$H232)</f>
        <v>-1995</v>
      </c>
      <c r="Q232" s="5">
        <f>SUMIFS(Capacity!M:M,Capacity!$A:$A,Summary_CDP,Capacity!$B:$B,IF($B$228="NEM","*",$B$228),Capacity!$C:$C,$H232)-SUMIFS(Capacity!$D:$D,Capacity!$A:$A,Summary_CDP,Capacity!$B:$B,IF($B$228="NEM","*",$B$228),Capacity!$C:$C,$H232)</f>
        <v>-1995</v>
      </c>
      <c r="R232" s="5">
        <f>SUMIFS(Capacity!N:N,Capacity!$A:$A,Summary_CDP,Capacity!$B:$B,IF($B$228="NEM","*",$B$228),Capacity!$C:$C,$H232)-SUMIFS(Capacity!$D:$D,Capacity!$A:$A,Summary_CDP,Capacity!$B:$B,IF($B$228="NEM","*",$B$228),Capacity!$C:$C,$H232)</f>
        <v>-1995</v>
      </c>
      <c r="S232" s="5">
        <f>SUMIFS(Capacity!O:O,Capacity!$A:$A,Summary_CDP,Capacity!$B:$B,IF($B$228="NEM","*",$B$228),Capacity!$C:$C,$H232)-SUMIFS(Capacity!$D:$D,Capacity!$A:$A,Summary_CDP,Capacity!$B:$B,IF($B$228="NEM","*",$B$228),Capacity!$C:$C,$H232)</f>
        <v>-1995</v>
      </c>
      <c r="T232" s="5">
        <f>SUMIFS(Capacity!P:P,Capacity!$A:$A,Summary_CDP,Capacity!$B:$B,IF($B$228="NEM","*",$B$228),Capacity!$C:$C,$H232)-SUMIFS(Capacity!$D:$D,Capacity!$A:$A,Summary_CDP,Capacity!$B:$B,IF($B$228="NEM","*",$B$228),Capacity!$C:$C,$H232)</f>
        <v>-1995</v>
      </c>
      <c r="U232" s="5">
        <f>SUMIFS(Capacity!Q:Q,Capacity!$A:$A,Summary_CDP,Capacity!$B:$B,IF($B$228="NEM","*",$B$228),Capacity!$C:$C,$H232)-SUMIFS(Capacity!$D:$D,Capacity!$A:$A,Summary_CDP,Capacity!$B:$B,IF($B$228="NEM","*",$B$228),Capacity!$C:$C,$H232)</f>
        <v>-1995</v>
      </c>
      <c r="V232" s="5">
        <f>SUMIFS(Capacity!R:R,Capacity!$A:$A,Summary_CDP,Capacity!$B:$B,IF($B$228="NEM","*",$B$228),Capacity!$C:$C,$H232)-SUMIFS(Capacity!$D:$D,Capacity!$A:$A,Summary_CDP,Capacity!$B:$B,IF($B$228="NEM","*",$B$228),Capacity!$C:$C,$H232)</f>
        <v>-1995</v>
      </c>
      <c r="W232" s="5">
        <f>SUMIFS(Capacity!S:S,Capacity!$A:$A,Summary_CDP,Capacity!$B:$B,IF($B$228="NEM","*",$B$228),Capacity!$C:$C,$H232)-SUMIFS(Capacity!$D:$D,Capacity!$A:$A,Summary_CDP,Capacity!$B:$B,IF($B$228="NEM","*",$B$228),Capacity!$C:$C,$H232)</f>
        <v>-1995</v>
      </c>
      <c r="X232" s="5">
        <f>SUMIFS(Capacity!T:T,Capacity!$A:$A,Summary_CDP,Capacity!$B:$B,IF($B$228="NEM","*",$B$228),Capacity!$C:$C,$H232)-SUMIFS(Capacity!$D:$D,Capacity!$A:$A,Summary_CDP,Capacity!$B:$B,IF($B$228="NEM","*",$B$228),Capacity!$C:$C,$H232)</f>
        <v>-1995</v>
      </c>
      <c r="Y232" s="5">
        <f>SUMIFS(Capacity!U:U,Capacity!$A:$A,Summary_CDP,Capacity!$B:$B,IF($B$228="NEM","*",$B$228),Capacity!$C:$C,$H232)-SUMIFS(Capacity!$D:$D,Capacity!$A:$A,Summary_CDP,Capacity!$B:$B,IF($B$228="NEM","*",$B$228),Capacity!$C:$C,$H232)</f>
        <v>-1995</v>
      </c>
      <c r="Z232" s="5">
        <f>SUMIFS(Capacity!V:V,Capacity!$A:$A,Summary_CDP,Capacity!$B:$B,IF($B$228="NEM","*",$B$228),Capacity!$C:$C,$H232)-SUMIFS(Capacity!$D:$D,Capacity!$A:$A,Summary_CDP,Capacity!$B:$B,IF($B$228="NEM","*",$B$228),Capacity!$C:$C,$H232)</f>
        <v>-1995</v>
      </c>
      <c r="AA232" s="5">
        <f>SUMIFS(Capacity!W:W,Capacity!$A:$A,Summary_CDP,Capacity!$B:$B,IF($B$228="NEM","*",$B$228),Capacity!$C:$C,$H232)-SUMIFS(Capacity!$D:$D,Capacity!$A:$A,Summary_CDP,Capacity!$B:$B,IF($B$228="NEM","*",$B$228),Capacity!$C:$C,$H232)</f>
        <v>-1995</v>
      </c>
      <c r="AB232" s="5">
        <f>SUMIFS(Capacity!X:X,Capacity!$A:$A,Summary_CDP,Capacity!$B:$B,IF($B$228="NEM","*",$B$228),Capacity!$C:$C,$H232)-SUMIFS(Capacity!$D:$D,Capacity!$A:$A,Summary_CDP,Capacity!$B:$B,IF($B$228="NEM","*",$B$228),Capacity!$C:$C,$H232)</f>
        <v>-1995</v>
      </c>
      <c r="AC232" s="5">
        <f>SUMIFS(Capacity!Y:Y,Capacity!$A:$A,Summary_CDP,Capacity!$B:$B,IF($B$228="NEM","*",$B$228),Capacity!$C:$C,$H232)-SUMIFS(Capacity!$D:$D,Capacity!$A:$A,Summary_CDP,Capacity!$B:$B,IF($B$228="NEM","*",$B$228),Capacity!$C:$C,$H232)</f>
        <v>-3660</v>
      </c>
      <c r="AD232" s="5">
        <f>SUMIFS(Capacity!Z:Z,Capacity!$A:$A,Summary_CDP,Capacity!$B:$B,IF($B$228="NEM","*",$B$228),Capacity!$C:$C,$H232)-SUMIFS(Capacity!$D:$D,Capacity!$A:$A,Summary_CDP,Capacity!$B:$B,IF($B$228="NEM","*",$B$228),Capacity!$C:$C,$H232)</f>
        <v>-3660</v>
      </c>
      <c r="AE232" s="5">
        <f>SUMIFS(Capacity!AA:AA,Capacity!$A:$A,Summary_CDP,Capacity!$B:$B,IF($B$228="NEM","*",$B$228),Capacity!$C:$C,$H232)-SUMIFS(Capacity!$D:$D,Capacity!$A:$A,Summary_CDP,Capacity!$B:$B,IF($B$228="NEM","*",$B$228),Capacity!$C:$C,$H232)</f>
        <v>-3660</v>
      </c>
      <c r="AF232" s="5">
        <f>SUMIFS(Capacity!AB:AB,Capacity!$A:$A,Summary_CDP,Capacity!$B:$B,IF($B$228="NEM","*",$B$228),Capacity!$C:$C,$H232)-SUMIFS(Capacity!$D:$D,Capacity!$A:$A,Summary_CDP,Capacity!$B:$B,IF($B$228="NEM","*",$B$228),Capacity!$C:$C,$H232)</f>
        <v>-3660</v>
      </c>
      <c r="AG232" s="5">
        <f>SUMIFS(Capacity!AC:AC,Capacity!$A:$A,Summary_CDP,Capacity!$B:$B,IF($B$228="NEM","*",$B$228),Capacity!$C:$C,$H232)-SUMIFS(Capacity!$D:$D,Capacity!$A:$A,Summary_CDP,Capacity!$B:$B,IF($B$228="NEM","*",$B$228),Capacity!$C:$C,$H232)</f>
        <v>-4820</v>
      </c>
      <c r="AH232" s="5">
        <f>SUMIFS(Capacity!AD:AD,Capacity!$A:$A,Summary_CDP,Capacity!$B:$B,IF($B$228="NEM","*",$B$228),Capacity!$C:$C,$H232)-SUMIFS(Capacity!$D:$D,Capacity!$A:$A,Summary_CDP,Capacity!$B:$B,IF($B$228="NEM","*",$B$228),Capacity!$C:$C,$H232)</f>
        <v>-4820</v>
      </c>
      <c r="AI232" s="5">
        <f>SUMIFS(Capacity!AE:AE,Capacity!$A:$A,Summary_CDP,Capacity!$B:$B,IF($B$228="NEM","*",$B$228),Capacity!$C:$C,$H232)-SUMIFS(Capacity!$D:$D,Capacity!$A:$A,Summary_CDP,Capacity!$B:$B,IF($B$228="NEM","*",$B$228),Capacity!$C:$C,$H232)</f>
        <v>-4820</v>
      </c>
      <c r="AJ232" s="5">
        <f>SUMIFS(Capacity!AF:AF,Capacity!$A:$A,Summary_CDP,Capacity!$B:$B,IF($B$228="NEM","*",$B$228),Capacity!$C:$C,$H232)-SUMIFS(Capacity!$D:$D,Capacity!$A:$A,Summary_CDP,Capacity!$B:$B,IF($B$228="NEM","*",$B$228),Capacity!$C:$C,$H232)</f>
        <v>-4820</v>
      </c>
    </row>
    <row r="233" spans="1:36" ht="15" customHeight="1">
      <c r="H233" s="9" t="s">
        <v>132</v>
      </c>
      <c r="I233" s="5">
        <f>SUMIFS(Capacity!E:E,Capacity!$A:$A,Summary_CDP,Capacity!$B:$B,IF($B$228="NEM","*",$B$228),Capacity!$C:$C,$H233)-SUMIFS(Capacity!$D:$D,Capacity!$A:$A,Summary_CDP,Capacity!$B:$B,IF($B$228="NEM","*",$B$228),Capacity!$C:$C,$H233)</f>
        <v>316</v>
      </c>
      <c r="J233" s="5">
        <f>SUMIFS(Capacity!F:F,Capacity!$A:$A,Summary_CDP,Capacity!$B:$B,IF($B$228="NEM","*",$B$228),Capacity!$C:$C,$H233)-SUMIFS(Capacity!$D:$D,Capacity!$A:$A,Summary_CDP,Capacity!$B:$B,IF($B$228="NEM","*",$B$228),Capacity!$C:$C,$H233)</f>
        <v>316</v>
      </c>
      <c r="K233" s="5">
        <f>SUMIFS(Capacity!G:G,Capacity!$A:$A,Summary_CDP,Capacity!$B:$B,IF($B$228="NEM","*",$B$228),Capacity!$C:$C,$H233)-SUMIFS(Capacity!$D:$D,Capacity!$A:$A,Summary_CDP,Capacity!$B:$B,IF($B$228="NEM","*",$B$228),Capacity!$C:$C,$H233)</f>
        <v>316</v>
      </c>
      <c r="L233" s="5">
        <f>SUMIFS(Capacity!H:H,Capacity!$A:$A,Summary_CDP,Capacity!$B:$B,IF($B$228="NEM","*",$B$228),Capacity!$C:$C,$H233)-SUMIFS(Capacity!$D:$D,Capacity!$A:$A,Summary_CDP,Capacity!$B:$B,IF($B$228="NEM","*",$B$228),Capacity!$C:$C,$H233)</f>
        <v>316</v>
      </c>
      <c r="M233" s="5">
        <f>SUMIFS(Capacity!I:I,Capacity!$A:$A,Summary_CDP,Capacity!$B:$B,IF($B$228="NEM","*",$B$228),Capacity!$C:$C,$H233)-SUMIFS(Capacity!$D:$D,Capacity!$A:$A,Summary_CDP,Capacity!$B:$B,IF($B$228="NEM","*",$B$228),Capacity!$C:$C,$H233)</f>
        <v>316</v>
      </c>
      <c r="N233" s="5">
        <f>SUMIFS(Capacity!J:J,Capacity!$A:$A,Summary_CDP,Capacity!$B:$B,IF($B$228="NEM","*",$B$228),Capacity!$C:$C,$H233)-SUMIFS(Capacity!$D:$D,Capacity!$A:$A,Summary_CDP,Capacity!$B:$B,IF($B$228="NEM","*",$B$228),Capacity!$C:$C,$H233)</f>
        <v>316</v>
      </c>
      <c r="O233" s="5">
        <f>SUMIFS(Capacity!K:K,Capacity!$A:$A,Summary_CDP,Capacity!$B:$B,IF($B$228="NEM","*",$B$228),Capacity!$C:$C,$H233)-SUMIFS(Capacity!$D:$D,Capacity!$A:$A,Summary_CDP,Capacity!$B:$B,IF($B$228="NEM","*",$B$228),Capacity!$C:$C,$H233)</f>
        <v>316</v>
      </c>
      <c r="P233" s="5">
        <f>SUMIFS(Capacity!L:L,Capacity!$A:$A,Summary_CDP,Capacity!$B:$B,IF($B$228="NEM","*",$B$228),Capacity!$C:$C,$H233)-SUMIFS(Capacity!$D:$D,Capacity!$A:$A,Summary_CDP,Capacity!$B:$B,IF($B$228="NEM","*",$B$228),Capacity!$C:$C,$H233)</f>
        <v>-392</v>
      </c>
      <c r="Q233" s="5">
        <f>SUMIFS(Capacity!M:M,Capacity!$A:$A,Summary_CDP,Capacity!$B:$B,IF($B$228="NEM","*",$B$228),Capacity!$C:$C,$H233)-SUMIFS(Capacity!$D:$D,Capacity!$A:$A,Summary_CDP,Capacity!$B:$B,IF($B$228="NEM","*",$B$228),Capacity!$C:$C,$H233)</f>
        <v>-392</v>
      </c>
      <c r="R233" s="5">
        <f>SUMIFS(Capacity!N:N,Capacity!$A:$A,Summary_CDP,Capacity!$B:$B,IF($B$228="NEM","*",$B$228),Capacity!$C:$C,$H233)-SUMIFS(Capacity!$D:$D,Capacity!$A:$A,Summary_CDP,Capacity!$B:$B,IF($B$228="NEM","*",$B$228),Capacity!$C:$C,$H233)</f>
        <v>-392</v>
      </c>
      <c r="S233" s="5">
        <f>SUMIFS(Capacity!O:O,Capacity!$A:$A,Summary_CDP,Capacity!$B:$B,IF($B$228="NEM","*",$B$228),Capacity!$C:$C,$H233)-SUMIFS(Capacity!$D:$D,Capacity!$A:$A,Summary_CDP,Capacity!$B:$B,IF($B$228="NEM","*",$B$228),Capacity!$C:$C,$H233)</f>
        <v>-392</v>
      </c>
      <c r="T233" s="5">
        <f>SUMIFS(Capacity!P:P,Capacity!$A:$A,Summary_CDP,Capacity!$B:$B,IF($B$228="NEM","*",$B$228),Capacity!$C:$C,$H233)-SUMIFS(Capacity!$D:$D,Capacity!$A:$A,Summary_CDP,Capacity!$B:$B,IF($B$228="NEM","*",$B$228),Capacity!$C:$C,$H233)</f>
        <v>-392</v>
      </c>
      <c r="U233" s="5">
        <f>SUMIFS(Capacity!Q:Q,Capacity!$A:$A,Summary_CDP,Capacity!$B:$B,IF($B$228="NEM","*",$B$228),Capacity!$C:$C,$H233)-SUMIFS(Capacity!$D:$D,Capacity!$A:$A,Summary_CDP,Capacity!$B:$B,IF($B$228="NEM","*",$B$228),Capacity!$C:$C,$H233)</f>
        <v>-1192</v>
      </c>
      <c r="V233" s="5">
        <f>SUMIFS(Capacity!R:R,Capacity!$A:$A,Summary_CDP,Capacity!$B:$B,IF($B$228="NEM","*",$B$228),Capacity!$C:$C,$H233)-SUMIFS(Capacity!$D:$D,Capacity!$A:$A,Summary_CDP,Capacity!$B:$B,IF($B$228="NEM","*",$B$228),Capacity!$C:$C,$H233)</f>
        <v>-1577</v>
      </c>
      <c r="W233" s="5">
        <f>SUMIFS(Capacity!S:S,Capacity!$A:$A,Summary_CDP,Capacity!$B:$B,IF($B$228="NEM","*",$B$228),Capacity!$C:$C,$H233)-SUMIFS(Capacity!$D:$D,Capacity!$A:$A,Summary_CDP,Capacity!$B:$B,IF($B$228="NEM","*",$B$228),Capacity!$C:$C,$H233)</f>
        <v>-2105.9999999900001</v>
      </c>
      <c r="X233" s="5">
        <f>SUMIFS(Capacity!T:T,Capacity!$A:$A,Summary_CDP,Capacity!$B:$B,IF($B$228="NEM","*",$B$228),Capacity!$C:$C,$H233)-SUMIFS(Capacity!$D:$D,Capacity!$A:$A,Summary_CDP,Capacity!$B:$B,IF($B$228="NEM","*",$B$228),Capacity!$C:$C,$H233)</f>
        <v>-2105.9999999900001</v>
      </c>
      <c r="Y233" s="5">
        <f>SUMIFS(Capacity!U:U,Capacity!$A:$A,Summary_CDP,Capacity!$B:$B,IF($B$228="NEM","*",$B$228),Capacity!$C:$C,$H233)-SUMIFS(Capacity!$D:$D,Capacity!$A:$A,Summary_CDP,Capacity!$B:$B,IF($B$228="NEM","*",$B$228),Capacity!$C:$C,$H233)</f>
        <v>-2250.3999999799998</v>
      </c>
      <c r="Z233" s="5">
        <f>SUMIFS(Capacity!V:V,Capacity!$A:$A,Summary_CDP,Capacity!$B:$B,IF($B$228="NEM","*",$B$228),Capacity!$C:$C,$H233)-SUMIFS(Capacity!$D:$D,Capacity!$A:$A,Summary_CDP,Capacity!$B:$B,IF($B$228="NEM","*",$B$228),Capacity!$C:$C,$H233)</f>
        <v>-2250.3999999799998</v>
      </c>
      <c r="AA233" s="5">
        <f>SUMIFS(Capacity!W:W,Capacity!$A:$A,Summary_CDP,Capacity!$B:$B,IF($B$228="NEM","*",$B$228),Capacity!$C:$C,$H233)-SUMIFS(Capacity!$D:$D,Capacity!$A:$A,Summary_CDP,Capacity!$B:$B,IF($B$228="NEM","*",$B$228),Capacity!$C:$C,$H233)</f>
        <v>-2250.3999999799998</v>
      </c>
      <c r="AB233" s="5">
        <f>SUMIFS(Capacity!X:X,Capacity!$A:$A,Summary_CDP,Capacity!$B:$B,IF($B$228="NEM","*",$B$228),Capacity!$C:$C,$H233)-SUMIFS(Capacity!$D:$D,Capacity!$A:$A,Summary_CDP,Capacity!$B:$B,IF($B$228="NEM","*",$B$228),Capacity!$C:$C,$H233)</f>
        <v>-2250.3999999799998</v>
      </c>
      <c r="AC233" s="5">
        <f>SUMIFS(Capacity!Y:Y,Capacity!$A:$A,Summary_CDP,Capacity!$B:$B,IF($B$228="NEM","*",$B$228),Capacity!$C:$C,$H233)-SUMIFS(Capacity!$D:$D,Capacity!$A:$A,Summary_CDP,Capacity!$B:$B,IF($B$228="NEM","*",$B$228),Capacity!$C:$C,$H233)</f>
        <v>-2690.3999999799998</v>
      </c>
      <c r="AD233" s="5">
        <f>SUMIFS(Capacity!Z:Z,Capacity!$A:$A,Summary_CDP,Capacity!$B:$B,IF($B$228="NEM","*",$B$228),Capacity!$C:$C,$H233)-SUMIFS(Capacity!$D:$D,Capacity!$A:$A,Summary_CDP,Capacity!$B:$B,IF($B$228="NEM","*",$B$228),Capacity!$C:$C,$H233)</f>
        <v>-2690.3999999799998</v>
      </c>
      <c r="AE233" s="5">
        <f>SUMIFS(Capacity!AA:AA,Capacity!$A:$A,Summary_CDP,Capacity!$B:$B,IF($B$228="NEM","*",$B$228),Capacity!$C:$C,$H233)-SUMIFS(Capacity!$D:$D,Capacity!$A:$A,Summary_CDP,Capacity!$B:$B,IF($B$228="NEM","*",$B$228),Capacity!$C:$C,$H233)</f>
        <v>-3514.8999999799998</v>
      </c>
      <c r="AF233" s="5">
        <f>SUMIFS(Capacity!AB:AB,Capacity!$A:$A,Summary_CDP,Capacity!$B:$B,IF($B$228="NEM","*",$B$228),Capacity!$C:$C,$H233)-SUMIFS(Capacity!$D:$D,Capacity!$A:$A,Summary_CDP,Capacity!$B:$B,IF($B$228="NEM","*",$B$228),Capacity!$C:$C,$H233)</f>
        <v>-3758.8999999799998</v>
      </c>
      <c r="AG233" s="5">
        <f>SUMIFS(Capacity!AC:AC,Capacity!$A:$A,Summary_CDP,Capacity!$B:$B,IF($B$228="NEM","*",$B$228),Capacity!$C:$C,$H233)-SUMIFS(Capacity!$D:$D,Capacity!$A:$A,Summary_CDP,Capacity!$B:$B,IF($B$228="NEM","*",$B$228),Capacity!$C:$C,$H233)</f>
        <v>-3758.8999999799998</v>
      </c>
      <c r="AH233" s="5">
        <f>SUMIFS(Capacity!AD:AD,Capacity!$A:$A,Summary_CDP,Capacity!$B:$B,IF($B$228="NEM","*",$B$228),Capacity!$C:$C,$H233)-SUMIFS(Capacity!$D:$D,Capacity!$A:$A,Summary_CDP,Capacity!$B:$B,IF($B$228="NEM","*",$B$228),Capacity!$C:$C,$H233)</f>
        <v>-3758.8999999799998</v>
      </c>
      <c r="AI233" s="5">
        <f>SUMIFS(Capacity!AE:AE,Capacity!$A:$A,Summary_CDP,Capacity!$B:$B,IF($B$228="NEM","*",$B$228),Capacity!$C:$C,$H233)-SUMIFS(Capacity!$D:$D,Capacity!$A:$A,Summary_CDP,Capacity!$B:$B,IF($B$228="NEM","*",$B$228),Capacity!$C:$C,$H233)</f>
        <v>-3758.8999999799998</v>
      </c>
      <c r="AJ233" s="5">
        <f>SUMIFS(Capacity!AF:AF,Capacity!$A:$A,Summary_CDP,Capacity!$B:$B,IF($B$228="NEM","*",$B$228),Capacity!$C:$C,$H233)-SUMIFS(Capacity!$D:$D,Capacity!$A:$A,Summary_CDP,Capacity!$B:$B,IF($B$228="NEM","*",$B$228),Capacity!$C:$C,$H233)</f>
        <v>-3758.8999999799998</v>
      </c>
    </row>
    <row r="234" spans="1:36" ht="15" customHeight="1">
      <c r="H234" s="9" t="s">
        <v>133</v>
      </c>
      <c r="I234" s="5">
        <f>SUMIFS(Capacity!E:E,Capacity!$A:$A,Summary_CDP,Capacity!$B:$B,IF($B$228="NEM","*",$B$228),Capacity!$C:$C,$H234)-SUMIFS(Capacity!$D:$D,Capacity!$A:$A,Summary_CDP,Capacity!$B:$B,IF($B$228="NEM","*",$B$228),Capacity!$C:$C,$H234)</f>
        <v>0</v>
      </c>
      <c r="J234" s="5">
        <f>SUMIFS(Capacity!F:F,Capacity!$A:$A,Summary_CDP,Capacity!$B:$B,IF($B$228="NEM","*",$B$228),Capacity!$C:$C,$H234)-SUMIFS(Capacity!$D:$D,Capacity!$A:$A,Summary_CDP,Capacity!$B:$B,IF($B$228="NEM","*",$B$228),Capacity!$C:$C,$H234)</f>
        <v>0</v>
      </c>
      <c r="K234" s="5">
        <f>SUMIFS(Capacity!G:G,Capacity!$A:$A,Summary_CDP,Capacity!$B:$B,IF($B$228="NEM","*",$B$228),Capacity!$C:$C,$H234)-SUMIFS(Capacity!$D:$D,Capacity!$A:$A,Summary_CDP,Capacity!$B:$B,IF($B$228="NEM","*",$B$228),Capacity!$C:$C,$H234)</f>
        <v>0</v>
      </c>
      <c r="L234" s="5">
        <f>SUMIFS(Capacity!H:H,Capacity!$A:$A,Summary_CDP,Capacity!$B:$B,IF($B$228="NEM","*",$B$228),Capacity!$C:$C,$H234)-SUMIFS(Capacity!$D:$D,Capacity!$A:$A,Summary_CDP,Capacity!$B:$B,IF($B$228="NEM","*",$B$228),Capacity!$C:$C,$H234)</f>
        <v>0</v>
      </c>
      <c r="M234" s="5">
        <f>SUMIFS(Capacity!I:I,Capacity!$A:$A,Summary_CDP,Capacity!$B:$B,IF($B$228="NEM","*",$B$228),Capacity!$C:$C,$H234)-SUMIFS(Capacity!$D:$D,Capacity!$A:$A,Summary_CDP,Capacity!$B:$B,IF($B$228="NEM","*",$B$228),Capacity!$C:$C,$H234)</f>
        <v>0</v>
      </c>
      <c r="N234" s="5">
        <f>SUMIFS(Capacity!J:J,Capacity!$A:$A,Summary_CDP,Capacity!$B:$B,IF($B$228="NEM","*",$B$228),Capacity!$C:$C,$H234)-SUMIFS(Capacity!$D:$D,Capacity!$A:$A,Summary_CDP,Capacity!$B:$B,IF($B$228="NEM","*",$B$228),Capacity!$C:$C,$H234)</f>
        <v>0</v>
      </c>
      <c r="O234" s="5">
        <f>SUMIFS(Capacity!K:K,Capacity!$A:$A,Summary_CDP,Capacity!$B:$B,IF($B$228="NEM","*",$B$228),Capacity!$C:$C,$H234)-SUMIFS(Capacity!$D:$D,Capacity!$A:$A,Summary_CDP,Capacity!$B:$B,IF($B$228="NEM","*",$B$228),Capacity!$C:$C,$H234)</f>
        <v>0</v>
      </c>
      <c r="P234" s="5">
        <f>SUMIFS(Capacity!L:L,Capacity!$A:$A,Summary_CDP,Capacity!$B:$B,IF($B$228="NEM","*",$B$228),Capacity!$C:$C,$H234)-SUMIFS(Capacity!$D:$D,Capacity!$A:$A,Summary_CDP,Capacity!$B:$B,IF($B$228="NEM","*",$B$228),Capacity!$C:$C,$H234)</f>
        <v>0</v>
      </c>
      <c r="Q234" s="5">
        <f>SUMIFS(Capacity!M:M,Capacity!$A:$A,Summary_CDP,Capacity!$B:$B,IF($B$228="NEM","*",$B$228),Capacity!$C:$C,$H234)-SUMIFS(Capacity!$D:$D,Capacity!$A:$A,Summary_CDP,Capacity!$B:$B,IF($B$228="NEM","*",$B$228),Capacity!$C:$C,$H234)</f>
        <v>0</v>
      </c>
      <c r="R234" s="5">
        <f>SUMIFS(Capacity!N:N,Capacity!$A:$A,Summary_CDP,Capacity!$B:$B,IF($B$228="NEM","*",$B$228),Capacity!$C:$C,$H234)-SUMIFS(Capacity!$D:$D,Capacity!$A:$A,Summary_CDP,Capacity!$B:$B,IF($B$228="NEM","*",$B$228),Capacity!$C:$C,$H234)</f>
        <v>0</v>
      </c>
      <c r="S234" s="5">
        <f>SUMIFS(Capacity!O:O,Capacity!$A:$A,Summary_CDP,Capacity!$B:$B,IF($B$228="NEM","*",$B$228),Capacity!$C:$C,$H234)-SUMIFS(Capacity!$D:$D,Capacity!$A:$A,Summary_CDP,Capacity!$B:$B,IF($B$228="NEM","*",$B$228),Capacity!$C:$C,$H234)</f>
        <v>0</v>
      </c>
      <c r="T234" s="5">
        <f>SUMIFS(Capacity!P:P,Capacity!$A:$A,Summary_CDP,Capacity!$B:$B,IF($B$228="NEM","*",$B$228),Capacity!$C:$C,$H234)-SUMIFS(Capacity!$D:$D,Capacity!$A:$A,Summary_CDP,Capacity!$B:$B,IF($B$228="NEM","*",$B$228),Capacity!$C:$C,$H234)</f>
        <v>0</v>
      </c>
      <c r="U234" s="5">
        <f>SUMIFS(Capacity!Q:Q,Capacity!$A:$A,Summary_CDP,Capacity!$B:$B,IF($B$228="NEM","*",$B$228),Capacity!$C:$C,$H234)-SUMIFS(Capacity!$D:$D,Capacity!$A:$A,Summary_CDP,Capacity!$B:$B,IF($B$228="NEM","*",$B$228),Capacity!$C:$C,$H234)</f>
        <v>0</v>
      </c>
      <c r="V234" s="5">
        <f>SUMIFS(Capacity!R:R,Capacity!$A:$A,Summary_CDP,Capacity!$B:$B,IF($B$228="NEM","*",$B$228),Capacity!$C:$C,$H234)-SUMIFS(Capacity!$D:$D,Capacity!$A:$A,Summary_CDP,Capacity!$B:$B,IF($B$228="NEM","*",$B$228),Capacity!$C:$C,$H234)</f>
        <v>0</v>
      </c>
      <c r="W234" s="5">
        <f>SUMIFS(Capacity!S:S,Capacity!$A:$A,Summary_CDP,Capacity!$B:$B,IF($B$228="NEM","*",$B$228),Capacity!$C:$C,$H234)-SUMIFS(Capacity!$D:$D,Capacity!$A:$A,Summary_CDP,Capacity!$B:$B,IF($B$228="NEM","*",$B$228),Capacity!$C:$C,$H234)</f>
        <v>0</v>
      </c>
      <c r="X234" s="5">
        <f>SUMIFS(Capacity!T:T,Capacity!$A:$A,Summary_CDP,Capacity!$B:$B,IF($B$228="NEM","*",$B$228),Capacity!$C:$C,$H234)-SUMIFS(Capacity!$D:$D,Capacity!$A:$A,Summary_CDP,Capacity!$B:$B,IF($B$228="NEM","*",$B$228),Capacity!$C:$C,$H234)</f>
        <v>0</v>
      </c>
      <c r="Y234" s="5">
        <f>SUMIFS(Capacity!U:U,Capacity!$A:$A,Summary_CDP,Capacity!$B:$B,IF($B$228="NEM","*",$B$228),Capacity!$C:$C,$H234)-SUMIFS(Capacity!$D:$D,Capacity!$A:$A,Summary_CDP,Capacity!$B:$B,IF($B$228="NEM","*",$B$228),Capacity!$C:$C,$H234)</f>
        <v>0</v>
      </c>
      <c r="Z234" s="5">
        <f>SUMIFS(Capacity!V:V,Capacity!$A:$A,Summary_CDP,Capacity!$B:$B,IF($B$228="NEM","*",$B$228),Capacity!$C:$C,$H234)-SUMIFS(Capacity!$D:$D,Capacity!$A:$A,Summary_CDP,Capacity!$B:$B,IF($B$228="NEM","*",$B$228),Capacity!$C:$C,$H234)</f>
        <v>0</v>
      </c>
      <c r="AA234" s="5">
        <f>SUMIFS(Capacity!W:W,Capacity!$A:$A,Summary_CDP,Capacity!$B:$B,IF($B$228="NEM","*",$B$228),Capacity!$C:$C,$H234)-SUMIFS(Capacity!$D:$D,Capacity!$A:$A,Summary_CDP,Capacity!$B:$B,IF($B$228="NEM","*",$B$228),Capacity!$C:$C,$H234)</f>
        <v>0</v>
      </c>
      <c r="AB234" s="5">
        <f>SUMIFS(Capacity!X:X,Capacity!$A:$A,Summary_CDP,Capacity!$B:$B,IF($B$228="NEM","*",$B$228),Capacity!$C:$C,$H234)-SUMIFS(Capacity!$D:$D,Capacity!$A:$A,Summary_CDP,Capacity!$B:$B,IF($B$228="NEM","*",$B$228),Capacity!$C:$C,$H234)</f>
        <v>0</v>
      </c>
      <c r="AC234" s="5">
        <f>SUMIFS(Capacity!Y:Y,Capacity!$A:$A,Summary_CDP,Capacity!$B:$B,IF($B$228="NEM","*",$B$228),Capacity!$C:$C,$H234)-SUMIFS(Capacity!$D:$D,Capacity!$A:$A,Summary_CDP,Capacity!$B:$B,IF($B$228="NEM","*",$B$228),Capacity!$C:$C,$H234)</f>
        <v>0</v>
      </c>
      <c r="AD234" s="5">
        <f>SUMIFS(Capacity!Z:Z,Capacity!$A:$A,Summary_CDP,Capacity!$B:$B,IF($B$228="NEM","*",$B$228),Capacity!$C:$C,$H234)-SUMIFS(Capacity!$D:$D,Capacity!$A:$A,Summary_CDP,Capacity!$B:$B,IF($B$228="NEM","*",$B$228),Capacity!$C:$C,$H234)</f>
        <v>0</v>
      </c>
      <c r="AE234" s="5">
        <f>SUMIFS(Capacity!AA:AA,Capacity!$A:$A,Summary_CDP,Capacity!$B:$B,IF($B$228="NEM","*",$B$228),Capacity!$C:$C,$H234)-SUMIFS(Capacity!$D:$D,Capacity!$A:$A,Summary_CDP,Capacity!$B:$B,IF($B$228="NEM","*",$B$228),Capacity!$C:$C,$H234)</f>
        <v>0</v>
      </c>
      <c r="AF234" s="5">
        <f>SUMIFS(Capacity!AB:AB,Capacity!$A:$A,Summary_CDP,Capacity!$B:$B,IF($B$228="NEM","*",$B$228),Capacity!$C:$C,$H234)-SUMIFS(Capacity!$D:$D,Capacity!$A:$A,Summary_CDP,Capacity!$B:$B,IF($B$228="NEM","*",$B$228),Capacity!$C:$C,$H234)</f>
        <v>0</v>
      </c>
      <c r="AG234" s="5">
        <f>SUMIFS(Capacity!AC:AC,Capacity!$A:$A,Summary_CDP,Capacity!$B:$B,IF($B$228="NEM","*",$B$228),Capacity!$C:$C,$H234)-SUMIFS(Capacity!$D:$D,Capacity!$A:$A,Summary_CDP,Capacity!$B:$B,IF($B$228="NEM","*",$B$228),Capacity!$C:$C,$H234)</f>
        <v>0</v>
      </c>
      <c r="AH234" s="5">
        <f>SUMIFS(Capacity!AD:AD,Capacity!$A:$A,Summary_CDP,Capacity!$B:$B,IF($B$228="NEM","*",$B$228),Capacity!$C:$C,$H234)-SUMIFS(Capacity!$D:$D,Capacity!$A:$A,Summary_CDP,Capacity!$B:$B,IF($B$228="NEM","*",$B$228),Capacity!$C:$C,$H234)</f>
        <v>0</v>
      </c>
      <c r="AI234" s="5">
        <f>SUMIFS(Capacity!AE:AE,Capacity!$A:$A,Summary_CDP,Capacity!$B:$B,IF($B$228="NEM","*",$B$228),Capacity!$C:$C,$H234)-SUMIFS(Capacity!$D:$D,Capacity!$A:$A,Summary_CDP,Capacity!$B:$B,IF($B$228="NEM","*",$B$228),Capacity!$C:$C,$H234)</f>
        <v>0</v>
      </c>
      <c r="AJ234" s="5">
        <f>SUMIFS(Capacity!AF:AF,Capacity!$A:$A,Summary_CDP,Capacity!$B:$B,IF($B$228="NEM","*",$B$228),Capacity!$C:$C,$H234)-SUMIFS(Capacity!$D:$D,Capacity!$A:$A,Summary_CDP,Capacity!$B:$B,IF($B$228="NEM","*",$B$228),Capacity!$C:$C,$H234)</f>
        <v>0</v>
      </c>
    </row>
    <row r="235" spans="1:36" ht="15" customHeight="1">
      <c r="H235" s="9" t="s">
        <v>134</v>
      </c>
      <c r="I235" s="5">
        <f>SUMIFS(Capacity!E:E,Capacity!$A:$A,Summary_CDP,Capacity!$B:$B,IF($B$228="NEM","*",$B$228),Capacity!$C:$C,$H235)-SUMIFS(Capacity!$D:$D,Capacity!$A:$A,Summary_CDP,Capacity!$B:$B,IF($B$228="NEM","*",$B$228),Capacity!$C:$C,$H235)</f>
        <v>0</v>
      </c>
      <c r="J235" s="5">
        <f>SUMIFS(Capacity!F:F,Capacity!$A:$A,Summary_CDP,Capacity!$B:$B,IF($B$228="NEM","*",$B$228),Capacity!$C:$C,$H235)-SUMIFS(Capacity!$D:$D,Capacity!$A:$A,Summary_CDP,Capacity!$B:$B,IF($B$228="NEM","*",$B$228),Capacity!$C:$C,$H235)</f>
        <v>2.939999831141904E-6</v>
      </c>
      <c r="K235" s="5">
        <f>SUMIFS(Capacity!G:G,Capacity!$A:$A,Summary_CDP,Capacity!$B:$B,IF($B$228="NEM","*",$B$228),Capacity!$C:$C,$H235)-SUMIFS(Capacity!$D:$D,Capacity!$A:$A,Summary_CDP,Capacity!$B:$B,IF($B$228="NEM","*",$B$228),Capacity!$C:$C,$H235)</f>
        <v>68.720727590000024</v>
      </c>
      <c r="L235" s="5">
        <f>SUMIFS(Capacity!H:H,Capacity!$A:$A,Summary_CDP,Capacity!$B:$B,IF($B$228="NEM","*",$B$228),Capacity!$C:$C,$H235)-SUMIFS(Capacity!$D:$D,Capacity!$A:$A,Summary_CDP,Capacity!$B:$B,IF($B$228="NEM","*",$B$228),Capacity!$C:$C,$H235)</f>
        <v>68.720727590000024</v>
      </c>
      <c r="M235" s="5">
        <f>SUMIFS(Capacity!I:I,Capacity!$A:$A,Summary_CDP,Capacity!$B:$B,IF($B$228="NEM","*",$B$228),Capacity!$C:$C,$H235)-SUMIFS(Capacity!$D:$D,Capacity!$A:$A,Summary_CDP,Capacity!$B:$B,IF($B$228="NEM","*",$B$228),Capacity!$C:$C,$H235)</f>
        <v>68.720727590000024</v>
      </c>
      <c r="N235" s="5">
        <f>SUMIFS(Capacity!J:J,Capacity!$A:$A,Summary_CDP,Capacity!$B:$B,IF($B$228="NEM","*",$B$228),Capacity!$C:$C,$H235)-SUMIFS(Capacity!$D:$D,Capacity!$A:$A,Summary_CDP,Capacity!$B:$B,IF($B$228="NEM","*",$B$228),Capacity!$C:$C,$H235)</f>
        <v>68.720761839998886</v>
      </c>
      <c r="O235" s="5">
        <f>SUMIFS(Capacity!K:K,Capacity!$A:$A,Summary_CDP,Capacity!$B:$B,IF($B$228="NEM","*",$B$228),Capacity!$C:$C,$H235)-SUMIFS(Capacity!$D:$D,Capacity!$A:$A,Summary_CDP,Capacity!$B:$B,IF($B$228="NEM","*",$B$228),Capacity!$C:$C,$H235)</f>
        <v>68.720761839998886</v>
      </c>
      <c r="P235" s="5">
        <f>SUMIFS(Capacity!L:L,Capacity!$A:$A,Summary_CDP,Capacity!$B:$B,IF($B$228="NEM","*",$B$228),Capacity!$C:$C,$H235)-SUMIFS(Capacity!$D:$D,Capacity!$A:$A,Summary_CDP,Capacity!$B:$B,IF($B$228="NEM","*",$B$228),Capacity!$C:$C,$H235)</f>
        <v>-53.165126850000888</v>
      </c>
      <c r="Q235" s="5">
        <f>SUMIFS(Capacity!M:M,Capacity!$A:$A,Summary_CDP,Capacity!$B:$B,IF($B$228="NEM","*",$B$228),Capacity!$C:$C,$H235)-SUMIFS(Capacity!$D:$D,Capacity!$A:$A,Summary_CDP,Capacity!$B:$B,IF($B$228="NEM","*",$B$228),Capacity!$C:$C,$H235)</f>
        <v>-53.165126850000888</v>
      </c>
      <c r="R235" s="5">
        <f>SUMIFS(Capacity!N:N,Capacity!$A:$A,Summary_CDP,Capacity!$B:$B,IF($B$228="NEM","*",$B$228),Capacity!$C:$C,$H235)-SUMIFS(Capacity!$D:$D,Capacity!$A:$A,Summary_CDP,Capacity!$B:$B,IF($B$228="NEM","*",$B$228),Capacity!$C:$C,$H235)</f>
        <v>-292.82510638000076</v>
      </c>
      <c r="S235" s="5">
        <f>SUMIFS(Capacity!O:O,Capacity!$A:$A,Summary_CDP,Capacity!$B:$B,IF($B$228="NEM","*",$B$228),Capacity!$C:$C,$H235)-SUMIFS(Capacity!$D:$D,Capacity!$A:$A,Summary_CDP,Capacity!$B:$B,IF($B$228="NEM","*",$B$228),Capacity!$C:$C,$H235)</f>
        <v>-754.82510639000066</v>
      </c>
      <c r="T235" s="5">
        <f>SUMIFS(Capacity!P:P,Capacity!$A:$A,Summary_CDP,Capacity!$B:$B,IF($B$228="NEM","*",$B$228),Capacity!$C:$C,$H235)-SUMIFS(Capacity!$D:$D,Capacity!$A:$A,Summary_CDP,Capacity!$B:$B,IF($B$228="NEM","*",$B$228),Capacity!$C:$C,$H235)</f>
        <v>-871.82510639000066</v>
      </c>
      <c r="U235" s="5">
        <f>SUMIFS(Capacity!Q:Q,Capacity!$A:$A,Summary_CDP,Capacity!$B:$B,IF($B$228="NEM","*",$B$228),Capacity!$C:$C,$H235)-SUMIFS(Capacity!$D:$D,Capacity!$A:$A,Summary_CDP,Capacity!$B:$B,IF($B$228="NEM","*",$B$228),Capacity!$C:$C,$H235)</f>
        <v>-951.82510492000074</v>
      </c>
      <c r="V235" s="5">
        <f>SUMIFS(Capacity!R:R,Capacity!$A:$A,Summary_CDP,Capacity!$B:$B,IF($B$228="NEM","*",$B$228),Capacity!$C:$C,$H235)-SUMIFS(Capacity!$D:$D,Capacity!$A:$A,Summary_CDP,Capacity!$B:$B,IF($B$228="NEM","*",$B$228),Capacity!$C:$C,$H235)</f>
        <v>-951.82510492000074</v>
      </c>
      <c r="W235" s="5">
        <f>SUMIFS(Capacity!S:S,Capacity!$A:$A,Summary_CDP,Capacity!$B:$B,IF($B$228="NEM","*",$B$228),Capacity!$C:$C,$H235)-SUMIFS(Capacity!$D:$D,Capacity!$A:$A,Summary_CDP,Capacity!$B:$B,IF($B$228="NEM","*",$B$228),Capacity!$C:$C,$H235)</f>
        <v>-951.82511178000004</v>
      </c>
      <c r="X235" s="5">
        <f>SUMIFS(Capacity!T:T,Capacity!$A:$A,Summary_CDP,Capacity!$B:$B,IF($B$228="NEM","*",$B$228),Capacity!$C:$C,$H235)-SUMIFS(Capacity!$D:$D,Capacity!$A:$A,Summary_CDP,Capacity!$B:$B,IF($B$228="NEM","*",$B$228),Capacity!$C:$C,$H235)</f>
        <v>-951.82511178000004</v>
      </c>
      <c r="Y235" s="5">
        <f>SUMIFS(Capacity!U:U,Capacity!$A:$A,Summary_CDP,Capacity!$B:$B,IF($B$228="NEM","*",$B$228),Capacity!$C:$C,$H235)-SUMIFS(Capacity!$D:$D,Capacity!$A:$A,Summary_CDP,Capacity!$B:$B,IF($B$228="NEM","*",$B$228),Capacity!$C:$C,$H235)</f>
        <v>-1257.0791540500004</v>
      </c>
      <c r="Z235" s="5">
        <f>SUMIFS(Capacity!V:V,Capacity!$A:$A,Summary_CDP,Capacity!$B:$B,IF($B$228="NEM","*",$B$228),Capacity!$C:$C,$H235)-SUMIFS(Capacity!$D:$D,Capacity!$A:$A,Summary_CDP,Capacity!$B:$B,IF($B$228="NEM","*",$B$228),Capacity!$C:$C,$H235)</f>
        <v>-418.4483054600023</v>
      </c>
      <c r="AA235" s="5">
        <f>SUMIFS(Capacity!W:W,Capacity!$A:$A,Summary_CDP,Capacity!$B:$B,IF($B$228="NEM","*",$B$228),Capacity!$C:$C,$H235)-SUMIFS(Capacity!$D:$D,Capacity!$A:$A,Summary_CDP,Capacity!$B:$B,IF($B$228="NEM","*",$B$228),Capacity!$C:$C,$H235)</f>
        <v>-418.4483054600023</v>
      </c>
      <c r="AB235" s="5">
        <f>SUMIFS(Capacity!X:X,Capacity!$A:$A,Summary_CDP,Capacity!$B:$B,IF($B$228="NEM","*",$B$228),Capacity!$C:$C,$H235)-SUMIFS(Capacity!$D:$D,Capacity!$A:$A,Summary_CDP,Capacity!$B:$B,IF($B$228="NEM","*",$B$228),Capacity!$C:$C,$H235)</f>
        <v>-50.777966870002274</v>
      </c>
      <c r="AC235" s="5">
        <f>SUMIFS(Capacity!Y:Y,Capacity!$A:$A,Summary_CDP,Capacity!$B:$B,IF($B$228="NEM","*",$B$228),Capacity!$C:$C,$H235)-SUMIFS(Capacity!$D:$D,Capacity!$A:$A,Summary_CDP,Capacity!$B:$B,IF($B$228="NEM","*",$B$228),Capacity!$C:$C,$H235)</f>
        <v>4302.7800323499996</v>
      </c>
      <c r="AD235" s="5">
        <f>SUMIFS(Capacity!Z:Z,Capacity!$A:$A,Summary_CDP,Capacity!$B:$B,IF($B$228="NEM","*",$B$228),Capacity!$C:$C,$H235)-SUMIFS(Capacity!$D:$D,Capacity!$A:$A,Summary_CDP,Capacity!$B:$B,IF($B$228="NEM","*",$B$228),Capacity!$C:$C,$H235)</f>
        <v>2984.2810327499992</v>
      </c>
      <c r="AE235" s="5">
        <f>SUMIFS(Capacity!AA:AA,Capacity!$A:$A,Summary_CDP,Capacity!$B:$B,IF($B$228="NEM","*",$B$228),Capacity!$C:$C,$H235)-SUMIFS(Capacity!$D:$D,Capacity!$A:$A,Summary_CDP,Capacity!$B:$B,IF($B$228="NEM","*",$B$228),Capacity!$C:$C,$H235)</f>
        <v>2861.0810968700007</v>
      </c>
      <c r="AF235" s="5">
        <f>SUMIFS(Capacity!AB:AB,Capacity!$A:$A,Summary_CDP,Capacity!$B:$B,IF($B$228="NEM","*",$B$228),Capacity!$C:$C,$H235)-SUMIFS(Capacity!$D:$D,Capacity!$A:$A,Summary_CDP,Capacity!$B:$B,IF($B$228="NEM","*",$B$228),Capacity!$C:$C,$H235)</f>
        <v>2158.0811492499997</v>
      </c>
      <c r="AG235" s="5">
        <f>SUMIFS(Capacity!AC:AC,Capacity!$A:$A,Summary_CDP,Capacity!$B:$B,IF($B$228="NEM","*",$B$228),Capacity!$C:$C,$H235)-SUMIFS(Capacity!$D:$D,Capacity!$A:$A,Summary_CDP,Capacity!$B:$B,IF($B$228="NEM","*",$B$228),Capacity!$C:$C,$H235)</f>
        <v>4201.7656989900006</v>
      </c>
      <c r="AH235" s="5">
        <f>SUMIFS(Capacity!AD:AD,Capacity!$A:$A,Summary_CDP,Capacity!$B:$B,IF($B$228="NEM","*",$B$228),Capacity!$C:$C,$H235)-SUMIFS(Capacity!$D:$D,Capacity!$A:$A,Summary_CDP,Capacity!$B:$B,IF($B$228="NEM","*",$B$228),Capacity!$C:$C,$H235)</f>
        <v>4201.7657042899991</v>
      </c>
      <c r="AI235" s="5">
        <f>SUMIFS(Capacity!AE:AE,Capacity!$A:$A,Summary_CDP,Capacity!$B:$B,IF($B$228="NEM","*",$B$228),Capacity!$C:$C,$H235)-SUMIFS(Capacity!$D:$D,Capacity!$A:$A,Summary_CDP,Capacity!$B:$B,IF($B$228="NEM","*",$B$228),Capacity!$C:$C,$H235)</f>
        <v>4888.3912586799997</v>
      </c>
      <c r="AJ235" s="5">
        <f>SUMIFS(Capacity!AF:AF,Capacity!$A:$A,Summary_CDP,Capacity!$B:$B,IF($B$228="NEM","*",$B$228),Capacity!$C:$C,$H235)-SUMIFS(Capacity!$D:$D,Capacity!$A:$A,Summary_CDP,Capacity!$B:$B,IF($B$228="NEM","*",$B$228),Capacity!$C:$C,$H235)</f>
        <v>6310.2818602200005</v>
      </c>
    </row>
    <row r="236" spans="1:36" ht="15" customHeight="1">
      <c r="H236" s="9" t="s">
        <v>135</v>
      </c>
      <c r="I236" s="5">
        <f>SUMIFS(Capacity!E:E,Capacity!$A:$A,Summary_CDP,Capacity!$B:$B,IF($B$228="NEM","*",$B$228),Capacity!$C:$C,$H236)-SUMIFS(Capacity!$D:$D,Capacity!$A:$A,Summary_CDP,Capacity!$B:$B,IF($B$228="NEM","*",$B$228),Capacity!$C:$C,$H236)</f>
        <v>0</v>
      </c>
      <c r="J236" s="5">
        <f>SUMIFS(Capacity!F:F,Capacity!$A:$A,Summary_CDP,Capacity!$B:$B,IF($B$228="NEM","*",$B$228),Capacity!$C:$C,$H236)-SUMIFS(Capacity!$D:$D,Capacity!$A:$A,Summary_CDP,Capacity!$B:$B,IF($B$228="NEM","*",$B$228),Capacity!$C:$C,$H236)</f>
        <v>0</v>
      </c>
      <c r="K236" s="5">
        <f>SUMIFS(Capacity!G:G,Capacity!$A:$A,Summary_CDP,Capacity!$B:$B,IF($B$228="NEM","*",$B$228),Capacity!$C:$C,$H236)-SUMIFS(Capacity!$D:$D,Capacity!$A:$A,Summary_CDP,Capacity!$B:$B,IF($B$228="NEM","*",$B$228),Capacity!$C:$C,$H236)</f>
        <v>0</v>
      </c>
      <c r="L236" s="5">
        <f>SUMIFS(Capacity!H:H,Capacity!$A:$A,Summary_CDP,Capacity!$B:$B,IF($B$228="NEM","*",$B$228),Capacity!$C:$C,$H236)-SUMIFS(Capacity!$D:$D,Capacity!$A:$A,Summary_CDP,Capacity!$B:$B,IF($B$228="NEM","*",$B$228),Capacity!$C:$C,$H236)</f>
        <v>0</v>
      </c>
      <c r="M236" s="5">
        <f>SUMIFS(Capacity!I:I,Capacity!$A:$A,Summary_CDP,Capacity!$B:$B,IF($B$228="NEM","*",$B$228),Capacity!$C:$C,$H236)-SUMIFS(Capacity!$D:$D,Capacity!$A:$A,Summary_CDP,Capacity!$B:$B,IF($B$228="NEM","*",$B$228),Capacity!$C:$C,$H236)</f>
        <v>0</v>
      </c>
      <c r="N236" s="5">
        <f>SUMIFS(Capacity!J:J,Capacity!$A:$A,Summary_CDP,Capacity!$B:$B,IF($B$228="NEM","*",$B$228),Capacity!$C:$C,$H236)-SUMIFS(Capacity!$D:$D,Capacity!$A:$A,Summary_CDP,Capacity!$B:$B,IF($B$228="NEM","*",$B$228),Capacity!$C:$C,$H236)</f>
        <v>0</v>
      </c>
      <c r="O236" s="5">
        <f>SUMIFS(Capacity!K:K,Capacity!$A:$A,Summary_CDP,Capacity!$B:$B,IF($B$228="NEM","*",$B$228),Capacity!$C:$C,$H236)-SUMIFS(Capacity!$D:$D,Capacity!$A:$A,Summary_CDP,Capacity!$B:$B,IF($B$228="NEM","*",$B$228),Capacity!$C:$C,$H236)</f>
        <v>0</v>
      </c>
      <c r="P236" s="5">
        <f>SUMIFS(Capacity!L:L,Capacity!$A:$A,Summary_CDP,Capacity!$B:$B,IF($B$228="NEM","*",$B$228),Capacity!$C:$C,$H236)-SUMIFS(Capacity!$D:$D,Capacity!$A:$A,Summary_CDP,Capacity!$B:$B,IF($B$228="NEM","*",$B$228),Capacity!$C:$C,$H236)</f>
        <v>0</v>
      </c>
      <c r="Q236" s="5">
        <f>SUMIFS(Capacity!M:M,Capacity!$A:$A,Summary_CDP,Capacity!$B:$B,IF($B$228="NEM","*",$B$228),Capacity!$C:$C,$H236)-SUMIFS(Capacity!$D:$D,Capacity!$A:$A,Summary_CDP,Capacity!$B:$B,IF($B$228="NEM","*",$B$228),Capacity!$C:$C,$H236)</f>
        <v>0</v>
      </c>
      <c r="R236" s="5">
        <f>SUMIFS(Capacity!N:N,Capacity!$A:$A,Summary_CDP,Capacity!$B:$B,IF($B$228="NEM","*",$B$228),Capacity!$C:$C,$H236)-SUMIFS(Capacity!$D:$D,Capacity!$A:$A,Summary_CDP,Capacity!$B:$B,IF($B$228="NEM","*",$B$228),Capacity!$C:$C,$H236)</f>
        <v>0</v>
      </c>
      <c r="S236" s="5">
        <f>SUMIFS(Capacity!O:O,Capacity!$A:$A,Summary_CDP,Capacity!$B:$B,IF($B$228="NEM","*",$B$228),Capacity!$C:$C,$H236)-SUMIFS(Capacity!$D:$D,Capacity!$A:$A,Summary_CDP,Capacity!$B:$B,IF($B$228="NEM","*",$B$228),Capacity!$C:$C,$H236)</f>
        <v>0</v>
      </c>
      <c r="T236" s="5">
        <f>SUMIFS(Capacity!P:P,Capacity!$A:$A,Summary_CDP,Capacity!$B:$B,IF($B$228="NEM","*",$B$228),Capacity!$C:$C,$H236)-SUMIFS(Capacity!$D:$D,Capacity!$A:$A,Summary_CDP,Capacity!$B:$B,IF($B$228="NEM","*",$B$228),Capacity!$C:$C,$H236)</f>
        <v>0</v>
      </c>
      <c r="U236" s="5">
        <f>SUMIFS(Capacity!Q:Q,Capacity!$A:$A,Summary_CDP,Capacity!$B:$B,IF($B$228="NEM","*",$B$228),Capacity!$C:$C,$H236)-SUMIFS(Capacity!$D:$D,Capacity!$A:$A,Summary_CDP,Capacity!$B:$B,IF($B$228="NEM","*",$B$228),Capacity!$C:$C,$H236)</f>
        <v>0</v>
      </c>
      <c r="V236" s="5">
        <f>SUMIFS(Capacity!R:R,Capacity!$A:$A,Summary_CDP,Capacity!$B:$B,IF($B$228="NEM","*",$B$228),Capacity!$C:$C,$H236)-SUMIFS(Capacity!$D:$D,Capacity!$A:$A,Summary_CDP,Capacity!$B:$B,IF($B$228="NEM","*",$B$228),Capacity!$C:$C,$H236)</f>
        <v>0</v>
      </c>
      <c r="W236" s="5">
        <f>SUMIFS(Capacity!S:S,Capacity!$A:$A,Summary_CDP,Capacity!$B:$B,IF($B$228="NEM","*",$B$228),Capacity!$C:$C,$H236)-SUMIFS(Capacity!$D:$D,Capacity!$A:$A,Summary_CDP,Capacity!$B:$B,IF($B$228="NEM","*",$B$228),Capacity!$C:$C,$H236)</f>
        <v>0</v>
      </c>
      <c r="X236" s="5">
        <f>SUMIFS(Capacity!T:T,Capacity!$A:$A,Summary_CDP,Capacity!$B:$B,IF($B$228="NEM","*",$B$228),Capacity!$C:$C,$H236)-SUMIFS(Capacity!$D:$D,Capacity!$A:$A,Summary_CDP,Capacity!$B:$B,IF($B$228="NEM","*",$B$228),Capacity!$C:$C,$H236)</f>
        <v>0</v>
      </c>
      <c r="Y236" s="5">
        <f>SUMIFS(Capacity!U:U,Capacity!$A:$A,Summary_CDP,Capacity!$B:$B,IF($B$228="NEM","*",$B$228),Capacity!$C:$C,$H236)-SUMIFS(Capacity!$D:$D,Capacity!$A:$A,Summary_CDP,Capacity!$B:$B,IF($B$228="NEM","*",$B$228),Capacity!$C:$C,$H236)</f>
        <v>0</v>
      </c>
      <c r="Z236" s="5">
        <f>SUMIFS(Capacity!V:V,Capacity!$A:$A,Summary_CDP,Capacity!$B:$B,IF($B$228="NEM","*",$B$228),Capacity!$C:$C,$H236)-SUMIFS(Capacity!$D:$D,Capacity!$A:$A,Summary_CDP,Capacity!$B:$B,IF($B$228="NEM","*",$B$228),Capacity!$C:$C,$H236)</f>
        <v>0</v>
      </c>
      <c r="AA236" s="5">
        <f>SUMIFS(Capacity!W:W,Capacity!$A:$A,Summary_CDP,Capacity!$B:$B,IF($B$228="NEM","*",$B$228),Capacity!$C:$C,$H236)-SUMIFS(Capacity!$D:$D,Capacity!$A:$A,Summary_CDP,Capacity!$B:$B,IF($B$228="NEM","*",$B$228),Capacity!$C:$C,$H236)</f>
        <v>0</v>
      </c>
      <c r="AB236" s="5">
        <f>SUMIFS(Capacity!X:X,Capacity!$A:$A,Summary_CDP,Capacity!$B:$B,IF($B$228="NEM","*",$B$228),Capacity!$C:$C,$H236)-SUMIFS(Capacity!$D:$D,Capacity!$A:$A,Summary_CDP,Capacity!$B:$B,IF($B$228="NEM","*",$B$228),Capacity!$C:$C,$H236)</f>
        <v>0</v>
      </c>
      <c r="AC236" s="5">
        <f>SUMIFS(Capacity!Y:Y,Capacity!$A:$A,Summary_CDP,Capacity!$B:$B,IF($B$228="NEM","*",$B$228),Capacity!$C:$C,$H236)-SUMIFS(Capacity!$D:$D,Capacity!$A:$A,Summary_CDP,Capacity!$B:$B,IF($B$228="NEM","*",$B$228),Capacity!$C:$C,$H236)</f>
        <v>0</v>
      </c>
      <c r="AD236" s="5">
        <f>SUMIFS(Capacity!Z:Z,Capacity!$A:$A,Summary_CDP,Capacity!$B:$B,IF($B$228="NEM","*",$B$228),Capacity!$C:$C,$H236)-SUMIFS(Capacity!$D:$D,Capacity!$A:$A,Summary_CDP,Capacity!$B:$B,IF($B$228="NEM","*",$B$228),Capacity!$C:$C,$H236)</f>
        <v>0</v>
      </c>
      <c r="AE236" s="5">
        <f>SUMIFS(Capacity!AA:AA,Capacity!$A:$A,Summary_CDP,Capacity!$B:$B,IF($B$228="NEM","*",$B$228),Capacity!$C:$C,$H236)-SUMIFS(Capacity!$D:$D,Capacity!$A:$A,Summary_CDP,Capacity!$B:$B,IF($B$228="NEM","*",$B$228),Capacity!$C:$C,$H236)</f>
        <v>0</v>
      </c>
      <c r="AF236" s="5">
        <f>SUMIFS(Capacity!AB:AB,Capacity!$A:$A,Summary_CDP,Capacity!$B:$B,IF($B$228="NEM","*",$B$228),Capacity!$C:$C,$H236)-SUMIFS(Capacity!$D:$D,Capacity!$A:$A,Summary_CDP,Capacity!$B:$B,IF($B$228="NEM","*",$B$228),Capacity!$C:$C,$H236)</f>
        <v>0</v>
      </c>
      <c r="AG236" s="5">
        <f>SUMIFS(Capacity!AC:AC,Capacity!$A:$A,Summary_CDP,Capacity!$B:$B,IF($B$228="NEM","*",$B$228),Capacity!$C:$C,$H236)-SUMIFS(Capacity!$D:$D,Capacity!$A:$A,Summary_CDP,Capacity!$B:$B,IF($B$228="NEM","*",$B$228),Capacity!$C:$C,$H236)</f>
        <v>0</v>
      </c>
      <c r="AH236" s="5">
        <f>SUMIFS(Capacity!AD:AD,Capacity!$A:$A,Summary_CDP,Capacity!$B:$B,IF($B$228="NEM","*",$B$228),Capacity!$C:$C,$H236)-SUMIFS(Capacity!$D:$D,Capacity!$A:$A,Summary_CDP,Capacity!$B:$B,IF($B$228="NEM","*",$B$228),Capacity!$C:$C,$H236)</f>
        <v>0</v>
      </c>
      <c r="AI236" s="5">
        <f>SUMIFS(Capacity!AE:AE,Capacity!$A:$A,Summary_CDP,Capacity!$B:$B,IF($B$228="NEM","*",$B$228),Capacity!$C:$C,$H236)-SUMIFS(Capacity!$D:$D,Capacity!$A:$A,Summary_CDP,Capacity!$B:$B,IF($B$228="NEM","*",$B$228),Capacity!$C:$C,$H236)</f>
        <v>0</v>
      </c>
      <c r="AJ236" s="5">
        <f>SUMIFS(Capacity!AF:AF,Capacity!$A:$A,Summary_CDP,Capacity!$B:$B,IF($B$228="NEM","*",$B$228),Capacity!$C:$C,$H236)-SUMIFS(Capacity!$D:$D,Capacity!$A:$A,Summary_CDP,Capacity!$B:$B,IF($B$228="NEM","*",$B$228),Capacity!$C:$C,$H236)</f>
        <v>0</v>
      </c>
    </row>
    <row r="237" spans="1:36" ht="15" customHeight="1">
      <c r="H237" s="9" t="s">
        <v>136</v>
      </c>
      <c r="I237" s="5">
        <f>SUMIFS(Capacity!E:E,Capacity!$A:$A,Summary_CDP,Capacity!$B:$B,IF($B$228="NEM","*",$B$228),Capacity!$C:$C,$H237)-SUMIFS(Capacity!$D:$D,Capacity!$A:$A,Summary_CDP,Capacity!$B:$B,IF($B$228="NEM","*",$B$228),Capacity!$C:$C,$H237)</f>
        <v>0</v>
      </c>
      <c r="J237" s="5">
        <f>SUMIFS(Capacity!F:F,Capacity!$A:$A,Summary_CDP,Capacity!$B:$B,IF($B$228="NEM","*",$B$228),Capacity!$C:$C,$H237)-SUMIFS(Capacity!$D:$D,Capacity!$A:$A,Summary_CDP,Capacity!$B:$B,IF($B$228="NEM","*",$B$228),Capacity!$C:$C,$H237)</f>
        <v>0</v>
      </c>
      <c r="K237" s="5">
        <f>SUMIFS(Capacity!G:G,Capacity!$A:$A,Summary_CDP,Capacity!$B:$B,IF($B$228="NEM","*",$B$228),Capacity!$C:$C,$H237)-SUMIFS(Capacity!$D:$D,Capacity!$A:$A,Summary_CDP,Capacity!$B:$B,IF($B$228="NEM","*",$B$228),Capacity!$C:$C,$H237)</f>
        <v>0</v>
      </c>
      <c r="L237" s="5">
        <f>SUMIFS(Capacity!H:H,Capacity!$A:$A,Summary_CDP,Capacity!$B:$B,IF($B$228="NEM","*",$B$228),Capacity!$C:$C,$H237)-SUMIFS(Capacity!$D:$D,Capacity!$A:$A,Summary_CDP,Capacity!$B:$B,IF($B$228="NEM","*",$B$228),Capacity!$C:$C,$H237)</f>
        <v>0</v>
      </c>
      <c r="M237" s="5">
        <f>SUMIFS(Capacity!I:I,Capacity!$A:$A,Summary_CDP,Capacity!$B:$B,IF($B$228="NEM","*",$B$228),Capacity!$C:$C,$H237)-SUMIFS(Capacity!$D:$D,Capacity!$A:$A,Summary_CDP,Capacity!$B:$B,IF($B$228="NEM","*",$B$228),Capacity!$C:$C,$H237)</f>
        <v>0</v>
      </c>
      <c r="N237" s="5">
        <f>SUMIFS(Capacity!J:J,Capacity!$A:$A,Summary_CDP,Capacity!$B:$B,IF($B$228="NEM","*",$B$228),Capacity!$C:$C,$H237)-SUMIFS(Capacity!$D:$D,Capacity!$A:$A,Summary_CDP,Capacity!$B:$B,IF($B$228="NEM","*",$B$228),Capacity!$C:$C,$H237)</f>
        <v>0</v>
      </c>
      <c r="O237" s="5">
        <f>SUMIFS(Capacity!K:K,Capacity!$A:$A,Summary_CDP,Capacity!$B:$B,IF($B$228="NEM","*",$B$228),Capacity!$C:$C,$H237)-SUMIFS(Capacity!$D:$D,Capacity!$A:$A,Summary_CDP,Capacity!$B:$B,IF($B$228="NEM","*",$B$228),Capacity!$C:$C,$H237)</f>
        <v>390</v>
      </c>
      <c r="P237" s="5">
        <f>SUMIFS(Capacity!L:L,Capacity!$A:$A,Summary_CDP,Capacity!$B:$B,IF($B$228="NEM","*",$B$228),Capacity!$C:$C,$H237)-SUMIFS(Capacity!$D:$D,Capacity!$A:$A,Summary_CDP,Capacity!$B:$B,IF($B$228="NEM","*",$B$228),Capacity!$C:$C,$H237)</f>
        <v>390</v>
      </c>
      <c r="Q237" s="5">
        <f>SUMIFS(Capacity!M:M,Capacity!$A:$A,Summary_CDP,Capacity!$B:$B,IF($B$228="NEM","*",$B$228),Capacity!$C:$C,$H237)-SUMIFS(Capacity!$D:$D,Capacity!$A:$A,Summary_CDP,Capacity!$B:$B,IF($B$228="NEM","*",$B$228),Capacity!$C:$C,$H237)</f>
        <v>390</v>
      </c>
      <c r="R237" s="5">
        <f>SUMIFS(Capacity!N:N,Capacity!$A:$A,Summary_CDP,Capacity!$B:$B,IF($B$228="NEM","*",$B$228),Capacity!$C:$C,$H237)-SUMIFS(Capacity!$D:$D,Capacity!$A:$A,Summary_CDP,Capacity!$B:$B,IF($B$228="NEM","*",$B$228),Capacity!$C:$C,$H237)</f>
        <v>390</v>
      </c>
      <c r="S237" s="5">
        <f>SUMIFS(Capacity!O:O,Capacity!$A:$A,Summary_CDP,Capacity!$B:$B,IF($B$228="NEM","*",$B$228),Capacity!$C:$C,$H237)-SUMIFS(Capacity!$D:$D,Capacity!$A:$A,Summary_CDP,Capacity!$B:$B,IF($B$228="NEM","*",$B$228),Capacity!$C:$C,$H237)</f>
        <v>390</v>
      </c>
      <c r="T237" s="5">
        <f>SUMIFS(Capacity!P:P,Capacity!$A:$A,Summary_CDP,Capacity!$B:$B,IF($B$228="NEM","*",$B$228),Capacity!$C:$C,$H237)-SUMIFS(Capacity!$D:$D,Capacity!$A:$A,Summary_CDP,Capacity!$B:$B,IF($B$228="NEM","*",$B$228),Capacity!$C:$C,$H237)</f>
        <v>390</v>
      </c>
      <c r="U237" s="5">
        <f>SUMIFS(Capacity!Q:Q,Capacity!$A:$A,Summary_CDP,Capacity!$B:$B,IF($B$228="NEM","*",$B$228),Capacity!$C:$C,$H237)-SUMIFS(Capacity!$D:$D,Capacity!$A:$A,Summary_CDP,Capacity!$B:$B,IF($B$228="NEM","*",$B$228),Capacity!$C:$C,$H237)</f>
        <v>390</v>
      </c>
      <c r="V237" s="5">
        <f>SUMIFS(Capacity!R:R,Capacity!$A:$A,Summary_CDP,Capacity!$B:$B,IF($B$228="NEM","*",$B$228),Capacity!$C:$C,$H237)-SUMIFS(Capacity!$D:$D,Capacity!$A:$A,Summary_CDP,Capacity!$B:$B,IF($B$228="NEM","*",$B$228),Capacity!$C:$C,$H237)</f>
        <v>390</v>
      </c>
      <c r="W237" s="5">
        <f>SUMIFS(Capacity!S:S,Capacity!$A:$A,Summary_CDP,Capacity!$B:$B,IF($B$228="NEM","*",$B$228),Capacity!$C:$C,$H237)-SUMIFS(Capacity!$D:$D,Capacity!$A:$A,Summary_CDP,Capacity!$B:$B,IF($B$228="NEM","*",$B$228),Capacity!$C:$C,$H237)</f>
        <v>303.60000000000036</v>
      </c>
      <c r="X237" s="5">
        <f>SUMIFS(Capacity!T:T,Capacity!$A:$A,Summary_CDP,Capacity!$B:$B,IF($B$228="NEM","*",$B$228),Capacity!$C:$C,$H237)-SUMIFS(Capacity!$D:$D,Capacity!$A:$A,Summary_CDP,Capacity!$B:$B,IF($B$228="NEM","*",$B$228),Capacity!$C:$C,$H237)</f>
        <v>303.60000000000036</v>
      </c>
      <c r="Y237" s="5">
        <f>SUMIFS(Capacity!U:U,Capacity!$A:$A,Summary_CDP,Capacity!$B:$B,IF($B$228="NEM","*",$B$228),Capacity!$C:$C,$H237)-SUMIFS(Capacity!$D:$D,Capacity!$A:$A,Summary_CDP,Capacity!$B:$B,IF($B$228="NEM","*",$B$228),Capacity!$C:$C,$H237)</f>
        <v>303.60000000000036</v>
      </c>
      <c r="Z237" s="5">
        <f>SUMIFS(Capacity!V:V,Capacity!$A:$A,Summary_CDP,Capacity!$B:$B,IF($B$228="NEM","*",$B$228),Capacity!$C:$C,$H237)-SUMIFS(Capacity!$D:$D,Capacity!$A:$A,Summary_CDP,Capacity!$B:$B,IF($B$228="NEM","*",$B$228),Capacity!$C:$C,$H237)</f>
        <v>303.60000000000036</v>
      </c>
      <c r="AA237" s="5">
        <f>SUMIFS(Capacity!W:W,Capacity!$A:$A,Summary_CDP,Capacity!$B:$B,IF($B$228="NEM","*",$B$228),Capacity!$C:$C,$H237)-SUMIFS(Capacity!$D:$D,Capacity!$A:$A,Summary_CDP,Capacity!$B:$B,IF($B$228="NEM","*",$B$228),Capacity!$C:$C,$H237)</f>
        <v>303.60000000000036</v>
      </c>
      <c r="AB237" s="5">
        <f>SUMIFS(Capacity!X:X,Capacity!$A:$A,Summary_CDP,Capacity!$B:$B,IF($B$228="NEM","*",$B$228),Capacity!$C:$C,$H237)-SUMIFS(Capacity!$D:$D,Capacity!$A:$A,Summary_CDP,Capacity!$B:$B,IF($B$228="NEM","*",$B$228),Capacity!$C:$C,$H237)</f>
        <v>237.60000000000036</v>
      </c>
      <c r="AC237" s="5">
        <f>SUMIFS(Capacity!Y:Y,Capacity!$A:$A,Summary_CDP,Capacity!$B:$B,IF($B$228="NEM","*",$B$228),Capacity!$C:$C,$H237)-SUMIFS(Capacity!$D:$D,Capacity!$A:$A,Summary_CDP,Capacity!$B:$B,IF($B$228="NEM","*",$B$228),Capacity!$C:$C,$H237)</f>
        <v>237.60000000000036</v>
      </c>
      <c r="AD237" s="5">
        <f>SUMIFS(Capacity!Z:Z,Capacity!$A:$A,Summary_CDP,Capacity!$B:$B,IF($B$228="NEM","*",$B$228),Capacity!$C:$C,$H237)-SUMIFS(Capacity!$D:$D,Capacity!$A:$A,Summary_CDP,Capacity!$B:$B,IF($B$228="NEM","*",$B$228),Capacity!$C:$C,$H237)</f>
        <v>237.60000000000036</v>
      </c>
      <c r="AE237" s="5">
        <f>SUMIFS(Capacity!AA:AA,Capacity!$A:$A,Summary_CDP,Capacity!$B:$B,IF($B$228="NEM","*",$B$228),Capacity!$C:$C,$H237)-SUMIFS(Capacity!$D:$D,Capacity!$A:$A,Summary_CDP,Capacity!$B:$B,IF($B$228="NEM","*",$B$228),Capacity!$C:$C,$H237)</f>
        <v>237.60000000000036</v>
      </c>
      <c r="AF237" s="5">
        <f>SUMIFS(Capacity!AB:AB,Capacity!$A:$A,Summary_CDP,Capacity!$B:$B,IF($B$228="NEM","*",$B$228),Capacity!$C:$C,$H237)-SUMIFS(Capacity!$D:$D,Capacity!$A:$A,Summary_CDP,Capacity!$B:$B,IF($B$228="NEM","*",$B$228),Capacity!$C:$C,$H237)</f>
        <v>237.60000000000036</v>
      </c>
      <c r="AG237" s="5">
        <f>SUMIFS(Capacity!AC:AC,Capacity!$A:$A,Summary_CDP,Capacity!$B:$B,IF($B$228="NEM","*",$B$228),Capacity!$C:$C,$H237)-SUMIFS(Capacity!$D:$D,Capacity!$A:$A,Summary_CDP,Capacity!$B:$B,IF($B$228="NEM","*",$B$228),Capacity!$C:$C,$H237)</f>
        <v>237.60000000000036</v>
      </c>
      <c r="AH237" s="5">
        <f>SUMIFS(Capacity!AD:AD,Capacity!$A:$A,Summary_CDP,Capacity!$B:$B,IF($B$228="NEM","*",$B$228),Capacity!$C:$C,$H237)-SUMIFS(Capacity!$D:$D,Capacity!$A:$A,Summary_CDP,Capacity!$B:$B,IF($B$228="NEM","*",$B$228),Capacity!$C:$C,$H237)</f>
        <v>237.60000000000036</v>
      </c>
      <c r="AI237" s="5">
        <f>SUMIFS(Capacity!AE:AE,Capacity!$A:$A,Summary_CDP,Capacity!$B:$B,IF($B$228="NEM","*",$B$228),Capacity!$C:$C,$H237)-SUMIFS(Capacity!$D:$D,Capacity!$A:$A,Summary_CDP,Capacity!$B:$B,IF($B$228="NEM","*",$B$228),Capacity!$C:$C,$H237)</f>
        <v>237.60000000000036</v>
      </c>
      <c r="AJ237" s="5">
        <f>SUMIFS(Capacity!AF:AF,Capacity!$A:$A,Summary_CDP,Capacity!$B:$B,IF($B$228="NEM","*",$B$228),Capacity!$C:$C,$H237)-SUMIFS(Capacity!$D:$D,Capacity!$A:$A,Summary_CDP,Capacity!$B:$B,IF($B$228="NEM","*",$B$228),Capacity!$C:$C,$H237)</f>
        <v>237.60000000000036</v>
      </c>
    </row>
    <row r="238" spans="1:36" ht="15" customHeight="1">
      <c r="H238" s="9" t="s">
        <v>137</v>
      </c>
      <c r="I238" s="5">
        <f>SUMIFS(Capacity!E:E,Capacity!$A:$A,Summary_CDP,Capacity!$B:$B,IF($B$228="NEM","*",$B$228),Capacity!$C:$C,$H238)-SUMIFS(Capacity!$D:$D,Capacity!$A:$A,Summary_CDP,Capacity!$B:$B,IF($B$228="NEM","*",$B$228),Capacity!$C:$C,$H238)</f>
        <v>268.00006036000013</v>
      </c>
      <c r="J238" s="5">
        <f>SUMIFS(Capacity!F:F,Capacity!$A:$A,Summary_CDP,Capacity!$B:$B,IF($B$228="NEM","*",$B$228),Capacity!$C:$C,$H238)-SUMIFS(Capacity!$D:$D,Capacity!$A:$A,Summary_CDP,Capacity!$B:$B,IF($B$228="NEM","*",$B$228),Capacity!$C:$C,$H238)</f>
        <v>266.9000659899998</v>
      </c>
      <c r="K238" s="5">
        <f>SUMIFS(Capacity!G:G,Capacity!$A:$A,Summary_CDP,Capacity!$B:$B,IF($B$228="NEM","*",$B$228),Capacity!$C:$C,$H238)-SUMIFS(Capacity!$D:$D,Capacity!$A:$A,Summary_CDP,Capacity!$B:$B,IF($B$228="NEM","*",$B$228),Capacity!$C:$C,$H238)</f>
        <v>1796.8967158300002</v>
      </c>
      <c r="L238" s="5">
        <f>SUMIFS(Capacity!H:H,Capacity!$A:$A,Summary_CDP,Capacity!$B:$B,IF($B$228="NEM","*",$B$228),Capacity!$C:$C,$H238)-SUMIFS(Capacity!$D:$D,Capacity!$A:$A,Summary_CDP,Capacity!$B:$B,IF($B$228="NEM","*",$B$228),Capacity!$C:$C,$H238)</f>
        <v>3156.8967251900008</v>
      </c>
      <c r="M238" s="5">
        <f>SUMIFS(Capacity!I:I,Capacity!$A:$A,Summary_CDP,Capacity!$B:$B,IF($B$228="NEM","*",$B$228),Capacity!$C:$C,$H238)-SUMIFS(Capacity!$D:$D,Capacity!$A:$A,Summary_CDP,Capacity!$B:$B,IF($B$228="NEM","*",$B$228),Capacity!$C:$C,$H238)</f>
        <v>4082.9993482599998</v>
      </c>
      <c r="N238" s="5">
        <f>SUMIFS(Capacity!J:J,Capacity!$A:$A,Summary_CDP,Capacity!$B:$B,IF($B$228="NEM","*",$B$228),Capacity!$C:$C,$H238)-SUMIFS(Capacity!$D:$D,Capacity!$A:$A,Summary_CDP,Capacity!$B:$B,IF($B$228="NEM","*",$B$228),Capacity!$C:$C,$H238)</f>
        <v>4682.6751977299991</v>
      </c>
      <c r="O238" s="5">
        <f>SUMIFS(Capacity!K:K,Capacity!$A:$A,Summary_CDP,Capacity!$B:$B,IF($B$228="NEM","*",$B$228),Capacity!$C:$C,$H238)-SUMIFS(Capacity!$D:$D,Capacity!$A:$A,Summary_CDP,Capacity!$B:$B,IF($B$228="NEM","*",$B$228),Capacity!$C:$C,$H238)</f>
        <v>4682.6752114499996</v>
      </c>
      <c r="P238" s="5">
        <f>SUMIFS(Capacity!L:L,Capacity!$A:$A,Summary_CDP,Capacity!$B:$B,IF($B$228="NEM","*",$B$228),Capacity!$C:$C,$H238)-SUMIFS(Capacity!$D:$D,Capacity!$A:$A,Summary_CDP,Capacity!$B:$B,IF($B$228="NEM","*",$B$228),Capacity!$C:$C,$H238)</f>
        <v>4812.089925520002</v>
      </c>
      <c r="Q238" s="5">
        <f>SUMIFS(Capacity!M:M,Capacity!$A:$A,Summary_CDP,Capacity!$B:$B,IF($B$228="NEM","*",$B$228),Capacity!$C:$C,$H238)-SUMIFS(Capacity!$D:$D,Capacity!$A:$A,Summary_CDP,Capacity!$B:$B,IF($B$228="NEM","*",$B$228),Capacity!$C:$C,$H238)</f>
        <v>4815.3806967199998</v>
      </c>
      <c r="R238" s="5">
        <f>SUMIFS(Capacity!N:N,Capacity!$A:$A,Summary_CDP,Capacity!$B:$B,IF($B$228="NEM","*",$B$228),Capacity!$C:$C,$H238)-SUMIFS(Capacity!$D:$D,Capacity!$A:$A,Summary_CDP,Capacity!$B:$B,IF($B$228="NEM","*",$B$228),Capacity!$C:$C,$H238)</f>
        <v>5577.8964518899993</v>
      </c>
      <c r="S238" s="5">
        <f>SUMIFS(Capacity!O:O,Capacity!$A:$A,Summary_CDP,Capacity!$B:$B,IF($B$228="NEM","*",$B$228),Capacity!$C:$C,$H238)-SUMIFS(Capacity!$D:$D,Capacity!$A:$A,Summary_CDP,Capacity!$B:$B,IF($B$228="NEM","*",$B$228),Capacity!$C:$C,$H238)</f>
        <v>6118.2754753800018</v>
      </c>
      <c r="T238" s="5">
        <f>SUMIFS(Capacity!P:P,Capacity!$A:$A,Summary_CDP,Capacity!$B:$B,IF($B$228="NEM","*",$B$228),Capacity!$C:$C,$H238)-SUMIFS(Capacity!$D:$D,Capacity!$A:$A,Summary_CDP,Capacity!$B:$B,IF($B$228="NEM","*",$B$228),Capacity!$C:$C,$H238)</f>
        <v>6313.0138723400014</v>
      </c>
      <c r="U238" s="5">
        <f>SUMIFS(Capacity!Q:Q,Capacity!$A:$A,Summary_CDP,Capacity!$B:$B,IF($B$228="NEM","*",$B$228),Capacity!$C:$C,$H238)-SUMIFS(Capacity!$D:$D,Capacity!$A:$A,Summary_CDP,Capacity!$B:$B,IF($B$228="NEM","*",$B$228),Capacity!$C:$C,$H238)</f>
        <v>8759.7778240600019</v>
      </c>
      <c r="V238" s="5">
        <f>SUMIFS(Capacity!R:R,Capacity!$A:$A,Summary_CDP,Capacity!$B:$B,IF($B$228="NEM","*",$B$228),Capacity!$C:$C,$H238)-SUMIFS(Capacity!$D:$D,Capacity!$A:$A,Summary_CDP,Capacity!$B:$B,IF($B$228="NEM","*",$B$228),Capacity!$C:$C,$H238)</f>
        <v>8759.7778353900012</v>
      </c>
      <c r="W238" s="5">
        <f>SUMIFS(Capacity!S:S,Capacity!$A:$A,Summary_CDP,Capacity!$B:$B,IF($B$228="NEM","*",$B$228),Capacity!$C:$C,$H238)-SUMIFS(Capacity!$D:$D,Capacity!$A:$A,Summary_CDP,Capacity!$B:$B,IF($B$228="NEM","*",$B$228),Capacity!$C:$C,$H238)</f>
        <v>9866.2842701200007</v>
      </c>
      <c r="X238" s="5">
        <f>SUMIFS(Capacity!T:T,Capacity!$A:$A,Summary_CDP,Capacity!$B:$B,IF($B$228="NEM","*",$B$228),Capacity!$C:$C,$H238)-SUMIFS(Capacity!$D:$D,Capacity!$A:$A,Summary_CDP,Capacity!$B:$B,IF($B$228="NEM","*",$B$228),Capacity!$C:$C,$H238)</f>
        <v>9867.3842705000006</v>
      </c>
      <c r="Y238" s="5">
        <f>SUMIFS(Capacity!U:U,Capacity!$A:$A,Summary_CDP,Capacity!$B:$B,IF($B$228="NEM","*",$B$228),Capacity!$C:$C,$H238)-SUMIFS(Capacity!$D:$D,Capacity!$A:$A,Summary_CDP,Capacity!$B:$B,IF($B$228="NEM","*",$B$228),Capacity!$C:$C,$H238)</f>
        <v>11044.384079590001</v>
      </c>
      <c r="Z238" s="5">
        <f>SUMIFS(Capacity!V:V,Capacity!$A:$A,Summary_CDP,Capacity!$B:$B,IF($B$228="NEM","*",$B$228),Capacity!$C:$C,$H238)-SUMIFS(Capacity!$D:$D,Capacity!$A:$A,Summary_CDP,Capacity!$B:$B,IF($B$228="NEM","*",$B$228),Capacity!$C:$C,$H238)</f>
        <v>11680.20051063</v>
      </c>
      <c r="AA238" s="5">
        <f>SUMIFS(Capacity!W:W,Capacity!$A:$A,Summary_CDP,Capacity!$B:$B,IF($B$228="NEM","*",$B$228),Capacity!$C:$C,$H238)-SUMIFS(Capacity!$D:$D,Capacity!$A:$A,Summary_CDP,Capacity!$B:$B,IF($B$228="NEM","*",$B$228),Capacity!$C:$C,$H238)</f>
        <v>11680.20051063</v>
      </c>
      <c r="AB238" s="5">
        <f>SUMIFS(Capacity!X:X,Capacity!$A:$A,Summary_CDP,Capacity!$B:$B,IF($B$228="NEM","*",$B$228),Capacity!$C:$C,$H238)-SUMIFS(Capacity!$D:$D,Capacity!$A:$A,Summary_CDP,Capacity!$B:$B,IF($B$228="NEM","*",$B$228),Capacity!$C:$C,$H238)</f>
        <v>11716.06667591</v>
      </c>
      <c r="AC238" s="5">
        <f>SUMIFS(Capacity!Y:Y,Capacity!$A:$A,Summary_CDP,Capacity!$B:$B,IF($B$228="NEM","*",$B$228),Capacity!$C:$C,$H238)-SUMIFS(Capacity!$D:$D,Capacity!$A:$A,Summary_CDP,Capacity!$B:$B,IF($B$228="NEM","*",$B$228),Capacity!$C:$C,$H238)</f>
        <v>11941.993791270001</v>
      </c>
      <c r="AD238" s="5">
        <f>SUMIFS(Capacity!Z:Z,Capacity!$A:$A,Summary_CDP,Capacity!$B:$B,IF($B$228="NEM","*",$B$228),Capacity!$C:$C,$H238)-SUMIFS(Capacity!$D:$D,Capacity!$A:$A,Summary_CDP,Capacity!$B:$B,IF($B$228="NEM","*",$B$228),Capacity!$C:$C,$H238)</f>
        <v>12137.602494900002</v>
      </c>
      <c r="AE238" s="5">
        <f>SUMIFS(Capacity!AA:AA,Capacity!$A:$A,Summary_CDP,Capacity!$B:$B,IF($B$228="NEM","*",$B$228),Capacity!$C:$C,$H238)-SUMIFS(Capacity!$D:$D,Capacity!$A:$A,Summary_CDP,Capacity!$B:$B,IF($B$228="NEM","*",$B$228),Capacity!$C:$C,$H238)</f>
        <v>12923.232153579998</v>
      </c>
      <c r="AF238" s="5">
        <f>SUMIFS(Capacity!AB:AB,Capacity!$A:$A,Summary_CDP,Capacity!$B:$B,IF($B$228="NEM","*",$B$228),Capacity!$C:$C,$H238)-SUMIFS(Capacity!$D:$D,Capacity!$A:$A,Summary_CDP,Capacity!$B:$B,IF($B$228="NEM","*",$B$228),Capacity!$C:$C,$H238)</f>
        <v>13833.160983770002</v>
      </c>
      <c r="AG238" s="5">
        <f>SUMIFS(Capacity!AC:AC,Capacity!$A:$A,Summary_CDP,Capacity!$B:$B,IF($B$228="NEM","*",$B$228),Capacity!$C:$C,$H238)-SUMIFS(Capacity!$D:$D,Capacity!$A:$A,Summary_CDP,Capacity!$B:$B,IF($B$228="NEM","*",$B$228),Capacity!$C:$C,$H238)</f>
        <v>14803.228988850002</v>
      </c>
      <c r="AH238" s="5">
        <f>SUMIFS(Capacity!AD:AD,Capacity!$A:$A,Summary_CDP,Capacity!$B:$B,IF($B$228="NEM","*",$B$228),Capacity!$C:$C,$H238)-SUMIFS(Capacity!$D:$D,Capacity!$A:$A,Summary_CDP,Capacity!$B:$B,IF($B$228="NEM","*",$B$228),Capacity!$C:$C,$H238)</f>
        <v>16397.676998840001</v>
      </c>
      <c r="AI238" s="5">
        <f>SUMIFS(Capacity!AE:AE,Capacity!$A:$A,Summary_CDP,Capacity!$B:$B,IF($B$228="NEM","*",$B$228),Capacity!$C:$C,$H238)-SUMIFS(Capacity!$D:$D,Capacity!$A:$A,Summary_CDP,Capacity!$B:$B,IF($B$228="NEM","*",$B$228),Capacity!$C:$C,$H238)</f>
        <v>19513.770914110002</v>
      </c>
      <c r="AJ238" s="5">
        <f>SUMIFS(Capacity!AF:AF,Capacity!$A:$A,Summary_CDP,Capacity!$B:$B,IF($B$228="NEM","*",$B$228),Capacity!$C:$C,$H238)-SUMIFS(Capacity!$D:$D,Capacity!$A:$A,Summary_CDP,Capacity!$B:$B,IF($B$228="NEM","*",$B$228),Capacity!$C:$C,$H238)</f>
        <v>20473.356705249997</v>
      </c>
    </row>
    <row r="239" spans="1:36" ht="15" customHeight="1">
      <c r="H239" s="9" t="s">
        <v>138</v>
      </c>
      <c r="I239" s="5">
        <f>SUMIFS(Capacity!E:E,Capacity!$A:$A,Summary_CDP,Capacity!$B:$B,IF($B$228="NEM","*",$B$228),Capacity!$C:$C,$H239)-SUMIFS(Capacity!$D:$D,Capacity!$A:$A,Summary_CDP,Capacity!$B:$B,IF($B$228="NEM","*",$B$228),Capacity!$C:$C,$H239)</f>
        <v>88.641999990000016</v>
      </c>
      <c r="J239" s="5">
        <f>SUMIFS(Capacity!F:F,Capacity!$A:$A,Summary_CDP,Capacity!$B:$B,IF($B$228="NEM","*",$B$228),Capacity!$C:$C,$H239)-SUMIFS(Capacity!$D:$D,Capacity!$A:$A,Summary_CDP,Capacity!$B:$B,IF($B$228="NEM","*",$B$228),Capacity!$C:$C,$H239)</f>
        <v>174.86299998999999</v>
      </c>
      <c r="K239" s="5">
        <f>SUMIFS(Capacity!G:G,Capacity!$A:$A,Summary_CDP,Capacity!$B:$B,IF($B$228="NEM","*",$B$228),Capacity!$C:$C,$H239)-SUMIFS(Capacity!$D:$D,Capacity!$A:$A,Summary_CDP,Capacity!$B:$B,IF($B$228="NEM","*",$B$228),Capacity!$C:$C,$H239)</f>
        <v>282.322</v>
      </c>
      <c r="L239" s="5">
        <f>SUMIFS(Capacity!H:H,Capacity!$A:$A,Summary_CDP,Capacity!$B:$B,IF($B$228="NEM","*",$B$228),Capacity!$C:$C,$H239)-SUMIFS(Capacity!$D:$D,Capacity!$A:$A,Summary_CDP,Capacity!$B:$B,IF($B$228="NEM","*",$B$228),Capacity!$C:$C,$H239)</f>
        <v>440.39099998999995</v>
      </c>
      <c r="M239" s="5">
        <f>SUMIFS(Capacity!I:I,Capacity!$A:$A,Summary_CDP,Capacity!$B:$B,IF($B$228="NEM","*",$B$228),Capacity!$C:$C,$H239)-SUMIFS(Capacity!$D:$D,Capacity!$A:$A,Summary_CDP,Capacity!$B:$B,IF($B$228="NEM","*",$B$228),Capacity!$C:$C,$H239)</f>
        <v>635.38499999999999</v>
      </c>
      <c r="N239" s="5">
        <f>SUMIFS(Capacity!J:J,Capacity!$A:$A,Summary_CDP,Capacity!$B:$B,IF($B$228="NEM","*",$B$228),Capacity!$C:$C,$H239)-SUMIFS(Capacity!$D:$D,Capacity!$A:$A,Summary_CDP,Capacity!$B:$B,IF($B$228="NEM","*",$B$228),Capacity!$C:$C,$H239)</f>
        <v>855.79199999000002</v>
      </c>
      <c r="O239" s="5">
        <f>SUMIFS(Capacity!K:K,Capacity!$A:$A,Summary_CDP,Capacity!$B:$B,IF($B$228="NEM","*",$B$228),Capacity!$C:$C,$H239)-SUMIFS(Capacity!$D:$D,Capacity!$A:$A,Summary_CDP,Capacity!$B:$B,IF($B$228="NEM","*",$B$228),Capacity!$C:$C,$H239)</f>
        <v>1148.6550000099999</v>
      </c>
      <c r="P239" s="5">
        <f>SUMIFS(Capacity!L:L,Capacity!$A:$A,Summary_CDP,Capacity!$B:$B,IF($B$228="NEM","*",$B$228),Capacity!$C:$C,$H239)-SUMIFS(Capacity!$D:$D,Capacity!$A:$A,Summary_CDP,Capacity!$B:$B,IF($B$228="NEM","*",$B$228),Capacity!$C:$C,$H239)</f>
        <v>1428.3745248600001</v>
      </c>
      <c r="Q239" s="5">
        <f>SUMIFS(Capacity!M:M,Capacity!$A:$A,Summary_CDP,Capacity!$B:$B,IF($B$228="NEM","*",$B$228),Capacity!$C:$C,$H239)-SUMIFS(Capacity!$D:$D,Capacity!$A:$A,Summary_CDP,Capacity!$B:$B,IF($B$228="NEM","*",$B$228),Capacity!$C:$C,$H239)</f>
        <v>1858.0884637499998</v>
      </c>
      <c r="R239" s="5">
        <f>SUMIFS(Capacity!N:N,Capacity!$A:$A,Summary_CDP,Capacity!$B:$B,IF($B$228="NEM","*",$B$228),Capacity!$C:$C,$H239)-SUMIFS(Capacity!$D:$D,Capacity!$A:$A,Summary_CDP,Capacity!$B:$B,IF($B$228="NEM","*",$B$228),Capacity!$C:$C,$H239)</f>
        <v>2358.4415782000001</v>
      </c>
      <c r="S239" s="5">
        <f>SUMIFS(Capacity!O:O,Capacity!$A:$A,Summary_CDP,Capacity!$B:$B,IF($B$228="NEM","*",$B$228),Capacity!$C:$C,$H239)-SUMIFS(Capacity!$D:$D,Capacity!$A:$A,Summary_CDP,Capacity!$B:$B,IF($B$228="NEM","*",$B$228),Capacity!$C:$C,$H239)</f>
        <v>2935.1969022499998</v>
      </c>
      <c r="T239" s="5">
        <f>SUMIFS(Capacity!P:P,Capacity!$A:$A,Summary_CDP,Capacity!$B:$B,IF($B$228="NEM","*",$B$228),Capacity!$C:$C,$H239)-SUMIFS(Capacity!$D:$D,Capacity!$A:$A,Summary_CDP,Capacity!$B:$B,IF($B$228="NEM","*",$B$228),Capacity!$C:$C,$H239)</f>
        <v>3591.42254478</v>
      </c>
      <c r="U239" s="5">
        <f>SUMIFS(Capacity!Q:Q,Capacity!$A:$A,Summary_CDP,Capacity!$B:$B,IF($B$228="NEM","*",$B$228),Capacity!$C:$C,$H239)-SUMIFS(Capacity!$D:$D,Capacity!$A:$A,Summary_CDP,Capacity!$B:$B,IF($B$228="NEM","*",$B$228),Capacity!$C:$C,$H239)</f>
        <v>4312.2676037000001</v>
      </c>
      <c r="V239" s="5">
        <f>SUMIFS(Capacity!R:R,Capacity!$A:$A,Summary_CDP,Capacity!$B:$B,IF($B$228="NEM","*",$B$228),Capacity!$C:$C,$H239)-SUMIFS(Capacity!$D:$D,Capacity!$A:$A,Summary_CDP,Capacity!$B:$B,IF($B$228="NEM","*",$B$228),Capacity!$C:$C,$H239)</f>
        <v>5087.4487440499988</v>
      </c>
      <c r="W239" s="5">
        <f>SUMIFS(Capacity!S:S,Capacity!$A:$A,Summary_CDP,Capacity!$B:$B,IF($B$228="NEM","*",$B$228),Capacity!$C:$C,$H239)-SUMIFS(Capacity!$D:$D,Capacity!$A:$A,Summary_CDP,Capacity!$B:$B,IF($B$228="NEM","*",$B$228),Capacity!$C:$C,$H239)</f>
        <v>5932.2531986799995</v>
      </c>
      <c r="X239" s="5">
        <f>SUMIFS(Capacity!T:T,Capacity!$A:$A,Summary_CDP,Capacity!$B:$B,IF($B$228="NEM","*",$B$228),Capacity!$C:$C,$H239)-SUMIFS(Capacity!$D:$D,Capacity!$A:$A,Summary_CDP,Capacity!$B:$B,IF($B$228="NEM","*",$B$228),Capacity!$C:$C,$H239)</f>
        <v>6834.6082567399999</v>
      </c>
      <c r="Y239" s="5">
        <f>SUMIFS(Capacity!U:U,Capacity!$A:$A,Summary_CDP,Capacity!$B:$B,IF($B$228="NEM","*",$B$228),Capacity!$C:$C,$H239)-SUMIFS(Capacity!$D:$D,Capacity!$A:$A,Summary_CDP,Capacity!$B:$B,IF($B$228="NEM","*",$B$228),Capacity!$C:$C,$H239)</f>
        <v>7722.9834434600007</v>
      </c>
      <c r="Z239" s="5">
        <f>SUMIFS(Capacity!V:V,Capacity!$A:$A,Summary_CDP,Capacity!$B:$B,IF($B$228="NEM","*",$B$228),Capacity!$C:$C,$H239)-SUMIFS(Capacity!$D:$D,Capacity!$A:$A,Summary_CDP,Capacity!$B:$B,IF($B$228="NEM","*",$B$228),Capacity!$C:$C,$H239)</f>
        <v>8614.4802894900004</v>
      </c>
      <c r="AA239" s="5">
        <f>SUMIFS(Capacity!W:W,Capacity!$A:$A,Summary_CDP,Capacity!$B:$B,IF($B$228="NEM","*",$B$228),Capacity!$C:$C,$H239)-SUMIFS(Capacity!$D:$D,Capacity!$A:$A,Summary_CDP,Capacity!$B:$B,IF($B$228="NEM","*",$B$228),Capacity!$C:$C,$H239)</f>
        <v>9543.316277660002</v>
      </c>
      <c r="AB239" s="5">
        <f>SUMIFS(Capacity!X:X,Capacity!$A:$A,Summary_CDP,Capacity!$B:$B,IF($B$228="NEM","*",$B$228),Capacity!$C:$C,$H239)-SUMIFS(Capacity!$D:$D,Capacity!$A:$A,Summary_CDP,Capacity!$B:$B,IF($B$228="NEM","*",$B$228),Capacity!$C:$C,$H239)</f>
        <v>10496.438966740001</v>
      </c>
      <c r="AC239" s="5">
        <f>SUMIFS(Capacity!Y:Y,Capacity!$A:$A,Summary_CDP,Capacity!$B:$B,IF($B$228="NEM","*",$B$228),Capacity!$C:$C,$H239)-SUMIFS(Capacity!$D:$D,Capacity!$A:$A,Summary_CDP,Capacity!$B:$B,IF($B$228="NEM","*",$B$228),Capacity!$C:$C,$H239)</f>
        <v>11454.224004170001</v>
      </c>
      <c r="AD239" s="5">
        <f>SUMIFS(Capacity!Z:Z,Capacity!$A:$A,Summary_CDP,Capacity!$B:$B,IF($B$228="NEM","*",$B$228),Capacity!$C:$C,$H239)-SUMIFS(Capacity!$D:$D,Capacity!$A:$A,Summary_CDP,Capacity!$B:$B,IF($B$228="NEM","*",$B$228),Capacity!$C:$C,$H239)</f>
        <v>12407.35974161</v>
      </c>
      <c r="AE239" s="5">
        <f>SUMIFS(Capacity!AA:AA,Capacity!$A:$A,Summary_CDP,Capacity!$B:$B,IF($B$228="NEM","*",$B$228),Capacity!$C:$C,$H239)-SUMIFS(Capacity!$D:$D,Capacity!$A:$A,Summary_CDP,Capacity!$B:$B,IF($B$228="NEM","*",$B$228),Capacity!$C:$C,$H239)</f>
        <v>13374.784747550002</v>
      </c>
      <c r="AF239" s="5">
        <f>SUMIFS(Capacity!AB:AB,Capacity!$A:$A,Summary_CDP,Capacity!$B:$B,IF($B$228="NEM","*",$B$228),Capacity!$C:$C,$H239)-SUMIFS(Capacity!$D:$D,Capacity!$A:$A,Summary_CDP,Capacity!$B:$B,IF($B$228="NEM","*",$B$228),Capacity!$C:$C,$H239)</f>
        <v>14354.3587274</v>
      </c>
      <c r="AG239" s="5">
        <f>SUMIFS(Capacity!AC:AC,Capacity!$A:$A,Summary_CDP,Capacity!$B:$B,IF($B$228="NEM","*",$B$228),Capacity!$C:$C,$H239)-SUMIFS(Capacity!$D:$D,Capacity!$A:$A,Summary_CDP,Capacity!$B:$B,IF($B$228="NEM","*",$B$228),Capacity!$C:$C,$H239)</f>
        <v>15368.958401000004</v>
      </c>
      <c r="AH239" s="5">
        <f>SUMIFS(Capacity!AD:AD,Capacity!$A:$A,Summary_CDP,Capacity!$B:$B,IF($B$228="NEM","*",$B$228),Capacity!$C:$C,$H239)-SUMIFS(Capacity!$D:$D,Capacity!$A:$A,Summary_CDP,Capacity!$B:$B,IF($B$228="NEM","*",$B$228),Capacity!$C:$C,$H239)</f>
        <v>16400.613761839999</v>
      </c>
      <c r="AI239" s="5">
        <f>SUMIFS(Capacity!AE:AE,Capacity!$A:$A,Summary_CDP,Capacity!$B:$B,IF($B$228="NEM","*",$B$228),Capacity!$C:$C,$H239)-SUMIFS(Capacity!$D:$D,Capacity!$A:$A,Summary_CDP,Capacity!$B:$B,IF($B$228="NEM","*",$B$228),Capacity!$C:$C,$H239)</f>
        <v>17475.843630259998</v>
      </c>
      <c r="AJ239" s="5">
        <f>SUMIFS(Capacity!AF:AF,Capacity!$A:$A,Summary_CDP,Capacity!$B:$B,IF($B$228="NEM","*",$B$228),Capacity!$C:$C,$H239)-SUMIFS(Capacity!$D:$D,Capacity!$A:$A,Summary_CDP,Capacity!$B:$B,IF($B$228="NEM","*",$B$228),Capacity!$C:$C,$H239)</f>
        <v>17709.490994309999</v>
      </c>
    </row>
    <row r="240" spans="1:36" ht="15" customHeight="1">
      <c r="H240" s="9" t="s">
        <v>139</v>
      </c>
      <c r="I240" s="5">
        <f>SUMIFS(Capacity!E:E,Capacity!$A:$A,Summary_CDP,Capacity!$B:$B,IF($B$228="NEM","*",$B$228),Capacity!$C:$C,$H240)-SUMIFS(Capacity!$D:$D,Capacity!$A:$A,Summary_CDP,Capacity!$B:$B,IF($B$228="NEM","*",$B$228),Capacity!$C:$C,$H240)</f>
        <v>320.0005000000001</v>
      </c>
      <c r="J240" s="5">
        <f>SUMIFS(Capacity!F:F,Capacity!$A:$A,Summary_CDP,Capacity!$B:$B,IF($B$228="NEM","*",$B$228),Capacity!$C:$C,$H240)-SUMIFS(Capacity!$D:$D,Capacity!$A:$A,Summary_CDP,Capacity!$B:$B,IF($B$228="NEM","*",$B$228),Capacity!$C:$C,$H240)</f>
        <v>617.3570000000002</v>
      </c>
      <c r="K240" s="5">
        <f>SUMIFS(Capacity!G:G,Capacity!$A:$A,Summary_CDP,Capacity!$B:$B,IF($B$228="NEM","*",$B$228),Capacity!$C:$C,$H240)-SUMIFS(Capacity!$D:$D,Capacity!$A:$A,Summary_CDP,Capacity!$B:$B,IF($B$228="NEM","*",$B$228),Capacity!$C:$C,$H240)</f>
        <v>926.20800000000008</v>
      </c>
      <c r="L240" s="5">
        <f>SUMIFS(Capacity!H:H,Capacity!$A:$A,Summary_CDP,Capacity!$B:$B,IF($B$228="NEM","*",$B$228),Capacity!$C:$C,$H240)-SUMIFS(Capacity!$D:$D,Capacity!$A:$A,Summary_CDP,Capacity!$B:$B,IF($B$228="NEM","*",$B$228),Capacity!$C:$C,$H240)</f>
        <v>1336.7950000000001</v>
      </c>
      <c r="M240" s="5">
        <f>SUMIFS(Capacity!I:I,Capacity!$A:$A,Summary_CDP,Capacity!$B:$B,IF($B$228="NEM","*",$B$228),Capacity!$C:$C,$H240)-SUMIFS(Capacity!$D:$D,Capacity!$A:$A,Summary_CDP,Capacity!$B:$B,IF($B$228="NEM","*",$B$228),Capacity!$C:$C,$H240)</f>
        <v>1757.4840000000002</v>
      </c>
      <c r="N240" s="5">
        <f>SUMIFS(Capacity!J:J,Capacity!$A:$A,Summary_CDP,Capacity!$B:$B,IF($B$228="NEM","*",$B$228),Capacity!$C:$C,$H240)-SUMIFS(Capacity!$D:$D,Capacity!$A:$A,Summary_CDP,Capacity!$B:$B,IF($B$228="NEM","*",$B$228),Capacity!$C:$C,$H240)</f>
        <v>2119.3045000000002</v>
      </c>
      <c r="O240" s="5">
        <f>SUMIFS(Capacity!K:K,Capacity!$A:$A,Summary_CDP,Capacity!$B:$B,IF($B$228="NEM","*",$B$228),Capacity!$C:$C,$H240)-SUMIFS(Capacity!$D:$D,Capacity!$A:$A,Summary_CDP,Capacity!$B:$B,IF($B$228="NEM","*",$B$228),Capacity!$C:$C,$H240)</f>
        <v>2576.9645</v>
      </c>
      <c r="P240" s="5">
        <f>SUMIFS(Capacity!L:L,Capacity!$A:$A,Summary_CDP,Capacity!$B:$B,IF($B$228="NEM","*",$B$228),Capacity!$C:$C,$H240)-SUMIFS(Capacity!$D:$D,Capacity!$A:$A,Summary_CDP,Capacity!$B:$B,IF($B$228="NEM","*",$B$228),Capacity!$C:$C,$H240)</f>
        <v>3012.0974999999999</v>
      </c>
      <c r="Q240" s="5">
        <f>SUMIFS(Capacity!M:M,Capacity!$A:$A,Summary_CDP,Capacity!$B:$B,IF($B$228="NEM","*",$B$228),Capacity!$C:$C,$H240)-SUMIFS(Capacity!$D:$D,Capacity!$A:$A,Summary_CDP,Capacity!$B:$B,IF($B$228="NEM","*",$B$228),Capacity!$C:$C,$H240)</f>
        <v>3690.6525000000011</v>
      </c>
      <c r="R240" s="5">
        <f>SUMIFS(Capacity!N:N,Capacity!$A:$A,Summary_CDP,Capacity!$B:$B,IF($B$228="NEM","*",$B$228),Capacity!$C:$C,$H240)-SUMIFS(Capacity!$D:$D,Capacity!$A:$A,Summary_CDP,Capacity!$B:$B,IF($B$228="NEM","*",$B$228),Capacity!$C:$C,$H240)</f>
        <v>4413.5520000000006</v>
      </c>
      <c r="S240" s="5">
        <f>SUMIFS(Capacity!O:O,Capacity!$A:$A,Summary_CDP,Capacity!$B:$B,IF($B$228="NEM","*",$B$228),Capacity!$C:$C,$H240)-SUMIFS(Capacity!$D:$D,Capacity!$A:$A,Summary_CDP,Capacity!$B:$B,IF($B$228="NEM","*",$B$228),Capacity!$C:$C,$H240)</f>
        <v>5158.5195000000003</v>
      </c>
      <c r="T240" s="5">
        <f>SUMIFS(Capacity!P:P,Capacity!$A:$A,Summary_CDP,Capacity!$B:$B,IF($B$228="NEM","*",$B$228),Capacity!$C:$C,$H240)-SUMIFS(Capacity!$D:$D,Capacity!$A:$A,Summary_CDP,Capacity!$B:$B,IF($B$228="NEM","*",$B$228),Capacity!$C:$C,$H240)</f>
        <v>5923.5484999999999</v>
      </c>
      <c r="U240" s="5">
        <f>SUMIFS(Capacity!Q:Q,Capacity!$A:$A,Summary_CDP,Capacity!$B:$B,IF($B$228="NEM","*",$B$228),Capacity!$C:$C,$H240)-SUMIFS(Capacity!$D:$D,Capacity!$A:$A,Summary_CDP,Capacity!$B:$B,IF($B$228="NEM","*",$B$228),Capacity!$C:$C,$H240)</f>
        <v>6640.7759999999998</v>
      </c>
      <c r="V240" s="5">
        <f>SUMIFS(Capacity!R:R,Capacity!$A:$A,Summary_CDP,Capacity!$B:$B,IF($B$228="NEM","*",$B$228),Capacity!$C:$C,$H240)-SUMIFS(Capacity!$D:$D,Capacity!$A:$A,Summary_CDP,Capacity!$B:$B,IF($B$228="NEM","*",$B$228),Capacity!$C:$C,$H240)</f>
        <v>7346.6209999999992</v>
      </c>
      <c r="W240" s="5">
        <f>SUMIFS(Capacity!S:S,Capacity!$A:$A,Summary_CDP,Capacity!$B:$B,IF($B$228="NEM","*",$B$228),Capacity!$C:$C,$H240)-SUMIFS(Capacity!$D:$D,Capacity!$A:$A,Summary_CDP,Capacity!$B:$B,IF($B$228="NEM","*",$B$228),Capacity!$C:$C,$H240)</f>
        <v>8034.7509999999993</v>
      </c>
      <c r="X240" s="5">
        <f>SUMIFS(Capacity!T:T,Capacity!$A:$A,Summary_CDP,Capacity!$B:$B,IF($B$228="NEM","*",$B$228),Capacity!$C:$C,$H240)-SUMIFS(Capacity!$D:$D,Capacity!$A:$A,Summary_CDP,Capacity!$B:$B,IF($B$228="NEM","*",$B$228),Capacity!$C:$C,$H240)</f>
        <v>8683.9460000000017</v>
      </c>
      <c r="Y240" s="5">
        <f>SUMIFS(Capacity!U:U,Capacity!$A:$A,Summary_CDP,Capacity!$B:$B,IF($B$228="NEM","*",$B$228),Capacity!$C:$C,$H240)-SUMIFS(Capacity!$D:$D,Capacity!$A:$A,Summary_CDP,Capacity!$B:$B,IF($B$228="NEM","*",$B$228),Capacity!$C:$C,$H240)</f>
        <v>9159.5054999999975</v>
      </c>
      <c r="Z240" s="5">
        <f>SUMIFS(Capacity!V:V,Capacity!$A:$A,Summary_CDP,Capacity!$B:$B,IF($B$228="NEM","*",$B$228),Capacity!$C:$C,$H240)-SUMIFS(Capacity!$D:$D,Capacity!$A:$A,Summary_CDP,Capacity!$B:$B,IF($B$228="NEM","*",$B$228),Capacity!$C:$C,$H240)</f>
        <v>9569.5664999999972</v>
      </c>
      <c r="AA240" s="5">
        <f>SUMIFS(Capacity!W:W,Capacity!$A:$A,Summary_CDP,Capacity!$B:$B,IF($B$228="NEM","*",$B$228),Capacity!$C:$C,$H240)-SUMIFS(Capacity!$D:$D,Capacity!$A:$A,Summary_CDP,Capacity!$B:$B,IF($B$228="NEM","*",$B$228),Capacity!$C:$C,$H240)</f>
        <v>9930.9879999999976</v>
      </c>
      <c r="AB240" s="5">
        <f>SUMIFS(Capacity!X:X,Capacity!$A:$A,Summary_CDP,Capacity!$B:$B,IF($B$228="NEM","*",$B$228),Capacity!$C:$C,$H240)-SUMIFS(Capacity!$D:$D,Capacity!$A:$A,Summary_CDP,Capacity!$B:$B,IF($B$228="NEM","*",$B$228),Capacity!$C:$C,$H240)</f>
        <v>10233.406999999999</v>
      </c>
      <c r="AC240" s="5">
        <f>SUMIFS(Capacity!Y:Y,Capacity!$A:$A,Summary_CDP,Capacity!$B:$B,IF($B$228="NEM","*",$B$228),Capacity!$C:$C,$H240)-SUMIFS(Capacity!$D:$D,Capacity!$A:$A,Summary_CDP,Capacity!$B:$B,IF($B$228="NEM","*",$B$228),Capacity!$C:$C,$H240)</f>
        <v>10416.258</v>
      </c>
      <c r="AD240" s="5">
        <f>SUMIFS(Capacity!Z:Z,Capacity!$A:$A,Summary_CDP,Capacity!$B:$B,IF($B$228="NEM","*",$B$228),Capacity!$C:$C,$H240)-SUMIFS(Capacity!$D:$D,Capacity!$A:$A,Summary_CDP,Capacity!$B:$B,IF($B$228="NEM","*",$B$228),Capacity!$C:$C,$H240)</f>
        <v>10555.317999999999</v>
      </c>
      <c r="AE240" s="5">
        <f>SUMIFS(Capacity!AA:AA,Capacity!$A:$A,Summary_CDP,Capacity!$B:$B,IF($B$228="NEM","*",$B$228),Capacity!$C:$C,$H240)-SUMIFS(Capacity!$D:$D,Capacity!$A:$A,Summary_CDP,Capacity!$B:$B,IF($B$228="NEM","*",$B$228),Capacity!$C:$C,$H240)</f>
        <v>10634.528499999999</v>
      </c>
      <c r="AF240" s="5">
        <f>SUMIFS(Capacity!AB:AB,Capacity!$A:$A,Summary_CDP,Capacity!$B:$B,IF($B$228="NEM","*",$B$228),Capacity!$C:$C,$H240)-SUMIFS(Capacity!$D:$D,Capacity!$A:$A,Summary_CDP,Capacity!$B:$B,IF($B$228="NEM","*",$B$228),Capacity!$C:$C,$H240)</f>
        <v>10661.210999999999</v>
      </c>
      <c r="AG240" s="5">
        <f>SUMIFS(Capacity!AC:AC,Capacity!$A:$A,Summary_CDP,Capacity!$B:$B,IF($B$228="NEM","*",$B$228),Capacity!$C:$C,$H240)-SUMIFS(Capacity!$D:$D,Capacity!$A:$A,Summary_CDP,Capacity!$B:$B,IF($B$228="NEM","*",$B$228),Capacity!$C:$C,$H240)</f>
        <v>10624.295</v>
      </c>
      <c r="AH240" s="5">
        <f>SUMIFS(Capacity!AD:AD,Capacity!$A:$A,Summary_CDP,Capacity!$B:$B,IF($B$228="NEM","*",$B$228),Capacity!$C:$C,$H240)-SUMIFS(Capacity!$D:$D,Capacity!$A:$A,Summary_CDP,Capacity!$B:$B,IF($B$228="NEM","*",$B$228),Capacity!$C:$C,$H240)</f>
        <v>10590.258499999998</v>
      </c>
      <c r="AI240" s="5">
        <f>SUMIFS(Capacity!AE:AE,Capacity!$A:$A,Summary_CDP,Capacity!$B:$B,IF($B$228="NEM","*",$B$228),Capacity!$C:$C,$H240)-SUMIFS(Capacity!$D:$D,Capacity!$A:$A,Summary_CDP,Capacity!$B:$B,IF($B$228="NEM","*",$B$228),Capacity!$C:$C,$H240)</f>
        <v>10538.65</v>
      </c>
      <c r="AJ240" s="5">
        <f>SUMIFS(Capacity!AF:AF,Capacity!$A:$A,Summary_CDP,Capacity!$B:$B,IF($B$228="NEM","*",$B$228),Capacity!$C:$C,$H240)-SUMIFS(Capacity!$D:$D,Capacity!$A:$A,Summary_CDP,Capacity!$B:$B,IF($B$228="NEM","*",$B$228),Capacity!$C:$C,$H240)</f>
        <v>10538.65</v>
      </c>
    </row>
    <row r="241" spans="1:36" ht="15" customHeight="1">
      <c r="H241" s="9" t="s">
        <v>140</v>
      </c>
      <c r="I241" s="5">
        <f>SUMIFS(Capacity!E:E,Capacity!$A:$A,Summary_CDP,Capacity!$B:$B,IF($B$228="NEM","*",$B$228),Capacity!$C:$C,$H241)-SUMIFS(Capacity!$D:$D,Capacity!$A:$A,Summary_CDP,Capacity!$B:$B,IF($B$228="NEM","*",$B$228),Capacity!$C:$C,$H241)</f>
        <v>0</v>
      </c>
      <c r="J241" s="5">
        <f>SUMIFS(Capacity!F:F,Capacity!$A:$A,Summary_CDP,Capacity!$B:$B,IF($B$228="NEM","*",$B$228),Capacity!$C:$C,$H241)-SUMIFS(Capacity!$D:$D,Capacity!$A:$A,Summary_CDP,Capacity!$B:$B,IF($B$228="NEM","*",$B$228),Capacity!$C:$C,$H241)</f>
        <v>0</v>
      </c>
      <c r="K241" s="5">
        <f>SUMIFS(Capacity!G:G,Capacity!$A:$A,Summary_CDP,Capacity!$B:$B,IF($B$228="NEM","*",$B$228),Capacity!$C:$C,$H241)-SUMIFS(Capacity!$D:$D,Capacity!$A:$A,Summary_CDP,Capacity!$B:$B,IF($B$228="NEM","*",$B$228),Capacity!$C:$C,$H241)</f>
        <v>0</v>
      </c>
      <c r="L241" s="5">
        <f>SUMIFS(Capacity!H:H,Capacity!$A:$A,Summary_CDP,Capacity!$B:$B,IF($B$228="NEM","*",$B$228),Capacity!$C:$C,$H241)-SUMIFS(Capacity!$D:$D,Capacity!$A:$A,Summary_CDP,Capacity!$B:$B,IF($B$228="NEM","*",$B$228),Capacity!$C:$C,$H241)</f>
        <v>0</v>
      </c>
      <c r="M241" s="5">
        <f>SUMIFS(Capacity!I:I,Capacity!$A:$A,Summary_CDP,Capacity!$B:$B,IF($B$228="NEM","*",$B$228),Capacity!$C:$C,$H241)-SUMIFS(Capacity!$D:$D,Capacity!$A:$A,Summary_CDP,Capacity!$B:$B,IF($B$228="NEM","*",$B$228),Capacity!$C:$C,$H241)</f>
        <v>0</v>
      </c>
      <c r="N241" s="5">
        <f>SUMIFS(Capacity!J:J,Capacity!$A:$A,Summary_CDP,Capacity!$B:$B,IF($B$228="NEM","*",$B$228),Capacity!$C:$C,$H241)-SUMIFS(Capacity!$D:$D,Capacity!$A:$A,Summary_CDP,Capacity!$B:$B,IF($B$228="NEM","*",$B$228),Capacity!$C:$C,$H241)</f>
        <v>0</v>
      </c>
      <c r="O241" s="5">
        <f>SUMIFS(Capacity!K:K,Capacity!$A:$A,Summary_CDP,Capacity!$B:$B,IF($B$228="NEM","*",$B$228),Capacity!$C:$C,$H241)-SUMIFS(Capacity!$D:$D,Capacity!$A:$A,Summary_CDP,Capacity!$B:$B,IF($B$228="NEM","*",$B$228),Capacity!$C:$C,$H241)</f>
        <v>0</v>
      </c>
      <c r="P241" s="5">
        <f>SUMIFS(Capacity!L:L,Capacity!$A:$A,Summary_CDP,Capacity!$B:$B,IF($B$228="NEM","*",$B$228),Capacity!$C:$C,$H241)-SUMIFS(Capacity!$D:$D,Capacity!$A:$A,Summary_CDP,Capacity!$B:$B,IF($B$228="NEM","*",$B$228),Capacity!$C:$C,$H241)</f>
        <v>0</v>
      </c>
      <c r="Q241" s="5">
        <f>SUMIFS(Capacity!M:M,Capacity!$A:$A,Summary_CDP,Capacity!$B:$B,IF($B$228="NEM","*",$B$228),Capacity!$C:$C,$H241)-SUMIFS(Capacity!$D:$D,Capacity!$A:$A,Summary_CDP,Capacity!$B:$B,IF($B$228="NEM","*",$B$228),Capacity!$C:$C,$H241)</f>
        <v>0</v>
      </c>
      <c r="R241" s="5">
        <f>SUMIFS(Capacity!N:N,Capacity!$A:$A,Summary_CDP,Capacity!$B:$B,IF($B$228="NEM","*",$B$228),Capacity!$C:$C,$H241)-SUMIFS(Capacity!$D:$D,Capacity!$A:$A,Summary_CDP,Capacity!$B:$B,IF($B$228="NEM","*",$B$228),Capacity!$C:$C,$H241)</f>
        <v>0</v>
      </c>
      <c r="S241" s="5">
        <f>SUMIFS(Capacity!O:O,Capacity!$A:$A,Summary_CDP,Capacity!$B:$B,IF($B$228="NEM","*",$B$228),Capacity!$C:$C,$H241)-SUMIFS(Capacity!$D:$D,Capacity!$A:$A,Summary_CDP,Capacity!$B:$B,IF($B$228="NEM","*",$B$228),Capacity!$C:$C,$H241)</f>
        <v>0</v>
      </c>
      <c r="T241" s="5">
        <f>SUMIFS(Capacity!P:P,Capacity!$A:$A,Summary_CDP,Capacity!$B:$B,IF($B$228="NEM","*",$B$228),Capacity!$C:$C,$H241)-SUMIFS(Capacity!$D:$D,Capacity!$A:$A,Summary_CDP,Capacity!$B:$B,IF($B$228="NEM","*",$B$228),Capacity!$C:$C,$H241)</f>
        <v>0</v>
      </c>
      <c r="U241" s="5">
        <f>SUMIFS(Capacity!Q:Q,Capacity!$A:$A,Summary_CDP,Capacity!$B:$B,IF($B$228="NEM","*",$B$228),Capacity!$C:$C,$H241)-SUMIFS(Capacity!$D:$D,Capacity!$A:$A,Summary_CDP,Capacity!$B:$B,IF($B$228="NEM","*",$B$228),Capacity!$C:$C,$H241)</f>
        <v>0</v>
      </c>
      <c r="V241" s="5">
        <f>SUMIFS(Capacity!R:R,Capacity!$A:$A,Summary_CDP,Capacity!$B:$B,IF($B$228="NEM","*",$B$228),Capacity!$C:$C,$H241)-SUMIFS(Capacity!$D:$D,Capacity!$A:$A,Summary_CDP,Capacity!$B:$B,IF($B$228="NEM","*",$B$228),Capacity!$C:$C,$H241)</f>
        <v>0</v>
      </c>
      <c r="W241" s="5">
        <f>SUMIFS(Capacity!S:S,Capacity!$A:$A,Summary_CDP,Capacity!$B:$B,IF($B$228="NEM","*",$B$228),Capacity!$C:$C,$H241)-SUMIFS(Capacity!$D:$D,Capacity!$A:$A,Summary_CDP,Capacity!$B:$B,IF($B$228="NEM","*",$B$228),Capacity!$C:$C,$H241)</f>
        <v>0</v>
      </c>
      <c r="X241" s="5">
        <f>SUMIFS(Capacity!T:T,Capacity!$A:$A,Summary_CDP,Capacity!$B:$B,IF($B$228="NEM","*",$B$228),Capacity!$C:$C,$H241)-SUMIFS(Capacity!$D:$D,Capacity!$A:$A,Summary_CDP,Capacity!$B:$B,IF($B$228="NEM","*",$B$228),Capacity!$C:$C,$H241)</f>
        <v>0</v>
      </c>
      <c r="Y241" s="5">
        <f>SUMIFS(Capacity!U:U,Capacity!$A:$A,Summary_CDP,Capacity!$B:$B,IF($B$228="NEM","*",$B$228),Capacity!$C:$C,$H241)-SUMIFS(Capacity!$D:$D,Capacity!$A:$A,Summary_CDP,Capacity!$B:$B,IF($B$228="NEM","*",$B$228),Capacity!$C:$C,$H241)</f>
        <v>0</v>
      </c>
      <c r="Z241" s="5">
        <f>SUMIFS(Capacity!V:V,Capacity!$A:$A,Summary_CDP,Capacity!$B:$B,IF($B$228="NEM","*",$B$228),Capacity!$C:$C,$H241)-SUMIFS(Capacity!$D:$D,Capacity!$A:$A,Summary_CDP,Capacity!$B:$B,IF($B$228="NEM","*",$B$228),Capacity!$C:$C,$H241)</f>
        <v>0</v>
      </c>
      <c r="AA241" s="5">
        <f>SUMIFS(Capacity!W:W,Capacity!$A:$A,Summary_CDP,Capacity!$B:$B,IF($B$228="NEM","*",$B$228),Capacity!$C:$C,$H241)-SUMIFS(Capacity!$D:$D,Capacity!$A:$A,Summary_CDP,Capacity!$B:$B,IF($B$228="NEM","*",$B$228),Capacity!$C:$C,$H241)</f>
        <v>0</v>
      </c>
      <c r="AB241" s="5">
        <f>SUMIFS(Capacity!X:X,Capacity!$A:$A,Summary_CDP,Capacity!$B:$B,IF($B$228="NEM","*",$B$228),Capacity!$C:$C,$H241)-SUMIFS(Capacity!$D:$D,Capacity!$A:$A,Summary_CDP,Capacity!$B:$B,IF($B$228="NEM","*",$B$228),Capacity!$C:$C,$H241)</f>
        <v>0</v>
      </c>
      <c r="AC241" s="5">
        <f>SUMIFS(Capacity!Y:Y,Capacity!$A:$A,Summary_CDP,Capacity!$B:$B,IF($B$228="NEM","*",$B$228),Capacity!$C:$C,$H241)-SUMIFS(Capacity!$D:$D,Capacity!$A:$A,Summary_CDP,Capacity!$B:$B,IF($B$228="NEM","*",$B$228),Capacity!$C:$C,$H241)</f>
        <v>0</v>
      </c>
      <c r="AD241" s="5">
        <f>SUMIFS(Capacity!Z:Z,Capacity!$A:$A,Summary_CDP,Capacity!$B:$B,IF($B$228="NEM","*",$B$228),Capacity!$C:$C,$H241)-SUMIFS(Capacity!$D:$D,Capacity!$A:$A,Summary_CDP,Capacity!$B:$B,IF($B$228="NEM","*",$B$228),Capacity!$C:$C,$H241)</f>
        <v>0</v>
      </c>
      <c r="AE241" s="5">
        <f>SUMIFS(Capacity!AA:AA,Capacity!$A:$A,Summary_CDP,Capacity!$B:$B,IF($B$228="NEM","*",$B$228),Capacity!$C:$C,$H241)-SUMIFS(Capacity!$D:$D,Capacity!$A:$A,Summary_CDP,Capacity!$B:$B,IF($B$228="NEM","*",$B$228),Capacity!$C:$C,$H241)</f>
        <v>0</v>
      </c>
      <c r="AF241" s="5">
        <f>SUMIFS(Capacity!AB:AB,Capacity!$A:$A,Summary_CDP,Capacity!$B:$B,IF($B$228="NEM","*",$B$228),Capacity!$C:$C,$H241)-SUMIFS(Capacity!$D:$D,Capacity!$A:$A,Summary_CDP,Capacity!$B:$B,IF($B$228="NEM","*",$B$228),Capacity!$C:$C,$H241)</f>
        <v>0</v>
      </c>
      <c r="AG241" s="5">
        <f>SUMIFS(Capacity!AC:AC,Capacity!$A:$A,Summary_CDP,Capacity!$B:$B,IF($B$228="NEM","*",$B$228),Capacity!$C:$C,$H241)-SUMIFS(Capacity!$D:$D,Capacity!$A:$A,Summary_CDP,Capacity!$B:$B,IF($B$228="NEM","*",$B$228),Capacity!$C:$C,$H241)</f>
        <v>0</v>
      </c>
      <c r="AH241" s="5">
        <f>SUMIFS(Capacity!AD:AD,Capacity!$A:$A,Summary_CDP,Capacity!$B:$B,IF($B$228="NEM","*",$B$228),Capacity!$C:$C,$H241)-SUMIFS(Capacity!$D:$D,Capacity!$A:$A,Summary_CDP,Capacity!$B:$B,IF($B$228="NEM","*",$B$228),Capacity!$C:$C,$H241)</f>
        <v>0</v>
      </c>
      <c r="AI241" s="5">
        <f>SUMIFS(Capacity!AE:AE,Capacity!$A:$A,Summary_CDP,Capacity!$B:$B,IF($B$228="NEM","*",$B$228),Capacity!$C:$C,$H241)-SUMIFS(Capacity!$D:$D,Capacity!$A:$A,Summary_CDP,Capacity!$B:$B,IF($B$228="NEM","*",$B$228),Capacity!$C:$C,$H241)</f>
        <v>0</v>
      </c>
      <c r="AJ241" s="5">
        <f>SUMIFS(Capacity!AF:AF,Capacity!$A:$A,Summary_CDP,Capacity!$B:$B,IF($B$228="NEM","*",$B$228),Capacity!$C:$C,$H241)-SUMIFS(Capacity!$D:$D,Capacity!$A:$A,Summary_CDP,Capacity!$B:$B,IF($B$228="NEM","*",$B$228),Capacity!$C:$C,$H241)</f>
        <v>0</v>
      </c>
    </row>
    <row r="242" spans="1:36" ht="15" customHeight="1">
      <c r="H242" s="9" t="s">
        <v>141</v>
      </c>
      <c r="I242" s="5">
        <f>SUMIFS(Capacity!E:E,Capacity!$A:$A,Summary_CDP,Capacity!$B:$B,IF($B$228="NEM","*",$B$228),Capacity!$C:$C,$H242)-SUMIFS(Capacity!$D:$D,Capacity!$A:$A,Summary_CDP,Capacity!$B:$B,IF($B$228="NEM","*",$B$228),Capacity!$C:$C,$H242)</f>
        <v>0</v>
      </c>
      <c r="J242" s="5">
        <f>SUMIFS(Capacity!F:F,Capacity!$A:$A,Summary_CDP,Capacity!$B:$B,IF($B$228="NEM","*",$B$228),Capacity!$C:$C,$H242)-SUMIFS(Capacity!$D:$D,Capacity!$A:$A,Summary_CDP,Capacity!$B:$B,IF($B$228="NEM","*",$B$228),Capacity!$C:$C,$H242)</f>
        <v>0</v>
      </c>
      <c r="K242" s="5">
        <f>SUMIFS(Capacity!G:G,Capacity!$A:$A,Summary_CDP,Capacity!$B:$B,IF($B$228="NEM","*",$B$228),Capacity!$C:$C,$H242)-SUMIFS(Capacity!$D:$D,Capacity!$A:$A,Summary_CDP,Capacity!$B:$B,IF($B$228="NEM","*",$B$228),Capacity!$C:$C,$H242)</f>
        <v>0</v>
      </c>
      <c r="L242" s="5">
        <f>SUMIFS(Capacity!H:H,Capacity!$A:$A,Summary_CDP,Capacity!$B:$B,IF($B$228="NEM","*",$B$228),Capacity!$C:$C,$H242)-SUMIFS(Capacity!$D:$D,Capacity!$A:$A,Summary_CDP,Capacity!$B:$B,IF($B$228="NEM","*",$B$228),Capacity!$C:$C,$H242)</f>
        <v>0</v>
      </c>
      <c r="M242" s="5">
        <f>SUMIFS(Capacity!I:I,Capacity!$A:$A,Summary_CDP,Capacity!$B:$B,IF($B$228="NEM","*",$B$228),Capacity!$C:$C,$H242)-SUMIFS(Capacity!$D:$D,Capacity!$A:$A,Summary_CDP,Capacity!$B:$B,IF($B$228="NEM","*",$B$228),Capacity!$C:$C,$H242)</f>
        <v>0</v>
      </c>
      <c r="N242" s="5">
        <f>SUMIFS(Capacity!J:J,Capacity!$A:$A,Summary_CDP,Capacity!$B:$B,IF($B$228="NEM","*",$B$228),Capacity!$C:$C,$H242)-SUMIFS(Capacity!$D:$D,Capacity!$A:$A,Summary_CDP,Capacity!$B:$B,IF($B$228="NEM","*",$B$228),Capacity!$C:$C,$H242)</f>
        <v>0</v>
      </c>
      <c r="O242" s="5">
        <f>SUMIFS(Capacity!K:K,Capacity!$A:$A,Summary_CDP,Capacity!$B:$B,IF($B$228="NEM","*",$B$228),Capacity!$C:$C,$H242)-SUMIFS(Capacity!$D:$D,Capacity!$A:$A,Summary_CDP,Capacity!$B:$B,IF($B$228="NEM","*",$B$228),Capacity!$C:$C,$H242)</f>
        <v>0</v>
      </c>
      <c r="P242" s="5">
        <f>SUMIFS(Capacity!L:L,Capacity!$A:$A,Summary_CDP,Capacity!$B:$B,IF($B$228="NEM","*",$B$228),Capacity!$C:$C,$H242)-SUMIFS(Capacity!$D:$D,Capacity!$A:$A,Summary_CDP,Capacity!$B:$B,IF($B$228="NEM","*",$B$228),Capacity!$C:$C,$H242)</f>
        <v>0</v>
      </c>
      <c r="Q242" s="5">
        <f>SUMIFS(Capacity!M:M,Capacity!$A:$A,Summary_CDP,Capacity!$B:$B,IF($B$228="NEM","*",$B$228),Capacity!$C:$C,$H242)-SUMIFS(Capacity!$D:$D,Capacity!$A:$A,Summary_CDP,Capacity!$B:$B,IF($B$228="NEM","*",$B$228),Capacity!$C:$C,$H242)</f>
        <v>8.1999999999999998E-7</v>
      </c>
      <c r="R242" s="5">
        <f>SUMIFS(Capacity!N:N,Capacity!$A:$A,Summary_CDP,Capacity!$B:$B,IF($B$228="NEM","*",$B$228),Capacity!$C:$C,$H242)-SUMIFS(Capacity!$D:$D,Capacity!$A:$A,Summary_CDP,Capacity!$B:$B,IF($B$228="NEM","*",$B$228),Capacity!$C:$C,$H242)</f>
        <v>1.0499999999999999E-6</v>
      </c>
      <c r="S242" s="5">
        <f>SUMIFS(Capacity!O:O,Capacity!$A:$A,Summary_CDP,Capacity!$B:$B,IF($B$228="NEM","*",$B$228),Capacity!$C:$C,$H242)-SUMIFS(Capacity!$D:$D,Capacity!$A:$A,Summary_CDP,Capacity!$B:$B,IF($B$228="NEM","*",$B$228),Capacity!$C:$C,$H242)</f>
        <v>1.06E-6</v>
      </c>
      <c r="T242" s="5">
        <f>SUMIFS(Capacity!P:P,Capacity!$A:$A,Summary_CDP,Capacity!$B:$B,IF($B$228="NEM","*",$B$228),Capacity!$C:$C,$H242)-SUMIFS(Capacity!$D:$D,Capacity!$A:$A,Summary_CDP,Capacity!$B:$B,IF($B$228="NEM","*",$B$228),Capacity!$C:$C,$H242)</f>
        <v>1.3200000000000001E-6</v>
      </c>
      <c r="U242" s="5">
        <f>SUMIFS(Capacity!Q:Q,Capacity!$A:$A,Summary_CDP,Capacity!$B:$B,IF($B$228="NEM","*",$B$228),Capacity!$C:$C,$H242)-SUMIFS(Capacity!$D:$D,Capacity!$A:$A,Summary_CDP,Capacity!$B:$B,IF($B$228="NEM","*",$B$228),Capacity!$C:$C,$H242)</f>
        <v>1.3200000000000001E-6</v>
      </c>
      <c r="V242" s="5">
        <f>SUMIFS(Capacity!R:R,Capacity!$A:$A,Summary_CDP,Capacity!$B:$B,IF($B$228="NEM","*",$B$228),Capacity!$C:$C,$H242)-SUMIFS(Capacity!$D:$D,Capacity!$A:$A,Summary_CDP,Capacity!$B:$B,IF($B$228="NEM","*",$B$228),Capacity!$C:$C,$H242)</f>
        <v>1.44E-6</v>
      </c>
      <c r="W242" s="5">
        <f>SUMIFS(Capacity!S:S,Capacity!$A:$A,Summary_CDP,Capacity!$B:$B,IF($B$228="NEM","*",$B$228),Capacity!$C:$C,$H242)-SUMIFS(Capacity!$D:$D,Capacity!$A:$A,Summary_CDP,Capacity!$B:$B,IF($B$228="NEM","*",$B$228),Capacity!$C:$C,$H242)</f>
        <v>1.7E-6</v>
      </c>
      <c r="X242" s="5">
        <f>SUMIFS(Capacity!T:T,Capacity!$A:$A,Summary_CDP,Capacity!$B:$B,IF($B$228="NEM","*",$B$228),Capacity!$C:$C,$H242)-SUMIFS(Capacity!$D:$D,Capacity!$A:$A,Summary_CDP,Capacity!$B:$B,IF($B$228="NEM","*",$B$228),Capacity!$C:$C,$H242)</f>
        <v>1.7E-6</v>
      </c>
      <c r="Y242" s="5">
        <f>SUMIFS(Capacity!U:U,Capacity!$A:$A,Summary_CDP,Capacity!$B:$B,IF($B$228="NEM","*",$B$228),Capacity!$C:$C,$H242)-SUMIFS(Capacity!$D:$D,Capacity!$A:$A,Summary_CDP,Capacity!$B:$B,IF($B$228="NEM","*",$B$228),Capacity!$C:$C,$H242)</f>
        <v>1.7799999999999999E-6</v>
      </c>
      <c r="Z242" s="5">
        <f>SUMIFS(Capacity!V:V,Capacity!$A:$A,Summary_CDP,Capacity!$B:$B,IF($B$228="NEM","*",$B$228),Capacity!$C:$C,$H242)-SUMIFS(Capacity!$D:$D,Capacity!$A:$A,Summary_CDP,Capacity!$B:$B,IF($B$228="NEM","*",$B$228),Capacity!$C:$C,$H242)</f>
        <v>1.8300000000000001E-6</v>
      </c>
      <c r="AA242" s="5">
        <f>SUMIFS(Capacity!W:W,Capacity!$A:$A,Summary_CDP,Capacity!$B:$B,IF($B$228="NEM","*",$B$228),Capacity!$C:$C,$H242)-SUMIFS(Capacity!$D:$D,Capacity!$A:$A,Summary_CDP,Capacity!$B:$B,IF($B$228="NEM","*",$B$228),Capacity!$C:$C,$H242)</f>
        <v>1.84E-6</v>
      </c>
      <c r="AB242" s="5">
        <f>SUMIFS(Capacity!X:X,Capacity!$A:$A,Summary_CDP,Capacity!$B:$B,IF($B$228="NEM","*",$B$228),Capacity!$C:$C,$H242)-SUMIFS(Capacity!$D:$D,Capacity!$A:$A,Summary_CDP,Capacity!$B:$B,IF($B$228="NEM","*",$B$228),Capacity!$C:$C,$H242)</f>
        <v>1.99E-6</v>
      </c>
      <c r="AC242" s="5">
        <f>SUMIFS(Capacity!Y:Y,Capacity!$A:$A,Summary_CDP,Capacity!$B:$B,IF($B$228="NEM","*",$B$228),Capacity!$C:$C,$H242)-SUMIFS(Capacity!$D:$D,Capacity!$A:$A,Summary_CDP,Capacity!$B:$B,IF($B$228="NEM","*",$B$228),Capacity!$C:$C,$H242)</f>
        <v>2.17E-6</v>
      </c>
      <c r="AD242" s="5">
        <f>SUMIFS(Capacity!Z:Z,Capacity!$A:$A,Summary_CDP,Capacity!$B:$B,IF($B$228="NEM","*",$B$228),Capacity!$C:$C,$H242)-SUMIFS(Capacity!$D:$D,Capacity!$A:$A,Summary_CDP,Capacity!$B:$B,IF($B$228="NEM","*",$B$228),Capacity!$C:$C,$H242)</f>
        <v>5.84E-6</v>
      </c>
      <c r="AE242" s="5">
        <f>SUMIFS(Capacity!AA:AA,Capacity!$A:$A,Summary_CDP,Capacity!$B:$B,IF($B$228="NEM","*",$B$228),Capacity!$C:$C,$H242)-SUMIFS(Capacity!$D:$D,Capacity!$A:$A,Summary_CDP,Capacity!$B:$B,IF($B$228="NEM","*",$B$228),Capacity!$C:$C,$H242)</f>
        <v>8.4700000000000002E-6</v>
      </c>
      <c r="AF242" s="5">
        <f>SUMIFS(Capacity!AB:AB,Capacity!$A:$A,Summary_CDP,Capacity!$B:$B,IF($B$228="NEM","*",$B$228),Capacity!$C:$C,$H242)-SUMIFS(Capacity!$D:$D,Capacity!$A:$A,Summary_CDP,Capacity!$B:$B,IF($B$228="NEM","*",$B$228),Capacity!$C:$C,$H242)</f>
        <v>9.0799999999999995E-6</v>
      </c>
      <c r="AG242" s="5">
        <f>SUMIFS(Capacity!AC:AC,Capacity!$A:$A,Summary_CDP,Capacity!$B:$B,IF($B$228="NEM","*",$B$228),Capacity!$C:$C,$H242)-SUMIFS(Capacity!$D:$D,Capacity!$A:$A,Summary_CDP,Capacity!$B:$B,IF($B$228="NEM","*",$B$228),Capacity!$C:$C,$H242)</f>
        <v>1.489E-5</v>
      </c>
      <c r="AH242" s="5">
        <f>SUMIFS(Capacity!AD:AD,Capacity!$A:$A,Summary_CDP,Capacity!$B:$B,IF($B$228="NEM","*",$B$228),Capacity!$C:$C,$H242)-SUMIFS(Capacity!$D:$D,Capacity!$A:$A,Summary_CDP,Capacity!$B:$B,IF($B$228="NEM","*",$B$228),Capacity!$C:$C,$H242)</f>
        <v>5.1010000000000001E-5</v>
      </c>
      <c r="AI242" s="5">
        <f>SUMIFS(Capacity!AE:AE,Capacity!$A:$A,Summary_CDP,Capacity!$B:$B,IF($B$228="NEM","*",$B$228),Capacity!$C:$C,$H242)-SUMIFS(Capacity!$D:$D,Capacity!$A:$A,Summary_CDP,Capacity!$B:$B,IF($B$228="NEM","*",$B$228),Capacity!$C:$C,$H242)</f>
        <v>350.77462668999999</v>
      </c>
      <c r="AJ242" s="5">
        <f>SUMIFS(Capacity!AF:AF,Capacity!$A:$A,Summary_CDP,Capacity!$B:$B,IF($B$228="NEM","*",$B$228),Capacity!$C:$C,$H242)-SUMIFS(Capacity!$D:$D,Capacity!$A:$A,Summary_CDP,Capacity!$B:$B,IF($B$228="NEM","*",$B$228),Capacity!$C:$C,$H242)</f>
        <v>350.7746267</v>
      </c>
    </row>
    <row r="243" spans="1:36" ht="15" customHeight="1">
      <c r="H243" s="9" t="s">
        <v>142</v>
      </c>
      <c r="I243" s="5">
        <f>SUMIFS(Capacity!E:E,Capacity!$A:$A,Summary_CDP,Capacity!$B:$B,IF($B$228="NEM","*",$B$228),Capacity!$C:$C,$H243)-SUMIFS(Capacity!$D:$D,Capacity!$A:$A,Summary_CDP,Capacity!$B:$B,IF($B$228="NEM","*",$B$228),Capacity!$C:$C,$H243)</f>
        <v>457.50001750000047</v>
      </c>
      <c r="J243" s="5">
        <f>SUMIFS(Capacity!F:F,Capacity!$A:$A,Summary_CDP,Capacity!$B:$B,IF($B$228="NEM","*",$B$228),Capacity!$C:$C,$H243)-SUMIFS(Capacity!$D:$D,Capacity!$A:$A,Summary_CDP,Capacity!$B:$B,IF($B$228="NEM","*",$B$228),Capacity!$C:$C,$H243)</f>
        <v>2409.7160625600027</v>
      </c>
      <c r="K243" s="5">
        <f>SUMIFS(Capacity!G:G,Capacity!$A:$A,Summary_CDP,Capacity!$B:$B,IF($B$228="NEM","*",$B$228),Capacity!$C:$C,$H243)-SUMIFS(Capacity!$D:$D,Capacity!$A:$A,Summary_CDP,Capacity!$B:$B,IF($B$228="NEM","*",$B$228),Capacity!$C:$C,$H243)</f>
        <v>3687.4479646799991</v>
      </c>
      <c r="L243" s="5">
        <f>SUMIFS(Capacity!H:H,Capacity!$A:$A,Summary_CDP,Capacity!$B:$B,IF($B$228="NEM","*",$B$228),Capacity!$C:$C,$H243)-SUMIFS(Capacity!$D:$D,Capacity!$A:$A,Summary_CDP,Capacity!$B:$B,IF($B$228="NEM","*",$B$228),Capacity!$C:$C,$H243)</f>
        <v>5508.48073501</v>
      </c>
      <c r="M243" s="5">
        <f>SUMIFS(Capacity!I:I,Capacity!$A:$A,Summary_CDP,Capacity!$B:$B,IF($B$228="NEM","*",$B$228),Capacity!$C:$C,$H243)-SUMIFS(Capacity!$D:$D,Capacity!$A:$A,Summary_CDP,Capacity!$B:$B,IF($B$228="NEM","*",$B$228),Capacity!$C:$C,$H243)</f>
        <v>7384.9358878799994</v>
      </c>
      <c r="N243" s="5">
        <f>SUMIFS(Capacity!J:J,Capacity!$A:$A,Summary_CDP,Capacity!$B:$B,IF($B$228="NEM","*",$B$228),Capacity!$C:$C,$H243)-SUMIFS(Capacity!$D:$D,Capacity!$A:$A,Summary_CDP,Capacity!$B:$B,IF($B$228="NEM","*",$B$228),Capacity!$C:$C,$H243)</f>
        <v>9422.30781647</v>
      </c>
      <c r="O243" s="5">
        <f>SUMIFS(Capacity!K:K,Capacity!$A:$A,Summary_CDP,Capacity!$B:$B,IF($B$228="NEM","*",$B$228),Capacity!$C:$C,$H243)-SUMIFS(Capacity!$D:$D,Capacity!$A:$A,Summary_CDP,Capacity!$B:$B,IF($B$228="NEM","*",$B$228),Capacity!$C:$C,$H243)</f>
        <v>9725.7236807099998</v>
      </c>
      <c r="P243" s="5">
        <f>SUMIFS(Capacity!L:L,Capacity!$A:$A,Summary_CDP,Capacity!$B:$B,IF($B$228="NEM","*",$B$228),Capacity!$C:$C,$H243)-SUMIFS(Capacity!$D:$D,Capacity!$A:$A,Summary_CDP,Capacity!$B:$B,IF($B$228="NEM","*",$B$228),Capacity!$C:$C,$H243)</f>
        <v>10436.253643329999</v>
      </c>
      <c r="Q243" s="5">
        <f>SUMIFS(Capacity!M:M,Capacity!$A:$A,Summary_CDP,Capacity!$B:$B,IF($B$228="NEM","*",$B$228),Capacity!$C:$C,$H243)-SUMIFS(Capacity!$D:$D,Capacity!$A:$A,Summary_CDP,Capacity!$B:$B,IF($B$228="NEM","*",$B$228),Capacity!$C:$C,$H243)</f>
        <v>11653.35441849</v>
      </c>
      <c r="R243" s="5">
        <f>SUMIFS(Capacity!N:N,Capacity!$A:$A,Summary_CDP,Capacity!$B:$B,IF($B$228="NEM","*",$B$228),Capacity!$C:$C,$H243)-SUMIFS(Capacity!$D:$D,Capacity!$A:$A,Summary_CDP,Capacity!$B:$B,IF($B$228="NEM","*",$B$228),Capacity!$C:$C,$H243)</f>
        <v>12419.371264089996</v>
      </c>
      <c r="S243" s="5">
        <f>SUMIFS(Capacity!O:O,Capacity!$A:$A,Summary_CDP,Capacity!$B:$B,IF($B$228="NEM","*",$B$228),Capacity!$C:$C,$H243)-SUMIFS(Capacity!$D:$D,Capacity!$A:$A,Summary_CDP,Capacity!$B:$B,IF($B$228="NEM","*",$B$228),Capacity!$C:$C,$H243)</f>
        <v>17819.431403930001</v>
      </c>
      <c r="T243" s="5">
        <f>SUMIFS(Capacity!P:P,Capacity!$A:$A,Summary_CDP,Capacity!$B:$B,IF($B$228="NEM","*",$B$228),Capacity!$C:$C,$H243)-SUMIFS(Capacity!$D:$D,Capacity!$A:$A,Summary_CDP,Capacity!$B:$B,IF($B$228="NEM","*",$B$228),Capacity!$C:$C,$H243)</f>
        <v>20251.870616050001</v>
      </c>
      <c r="U243" s="5">
        <f>SUMIFS(Capacity!Q:Q,Capacity!$A:$A,Summary_CDP,Capacity!$B:$B,IF($B$228="NEM","*",$B$228),Capacity!$C:$C,$H243)-SUMIFS(Capacity!$D:$D,Capacity!$A:$A,Summary_CDP,Capacity!$B:$B,IF($B$228="NEM","*",$B$228),Capacity!$C:$C,$H243)</f>
        <v>23839.420827990005</v>
      </c>
      <c r="V243" s="5">
        <f>SUMIFS(Capacity!R:R,Capacity!$A:$A,Summary_CDP,Capacity!$B:$B,IF($B$228="NEM","*",$B$228),Capacity!$C:$C,$H243)-SUMIFS(Capacity!$D:$D,Capacity!$A:$A,Summary_CDP,Capacity!$B:$B,IF($B$228="NEM","*",$B$228),Capacity!$C:$C,$H243)</f>
        <v>25785.146868630007</v>
      </c>
      <c r="W243" s="5">
        <f>SUMIFS(Capacity!S:S,Capacity!$A:$A,Summary_CDP,Capacity!$B:$B,IF($B$228="NEM","*",$B$228),Capacity!$C:$C,$H243)-SUMIFS(Capacity!$D:$D,Capacity!$A:$A,Summary_CDP,Capacity!$B:$B,IF($B$228="NEM","*",$B$228),Capacity!$C:$C,$H243)</f>
        <v>27864.919263070005</v>
      </c>
      <c r="X243" s="5">
        <f>SUMIFS(Capacity!T:T,Capacity!$A:$A,Summary_CDP,Capacity!$B:$B,IF($B$228="NEM","*",$B$228),Capacity!$C:$C,$H243)-SUMIFS(Capacity!$D:$D,Capacity!$A:$A,Summary_CDP,Capacity!$B:$B,IF($B$228="NEM","*",$B$228),Capacity!$C:$C,$H243)</f>
        <v>30520.300989889998</v>
      </c>
      <c r="Y243" s="5">
        <f>SUMIFS(Capacity!U:U,Capacity!$A:$A,Summary_CDP,Capacity!$B:$B,IF($B$228="NEM","*",$B$228),Capacity!$C:$C,$H243)-SUMIFS(Capacity!$D:$D,Capacity!$A:$A,Summary_CDP,Capacity!$B:$B,IF($B$228="NEM","*",$B$228),Capacity!$C:$C,$H243)</f>
        <v>30915.985727810003</v>
      </c>
      <c r="Z243" s="5">
        <f>SUMIFS(Capacity!V:V,Capacity!$A:$A,Summary_CDP,Capacity!$B:$B,IF($B$228="NEM","*",$B$228),Capacity!$C:$C,$H243)-SUMIFS(Capacity!$D:$D,Capacity!$A:$A,Summary_CDP,Capacity!$B:$B,IF($B$228="NEM","*",$B$228),Capacity!$C:$C,$H243)</f>
        <v>32393.574688470006</v>
      </c>
      <c r="AA243" s="5">
        <f>SUMIFS(Capacity!W:W,Capacity!$A:$A,Summary_CDP,Capacity!$B:$B,IF($B$228="NEM","*",$B$228),Capacity!$C:$C,$H243)-SUMIFS(Capacity!$D:$D,Capacity!$A:$A,Summary_CDP,Capacity!$B:$B,IF($B$228="NEM","*",$B$228),Capacity!$C:$C,$H243)</f>
        <v>32531.5822233</v>
      </c>
      <c r="AB243" s="5">
        <f>SUMIFS(Capacity!X:X,Capacity!$A:$A,Summary_CDP,Capacity!$B:$B,IF($B$228="NEM","*",$B$228),Capacity!$C:$C,$H243)-SUMIFS(Capacity!$D:$D,Capacity!$A:$A,Summary_CDP,Capacity!$B:$B,IF($B$228="NEM","*",$B$228),Capacity!$C:$C,$H243)</f>
        <v>37230.742329700006</v>
      </c>
      <c r="AC243" s="5">
        <f>SUMIFS(Capacity!Y:Y,Capacity!$A:$A,Summary_CDP,Capacity!$B:$B,IF($B$228="NEM","*",$B$228),Capacity!$C:$C,$H243)-SUMIFS(Capacity!$D:$D,Capacity!$A:$A,Summary_CDP,Capacity!$B:$B,IF($B$228="NEM","*",$B$228),Capacity!$C:$C,$H243)</f>
        <v>39834.80918976001</v>
      </c>
      <c r="AD243" s="5">
        <f>SUMIFS(Capacity!Z:Z,Capacity!$A:$A,Summary_CDP,Capacity!$B:$B,IF($B$228="NEM","*",$B$228),Capacity!$C:$C,$H243)-SUMIFS(Capacity!$D:$D,Capacity!$A:$A,Summary_CDP,Capacity!$B:$B,IF($B$228="NEM","*",$B$228),Capacity!$C:$C,$H243)</f>
        <v>41173.642321440006</v>
      </c>
      <c r="AE243" s="5">
        <f>SUMIFS(Capacity!AA:AA,Capacity!$A:$A,Summary_CDP,Capacity!$B:$B,IF($B$228="NEM","*",$B$228),Capacity!$C:$C,$H243)-SUMIFS(Capacity!$D:$D,Capacity!$A:$A,Summary_CDP,Capacity!$B:$B,IF($B$228="NEM","*",$B$228),Capacity!$C:$C,$H243)</f>
        <v>43184.771060000006</v>
      </c>
      <c r="AF243" s="5">
        <f>SUMIFS(Capacity!AB:AB,Capacity!$A:$A,Summary_CDP,Capacity!$B:$B,IF($B$228="NEM","*",$B$228),Capacity!$C:$C,$H243)-SUMIFS(Capacity!$D:$D,Capacity!$A:$A,Summary_CDP,Capacity!$B:$B,IF($B$228="NEM","*",$B$228),Capacity!$C:$C,$H243)</f>
        <v>47674.515904480009</v>
      </c>
      <c r="AG243" s="5">
        <f>SUMIFS(Capacity!AC:AC,Capacity!$A:$A,Summary_CDP,Capacity!$B:$B,IF($B$228="NEM","*",$B$228),Capacity!$C:$C,$H243)-SUMIFS(Capacity!$D:$D,Capacity!$A:$A,Summary_CDP,Capacity!$B:$B,IF($B$228="NEM","*",$B$228),Capacity!$C:$C,$H243)</f>
        <v>56035.044489309999</v>
      </c>
      <c r="AH243" s="5">
        <f>SUMIFS(Capacity!AD:AD,Capacity!$A:$A,Summary_CDP,Capacity!$B:$B,IF($B$228="NEM","*",$B$228),Capacity!$C:$C,$H243)-SUMIFS(Capacity!$D:$D,Capacity!$A:$A,Summary_CDP,Capacity!$B:$B,IF($B$228="NEM","*",$B$228),Capacity!$C:$C,$H243)</f>
        <v>63614.421426070017</v>
      </c>
      <c r="AI243" s="5">
        <f>SUMIFS(Capacity!AE:AE,Capacity!$A:$A,Summary_CDP,Capacity!$B:$B,IF($B$228="NEM","*",$B$228),Capacity!$C:$C,$H243)-SUMIFS(Capacity!$D:$D,Capacity!$A:$A,Summary_CDP,Capacity!$B:$B,IF($B$228="NEM","*",$B$228),Capacity!$C:$C,$H243)</f>
        <v>65994.013901109996</v>
      </c>
      <c r="AJ243" s="5">
        <f>SUMIFS(Capacity!AF:AF,Capacity!$A:$A,Summary_CDP,Capacity!$B:$B,IF($B$228="NEM","*",$B$228),Capacity!$C:$C,$H243)-SUMIFS(Capacity!$D:$D,Capacity!$A:$A,Summary_CDP,Capacity!$B:$B,IF($B$228="NEM","*",$B$228),Capacity!$C:$C,$H243)</f>
        <v>65489.589383840001</v>
      </c>
    </row>
    <row r="244" spans="1:36" ht="15" customHeight="1">
      <c r="H244" s="9" t="s">
        <v>143</v>
      </c>
      <c r="I244" s="5">
        <f>SUMIFS(Capacity!E:E,Capacity!$A:$A,Summary_CDP,Capacity!$B:$B,IF($B$228="NEM","*",$B$228),Capacity!$C:$C,$H244)-SUMIFS(Capacity!$D:$D,Capacity!$A:$A,Summary_CDP,Capacity!$B:$B,IF($B$228="NEM","*",$B$228),Capacity!$C:$C,$H244)</f>
        <v>5.9399990277597681E-6</v>
      </c>
      <c r="J244" s="5">
        <f>SUMIFS(Capacity!F:F,Capacity!$A:$A,Summary_CDP,Capacity!$B:$B,IF($B$228="NEM","*",$B$228),Capacity!$C:$C,$H244)-SUMIFS(Capacity!$D:$D,Capacity!$A:$A,Summary_CDP,Capacity!$B:$B,IF($B$228="NEM","*",$B$228),Capacity!$C:$C,$H244)</f>
        <v>367.24003806999826</v>
      </c>
      <c r="K244" s="5">
        <f>SUMIFS(Capacity!G:G,Capacity!$A:$A,Summary_CDP,Capacity!$B:$B,IF($B$228="NEM","*",$B$228),Capacity!$C:$C,$H244)-SUMIFS(Capacity!$D:$D,Capacity!$A:$A,Summary_CDP,Capacity!$B:$B,IF($B$228="NEM","*",$B$228),Capacity!$C:$C,$H244)</f>
        <v>367.24006094999822</v>
      </c>
      <c r="L244" s="5">
        <f>SUMIFS(Capacity!H:H,Capacity!$A:$A,Summary_CDP,Capacity!$B:$B,IF($B$228="NEM","*",$B$228),Capacity!$C:$C,$H244)-SUMIFS(Capacity!$D:$D,Capacity!$A:$A,Summary_CDP,Capacity!$B:$B,IF($B$228="NEM","*",$B$228),Capacity!$C:$C,$H244)</f>
        <v>408.18905796000035</v>
      </c>
      <c r="M244" s="5">
        <f>SUMIFS(Capacity!I:I,Capacity!$A:$A,Summary_CDP,Capacity!$B:$B,IF($B$228="NEM","*",$B$228),Capacity!$C:$C,$H244)-SUMIFS(Capacity!$D:$D,Capacity!$A:$A,Summary_CDP,Capacity!$B:$B,IF($B$228="NEM","*",$B$228),Capacity!$C:$C,$H244)</f>
        <v>442.3490632799967</v>
      </c>
      <c r="N244" s="5">
        <f>SUMIFS(Capacity!J:J,Capacity!$A:$A,Summary_CDP,Capacity!$B:$B,IF($B$228="NEM","*",$B$228),Capacity!$C:$C,$H244)-SUMIFS(Capacity!$D:$D,Capacity!$A:$A,Summary_CDP,Capacity!$B:$B,IF($B$228="NEM","*",$B$228),Capacity!$C:$C,$H244)</f>
        <v>408.18909892999727</v>
      </c>
      <c r="O244" s="5">
        <f>SUMIFS(Capacity!K:K,Capacity!$A:$A,Summary_CDP,Capacity!$B:$B,IF($B$228="NEM","*",$B$228),Capacity!$C:$C,$H244)-SUMIFS(Capacity!$D:$D,Capacity!$A:$A,Summary_CDP,Capacity!$B:$B,IF($B$228="NEM","*",$B$228),Capacity!$C:$C,$H244)</f>
        <v>2551.8973737999968</v>
      </c>
      <c r="P244" s="5">
        <f>SUMIFS(Capacity!L:L,Capacity!$A:$A,Summary_CDP,Capacity!$B:$B,IF($B$228="NEM","*",$B$228),Capacity!$C:$C,$H244)-SUMIFS(Capacity!$D:$D,Capacity!$A:$A,Summary_CDP,Capacity!$B:$B,IF($B$228="NEM","*",$B$228),Capacity!$C:$C,$H244)</f>
        <v>2550.9973914799975</v>
      </c>
      <c r="Q244" s="5">
        <f>SUMIFS(Capacity!M:M,Capacity!$A:$A,Summary_CDP,Capacity!$B:$B,IF($B$228="NEM","*",$B$228),Capacity!$C:$C,$H244)-SUMIFS(Capacity!$D:$D,Capacity!$A:$A,Summary_CDP,Capacity!$B:$B,IF($B$228="NEM","*",$B$228),Capacity!$C:$C,$H244)</f>
        <v>2544.8693965599959</v>
      </c>
      <c r="R244" s="5">
        <f>SUMIFS(Capacity!N:N,Capacity!$A:$A,Summary_CDP,Capacity!$B:$B,IF($B$228="NEM","*",$B$228),Capacity!$C:$C,$H244)-SUMIFS(Capacity!$D:$D,Capacity!$A:$A,Summary_CDP,Capacity!$B:$B,IF($B$228="NEM","*",$B$228),Capacity!$C:$C,$H244)</f>
        <v>2544.8694117499963</v>
      </c>
      <c r="S244" s="5">
        <f>SUMIFS(Capacity!O:O,Capacity!$A:$A,Summary_CDP,Capacity!$B:$B,IF($B$228="NEM","*",$B$228),Capacity!$C:$C,$H244)-SUMIFS(Capacity!$D:$D,Capacity!$A:$A,Summary_CDP,Capacity!$B:$B,IF($B$228="NEM","*",$B$228),Capacity!$C:$C,$H244)</f>
        <v>2720.2741586699958</v>
      </c>
      <c r="T244" s="5">
        <f>SUMIFS(Capacity!P:P,Capacity!$A:$A,Summary_CDP,Capacity!$B:$B,IF($B$228="NEM","*",$B$228),Capacity!$C:$C,$H244)-SUMIFS(Capacity!$D:$D,Capacity!$A:$A,Summary_CDP,Capacity!$B:$B,IF($B$228="NEM","*",$B$228),Capacity!$C:$C,$H244)</f>
        <v>3925.452771299997</v>
      </c>
      <c r="U244" s="5">
        <f>SUMIFS(Capacity!Q:Q,Capacity!$A:$A,Summary_CDP,Capacity!$B:$B,IF($B$228="NEM","*",$B$228),Capacity!$C:$C,$H244)-SUMIFS(Capacity!$D:$D,Capacity!$A:$A,Summary_CDP,Capacity!$B:$B,IF($B$228="NEM","*",$B$228),Capacity!$C:$C,$H244)</f>
        <v>4569.7040580499979</v>
      </c>
      <c r="V244" s="5">
        <f>SUMIFS(Capacity!R:R,Capacity!$A:$A,Summary_CDP,Capacity!$B:$B,IF($B$228="NEM","*",$B$228),Capacity!$C:$C,$H244)-SUMIFS(Capacity!$D:$D,Capacity!$A:$A,Summary_CDP,Capacity!$B:$B,IF($B$228="NEM","*",$B$228),Capacity!$C:$C,$H244)</f>
        <v>6232.7444692299978</v>
      </c>
      <c r="W244" s="5">
        <f>SUMIFS(Capacity!S:S,Capacity!$A:$A,Summary_CDP,Capacity!$B:$B,IF($B$228="NEM","*",$B$228),Capacity!$C:$C,$H244)-SUMIFS(Capacity!$D:$D,Capacity!$A:$A,Summary_CDP,Capacity!$B:$B,IF($B$228="NEM","*",$B$228),Capacity!$C:$C,$H244)</f>
        <v>8593.3499595700014</v>
      </c>
      <c r="X244" s="5">
        <f>SUMIFS(Capacity!T:T,Capacity!$A:$A,Summary_CDP,Capacity!$B:$B,IF($B$228="NEM","*",$B$228),Capacity!$C:$C,$H244)-SUMIFS(Capacity!$D:$D,Capacity!$A:$A,Summary_CDP,Capacity!$B:$B,IF($B$228="NEM","*",$B$228),Capacity!$C:$C,$H244)</f>
        <v>8443.3199618600011</v>
      </c>
      <c r="Y244" s="5">
        <f>SUMIFS(Capacity!U:U,Capacity!$A:$A,Summary_CDP,Capacity!$B:$B,IF($B$228="NEM","*",$B$228),Capacity!$C:$C,$H244)-SUMIFS(Capacity!$D:$D,Capacity!$A:$A,Summary_CDP,Capacity!$B:$B,IF($B$228="NEM","*",$B$228),Capacity!$C:$C,$H244)</f>
        <v>9039.4580353700003</v>
      </c>
      <c r="Z244" s="5">
        <f>SUMIFS(Capacity!V:V,Capacity!$A:$A,Summary_CDP,Capacity!$B:$B,IF($B$228="NEM","*",$B$228),Capacity!$C:$C,$H244)-SUMIFS(Capacity!$D:$D,Capacity!$A:$A,Summary_CDP,Capacity!$B:$B,IF($B$228="NEM","*",$B$228),Capacity!$C:$C,$H244)</f>
        <v>10733.853717069996</v>
      </c>
      <c r="AA244" s="5">
        <f>SUMIFS(Capacity!W:W,Capacity!$A:$A,Summary_CDP,Capacity!$B:$B,IF($B$228="NEM","*",$B$228),Capacity!$C:$C,$H244)-SUMIFS(Capacity!$D:$D,Capacity!$A:$A,Summary_CDP,Capacity!$B:$B,IF($B$228="NEM","*",$B$228),Capacity!$C:$C,$H244)</f>
        <v>13466.534019739996</v>
      </c>
      <c r="AB244" s="5">
        <f>SUMIFS(Capacity!X:X,Capacity!$A:$A,Summary_CDP,Capacity!$B:$B,IF($B$228="NEM","*",$B$228),Capacity!$C:$C,$H244)-SUMIFS(Capacity!$D:$D,Capacity!$A:$A,Summary_CDP,Capacity!$B:$B,IF($B$228="NEM","*",$B$228),Capacity!$C:$C,$H244)</f>
        <v>16530.451966129996</v>
      </c>
      <c r="AC244" s="5">
        <f>SUMIFS(Capacity!Y:Y,Capacity!$A:$A,Summary_CDP,Capacity!$B:$B,IF($B$228="NEM","*",$B$228),Capacity!$C:$C,$H244)-SUMIFS(Capacity!$D:$D,Capacity!$A:$A,Summary_CDP,Capacity!$B:$B,IF($B$228="NEM","*",$B$228),Capacity!$C:$C,$H244)</f>
        <v>20965.360376829994</v>
      </c>
      <c r="AD244" s="5">
        <f>SUMIFS(Capacity!Z:Z,Capacity!$A:$A,Summary_CDP,Capacity!$B:$B,IF($B$228="NEM","*",$B$228),Capacity!$C:$C,$H244)-SUMIFS(Capacity!$D:$D,Capacity!$A:$A,Summary_CDP,Capacity!$B:$B,IF($B$228="NEM","*",$B$228),Capacity!$C:$C,$H244)</f>
        <v>21251.511927439995</v>
      </c>
      <c r="AE244" s="5">
        <f>SUMIFS(Capacity!AA:AA,Capacity!$A:$A,Summary_CDP,Capacity!$B:$B,IF($B$228="NEM","*",$B$228),Capacity!$C:$C,$H244)-SUMIFS(Capacity!$D:$D,Capacity!$A:$A,Summary_CDP,Capacity!$B:$B,IF($B$228="NEM","*",$B$228),Capacity!$C:$C,$H244)</f>
        <v>24661.698182759999</v>
      </c>
      <c r="AF244" s="5">
        <f>SUMIFS(Capacity!AB:AB,Capacity!$A:$A,Summary_CDP,Capacity!$B:$B,IF($B$228="NEM","*",$B$228),Capacity!$C:$C,$H244)-SUMIFS(Capacity!$D:$D,Capacity!$A:$A,Summary_CDP,Capacity!$B:$B,IF($B$228="NEM","*",$B$228),Capacity!$C:$C,$H244)</f>
        <v>30061.45660401999</v>
      </c>
      <c r="AG244" s="5">
        <f>SUMIFS(Capacity!AC:AC,Capacity!$A:$A,Summary_CDP,Capacity!$B:$B,IF($B$228="NEM","*",$B$228),Capacity!$C:$C,$H244)-SUMIFS(Capacity!$D:$D,Capacity!$A:$A,Summary_CDP,Capacity!$B:$B,IF($B$228="NEM","*",$B$228),Capacity!$C:$C,$H244)</f>
        <v>36059.281240439988</v>
      </c>
      <c r="AH244" s="5">
        <f>SUMIFS(Capacity!AD:AD,Capacity!$A:$A,Summary_CDP,Capacity!$B:$B,IF($B$228="NEM","*",$B$228),Capacity!$C:$C,$H244)-SUMIFS(Capacity!$D:$D,Capacity!$A:$A,Summary_CDP,Capacity!$B:$B,IF($B$228="NEM","*",$B$228),Capacity!$C:$C,$H244)</f>
        <v>47146.431409299985</v>
      </c>
      <c r="AI244" s="5">
        <f>SUMIFS(Capacity!AE:AE,Capacity!$A:$A,Summary_CDP,Capacity!$B:$B,IF($B$228="NEM","*",$B$228),Capacity!$C:$C,$H244)-SUMIFS(Capacity!$D:$D,Capacity!$A:$A,Summary_CDP,Capacity!$B:$B,IF($B$228="NEM","*",$B$228),Capacity!$C:$C,$H244)</f>
        <v>58273.976851399988</v>
      </c>
      <c r="AJ244" s="5">
        <f>SUMIFS(Capacity!AF:AF,Capacity!$A:$A,Summary_CDP,Capacity!$B:$B,IF($B$228="NEM","*",$B$228),Capacity!$C:$C,$H244)-SUMIFS(Capacity!$D:$D,Capacity!$A:$A,Summary_CDP,Capacity!$B:$B,IF($B$228="NEM","*",$B$228),Capacity!$C:$C,$H244)</f>
        <v>57621.968852289996</v>
      </c>
    </row>
    <row r="245" spans="1:36" ht="15" customHeight="1">
      <c r="H245" s="9" t="s">
        <v>144</v>
      </c>
      <c r="I245" s="5">
        <f>SUMIFS(Capacity!E:E,Capacity!$A:$A,Summary_CDP,Capacity!$B:$B,IF($B$228="NEM","*",$B$228),Capacity!$C:$C,$H245)-SUMIFS(Capacity!$D:$D,Capacity!$A:$A,Summary_CDP,Capacity!$B:$B,IF($B$228="NEM","*",$B$228),Capacity!$C:$C,$H245)</f>
        <v>4458.3680635337805</v>
      </c>
      <c r="J245" s="5">
        <f>SUMIFS(Capacity!F:F,Capacity!$A:$A,Summary_CDP,Capacity!$B:$B,IF($B$228="NEM","*",$B$228),Capacity!$C:$C,$H245)-SUMIFS(Capacity!$D:$D,Capacity!$A:$A,Summary_CDP,Capacity!$B:$B,IF($B$228="NEM","*",$B$228),Capacity!$C:$C,$H245)</f>
        <v>6295.6786569437754</v>
      </c>
      <c r="K245" s="5">
        <f>SUMIFS(Capacity!G:G,Capacity!$A:$A,Summary_CDP,Capacity!$B:$B,IF($B$228="NEM","*",$B$228),Capacity!$C:$C,$H245)-SUMIFS(Capacity!$D:$D,Capacity!$A:$A,Summary_CDP,Capacity!$B:$B,IF($B$228="NEM","*",$B$228),Capacity!$C:$C,$H245)</f>
        <v>8187.3001066037796</v>
      </c>
      <c r="L245" s="5">
        <f>SUMIFS(Capacity!H:H,Capacity!$A:$A,Summary_CDP,Capacity!$B:$B,IF($B$228="NEM","*",$B$228),Capacity!$C:$C,$H245)-SUMIFS(Capacity!$D:$D,Capacity!$A:$A,Summary_CDP,Capacity!$B:$B,IF($B$228="NEM","*",$B$228),Capacity!$C:$C,$H245)</f>
        <v>10052.420190203775</v>
      </c>
      <c r="M245" s="5">
        <f>SUMIFS(Capacity!I:I,Capacity!$A:$A,Summary_CDP,Capacity!$B:$B,IF($B$228="NEM","*",$B$228),Capacity!$C:$C,$H245)-SUMIFS(Capacity!$D:$D,Capacity!$A:$A,Summary_CDP,Capacity!$B:$B,IF($B$228="NEM","*",$B$228),Capacity!$C:$C,$H245)</f>
        <v>11884.972134103784</v>
      </c>
      <c r="N245" s="5">
        <f>SUMIFS(Capacity!J:J,Capacity!$A:$A,Summary_CDP,Capacity!$B:$B,IF($B$228="NEM","*",$B$228),Capacity!$C:$C,$H245)-SUMIFS(Capacity!$D:$D,Capacity!$A:$A,Summary_CDP,Capacity!$B:$B,IF($B$228="NEM","*",$B$228),Capacity!$C:$C,$H245)</f>
        <v>13436.733726803777</v>
      </c>
      <c r="O245" s="5">
        <f>SUMIFS(Capacity!K:K,Capacity!$A:$A,Summary_CDP,Capacity!$B:$B,IF($B$228="NEM","*",$B$228),Capacity!$C:$C,$H245)-SUMIFS(Capacity!$D:$D,Capacity!$A:$A,Summary_CDP,Capacity!$B:$B,IF($B$228="NEM","*",$B$228),Capacity!$C:$C,$H245)</f>
        <v>14716.754544903779</v>
      </c>
      <c r="P245" s="5">
        <f>SUMIFS(Capacity!L:L,Capacity!$A:$A,Summary_CDP,Capacity!$B:$B,IF($B$228="NEM","*",$B$228),Capacity!$C:$C,$H245)-SUMIFS(Capacity!$D:$D,Capacity!$A:$A,Summary_CDP,Capacity!$B:$B,IF($B$228="NEM","*",$B$228),Capacity!$C:$C,$H245)</f>
        <v>16082.269309303774</v>
      </c>
      <c r="Q245" s="5">
        <f>SUMIFS(Capacity!M:M,Capacity!$A:$A,Summary_CDP,Capacity!$B:$B,IF($B$228="NEM","*",$B$228),Capacity!$C:$C,$H245)-SUMIFS(Capacity!$D:$D,Capacity!$A:$A,Summary_CDP,Capacity!$B:$B,IF($B$228="NEM","*",$B$228),Capacity!$C:$C,$H245)</f>
        <v>17740.098076803777</v>
      </c>
      <c r="R245" s="5">
        <f>SUMIFS(Capacity!N:N,Capacity!$A:$A,Summary_CDP,Capacity!$B:$B,IF($B$228="NEM","*",$B$228),Capacity!$C:$C,$H245)-SUMIFS(Capacity!$D:$D,Capacity!$A:$A,Summary_CDP,Capacity!$B:$B,IF($B$228="NEM","*",$B$228),Capacity!$C:$C,$H245)</f>
        <v>19429.122317503781</v>
      </c>
      <c r="S245" s="5">
        <f>SUMIFS(Capacity!O:O,Capacity!$A:$A,Summary_CDP,Capacity!$B:$B,IF($B$228="NEM","*",$B$228),Capacity!$C:$C,$H245)-SUMIFS(Capacity!$D:$D,Capacity!$A:$A,Summary_CDP,Capacity!$B:$B,IF($B$228="NEM","*",$B$228),Capacity!$C:$C,$H245)</f>
        <v>21100.635595603781</v>
      </c>
      <c r="T245" s="5">
        <f>SUMIFS(Capacity!P:P,Capacity!$A:$A,Summary_CDP,Capacity!$B:$B,IF($B$228="NEM","*",$B$228),Capacity!$C:$C,$H245)-SUMIFS(Capacity!$D:$D,Capacity!$A:$A,Summary_CDP,Capacity!$B:$B,IF($B$228="NEM","*",$B$228),Capacity!$C:$C,$H245)</f>
        <v>22754.527978503778</v>
      </c>
      <c r="U245" s="5">
        <f>SUMIFS(Capacity!Q:Q,Capacity!$A:$A,Summary_CDP,Capacity!$B:$B,IF($B$228="NEM","*",$B$228),Capacity!$C:$C,$H245)-SUMIFS(Capacity!$D:$D,Capacity!$A:$A,Summary_CDP,Capacity!$B:$B,IF($B$228="NEM","*",$B$228),Capacity!$C:$C,$H245)</f>
        <v>24272.267046103778</v>
      </c>
      <c r="V245" s="5">
        <f>SUMIFS(Capacity!R:R,Capacity!$A:$A,Summary_CDP,Capacity!$B:$B,IF($B$228="NEM","*",$B$228),Capacity!$C:$C,$H245)-SUMIFS(Capacity!$D:$D,Capacity!$A:$A,Summary_CDP,Capacity!$B:$B,IF($B$228="NEM","*",$B$228),Capacity!$C:$C,$H245)</f>
        <v>25724.288803503776</v>
      </c>
      <c r="W245" s="5">
        <f>SUMIFS(Capacity!S:S,Capacity!$A:$A,Summary_CDP,Capacity!$B:$B,IF($B$228="NEM","*",$B$228),Capacity!$C:$C,$H245)-SUMIFS(Capacity!$D:$D,Capacity!$A:$A,Summary_CDP,Capacity!$B:$B,IF($B$228="NEM","*",$B$228),Capacity!$C:$C,$H245)</f>
        <v>27139.68248740377</v>
      </c>
      <c r="X245" s="5">
        <f>SUMIFS(Capacity!T:T,Capacity!$A:$A,Summary_CDP,Capacity!$B:$B,IF($B$228="NEM","*",$B$228),Capacity!$C:$C,$H245)-SUMIFS(Capacity!$D:$D,Capacity!$A:$A,Summary_CDP,Capacity!$B:$B,IF($B$228="NEM","*",$B$228),Capacity!$C:$C,$H245)</f>
        <v>28511.593767203776</v>
      </c>
      <c r="Y245" s="5">
        <f>SUMIFS(Capacity!U:U,Capacity!$A:$A,Summary_CDP,Capacity!$B:$B,IF($B$228="NEM","*",$B$228),Capacity!$C:$C,$H245)-SUMIFS(Capacity!$D:$D,Capacity!$A:$A,Summary_CDP,Capacity!$B:$B,IF($B$228="NEM","*",$B$228),Capacity!$C:$C,$H245)</f>
        <v>29842.756766503771</v>
      </c>
      <c r="Z245" s="5">
        <f>SUMIFS(Capacity!V:V,Capacity!$A:$A,Summary_CDP,Capacity!$B:$B,IF($B$228="NEM","*",$B$228),Capacity!$C:$C,$H245)-SUMIFS(Capacity!$D:$D,Capacity!$A:$A,Summary_CDP,Capacity!$B:$B,IF($B$228="NEM","*",$B$228),Capacity!$C:$C,$H245)</f>
        <v>31052.489578803776</v>
      </c>
      <c r="AA245" s="5">
        <f>SUMIFS(Capacity!W:W,Capacity!$A:$A,Summary_CDP,Capacity!$B:$B,IF($B$228="NEM","*",$B$228),Capacity!$C:$C,$H245)-SUMIFS(Capacity!$D:$D,Capacity!$A:$A,Summary_CDP,Capacity!$B:$B,IF($B$228="NEM","*",$B$228),Capacity!$C:$C,$H245)</f>
        <v>32248.843973903779</v>
      </c>
      <c r="AB245" s="5">
        <f>SUMIFS(Capacity!X:X,Capacity!$A:$A,Summary_CDP,Capacity!$B:$B,IF($B$228="NEM","*",$B$228),Capacity!$C:$C,$H245)-SUMIFS(Capacity!$D:$D,Capacity!$A:$A,Summary_CDP,Capacity!$B:$B,IF($B$228="NEM","*",$B$228),Capacity!$C:$C,$H245)</f>
        <v>33479.87498200377</v>
      </c>
      <c r="AC245" s="5">
        <f>SUMIFS(Capacity!Y:Y,Capacity!$A:$A,Summary_CDP,Capacity!$B:$B,IF($B$228="NEM","*",$B$228),Capacity!$C:$C,$H245)-SUMIFS(Capacity!$D:$D,Capacity!$A:$A,Summary_CDP,Capacity!$B:$B,IF($B$228="NEM","*",$B$228),Capacity!$C:$C,$H245)</f>
        <v>34715.40380400377</v>
      </c>
      <c r="AD245" s="5">
        <f>SUMIFS(Capacity!Z:Z,Capacity!$A:$A,Summary_CDP,Capacity!$B:$B,IF($B$228="NEM","*",$B$228),Capacity!$C:$C,$H245)-SUMIFS(Capacity!$D:$D,Capacity!$A:$A,Summary_CDP,Capacity!$B:$B,IF($B$228="NEM","*",$B$228),Capacity!$C:$C,$H245)</f>
        <v>36198.904525403777</v>
      </c>
      <c r="AE245" s="5">
        <f>SUMIFS(Capacity!AA:AA,Capacity!$A:$A,Summary_CDP,Capacity!$B:$B,IF($B$228="NEM","*",$B$228),Capacity!$C:$C,$H245)-SUMIFS(Capacity!$D:$D,Capacity!$A:$A,Summary_CDP,Capacity!$B:$B,IF($B$228="NEM","*",$B$228),Capacity!$C:$C,$H245)</f>
        <v>37797.943916503777</v>
      </c>
      <c r="AF245" s="5">
        <f>SUMIFS(Capacity!AB:AB,Capacity!$A:$A,Summary_CDP,Capacity!$B:$B,IF($B$228="NEM","*",$B$228),Capacity!$C:$C,$H245)-SUMIFS(Capacity!$D:$D,Capacity!$A:$A,Summary_CDP,Capacity!$B:$B,IF($B$228="NEM","*",$B$228),Capacity!$C:$C,$H245)</f>
        <v>39434.447885203779</v>
      </c>
      <c r="AG245" s="5">
        <f>SUMIFS(Capacity!AC:AC,Capacity!$A:$A,Summary_CDP,Capacity!$B:$B,IF($B$228="NEM","*",$B$228),Capacity!$C:$C,$H245)-SUMIFS(Capacity!$D:$D,Capacity!$A:$A,Summary_CDP,Capacity!$B:$B,IF($B$228="NEM","*",$B$228),Capacity!$C:$C,$H245)</f>
        <v>41036.549979603777</v>
      </c>
      <c r="AH245" s="5">
        <f>SUMIFS(Capacity!AD:AD,Capacity!$A:$A,Summary_CDP,Capacity!$B:$B,IF($B$228="NEM","*",$B$228),Capacity!$C:$C,$H245)-SUMIFS(Capacity!$D:$D,Capacity!$A:$A,Summary_CDP,Capacity!$B:$B,IF($B$228="NEM","*",$B$228),Capacity!$C:$C,$H245)</f>
        <v>42618.002230003782</v>
      </c>
      <c r="AI245" s="5">
        <f>SUMIFS(Capacity!AE:AE,Capacity!$A:$A,Summary_CDP,Capacity!$B:$B,IF($B$228="NEM","*",$B$228),Capacity!$C:$C,$H245)-SUMIFS(Capacity!$D:$D,Capacity!$A:$A,Summary_CDP,Capacity!$B:$B,IF($B$228="NEM","*",$B$228),Capacity!$C:$C,$H245)</f>
        <v>44166.83400360377</v>
      </c>
      <c r="AJ245" s="5">
        <f>SUMIFS(Capacity!AF:AF,Capacity!$A:$A,Summary_CDP,Capacity!$B:$B,IF($B$228="NEM","*",$B$228),Capacity!$C:$C,$H245)-SUMIFS(Capacity!$D:$D,Capacity!$A:$A,Summary_CDP,Capacity!$B:$B,IF($B$228="NEM","*",$B$228),Capacity!$C:$C,$H245)</f>
        <v>44166.83400360377</v>
      </c>
    </row>
    <row r="246" spans="1:36" ht="15" customHeight="1">
      <c r="H246" s="25" t="s">
        <v>145</v>
      </c>
      <c r="I246" s="5">
        <f t="shared" ref="I246:AJ246" si="4">SUM(I231:I239,I241,I248)</f>
        <v>736.44653902809853</v>
      </c>
      <c r="J246" s="5">
        <f t="shared" si="4"/>
        <v>855.71387288234371</v>
      </c>
      <c r="K246" s="5">
        <f t="shared" si="4"/>
        <v>-968.97415045512344</v>
      </c>
      <c r="L246" s="5">
        <f t="shared" si="4"/>
        <v>587.36864852900737</v>
      </c>
      <c r="M246" s="5">
        <f t="shared" si="4"/>
        <v>431.86406495861308</v>
      </c>
      <c r="N246" s="5">
        <f t="shared" si="4"/>
        <v>-150.27165575131221</v>
      </c>
      <c r="O246" s="5">
        <f t="shared" si="4"/>
        <v>575.88314806346114</v>
      </c>
      <c r="P246" s="5">
        <f t="shared" si="4"/>
        <v>-2446.327673733836</v>
      </c>
      <c r="Q246" s="5">
        <f t="shared" si="4"/>
        <v>-1786.4391730357224</v>
      </c>
      <c r="R246" s="5">
        <f t="shared" si="4"/>
        <v>-474.48354152767308</v>
      </c>
      <c r="S246" s="5">
        <f t="shared" si="4"/>
        <v>-1689.324823250704</v>
      </c>
      <c r="T246" s="5">
        <f t="shared" si="4"/>
        <v>-760.02806660979559</v>
      </c>
      <c r="U246" s="5">
        <f t="shared" si="4"/>
        <v>-19.861034136200942</v>
      </c>
      <c r="V246" s="5">
        <f t="shared" si="4"/>
        <v>450.26218760048141</v>
      </c>
      <c r="W246" s="5">
        <f t="shared" si="4"/>
        <v>1408.8837364971068</v>
      </c>
      <c r="X246" s="5">
        <f t="shared" si="4"/>
        <v>2386.9175308206591</v>
      </c>
      <c r="Y246" s="5">
        <f t="shared" si="4"/>
        <v>4069.3518601197902</v>
      </c>
      <c r="Z246" s="5">
        <f t="shared" si="4"/>
        <v>5119.5631220984596</v>
      </c>
      <c r="AA246" s="5">
        <f t="shared" si="4"/>
        <v>6108.3428799576432</v>
      </c>
      <c r="AB246" s="5">
        <f t="shared" si="4"/>
        <v>5983.4699380536676</v>
      </c>
      <c r="AC246" s="5">
        <f t="shared" si="4"/>
        <v>9493.6865638424097</v>
      </c>
      <c r="AD246" s="5">
        <f t="shared" si="4"/>
        <v>9402.5758221576052</v>
      </c>
      <c r="AE246" s="5">
        <f t="shared" si="4"/>
        <v>9917.2086066124266</v>
      </c>
      <c r="AF246" s="5">
        <f t="shared" si="4"/>
        <v>10634.82555837697</v>
      </c>
      <c r="AG246" s="5">
        <f t="shared" si="4"/>
        <v>13643.773679614365</v>
      </c>
      <c r="AH246" s="5">
        <f t="shared" si="4"/>
        <v>16441.213089752109</v>
      </c>
      <c r="AI246" s="5">
        <f t="shared" si="4"/>
        <v>21515.979145845009</v>
      </c>
      <c r="AJ246" s="5">
        <f t="shared" si="4"/>
        <v>24131.102902575003</v>
      </c>
    </row>
    <row r="248" spans="1:36" ht="15" customHeight="1">
      <c r="H248" s="9" t="s">
        <v>146</v>
      </c>
      <c r="I248" s="5">
        <f>SUMIFS(Capacity!E:E,Capacity!$A:$A,Summary_CDP,Capacity!$B:$B,IF($B$228="NEM","*",$B$228),Capacity!$C:$C,$H248)-SUMIFS(Capacity!$D:$D,Capacity!$A:$A,Summary_CDP,Capacity!$B:$B,IF($B$228="NEM","*",$B$228),Capacity!$C:$C,$H248)</f>
        <v>63.804478678098349</v>
      </c>
      <c r="J248" s="5">
        <f>SUMIFS(Capacity!F:F,Capacity!$A:$A,Summary_CDP,Capacity!$B:$B,IF($B$228="NEM","*",$B$228),Capacity!$C:$C,$H248)-SUMIFS(Capacity!$D:$D,Capacity!$A:$A,Summary_CDP,Capacity!$B:$B,IF($B$228="NEM","*",$B$228),Capacity!$C:$C,$H248)</f>
        <v>97.950803962344139</v>
      </c>
      <c r="K248" s="5">
        <f>SUMIFS(Capacity!G:G,Capacity!$A:$A,Summary_CDP,Capacity!$B:$B,IF($B$228="NEM","*",$B$228),Capacity!$C:$C,$H248)-SUMIFS(Capacity!$D:$D,Capacity!$A:$A,Summary_CDP,Capacity!$B:$B,IF($B$228="NEM","*",$B$228),Capacity!$C:$C,$H248)</f>
        <v>132.08640612487625</v>
      </c>
      <c r="L248" s="5">
        <f>SUMIFS(Capacity!H:H,Capacity!$A:$A,Summary_CDP,Capacity!$B:$B,IF($B$228="NEM","*",$B$228),Capacity!$C:$C,$H248)-SUMIFS(Capacity!$D:$D,Capacity!$A:$A,Summary_CDP,Capacity!$B:$B,IF($B$228="NEM","*",$B$228),Capacity!$C:$C,$H248)</f>
        <v>170.36019575900661</v>
      </c>
      <c r="M248" s="5">
        <f>SUMIFS(Capacity!I:I,Capacity!$A:$A,Summary_CDP,Capacity!$B:$B,IF($B$228="NEM","*",$B$228),Capacity!$C:$C,$H248)-SUMIFS(Capacity!$D:$D,Capacity!$A:$A,Summary_CDP,Capacity!$B:$B,IF($B$228="NEM","*",$B$228),Capacity!$C:$C,$H248)</f>
        <v>213.75898910861326</v>
      </c>
      <c r="N248" s="5">
        <f>SUMIFS(Capacity!J:J,Capacity!$A:$A,Summary_CDP,Capacity!$B:$B,IF($B$228="NEM","*",$B$228),Capacity!$C:$C,$H248)-SUMIFS(Capacity!$D:$D,Capacity!$A:$A,Summary_CDP,Capacity!$B:$B,IF($B$228="NEM","*",$B$228),Capacity!$C:$C,$H248)</f>
        <v>261.54038468868976</v>
      </c>
      <c r="O248" s="5">
        <f>SUMIFS(Capacity!K:K,Capacity!$A:$A,Summary_CDP,Capacity!$B:$B,IF($B$228="NEM","*",$B$228),Capacity!$C:$C,$H248)-SUMIFS(Capacity!$D:$D,Capacity!$A:$A,Summary_CDP,Capacity!$B:$B,IF($B$228="NEM","*",$B$228),Capacity!$C:$C,$H248)</f>
        <v>304.83217476346283</v>
      </c>
      <c r="P248" s="5">
        <f>SUMIFS(Capacity!L:L,Capacity!$A:$A,Summary_CDP,Capacity!$B:$B,IF($B$228="NEM","*",$B$228),Capacity!$C:$C,$H248)-SUMIFS(Capacity!$D:$D,Capacity!$A:$A,Summary_CDP,Capacity!$B:$B,IF($B$228="NEM","*",$B$228),Capacity!$C:$C,$H248)</f>
        <v>348.37300273616313</v>
      </c>
      <c r="Q248" s="5">
        <f>SUMIFS(Capacity!M:M,Capacity!$A:$A,Summary_CDP,Capacity!$B:$B,IF($B$228="NEM","*",$B$228),Capacity!$C:$C,$H248)-SUMIFS(Capacity!$D:$D,Capacity!$A:$A,Summary_CDP,Capacity!$B:$B,IF($B$228="NEM","*",$B$228),Capacity!$C:$C,$H248)</f>
        <v>575.25679334427866</v>
      </c>
      <c r="R248" s="5">
        <f>SUMIFS(Capacity!N:N,Capacity!$A:$A,Summary_CDP,Capacity!$B:$B,IF($B$228="NEM","*",$B$228),Capacity!$C:$C,$H248)-SUMIFS(Capacity!$D:$D,Capacity!$A:$A,Summary_CDP,Capacity!$B:$B,IF($B$228="NEM","*",$B$228),Capacity!$C:$C,$H248)</f>
        <v>864.0035347623292</v>
      </c>
      <c r="S248" s="5">
        <f>SUMIFS(Capacity!O:O,Capacity!$A:$A,Summary_CDP,Capacity!$B:$B,IF($B$228="NEM","*",$B$228),Capacity!$C:$C,$H248)-SUMIFS(Capacity!$D:$D,Capacity!$A:$A,Summary_CDP,Capacity!$B:$B,IF($B$228="NEM","*",$B$228),Capacity!$C:$C,$H248)</f>
        <v>1049.0279055092951</v>
      </c>
      <c r="T248" s="5">
        <f>SUMIFS(Capacity!P:P,Capacity!$A:$A,Summary_CDP,Capacity!$B:$B,IF($B$228="NEM","*",$B$228),Capacity!$C:$C,$H248)-SUMIFS(Capacity!$D:$D,Capacity!$A:$A,Summary_CDP,Capacity!$B:$B,IF($B$228="NEM","*",$B$228),Capacity!$C:$C,$H248)</f>
        <v>1244.3606226602037</v>
      </c>
      <c r="U248" s="5">
        <f>SUMIFS(Capacity!Q:Q,Capacity!$A:$A,Summary_CDP,Capacity!$B:$B,IF($B$228="NEM","*",$B$228),Capacity!$C:$C,$H248)-SUMIFS(Capacity!$D:$D,Capacity!$A:$A,Summary_CDP,Capacity!$B:$B,IF($B$228="NEM","*",$B$228),Capacity!$C:$C,$H248)</f>
        <v>1376.9186430237978</v>
      </c>
      <c r="V248" s="5">
        <f>SUMIFS(Capacity!R:R,Capacity!$A:$A,Summary_CDP,Capacity!$B:$B,IF($B$228="NEM","*",$B$228),Capacity!$C:$C,$H248)-SUMIFS(Capacity!$D:$D,Capacity!$A:$A,Summary_CDP,Capacity!$B:$B,IF($B$228="NEM","*",$B$228),Capacity!$C:$C,$H248)</f>
        <v>1456.8607130804821</v>
      </c>
      <c r="W248" s="5">
        <f>SUMIFS(Capacity!S:S,Capacity!$A:$A,Summary_CDP,Capacity!$B:$B,IF($B$228="NEM","*",$B$228),Capacity!$C:$C,$H248)-SUMIFS(Capacity!$D:$D,Capacity!$A:$A,Summary_CDP,Capacity!$B:$B,IF($B$228="NEM","*",$B$228),Capacity!$C:$C,$H248)</f>
        <v>1529.5713794671046</v>
      </c>
      <c r="X248" s="5">
        <f>SUMIFS(Capacity!T:T,Capacity!$A:$A,Summary_CDP,Capacity!$B:$B,IF($B$228="NEM","*",$B$228),Capacity!$C:$C,$H248)-SUMIFS(Capacity!$D:$D,Capacity!$A:$A,Summary_CDP,Capacity!$B:$B,IF($B$228="NEM","*",$B$228),Capacity!$C:$C,$H248)</f>
        <v>1604.1501153506565</v>
      </c>
      <c r="Y248" s="5">
        <f>SUMIFS(Capacity!U:U,Capacity!$A:$A,Summary_CDP,Capacity!$B:$B,IF($B$228="NEM","*",$B$228),Capacity!$C:$C,$H248)-SUMIFS(Capacity!$D:$D,Capacity!$A:$A,Summary_CDP,Capacity!$B:$B,IF($B$228="NEM","*",$B$228),Capacity!$C:$C,$H248)</f>
        <v>1670.8634910997871</v>
      </c>
      <c r="Z248" s="5">
        <f>SUMIFS(Capacity!V:V,Capacity!$A:$A,Summary_CDP,Capacity!$B:$B,IF($B$228="NEM","*",$B$228),Capacity!$C:$C,$H248)-SUMIFS(Capacity!$D:$D,Capacity!$A:$A,Summary_CDP,Capacity!$B:$B,IF($B$228="NEM","*",$B$228),Capacity!$C:$C,$H248)</f>
        <v>1745.130627418459</v>
      </c>
      <c r="AA248" s="5">
        <f>SUMIFS(Capacity!W:W,Capacity!$A:$A,Summary_CDP,Capacity!$B:$B,IF($B$228="NEM","*",$B$228),Capacity!$C:$C,$H248)-SUMIFS(Capacity!$D:$D,Capacity!$A:$A,Summary_CDP,Capacity!$B:$B,IF($B$228="NEM","*",$B$228),Capacity!$C:$C,$H248)</f>
        <v>1805.0743971076408</v>
      </c>
      <c r="AB248" s="5">
        <f>SUMIFS(Capacity!X:X,Capacity!$A:$A,Summary_CDP,Capacity!$B:$B,IF($B$228="NEM","*",$B$228),Capacity!$C:$C,$H248)-SUMIFS(Capacity!$D:$D,Capacity!$A:$A,Summary_CDP,Capacity!$B:$B,IF($B$228="NEM","*",$B$228),Capacity!$C:$C,$H248)</f>
        <v>1863.5422622536694</v>
      </c>
      <c r="AC248" s="5">
        <f>SUMIFS(Capacity!Y:Y,Capacity!$A:$A,Summary_CDP,Capacity!$B:$B,IF($B$228="NEM","*",$B$228),Capacity!$C:$C,$H248)-SUMIFS(Capacity!$D:$D,Capacity!$A:$A,Summary_CDP,Capacity!$B:$B,IF($B$228="NEM","*",$B$228),Capacity!$C:$C,$H248)</f>
        <v>1941.4887360324078</v>
      </c>
      <c r="AD248" s="5">
        <f>SUMIFS(Capacity!Z:Z,Capacity!$A:$A,Summary_CDP,Capacity!$B:$B,IF($B$228="NEM","*",$B$228),Capacity!$C:$C,$H248)-SUMIFS(Capacity!$D:$D,Capacity!$A:$A,Summary_CDP,Capacity!$B:$B,IF($B$228="NEM","*",$B$228),Capacity!$C:$C,$H248)</f>
        <v>2020.1325528776074</v>
      </c>
      <c r="AE248" s="5">
        <f>SUMIFS(Capacity!AA:AA,Capacity!$A:$A,Summary_CDP,Capacity!$B:$B,IF($B$228="NEM","*",$B$228),Capacity!$C:$C,$H248)-SUMIFS(Capacity!$D:$D,Capacity!$A:$A,Summary_CDP,Capacity!$B:$B,IF($B$228="NEM","*",$B$228),Capacity!$C:$C,$H248)</f>
        <v>2094.4106085924254</v>
      </c>
      <c r="AF248" s="5">
        <f>SUMIFS(Capacity!AB:AB,Capacity!$A:$A,Summary_CDP,Capacity!$B:$B,IF($B$228="NEM","*",$B$228),Capacity!$C:$C,$H248)-SUMIFS(Capacity!$D:$D,Capacity!$A:$A,Summary_CDP,Capacity!$B:$B,IF($B$228="NEM","*",$B$228),Capacity!$C:$C,$H248)</f>
        <v>2234.524697936969</v>
      </c>
      <c r="AG248" s="5">
        <f>SUMIFS(Capacity!AC:AC,Capacity!$A:$A,Summary_CDP,Capacity!$B:$B,IF($B$228="NEM","*",$B$228),Capacity!$C:$C,$H248)-SUMIFS(Capacity!$D:$D,Capacity!$A:$A,Summary_CDP,Capacity!$B:$B,IF($B$228="NEM","*",$B$228),Capacity!$C:$C,$H248)</f>
        <v>2375.1205907543617</v>
      </c>
      <c r="AH248" s="5">
        <f>SUMIFS(Capacity!AD:AD,Capacity!$A:$A,Summary_CDP,Capacity!$B:$B,IF($B$228="NEM","*",$B$228),Capacity!$C:$C,$H248)-SUMIFS(Capacity!$D:$D,Capacity!$A:$A,Summary_CDP,Capacity!$B:$B,IF($B$228="NEM","*",$B$228),Capacity!$C:$C,$H248)</f>
        <v>2546.4566247621065</v>
      </c>
      <c r="AI248" s="5">
        <f>SUMIFS(Capacity!AE:AE,Capacity!$A:$A,Summary_CDP,Capacity!$B:$B,IF($B$228="NEM","*",$B$228),Capacity!$C:$C,$H248)-SUMIFS(Capacity!$D:$D,Capacity!$A:$A,Summary_CDP,Capacity!$B:$B,IF($B$228="NEM","*",$B$228),Capacity!$C:$C,$H248)</f>
        <v>2743.2733427750104</v>
      </c>
      <c r="AJ248" s="5">
        <f>SUMIFS(Capacity!AF:AF,Capacity!$A:$A,Summary_CDP,Capacity!$B:$B,IF($B$228="NEM","*",$B$228),Capacity!$C:$C,$H248)-SUMIFS(Capacity!$D:$D,Capacity!$A:$A,Summary_CDP,Capacity!$B:$B,IF($B$228="NEM","*",$B$228),Capacity!$C:$C,$H248)</f>
        <v>2743.2733427750104</v>
      </c>
    </row>
    <row r="249" spans="1:36" ht="15" customHeight="1">
      <c r="H249" s="55" t="s">
        <v>168</v>
      </c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</row>
    <row r="250" spans="1:36" ht="15" customHeight="1">
      <c r="P250" s="22"/>
    </row>
    <row r="251" spans="1:36" s="51" customFormat="1" ht="24" customHeight="1" thickBot="1">
      <c r="A251" s="49" t="str">
        <f>B252&amp;" relative change in generation by year"</f>
        <v>NEM relative change in generation by year</v>
      </c>
      <c r="B251" s="47"/>
      <c r="C251" s="47"/>
      <c r="D251" s="47"/>
      <c r="E251" s="47"/>
      <c r="F251" s="47"/>
      <c r="G251" s="47"/>
      <c r="H251" s="47"/>
      <c r="I251" s="50"/>
      <c r="J251" s="47"/>
      <c r="K251" s="47"/>
      <c r="L251" s="47"/>
      <c r="M251" s="47"/>
      <c r="N251" s="47"/>
      <c r="O251" s="47"/>
      <c r="P251" s="47"/>
      <c r="Q251" s="47"/>
      <c r="R251" s="50"/>
      <c r="S251" s="47"/>
      <c r="T251" s="47"/>
      <c r="U251" s="47"/>
      <c r="V251" s="47"/>
      <c r="W251" s="47"/>
      <c r="X251" s="47"/>
      <c r="Y251" s="47"/>
      <c r="Z251" s="47"/>
      <c r="AA251" s="47"/>
      <c r="AB251" s="50"/>
      <c r="AC251" s="47"/>
      <c r="AD251" s="47"/>
    </row>
    <row r="252" spans="1:36" ht="15" customHeight="1" thickTop="1">
      <c r="A252" s="11" t="s">
        <v>127</v>
      </c>
      <c r="B252" s="21" t="s">
        <v>128</v>
      </c>
    </row>
    <row r="254" spans="1:36" ht="15" customHeight="1">
      <c r="H254" s="44" t="s">
        <v>147</v>
      </c>
      <c r="I254" s="8" t="s">
        <v>90</v>
      </c>
      <c r="J254" s="8" t="s">
        <v>91</v>
      </c>
      <c r="K254" s="8" t="s">
        <v>92</v>
      </c>
      <c r="L254" s="8" t="s">
        <v>93</v>
      </c>
      <c r="M254" s="8" t="s">
        <v>94</v>
      </c>
      <c r="N254" s="8" t="s">
        <v>95</v>
      </c>
      <c r="O254" s="8" t="s">
        <v>96</v>
      </c>
      <c r="P254" s="8" t="s">
        <v>97</v>
      </c>
      <c r="Q254" s="8" t="s">
        <v>98</v>
      </c>
      <c r="R254" s="8" t="s">
        <v>99</v>
      </c>
      <c r="S254" s="8" t="s">
        <v>100</v>
      </c>
      <c r="T254" s="8" t="s">
        <v>101</v>
      </c>
      <c r="U254" s="8" t="s">
        <v>102</v>
      </c>
      <c r="V254" s="8" t="s">
        <v>103</v>
      </c>
      <c r="W254" s="8" t="s">
        <v>104</v>
      </c>
      <c r="X254" s="8" t="s">
        <v>105</v>
      </c>
      <c r="Y254" s="8" t="s">
        <v>106</v>
      </c>
      <c r="Z254" s="8" t="s">
        <v>107</v>
      </c>
      <c r="AA254" s="8" t="s">
        <v>108</v>
      </c>
      <c r="AB254" s="8" t="s">
        <v>109</v>
      </c>
      <c r="AC254" s="8" t="s">
        <v>110</v>
      </c>
      <c r="AD254" s="8" t="s">
        <v>111</v>
      </c>
      <c r="AE254" s="8" t="s">
        <v>112</v>
      </c>
      <c r="AF254" s="8" t="s">
        <v>113</v>
      </c>
      <c r="AG254" s="8" t="s">
        <v>114</v>
      </c>
      <c r="AH254" s="8" t="s">
        <v>115</v>
      </c>
      <c r="AI254" s="8" t="s">
        <v>116</v>
      </c>
      <c r="AJ254" s="8" t="s">
        <v>117</v>
      </c>
    </row>
    <row r="255" spans="1:36" ht="15" customHeight="1">
      <c r="H255" s="9" t="s">
        <v>130</v>
      </c>
      <c r="I255" s="5">
        <f>SUMIFS(Generation!D:D,Generation!$A:$A,Summary_CDP,Generation!$B:$B,IF($B$252="NEM","*",$B$252),Generation!$C:$C,$H255)-SUMIFS(Generation!$D:$D,Generation!$A:$A,Summary_CDP,Generation!$B:$B,IF($B$252="NEM","*",$B$252),Generation!$C:$C,$H255)</f>
        <v>0</v>
      </c>
      <c r="J255" s="5">
        <f>SUMIFS(Generation!E:E,Generation!$A:$A,Summary_CDP,Generation!$B:$B,IF($B$252="NEM","*",$B$252),Generation!$C:$C,$H255)-SUMIFS(Generation!$D:$D,Generation!$A:$A,Summary_CDP,Generation!$B:$B,IF($B$252="NEM","*",$B$252),Generation!$C:$C,$H255)</f>
        <v>-3326.2165212087275</v>
      </c>
      <c r="K255" s="5">
        <f>SUMIFS(Generation!F:F,Generation!$A:$A,Summary_CDP,Generation!$B:$B,IF($B$252="NEM","*",$B$252),Generation!$C:$C,$H255)-SUMIFS(Generation!$D:$D,Generation!$A:$A,Summary_CDP,Generation!$B:$B,IF($B$252="NEM","*",$B$252),Generation!$C:$C,$H255)</f>
        <v>-9509.9297873486503</v>
      </c>
      <c r="L255" s="5">
        <f>SUMIFS(Generation!G:G,Generation!$A:$A,Summary_CDP,Generation!$B:$B,IF($B$252="NEM","*",$B$252),Generation!$C:$C,$H255)-SUMIFS(Generation!$D:$D,Generation!$A:$A,Summary_CDP,Generation!$B:$B,IF($B$252="NEM","*",$B$252),Generation!$C:$C,$H255)</f>
        <v>-11816.248911171497</v>
      </c>
      <c r="M255" s="5">
        <f>SUMIFS(Generation!H:H,Generation!$A:$A,Summary_CDP,Generation!$B:$B,IF($B$252="NEM","*",$B$252),Generation!$C:$C,$H255)-SUMIFS(Generation!$D:$D,Generation!$A:$A,Summary_CDP,Generation!$B:$B,IF($B$252="NEM","*",$B$252),Generation!$C:$C,$H255)</f>
        <v>-17825.484098027679</v>
      </c>
      <c r="N255" s="5">
        <f>SUMIFS(Generation!I:I,Generation!$A:$A,Summary_CDP,Generation!$B:$B,IF($B$252="NEM","*",$B$252),Generation!$C:$C,$H255)-SUMIFS(Generation!$D:$D,Generation!$A:$A,Summary_CDP,Generation!$B:$B,IF($B$252="NEM","*",$B$252),Generation!$C:$C,$H255)</f>
        <v>-19091.754065287452</v>
      </c>
      <c r="O255" s="5">
        <f>SUMIFS(Generation!J:J,Generation!$A:$A,Summary_CDP,Generation!$B:$B,IF($B$252="NEM","*",$B$252),Generation!$C:$C,$H255)-SUMIFS(Generation!$D:$D,Generation!$A:$A,Summary_CDP,Generation!$B:$B,IF($B$252="NEM","*",$B$252),Generation!$C:$C,$H255)</f>
        <v>-21101.02425668505</v>
      </c>
      <c r="P255" s="5">
        <f>SUMIFS(Generation!K:K,Generation!$A:$A,Summary_CDP,Generation!$B:$B,IF($B$252="NEM","*",$B$252),Generation!$C:$C,$H255)-SUMIFS(Generation!$D:$D,Generation!$A:$A,Summary_CDP,Generation!$B:$B,IF($B$252="NEM","*",$B$252),Generation!$C:$C,$H255)</f>
        <v>-21938.378386134442</v>
      </c>
      <c r="Q255" s="5">
        <f>SUMIFS(Generation!L:L,Generation!$A:$A,Summary_CDP,Generation!$B:$B,IF($B$252="NEM","*",$B$252),Generation!$C:$C,$H255)-SUMIFS(Generation!$D:$D,Generation!$A:$A,Summary_CDP,Generation!$B:$B,IF($B$252="NEM","*",$B$252),Generation!$C:$C,$H255)</f>
        <v>-19628.181818326557</v>
      </c>
      <c r="R255" s="5">
        <f>SUMIFS(Generation!M:M,Generation!$A:$A,Summary_CDP,Generation!$B:$B,IF($B$252="NEM","*",$B$252),Generation!$C:$C,$H255)-SUMIFS(Generation!$D:$D,Generation!$A:$A,Summary_CDP,Generation!$B:$B,IF($B$252="NEM","*",$B$252),Generation!$C:$C,$H255)</f>
        <v>-18840.991201203811</v>
      </c>
      <c r="S255" s="5">
        <f>SUMIFS(Generation!N:N,Generation!$A:$A,Summary_CDP,Generation!$B:$B,IF($B$252="NEM","*",$B$252),Generation!$C:$C,$H255)-SUMIFS(Generation!$D:$D,Generation!$A:$A,Summary_CDP,Generation!$B:$B,IF($B$252="NEM","*",$B$252),Generation!$C:$C,$H255)</f>
        <v>-29491.281197310695</v>
      </c>
      <c r="T255" s="5">
        <f>SUMIFS(Generation!O:O,Generation!$A:$A,Summary_CDP,Generation!$B:$B,IF($B$252="NEM","*",$B$252),Generation!$C:$C,$H255)-SUMIFS(Generation!$D:$D,Generation!$A:$A,Summary_CDP,Generation!$B:$B,IF($B$252="NEM","*",$B$252),Generation!$C:$C,$H255)</f>
        <v>-30975.572383776016</v>
      </c>
      <c r="U255" s="5">
        <f>SUMIFS(Generation!P:P,Generation!$A:$A,Summary_CDP,Generation!$B:$B,IF($B$252="NEM","*",$B$252),Generation!$C:$C,$H255)-SUMIFS(Generation!$D:$D,Generation!$A:$A,Summary_CDP,Generation!$B:$B,IF($B$252="NEM","*",$B$252),Generation!$C:$C,$H255)</f>
        <v>-41107.423517838281</v>
      </c>
      <c r="V255" s="5">
        <f>SUMIFS(Generation!Q:Q,Generation!$A:$A,Summary_CDP,Generation!$B:$B,IF($B$252="NEM","*",$B$252),Generation!$C:$C,$H255)-SUMIFS(Generation!$D:$D,Generation!$A:$A,Summary_CDP,Generation!$B:$B,IF($B$252="NEM","*",$B$252),Generation!$C:$C,$H255)</f>
        <v>-39527.879021073546</v>
      </c>
      <c r="W255" s="5">
        <f>SUMIFS(Generation!R:R,Generation!$A:$A,Summary_CDP,Generation!$B:$B,IF($B$252="NEM","*",$B$252),Generation!$C:$C,$H255)-SUMIFS(Generation!$D:$D,Generation!$A:$A,Summary_CDP,Generation!$B:$B,IF($B$252="NEM","*",$B$252),Generation!$C:$C,$H255)</f>
        <v>-42956.629436887502</v>
      </c>
      <c r="X255" s="5">
        <f>SUMIFS(Generation!S:S,Generation!$A:$A,Summary_CDP,Generation!$B:$B,IF($B$252="NEM","*",$B$252),Generation!$C:$C,$H255)-SUMIFS(Generation!$D:$D,Generation!$A:$A,Summary_CDP,Generation!$B:$B,IF($B$252="NEM","*",$B$252),Generation!$C:$C,$H255)</f>
        <v>-44440.487786840131</v>
      </c>
      <c r="Y255" s="5">
        <f>SUMIFS(Generation!T:T,Generation!$A:$A,Summary_CDP,Generation!$B:$B,IF($B$252="NEM","*",$B$252),Generation!$C:$C,$H255)-SUMIFS(Generation!$D:$D,Generation!$A:$A,Summary_CDP,Generation!$B:$B,IF($B$252="NEM","*",$B$252),Generation!$C:$C,$H255)</f>
        <v>-46412.022384917145</v>
      </c>
      <c r="Z255" s="5">
        <f>SUMIFS(Generation!U:U,Generation!$A:$A,Summary_CDP,Generation!$B:$B,IF($B$252="NEM","*",$B$252),Generation!$C:$C,$H255)-SUMIFS(Generation!$D:$D,Generation!$A:$A,Summary_CDP,Generation!$B:$B,IF($B$252="NEM","*",$B$252),Generation!$C:$C,$H255)</f>
        <v>-53681.09344205432</v>
      </c>
      <c r="AA255" s="5">
        <f>SUMIFS(Generation!V:V,Generation!$A:$A,Summary_CDP,Generation!$B:$B,IF($B$252="NEM","*",$B$252),Generation!$C:$C,$H255)-SUMIFS(Generation!$D:$D,Generation!$A:$A,Summary_CDP,Generation!$B:$B,IF($B$252="NEM","*",$B$252),Generation!$C:$C,$H255)</f>
        <v>-53615.812623805163</v>
      </c>
      <c r="AB255" s="5">
        <f>SUMIFS(Generation!W:W,Generation!$A:$A,Summary_CDP,Generation!$B:$B,IF($B$252="NEM","*",$B$252),Generation!$C:$C,$H255)-SUMIFS(Generation!$D:$D,Generation!$A:$A,Summary_CDP,Generation!$B:$B,IF($B$252="NEM","*",$B$252),Generation!$C:$C,$H255)</f>
        <v>-62619.474257539478</v>
      </c>
      <c r="AC255" s="5">
        <f>SUMIFS(Generation!X:X,Generation!$A:$A,Summary_CDP,Generation!$B:$B,IF($B$252="NEM","*",$B$252),Generation!$C:$C,$H255)-SUMIFS(Generation!$D:$D,Generation!$A:$A,Summary_CDP,Generation!$B:$B,IF($B$252="NEM","*",$B$252),Generation!$C:$C,$H255)</f>
        <v>-62571.407348866713</v>
      </c>
      <c r="AD255" s="5">
        <f>SUMIFS(Generation!Y:Y,Generation!$A:$A,Summary_CDP,Generation!$B:$B,IF($B$252="NEM","*",$B$252),Generation!$C:$C,$H255)-SUMIFS(Generation!$D:$D,Generation!$A:$A,Summary_CDP,Generation!$B:$B,IF($B$252="NEM","*",$B$252),Generation!$C:$C,$H255)</f>
        <v>-64727.993310729842</v>
      </c>
      <c r="AE255" s="5">
        <f>SUMIFS(Generation!Z:Z,Generation!$A:$A,Summary_CDP,Generation!$B:$B,IF($B$252="NEM","*",$B$252),Generation!$C:$C,$H255)-SUMIFS(Generation!$D:$D,Generation!$A:$A,Summary_CDP,Generation!$B:$B,IF($B$252="NEM","*",$B$252),Generation!$C:$C,$H255)</f>
        <v>-66501.666831406852</v>
      </c>
      <c r="AF255" s="5">
        <f>SUMIFS(Generation!AA:AA,Generation!$A:$A,Summary_CDP,Generation!$B:$B,IF($B$252="NEM","*",$B$252),Generation!$C:$C,$H255)-SUMIFS(Generation!$D:$D,Generation!$A:$A,Summary_CDP,Generation!$B:$B,IF($B$252="NEM","*",$B$252),Generation!$C:$C,$H255)</f>
        <v>-68136.99588012867</v>
      </c>
      <c r="AG255" s="5">
        <f>SUMIFS(Generation!AB:AB,Generation!$A:$A,Summary_CDP,Generation!$B:$B,IF($B$252="NEM","*",$B$252),Generation!$C:$C,$H255)-SUMIFS(Generation!$D:$D,Generation!$A:$A,Summary_CDP,Generation!$B:$B,IF($B$252="NEM","*",$B$252),Generation!$C:$C,$H255)</f>
        <v>-68529.482149871546</v>
      </c>
      <c r="AH255" s="5">
        <f>SUMIFS(Generation!AC:AC,Generation!$A:$A,Summary_CDP,Generation!$B:$B,IF($B$252="NEM","*",$B$252),Generation!$C:$C,$H255)-SUMIFS(Generation!$D:$D,Generation!$A:$A,Summary_CDP,Generation!$B:$B,IF($B$252="NEM","*",$B$252),Generation!$C:$C,$H255)</f>
        <v>-68466.217946179546</v>
      </c>
      <c r="AI255" s="5">
        <f>SUMIFS(Generation!AD:AD,Generation!$A:$A,Summary_CDP,Generation!$B:$B,IF($B$252="NEM","*",$B$252),Generation!$C:$C,$H255)-SUMIFS(Generation!$D:$D,Generation!$A:$A,Summary_CDP,Generation!$B:$B,IF($B$252="NEM","*",$B$252),Generation!$C:$C,$H255)</f>
        <v>-68268.899574178125</v>
      </c>
      <c r="AJ255" s="5">
        <f>SUMIFS(Generation!AE:AE,Generation!$A:$A,Summary_CDP,Generation!$B:$B,IF($B$252="NEM","*",$B$252),Generation!$C:$C,$H255)-SUMIFS(Generation!$D:$D,Generation!$A:$A,Summary_CDP,Generation!$B:$B,IF($B$252="NEM","*",$B$252),Generation!$C:$C,$H255)</f>
        <v>-68551.965106616815</v>
      </c>
    </row>
    <row r="256" spans="1:36" ht="15" customHeight="1">
      <c r="H256" s="9" t="s">
        <v>131</v>
      </c>
      <c r="I256" s="5">
        <f>SUMIFS(Generation!D:D,Generation!$A:$A,Summary_CDP,Generation!$B:$B,IF($B$252="NEM","*",$B$252),Generation!$C:$C,$H256)-SUMIFS(Generation!$D:$D,Generation!$A:$A,Summary_CDP,Generation!$B:$B,IF($B$252="NEM","*",$B$252),Generation!$C:$C,$H256)</f>
        <v>0</v>
      </c>
      <c r="J256" s="5">
        <f>SUMIFS(Generation!E:E,Generation!$A:$A,Summary_CDP,Generation!$B:$B,IF($B$252="NEM","*",$B$252),Generation!$C:$C,$H256)-SUMIFS(Generation!$D:$D,Generation!$A:$A,Summary_CDP,Generation!$B:$B,IF($B$252="NEM","*",$B$252),Generation!$C:$C,$H256)</f>
        <v>-4196.9873568181501</v>
      </c>
      <c r="K256" s="5">
        <f>SUMIFS(Generation!F:F,Generation!$A:$A,Summary_CDP,Generation!$B:$B,IF($B$252="NEM","*",$B$252),Generation!$C:$C,$H256)-SUMIFS(Generation!$D:$D,Generation!$A:$A,Summary_CDP,Generation!$B:$B,IF($B$252="NEM","*",$B$252),Generation!$C:$C,$H256)</f>
        <v>-352.41511936561437</v>
      </c>
      <c r="L256" s="5">
        <f>SUMIFS(Generation!G:G,Generation!$A:$A,Summary_CDP,Generation!$B:$B,IF($B$252="NEM","*",$B$252),Generation!$C:$C,$H256)-SUMIFS(Generation!$D:$D,Generation!$A:$A,Summary_CDP,Generation!$B:$B,IF($B$252="NEM","*",$B$252),Generation!$C:$C,$H256)</f>
        <v>-694.18757230441406</v>
      </c>
      <c r="M256" s="5">
        <f>SUMIFS(Generation!H:H,Generation!$A:$A,Summary_CDP,Generation!$B:$B,IF($B$252="NEM","*",$B$252),Generation!$C:$C,$H256)-SUMIFS(Generation!$D:$D,Generation!$A:$A,Summary_CDP,Generation!$B:$B,IF($B$252="NEM","*",$B$252),Generation!$C:$C,$H256)</f>
        <v>-1822.98197245345</v>
      </c>
      <c r="N256" s="5">
        <f>SUMIFS(Generation!I:I,Generation!$A:$A,Summary_CDP,Generation!$B:$B,IF($B$252="NEM","*",$B$252),Generation!$C:$C,$H256)-SUMIFS(Generation!$D:$D,Generation!$A:$A,Summary_CDP,Generation!$B:$B,IF($B$252="NEM","*",$B$252),Generation!$C:$C,$H256)</f>
        <v>-10874.966770458203</v>
      </c>
      <c r="O256" s="5">
        <f>SUMIFS(Generation!J:J,Generation!$A:$A,Summary_CDP,Generation!$B:$B,IF($B$252="NEM","*",$B$252),Generation!$C:$C,$H256)-SUMIFS(Generation!$D:$D,Generation!$A:$A,Summary_CDP,Generation!$B:$B,IF($B$252="NEM","*",$B$252),Generation!$C:$C,$H256)</f>
        <v>-10584.367983141881</v>
      </c>
      <c r="P256" s="5">
        <f>SUMIFS(Generation!K:K,Generation!$A:$A,Summary_CDP,Generation!$B:$B,IF($B$252="NEM","*",$B$252),Generation!$C:$C,$H256)-SUMIFS(Generation!$D:$D,Generation!$A:$A,Summary_CDP,Generation!$B:$B,IF($B$252="NEM","*",$B$252),Generation!$C:$C,$H256)</f>
        <v>-14232.2978177564</v>
      </c>
      <c r="Q256" s="5">
        <f>SUMIFS(Generation!L:L,Generation!$A:$A,Summary_CDP,Generation!$B:$B,IF($B$252="NEM","*",$B$252),Generation!$C:$C,$H256)-SUMIFS(Generation!$D:$D,Generation!$A:$A,Summary_CDP,Generation!$B:$B,IF($B$252="NEM","*",$B$252),Generation!$C:$C,$H256)</f>
        <v>-14076.239841933369</v>
      </c>
      <c r="R256" s="5">
        <f>SUMIFS(Generation!M:M,Generation!$A:$A,Summary_CDP,Generation!$B:$B,IF($B$252="NEM","*",$B$252),Generation!$C:$C,$H256)-SUMIFS(Generation!$D:$D,Generation!$A:$A,Summary_CDP,Generation!$B:$B,IF($B$252="NEM","*",$B$252),Generation!$C:$C,$H256)</f>
        <v>-13648.140303641292</v>
      </c>
      <c r="S256" s="5">
        <f>SUMIFS(Generation!N:N,Generation!$A:$A,Summary_CDP,Generation!$B:$B,IF($B$252="NEM","*",$B$252),Generation!$C:$C,$H256)-SUMIFS(Generation!$D:$D,Generation!$A:$A,Summary_CDP,Generation!$B:$B,IF($B$252="NEM","*",$B$252),Generation!$C:$C,$H256)</f>
        <v>-13635.585763463212</v>
      </c>
      <c r="T256" s="5">
        <f>SUMIFS(Generation!O:O,Generation!$A:$A,Summary_CDP,Generation!$B:$B,IF($B$252="NEM","*",$B$252),Generation!$C:$C,$H256)-SUMIFS(Generation!$D:$D,Generation!$A:$A,Summary_CDP,Generation!$B:$B,IF($B$252="NEM","*",$B$252),Generation!$C:$C,$H256)</f>
        <v>-14010.915459301879</v>
      </c>
      <c r="U256" s="5">
        <f>SUMIFS(Generation!P:P,Generation!$A:$A,Summary_CDP,Generation!$B:$B,IF($B$252="NEM","*",$B$252),Generation!$C:$C,$H256)-SUMIFS(Generation!$D:$D,Generation!$A:$A,Summary_CDP,Generation!$B:$B,IF($B$252="NEM","*",$B$252),Generation!$C:$C,$H256)</f>
        <v>-14707.757818236732</v>
      </c>
      <c r="V256" s="5">
        <f>SUMIFS(Generation!Q:Q,Generation!$A:$A,Summary_CDP,Generation!$B:$B,IF($B$252="NEM","*",$B$252),Generation!$C:$C,$H256)-SUMIFS(Generation!$D:$D,Generation!$A:$A,Summary_CDP,Generation!$B:$B,IF($B$252="NEM","*",$B$252),Generation!$C:$C,$H256)</f>
        <v>-14036.97750490101</v>
      </c>
      <c r="W256" s="5">
        <f>SUMIFS(Generation!R:R,Generation!$A:$A,Summary_CDP,Generation!$B:$B,IF($B$252="NEM","*",$B$252),Generation!$C:$C,$H256)-SUMIFS(Generation!$D:$D,Generation!$A:$A,Summary_CDP,Generation!$B:$B,IF($B$252="NEM","*",$B$252),Generation!$C:$C,$H256)</f>
        <v>-14554.755772034561</v>
      </c>
      <c r="X256" s="5">
        <f>SUMIFS(Generation!S:S,Generation!$A:$A,Summary_CDP,Generation!$B:$B,IF($B$252="NEM","*",$B$252),Generation!$C:$C,$H256)-SUMIFS(Generation!$D:$D,Generation!$A:$A,Summary_CDP,Generation!$B:$B,IF($B$252="NEM","*",$B$252),Generation!$C:$C,$H256)</f>
        <v>-15224.920678158989</v>
      </c>
      <c r="Y256" s="5">
        <f>SUMIFS(Generation!T:T,Generation!$A:$A,Summary_CDP,Generation!$B:$B,IF($B$252="NEM","*",$B$252),Generation!$C:$C,$H256)-SUMIFS(Generation!$D:$D,Generation!$A:$A,Summary_CDP,Generation!$B:$B,IF($B$252="NEM","*",$B$252),Generation!$C:$C,$H256)</f>
        <v>-15609.781477408571</v>
      </c>
      <c r="Z256" s="5">
        <f>SUMIFS(Generation!U:U,Generation!$A:$A,Summary_CDP,Generation!$B:$B,IF($B$252="NEM","*",$B$252),Generation!$C:$C,$H256)-SUMIFS(Generation!$D:$D,Generation!$A:$A,Summary_CDP,Generation!$B:$B,IF($B$252="NEM","*",$B$252),Generation!$C:$C,$H256)</f>
        <v>-15535.610318005012</v>
      </c>
      <c r="AA256" s="5">
        <f>SUMIFS(Generation!V:V,Generation!$A:$A,Summary_CDP,Generation!$B:$B,IF($B$252="NEM","*",$B$252),Generation!$C:$C,$H256)-SUMIFS(Generation!$D:$D,Generation!$A:$A,Summary_CDP,Generation!$B:$B,IF($B$252="NEM","*",$B$252),Generation!$C:$C,$H256)</f>
        <v>-15953.592818065979</v>
      </c>
      <c r="AB256" s="5">
        <f>SUMIFS(Generation!W:W,Generation!$A:$A,Summary_CDP,Generation!$B:$B,IF($B$252="NEM","*",$B$252),Generation!$C:$C,$H256)-SUMIFS(Generation!$D:$D,Generation!$A:$A,Summary_CDP,Generation!$B:$B,IF($B$252="NEM","*",$B$252),Generation!$C:$C,$H256)</f>
        <v>-15731.165505059729</v>
      </c>
      <c r="AC256" s="5">
        <f>SUMIFS(Generation!X:X,Generation!$A:$A,Summary_CDP,Generation!$B:$B,IF($B$252="NEM","*",$B$252),Generation!$C:$C,$H256)-SUMIFS(Generation!$D:$D,Generation!$A:$A,Summary_CDP,Generation!$B:$B,IF($B$252="NEM","*",$B$252),Generation!$C:$C,$H256)</f>
        <v>-26889.273844542</v>
      </c>
      <c r="AD256" s="5">
        <f>SUMIFS(Generation!Y:Y,Generation!$A:$A,Summary_CDP,Generation!$B:$B,IF($B$252="NEM","*",$B$252),Generation!$C:$C,$H256)-SUMIFS(Generation!$D:$D,Generation!$A:$A,Summary_CDP,Generation!$B:$B,IF($B$252="NEM","*",$B$252),Generation!$C:$C,$H256)</f>
        <v>-27601.867876711258</v>
      </c>
      <c r="AE256" s="5">
        <f>SUMIFS(Generation!Z:Z,Generation!$A:$A,Summary_CDP,Generation!$B:$B,IF($B$252="NEM","*",$B$252),Generation!$C:$C,$H256)-SUMIFS(Generation!$D:$D,Generation!$A:$A,Summary_CDP,Generation!$B:$B,IF($B$252="NEM","*",$B$252),Generation!$C:$C,$H256)</f>
        <v>-27450.204797262617</v>
      </c>
      <c r="AF256" s="5">
        <f>SUMIFS(Generation!AA:AA,Generation!$A:$A,Summary_CDP,Generation!$B:$B,IF($B$252="NEM","*",$B$252),Generation!$C:$C,$H256)-SUMIFS(Generation!$D:$D,Generation!$A:$A,Summary_CDP,Generation!$B:$B,IF($B$252="NEM","*",$B$252),Generation!$C:$C,$H256)</f>
        <v>-27627.145467808339</v>
      </c>
      <c r="AG256" s="5">
        <f>SUMIFS(Generation!AB:AB,Generation!$A:$A,Summary_CDP,Generation!$B:$B,IF($B$252="NEM","*",$B$252),Generation!$C:$C,$H256)-SUMIFS(Generation!$D:$D,Generation!$A:$A,Summary_CDP,Generation!$B:$B,IF($B$252="NEM","*",$B$252),Generation!$C:$C,$H256)</f>
        <v>-34576.024730894351</v>
      </c>
      <c r="AH256" s="5">
        <f>SUMIFS(Generation!AC:AC,Generation!$A:$A,Summary_CDP,Generation!$B:$B,IF($B$252="NEM","*",$B$252),Generation!$C:$C,$H256)-SUMIFS(Generation!$D:$D,Generation!$A:$A,Summary_CDP,Generation!$B:$B,IF($B$252="NEM","*",$B$252),Generation!$C:$C,$H256)</f>
        <v>-34576.024730894351</v>
      </c>
      <c r="AI256" s="5">
        <f>SUMIFS(Generation!AD:AD,Generation!$A:$A,Summary_CDP,Generation!$B:$B,IF($B$252="NEM","*",$B$252),Generation!$C:$C,$H256)-SUMIFS(Generation!$D:$D,Generation!$A:$A,Summary_CDP,Generation!$B:$B,IF($B$252="NEM","*",$B$252),Generation!$C:$C,$H256)</f>
        <v>-34576.024730894351</v>
      </c>
      <c r="AJ256" s="5">
        <f>SUMIFS(Generation!AE:AE,Generation!$A:$A,Summary_CDP,Generation!$B:$B,IF($B$252="NEM","*",$B$252),Generation!$C:$C,$H256)-SUMIFS(Generation!$D:$D,Generation!$A:$A,Summary_CDP,Generation!$B:$B,IF($B$252="NEM","*",$B$252),Generation!$C:$C,$H256)</f>
        <v>-34576.024730894351</v>
      </c>
    </row>
    <row r="257" spans="8:36" ht="15" customHeight="1">
      <c r="H257" s="9" t="s">
        <v>132</v>
      </c>
      <c r="I257" s="5">
        <f>SUMIFS(Generation!D:D,Generation!$A:$A,Summary_CDP,Generation!$B:$B,IF($B$252="NEM","*",$B$252),Generation!$C:$C,$H257)-SUMIFS(Generation!$D:$D,Generation!$A:$A,Summary_CDP,Generation!$B:$B,IF($B$252="NEM","*",$B$252),Generation!$C:$C,$H257)</f>
        <v>0</v>
      </c>
      <c r="J257" s="5">
        <f>SUMIFS(Generation!E:E,Generation!$A:$A,Summary_CDP,Generation!$B:$B,IF($B$252="NEM","*",$B$252),Generation!$C:$C,$H257)-SUMIFS(Generation!$D:$D,Generation!$A:$A,Summary_CDP,Generation!$B:$B,IF($B$252="NEM","*",$B$252),Generation!$C:$C,$H257)</f>
        <v>-106.62395515583535</v>
      </c>
      <c r="K257" s="5">
        <f>SUMIFS(Generation!F:F,Generation!$A:$A,Summary_CDP,Generation!$B:$B,IF($B$252="NEM","*",$B$252),Generation!$C:$C,$H257)-SUMIFS(Generation!$D:$D,Generation!$A:$A,Summary_CDP,Generation!$B:$B,IF($B$252="NEM","*",$B$252),Generation!$C:$C,$H257)</f>
        <v>-445.58441914378977</v>
      </c>
      <c r="L257" s="5">
        <f>SUMIFS(Generation!G:G,Generation!$A:$A,Summary_CDP,Generation!$B:$B,IF($B$252="NEM","*",$B$252),Generation!$C:$C,$H257)-SUMIFS(Generation!$D:$D,Generation!$A:$A,Summary_CDP,Generation!$B:$B,IF($B$252="NEM","*",$B$252),Generation!$C:$C,$H257)</f>
        <v>-468.94876229416468</v>
      </c>
      <c r="M257" s="5">
        <f>SUMIFS(Generation!H:H,Generation!$A:$A,Summary_CDP,Generation!$B:$B,IF($B$252="NEM","*",$B$252),Generation!$C:$C,$H257)-SUMIFS(Generation!$D:$D,Generation!$A:$A,Summary_CDP,Generation!$B:$B,IF($B$252="NEM","*",$B$252),Generation!$C:$C,$H257)</f>
        <v>-411.8832182005749</v>
      </c>
      <c r="N257" s="5">
        <f>SUMIFS(Generation!I:I,Generation!$A:$A,Summary_CDP,Generation!$B:$B,IF($B$252="NEM","*",$B$252),Generation!$C:$C,$H257)-SUMIFS(Generation!$D:$D,Generation!$A:$A,Summary_CDP,Generation!$B:$B,IF($B$252="NEM","*",$B$252),Generation!$C:$C,$H257)</f>
        <v>-323.22508601632103</v>
      </c>
      <c r="O257" s="5">
        <f>SUMIFS(Generation!J:J,Generation!$A:$A,Summary_CDP,Generation!$B:$B,IF($B$252="NEM","*",$B$252),Generation!$C:$C,$H257)-SUMIFS(Generation!$D:$D,Generation!$A:$A,Summary_CDP,Generation!$B:$B,IF($B$252="NEM","*",$B$252),Generation!$C:$C,$H257)</f>
        <v>-420.30481388208</v>
      </c>
      <c r="P257" s="5">
        <f>SUMIFS(Generation!K:K,Generation!$A:$A,Summary_CDP,Generation!$B:$B,IF($B$252="NEM","*",$B$252),Generation!$C:$C,$H257)-SUMIFS(Generation!$D:$D,Generation!$A:$A,Summary_CDP,Generation!$B:$B,IF($B$252="NEM","*",$B$252),Generation!$C:$C,$H257)</f>
        <v>240.26176347018509</v>
      </c>
      <c r="Q257" s="5">
        <f>SUMIFS(Generation!L:L,Generation!$A:$A,Summary_CDP,Generation!$B:$B,IF($B$252="NEM","*",$B$252),Generation!$C:$C,$H257)-SUMIFS(Generation!$D:$D,Generation!$A:$A,Summary_CDP,Generation!$B:$B,IF($B$252="NEM","*",$B$252),Generation!$C:$C,$H257)</f>
        <v>350.24016073480402</v>
      </c>
      <c r="R257" s="5">
        <f>SUMIFS(Generation!M:M,Generation!$A:$A,Summary_CDP,Generation!$B:$B,IF($B$252="NEM","*",$B$252),Generation!$C:$C,$H257)-SUMIFS(Generation!$D:$D,Generation!$A:$A,Summary_CDP,Generation!$B:$B,IF($B$252="NEM","*",$B$252),Generation!$C:$C,$H257)</f>
        <v>577.1236898910106</v>
      </c>
      <c r="S257" s="5">
        <f>SUMIFS(Generation!N:N,Generation!$A:$A,Summary_CDP,Generation!$B:$B,IF($B$252="NEM","*",$B$252),Generation!$C:$C,$H257)-SUMIFS(Generation!$D:$D,Generation!$A:$A,Summary_CDP,Generation!$B:$B,IF($B$252="NEM","*",$B$252),Generation!$C:$C,$H257)</f>
        <v>1389.2865752898711</v>
      </c>
      <c r="T257" s="5">
        <f>SUMIFS(Generation!O:O,Generation!$A:$A,Summary_CDP,Generation!$B:$B,IF($B$252="NEM","*",$B$252),Generation!$C:$C,$H257)-SUMIFS(Generation!$D:$D,Generation!$A:$A,Summary_CDP,Generation!$B:$B,IF($B$252="NEM","*",$B$252),Generation!$C:$C,$H257)</f>
        <v>2208.515653672378</v>
      </c>
      <c r="U257" s="5">
        <f>SUMIFS(Generation!P:P,Generation!$A:$A,Summary_CDP,Generation!$B:$B,IF($B$252="NEM","*",$B$252),Generation!$C:$C,$H257)-SUMIFS(Generation!$D:$D,Generation!$A:$A,Summary_CDP,Generation!$B:$B,IF($B$252="NEM","*",$B$252),Generation!$C:$C,$H257)</f>
        <v>3622.1666386211464</v>
      </c>
      <c r="V257" s="5">
        <f>SUMIFS(Generation!Q:Q,Generation!$A:$A,Summary_CDP,Generation!$B:$B,IF($B$252="NEM","*",$B$252),Generation!$C:$C,$H257)-SUMIFS(Generation!$D:$D,Generation!$A:$A,Summary_CDP,Generation!$B:$B,IF($B$252="NEM","*",$B$252),Generation!$C:$C,$H257)</f>
        <v>3557.3693365828785</v>
      </c>
      <c r="W257" s="5">
        <f>SUMIFS(Generation!R:R,Generation!$A:$A,Summary_CDP,Generation!$B:$B,IF($B$252="NEM","*",$B$252),Generation!$C:$C,$H257)-SUMIFS(Generation!$D:$D,Generation!$A:$A,Summary_CDP,Generation!$B:$B,IF($B$252="NEM","*",$B$252),Generation!$C:$C,$H257)</f>
        <v>3811.9877506060802</v>
      </c>
      <c r="X257" s="5">
        <f>SUMIFS(Generation!S:S,Generation!$A:$A,Summary_CDP,Generation!$B:$B,IF($B$252="NEM","*",$B$252),Generation!$C:$C,$H257)-SUMIFS(Generation!$D:$D,Generation!$A:$A,Summary_CDP,Generation!$B:$B,IF($B$252="NEM","*",$B$252),Generation!$C:$C,$H257)</f>
        <v>3689.9931624005731</v>
      </c>
      <c r="Y257" s="5">
        <f>SUMIFS(Generation!T:T,Generation!$A:$A,Summary_CDP,Generation!$B:$B,IF($B$252="NEM","*",$B$252),Generation!$C:$C,$H257)-SUMIFS(Generation!$D:$D,Generation!$A:$A,Summary_CDP,Generation!$B:$B,IF($B$252="NEM","*",$B$252),Generation!$C:$C,$H257)</f>
        <v>2331.1485314970441</v>
      </c>
      <c r="Z257" s="5">
        <f>SUMIFS(Generation!U:U,Generation!$A:$A,Summary_CDP,Generation!$B:$B,IF($B$252="NEM","*",$B$252),Generation!$C:$C,$H257)-SUMIFS(Generation!$D:$D,Generation!$A:$A,Summary_CDP,Generation!$B:$B,IF($B$252="NEM","*",$B$252),Generation!$C:$C,$H257)</f>
        <v>2162.5417503647645</v>
      </c>
      <c r="AA257" s="5">
        <f>SUMIFS(Generation!V:V,Generation!$A:$A,Summary_CDP,Generation!$B:$B,IF($B$252="NEM","*",$B$252),Generation!$C:$C,$H257)-SUMIFS(Generation!$D:$D,Generation!$A:$A,Summary_CDP,Generation!$B:$B,IF($B$252="NEM","*",$B$252),Generation!$C:$C,$H257)</f>
        <v>3148.5013045506339</v>
      </c>
      <c r="AB257" s="5">
        <f>SUMIFS(Generation!W:W,Generation!$A:$A,Summary_CDP,Generation!$B:$B,IF($B$252="NEM","*",$B$252),Generation!$C:$C,$H257)-SUMIFS(Generation!$D:$D,Generation!$A:$A,Summary_CDP,Generation!$B:$B,IF($B$252="NEM","*",$B$252),Generation!$C:$C,$H257)</f>
        <v>3184.9842564314304</v>
      </c>
      <c r="AC257" s="5">
        <f>SUMIFS(Generation!X:X,Generation!$A:$A,Summary_CDP,Generation!$B:$B,IF($B$252="NEM","*",$B$252),Generation!$C:$C,$H257)-SUMIFS(Generation!$D:$D,Generation!$A:$A,Summary_CDP,Generation!$B:$B,IF($B$252="NEM","*",$B$252),Generation!$C:$C,$H257)</f>
        <v>2308.4664135781063</v>
      </c>
      <c r="AD257" s="5">
        <f>SUMIFS(Generation!Y:Y,Generation!$A:$A,Summary_CDP,Generation!$B:$B,IF($B$252="NEM","*",$B$252),Generation!$C:$C,$H257)-SUMIFS(Generation!$D:$D,Generation!$A:$A,Summary_CDP,Generation!$B:$B,IF($B$252="NEM","*",$B$252),Generation!$C:$C,$H257)</f>
        <v>1990.8965564872919</v>
      </c>
      <c r="AE257" s="5">
        <f>SUMIFS(Generation!Z:Z,Generation!$A:$A,Summary_CDP,Generation!$B:$B,IF($B$252="NEM","*",$B$252),Generation!$C:$C,$H257)-SUMIFS(Generation!$D:$D,Generation!$A:$A,Summary_CDP,Generation!$B:$B,IF($B$252="NEM","*",$B$252),Generation!$C:$C,$H257)</f>
        <v>-1074.7055448398953</v>
      </c>
      <c r="AF257" s="5">
        <f>SUMIFS(Generation!AA:AA,Generation!$A:$A,Summary_CDP,Generation!$B:$B,IF($B$252="NEM","*",$B$252),Generation!$C:$C,$H257)-SUMIFS(Generation!$D:$D,Generation!$A:$A,Summary_CDP,Generation!$B:$B,IF($B$252="NEM","*",$B$252),Generation!$C:$C,$H257)</f>
        <v>-1511.1237971866749</v>
      </c>
      <c r="AG257" s="5">
        <f>SUMIFS(Generation!AB:AB,Generation!$A:$A,Summary_CDP,Generation!$B:$B,IF($B$252="NEM","*",$B$252),Generation!$C:$C,$H257)-SUMIFS(Generation!$D:$D,Generation!$A:$A,Summary_CDP,Generation!$B:$B,IF($B$252="NEM","*",$B$252),Generation!$C:$C,$H257)</f>
        <v>-1511.1237971866749</v>
      </c>
      <c r="AH257" s="5">
        <f>SUMIFS(Generation!AC:AC,Generation!$A:$A,Summary_CDP,Generation!$B:$B,IF($B$252="NEM","*",$B$252),Generation!$C:$C,$H257)-SUMIFS(Generation!$D:$D,Generation!$A:$A,Summary_CDP,Generation!$B:$B,IF($B$252="NEM","*",$B$252),Generation!$C:$C,$H257)</f>
        <v>-1511.1237971866749</v>
      </c>
      <c r="AI257" s="5">
        <f>SUMIFS(Generation!AD:AD,Generation!$A:$A,Summary_CDP,Generation!$B:$B,IF($B$252="NEM","*",$B$252),Generation!$C:$C,$H257)-SUMIFS(Generation!$D:$D,Generation!$A:$A,Summary_CDP,Generation!$B:$B,IF($B$252="NEM","*",$B$252),Generation!$C:$C,$H257)</f>
        <v>-1511.1237971866749</v>
      </c>
      <c r="AJ257" s="5">
        <f>SUMIFS(Generation!AE:AE,Generation!$A:$A,Summary_CDP,Generation!$B:$B,IF($B$252="NEM","*",$B$252),Generation!$C:$C,$H257)-SUMIFS(Generation!$D:$D,Generation!$A:$A,Summary_CDP,Generation!$B:$B,IF($B$252="NEM","*",$B$252),Generation!$C:$C,$H257)</f>
        <v>-1511.1237971866749</v>
      </c>
    </row>
    <row r="258" spans="8:36" ht="15" customHeight="1">
      <c r="H258" s="9" t="s">
        <v>133</v>
      </c>
      <c r="I258" s="5">
        <f>SUMIFS(Generation!D:D,Generation!$A:$A,Summary_CDP,Generation!$B:$B,IF($B$252="NEM","*",$B$252),Generation!$C:$C,$H258)-SUMIFS(Generation!$D:$D,Generation!$A:$A,Summary_CDP,Generation!$B:$B,IF($B$252="NEM","*",$B$252),Generation!$C:$C,$H258)</f>
        <v>0</v>
      </c>
      <c r="J258" s="5">
        <f>SUMIFS(Generation!E:E,Generation!$A:$A,Summary_CDP,Generation!$B:$B,IF($B$252="NEM","*",$B$252),Generation!$C:$C,$H258)-SUMIFS(Generation!$D:$D,Generation!$A:$A,Summary_CDP,Generation!$B:$B,IF($B$252="NEM","*",$B$252),Generation!$C:$C,$H258)</f>
        <v>0</v>
      </c>
      <c r="K258" s="5">
        <f>SUMIFS(Generation!F:F,Generation!$A:$A,Summary_CDP,Generation!$B:$B,IF($B$252="NEM","*",$B$252),Generation!$C:$C,$H258)-SUMIFS(Generation!$D:$D,Generation!$A:$A,Summary_CDP,Generation!$B:$B,IF($B$252="NEM","*",$B$252),Generation!$C:$C,$H258)</f>
        <v>0</v>
      </c>
      <c r="L258" s="5">
        <f>SUMIFS(Generation!G:G,Generation!$A:$A,Summary_CDP,Generation!$B:$B,IF($B$252="NEM","*",$B$252),Generation!$C:$C,$H258)-SUMIFS(Generation!$D:$D,Generation!$A:$A,Summary_CDP,Generation!$B:$B,IF($B$252="NEM","*",$B$252),Generation!$C:$C,$H258)</f>
        <v>0</v>
      </c>
      <c r="M258" s="5">
        <f>SUMIFS(Generation!H:H,Generation!$A:$A,Summary_CDP,Generation!$B:$B,IF($B$252="NEM","*",$B$252),Generation!$C:$C,$H258)-SUMIFS(Generation!$D:$D,Generation!$A:$A,Summary_CDP,Generation!$B:$B,IF($B$252="NEM","*",$B$252),Generation!$C:$C,$H258)</f>
        <v>0</v>
      </c>
      <c r="N258" s="5">
        <f>SUMIFS(Generation!I:I,Generation!$A:$A,Summary_CDP,Generation!$B:$B,IF($B$252="NEM","*",$B$252),Generation!$C:$C,$H258)-SUMIFS(Generation!$D:$D,Generation!$A:$A,Summary_CDP,Generation!$B:$B,IF($B$252="NEM","*",$B$252),Generation!$C:$C,$H258)</f>
        <v>0</v>
      </c>
      <c r="O258" s="5">
        <f>SUMIFS(Generation!J:J,Generation!$A:$A,Summary_CDP,Generation!$B:$B,IF($B$252="NEM","*",$B$252),Generation!$C:$C,$H258)-SUMIFS(Generation!$D:$D,Generation!$A:$A,Summary_CDP,Generation!$B:$B,IF($B$252="NEM","*",$B$252),Generation!$C:$C,$H258)</f>
        <v>0</v>
      </c>
      <c r="P258" s="5">
        <f>SUMIFS(Generation!K:K,Generation!$A:$A,Summary_CDP,Generation!$B:$B,IF($B$252="NEM","*",$B$252),Generation!$C:$C,$H258)-SUMIFS(Generation!$D:$D,Generation!$A:$A,Summary_CDP,Generation!$B:$B,IF($B$252="NEM","*",$B$252),Generation!$C:$C,$H258)</f>
        <v>0</v>
      </c>
      <c r="Q258" s="5">
        <f>SUMIFS(Generation!L:L,Generation!$A:$A,Summary_CDP,Generation!$B:$B,IF($B$252="NEM","*",$B$252),Generation!$C:$C,$H258)-SUMIFS(Generation!$D:$D,Generation!$A:$A,Summary_CDP,Generation!$B:$B,IF($B$252="NEM","*",$B$252),Generation!$C:$C,$H258)</f>
        <v>0</v>
      </c>
      <c r="R258" s="5">
        <f>SUMIFS(Generation!M:M,Generation!$A:$A,Summary_CDP,Generation!$B:$B,IF($B$252="NEM","*",$B$252),Generation!$C:$C,$H258)-SUMIFS(Generation!$D:$D,Generation!$A:$A,Summary_CDP,Generation!$B:$B,IF($B$252="NEM","*",$B$252),Generation!$C:$C,$H258)</f>
        <v>0</v>
      </c>
      <c r="S258" s="5">
        <f>SUMIFS(Generation!N:N,Generation!$A:$A,Summary_CDP,Generation!$B:$B,IF($B$252="NEM","*",$B$252),Generation!$C:$C,$H258)-SUMIFS(Generation!$D:$D,Generation!$A:$A,Summary_CDP,Generation!$B:$B,IF($B$252="NEM","*",$B$252),Generation!$C:$C,$H258)</f>
        <v>0</v>
      </c>
      <c r="T258" s="5">
        <f>SUMIFS(Generation!O:O,Generation!$A:$A,Summary_CDP,Generation!$B:$B,IF($B$252="NEM","*",$B$252),Generation!$C:$C,$H258)-SUMIFS(Generation!$D:$D,Generation!$A:$A,Summary_CDP,Generation!$B:$B,IF($B$252="NEM","*",$B$252),Generation!$C:$C,$H258)</f>
        <v>0</v>
      </c>
      <c r="U258" s="5">
        <f>SUMIFS(Generation!P:P,Generation!$A:$A,Summary_CDP,Generation!$B:$B,IF($B$252="NEM","*",$B$252),Generation!$C:$C,$H258)-SUMIFS(Generation!$D:$D,Generation!$A:$A,Summary_CDP,Generation!$B:$B,IF($B$252="NEM","*",$B$252),Generation!$C:$C,$H258)</f>
        <v>0</v>
      </c>
      <c r="V258" s="5">
        <f>SUMIFS(Generation!Q:Q,Generation!$A:$A,Summary_CDP,Generation!$B:$B,IF($B$252="NEM","*",$B$252),Generation!$C:$C,$H258)-SUMIFS(Generation!$D:$D,Generation!$A:$A,Summary_CDP,Generation!$B:$B,IF($B$252="NEM","*",$B$252),Generation!$C:$C,$H258)</f>
        <v>0</v>
      </c>
      <c r="W258" s="5">
        <f>SUMIFS(Generation!R:R,Generation!$A:$A,Summary_CDP,Generation!$B:$B,IF($B$252="NEM","*",$B$252),Generation!$C:$C,$H258)-SUMIFS(Generation!$D:$D,Generation!$A:$A,Summary_CDP,Generation!$B:$B,IF($B$252="NEM","*",$B$252),Generation!$C:$C,$H258)</f>
        <v>0</v>
      </c>
      <c r="X258" s="5">
        <f>SUMIFS(Generation!S:S,Generation!$A:$A,Summary_CDP,Generation!$B:$B,IF($B$252="NEM","*",$B$252),Generation!$C:$C,$H258)-SUMIFS(Generation!$D:$D,Generation!$A:$A,Summary_CDP,Generation!$B:$B,IF($B$252="NEM","*",$B$252),Generation!$C:$C,$H258)</f>
        <v>0</v>
      </c>
      <c r="Y258" s="5">
        <f>SUMIFS(Generation!T:T,Generation!$A:$A,Summary_CDP,Generation!$B:$B,IF($B$252="NEM","*",$B$252),Generation!$C:$C,$H258)-SUMIFS(Generation!$D:$D,Generation!$A:$A,Summary_CDP,Generation!$B:$B,IF($B$252="NEM","*",$B$252),Generation!$C:$C,$H258)</f>
        <v>0</v>
      </c>
      <c r="Z258" s="5">
        <f>SUMIFS(Generation!U:U,Generation!$A:$A,Summary_CDP,Generation!$B:$B,IF($B$252="NEM","*",$B$252),Generation!$C:$C,$H258)-SUMIFS(Generation!$D:$D,Generation!$A:$A,Summary_CDP,Generation!$B:$B,IF($B$252="NEM","*",$B$252),Generation!$C:$C,$H258)</f>
        <v>0</v>
      </c>
      <c r="AA258" s="5">
        <f>SUMIFS(Generation!V:V,Generation!$A:$A,Summary_CDP,Generation!$B:$B,IF($B$252="NEM","*",$B$252),Generation!$C:$C,$H258)-SUMIFS(Generation!$D:$D,Generation!$A:$A,Summary_CDP,Generation!$B:$B,IF($B$252="NEM","*",$B$252),Generation!$C:$C,$H258)</f>
        <v>0</v>
      </c>
      <c r="AB258" s="5">
        <f>SUMIFS(Generation!W:W,Generation!$A:$A,Summary_CDP,Generation!$B:$B,IF($B$252="NEM","*",$B$252),Generation!$C:$C,$H258)-SUMIFS(Generation!$D:$D,Generation!$A:$A,Summary_CDP,Generation!$B:$B,IF($B$252="NEM","*",$B$252),Generation!$C:$C,$H258)</f>
        <v>0</v>
      </c>
      <c r="AC258" s="5">
        <f>SUMIFS(Generation!X:X,Generation!$A:$A,Summary_CDP,Generation!$B:$B,IF($B$252="NEM","*",$B$252),Generation!$C:$C,$H258)-SUMIFS(Generation!$D:$D,Generation!$A:$A,Summary_CDP,Generation!$B:$B,IF($B$252="NEM","*",$B$252),Generation!$C:$C,$H258)</f>
        <v>0</v>
      </c>
      <c r="AD258" s="5">
        <f>SUMIFS(Generation!Y:Y,Generation!$A:$A,Summary_CDP,Generation!$B:$B,IF($B$252="NEM","*",$B$252),Generation!$C:$C,$H258)-SUMIFS(Generation!$D:$D,Generation!$A:$A,Summary_CDP,Generation!$B:$B,IF($B$252="NEM","*",$B$252),Generation!$C:$C,$H258)</f>
        <v>0</v>
      </c>
      <c r="AE258" s="5">
        <f>SUMIFS(Generation!Z:Z,Generation!$A:$A,Summary_CDP,Generation!$B:$B,IF($B$252="NEM","*",$B$252),Generation!$C:$C,$H258)-SUMIFS(Generation!$D:$D,Generation!$A:$A,Summary_CDP,Generation!$B:$B,IF($B$252="NEM","*",$B$252),Generation!$C:$C,$H258)</f>
        <v>0</v>
      </c>
      <c r="AF258" s="5">
        <f>SUMIFS(Generation!AA:AA,Generation!$A:$A,Summary_CDP,Generation!$B:$B,IF($B$252="NEM","*",$B$252),Generation!$C:$C,$H258)-SUMIFS(Generation!$D:$D,Generation!$A:$A,Summary_CDP,Generation!$B:$B,IF($B$252="NEM","*",$B$252),Generation!$C:$C,$H258)</f>
        <v>0</v>
      </c>
      <c r="AG258" s="5">
        <f>SUMIFS(Generation!AB:AB,Generation!$A:$A,Summary_CDP,Generation!$B:$B,IF($B$252="NEM","*",$B$252),Generation!$C:$C,$H258)-SUMIFS(Generation!$D:$D,Generation!$A:$A,Summary_CDP,Generation!$B:$B,IF($B$252="NEM","*",$B$252),Generation!$C:$C,$H258)</f>
        <v>0</v>
      </c>
      <c r="AH258" s="5">
        <f>SUMIFS(Generation!AC:AC,Generation!$A:$A,Summary_CDP,Generation!$B:$B,IF($B$252="NEM","*",$B$252),Generation!$C:$C,$H258)-SUMIFS(Generation!$D:$D,Generation!$A:$A,Summary_CDP,Generation!$B:$B,IF($B$252="NEM","*",$B$252),Generation!$C:$C,$H258)</f>
        <v>0</v>
      </c>
      <c r="AI258" s="5">
        <f>SUMIFS(Generation!AD:AD,Generation!$A:$A,Summary_CDP,Generation!$B:$B,IF($B$252="NEM","*",$B$252),Generation!$C:$C,$H258)-SUMIFS(Generation!$D:$D,Generation!$A:$A,Summary_CDP,Generation!$B:$B,IF($B$252="NEM","*",$B$252),Generation!$C:$C,$H258)</f>
        <v>0</v>
      </c>
      <c r="AJ258" s="5">
        <f>SUMIFS(Generation!AE:AE,Generation!$A:$A,Summary_CDP,Generation!$B:$B,IF($B$252="NEM","*",$B$252),Generation!$C:$C,$H258)-SUMIFS(Generation!$D:$D,Generation!$A:$A,Summary_CDP,Generation!$B:$B,IF($B$252="NEM","*",$B$252),Generation!$C:$C,$H258)</f>
        <v>0</v>
      </c>
    </row>
    <row r="259" spans="8:36" ht="15" customHeight="1">
      <c r="H259" s="9" t="s">
        <v>134</v>
      </c>
      <c r="I259" s="5">
        <f>SUMIFS(Generation!D:D,Generation!$A:$A,Summary_CDP,Generation!$B:$B,IF($B$252="NEM","*",$B$252),Generation!$C:$C,$H259)-SUMIFS(Generation!$D:$D,Generation!$A:$A,Summary_CDP,Generation!$B:$B,IF($B$252="NEM","*",$B$252),Generation!$C:$C,$H259)</f>
        <v>0</v>
      </c>
      <c r="J259" s="5">
        <f>SUMIFS(Generation!E:E,Generation!$A:$A,Summary_CDP,Generation!$B:$B,IF($B$252="NEM","*",$B$252),Generation!$C:$C,$H259)-SUMIFS(Generation!$D:$D,Generation!$A:$A,Summary_CDP,Generation!$B:$B,IF($B$252="NEM","*",$B$252),Generation!$C:$C,$H259)</f>
        <v>-3.7009144724399476</v>
      </c>
      <c r="K259" s="5">
        <f>SUMIFS(Generation!F:F,Generation!$A:$A,Summary_CDP,Generation!$B:$B,IF($B$252="NEM","*",$B$252),Generation!$C:$C,$H259)-SUMIFS(Generation!$D:$D,Generation!$A:$A,Summary_CDP,Generation!$B:$B,IF($B$252="NEM","*",$B$252),Generation!$C:$C,$H259)</f>
        <v>-30.542948926059942</v>
      </c>
      <c r="L259" s="5">
        <f>SUMIFS(Generation!G:G,Generation!$A:$A,Summary_CDP,Generation!$B:$B,IF($B$252="NEM","*",$B$252),Generation!$C:$C,$H259)-SUMIFS(Generation!$D:$D,Generation!$A:$A,Summary_CDP,Generation!$B:$B,IF($B$252="NEM","*",$B$252),Generation!$C:$C,$H259)</f>
        <v>-43.302016112564935</v>
      </c>
      <c r="M259" s="5">
        <f>SUMIFS(Generation!H:H,Generation!$A:$A,Summary_CDP,Generation!$B:$B,IF($B$252="NEM","*",$B$252),Generation!$C:$C,$H259)-SUMIFS(Generation!$D:$D,Generation!$A:$A,Summary_CDP,Generation!$B:$B,IF($B$252="NEM","*",$B$252),Generation!$C:$C,$H259)</f>
        <v>-26.234428282029945</v>
      </c>
      <c r="N259" s="5">
        <f>SUMIFS(Generation!I:I,Generation!$A:$A,Summary_CDP,Generation!$B:$B,IF($B$252="NEM","*",$B$252),Generation!$C:$C,$H259)-SUMIFS(Generation!$D:$D,Generation!$A:$A,Summary_CDP,Generation!$B:$B,IF($B$252="NEM","*",$B$252),Generation!$C:$C,$H259)</f>
        <v>19.043736258954993</v>
      </c>
      <c r="O259" s="5">
        <f>SUMIFS(Generation!J:J,Generation!$A:$A,Summary_CDP,Generation!$B:$B,IF($B$252="NEM","*",$B$252),Generation!$C:$C,$H259)-SUMIFS(Generation!$D:$D,Generation!$A:$A,Summary_CDP,Generation!$B:$B,IF($B$252="NEM","*",$B$252),Generation!$C:$C,$H259)</f>
        <v>-23.200028292339965</v>
      </c>
      <c r="P259" s="5">
        <f>SUMIFS(Generation!K:K,Generation!$A:$A,Summary_CDP,Generation!$B:$B,IF($B$252="NEM","*",$B$252),Generation!$C:$C,$H259)-SUMIFS(Generation!$D:$D,Generation!$A:$A,Summary_CDP,Generation!$B:$B,IF($B$252="NEM","*",$B$252),Generation!$C:$C,$H259)</f>
        <v>84.78250093405498</v>
      </c>
      <c r="Q259" s="5">
        <f>SUMIFS(Generation!L:L,Generation!$A:$A,Summary_CDP,Generation!$B:$B,IF($B$252="NEM","*",$B$252),Generation!$C:$C,$H259)-SUMIFS(Generation!$D:$D,Generation!$A:$A,Summary_CDP,Generation!$B:$B,IF($B$252="NEM","*",$B$252),Generation!$C:$C,$H259)</f>
        <v>105.58161010440998</v>
      </c>
      <c r="R259" s="5">
        <f>SUMIFS(Generation!M:M,Generation!$A:$A,Summary_CDP,Generation!$B:$B,IF($B$252="NEM","*",$B$252),Generation!$C:$C,$H259)-SUMIFS(Generation!$D:$D,Generation!$A:$A,Summary_CDP,Generation!$B:$B,IF($B$252="NEM","*",$B$252),Generation!$C:$C,$H259)</f>
        <v>217.45774006981458</v>
      </c>
      <c r="S259" s="5">
        <f>SUMIFS(Generation!N:N,Generation!$A:$A,Summary_CDP,Generation!$B:$B,IF($B$252="NEM","*",$B$252),Generation!$C:$C,$H259)-SUMIFS(Generation!$D:$D,Generation!$A:$A,Summary_CDP,Generation!$B:$B,IF($B$252="NEM","*",$B$252),Generation!$C:$C,$H259)</f>
        <v>75.297971146384981</v>
      </c>
      <c r="T259" s="5">
        <f>SUMIFS(Generation!O:O,Generation!$A:$A,Summary_CDP,Generation!$B:$B,IF($B$252="NEM","*",$B$252),Generation!$C:$C,$H259)-SUMIFS(Generation!$D:$D,Generation!$A:$A,Summary_CDP,Generation!$B:$B,IF($B$252="NEM","*",$B$252),Generation!$C:$C,$H259)</f>
        <v>299.02816899745989</v>
      </c>
      <c r="U259" s="5">
        <f>SUMIFS(Generation!P:P,Generation!$A:$A,Summary_CDP,Generation!$B:$B,IF($B$252="NEM","*",$B$252),Generation!$C:$C,$H259)-SUMIFS(Generation!$D:$D,Generation!$A:$A,Summary_CDP,Generation!$B:$B,IF($B$252="NEM","*",$B$252),Generation!$C:$C,$H259)</f>
        <v>445.99071487092499</v>
      </c>
      <c r="V259" s="5">
        <f>SUMIFS(Generation!Q:Q,Generation!$A:$A,Summary_CDP,Generation!$B:$B,IF($B$252="NEM","*",$B$252),Generation!$C:$C,$H259)-SUMIFS(Generation!$D:$D,Generation!$A:$A,Summary_CDP,Generation!$B:$B,IF($B$252="NEM","*",$B$252),Generation!$C:$C,$H259)</f>
        <v>1585.6390224521499</v>
      </c>
      <c r="W259" s="5">
        <f>SUMIFS(Generation!R:R,Generation!$A:$A,Summary_CDP,Generation!$B:$B,IF($B$252="NEM","*",$B$252),Generation!$C:$C,$H259)-SUMIFS(Generation!$D:$D,Generation!$A:$A,Summary_CDP,Generation!$B:$B,IF($B$252="NEM","*",$B$252),Generation!$C:$C,$H259)</f>
        <v>2041.1244951409847</v>
      </c>
      <c r="X259" s="5">
        <f>SUMIFS(Generation!S:S,Generation!$A:$A,Summary_CDP,Generation!$B:$B,IF($B$252="NEM","*",$B$252),Generation!$C:$C,$H259)-SUMIFS(Generation!$D:$D,Generation!$A:$A,Summary_CDP,Generation!$B:$B,IF($B$252="NEM","*",$B$252),Generation!$C:$C,$H259)</f>
        <v>2475.2651107952443</v>
      </c>
      <c r="Y259" s="5">
        <f>SUMIFS(Generation!T:T,Generation!$A:$A,Summary_CDP,Generation!$B:$B,IF($B$252="NEM","*",$B$252),Generation!$C:$C,$H259)-SUMIFS(Generation!$D:$D,Generation!$A:$A,Summary_CDP,Generation!$B:$B,IF($B$252="NEM","*",$B$252),Generation!$C:$C,$H259)</f>
        <v>1497.32614108251</v>
      </c>
      <c r="Z259" s="5">
        <f>SUMIFS(Generation!U:U,Generation!$A:$A,Summary_CDP,Generation!$B:$B,IF($B$252="NEM","*",$B$252),Generation!$C:$C,$H259)-SUMIFS(Generation!$D:$D,Generation!$A:$A,Summary_CDP,Generation!$B:$B,IF($B$252="NEM","*",$B$252),Generation!$C:$C,$H259)</f>
        <v>2777.3732775533163</v>
      </c>
      <c r="AA259" s="5">
        <f>SUMIFS(Generation!V:V,Generation!$A:$A,Summary_CDP,Generation!$B:$B,IF($B$252="NEM","*",$B$252),Generation!$C:$C,$H259)-SUMIFS(Generation!$D:$D,Generation!$A:$A,Summary_CDP,Generation!$B:$B,IF($B$252="NEM","*",$B$252),Generation!$C:$C,$H259)</f>
        <v>4237.4248894723469</v>
      </c>
      <c r="AB259" s="5">
        <f>SUMIFS(Generation!W:W,Generation!$A:$A,Summary_CDP,Generation!$B:$B,IF($B$252="NEM","*",$B$252),Generation!$C:$C,$H259)-SUMIFS(Generation!$D:$D,Generation!$A:$A,Summary_CDP,Generation!$B:$B,IF($B$252="NEM","*",$B$252),Generation!$C:$C,$H259)</f>
        <v>5162.2539342875762</v>
      </c>
      <c r="AC259" s="5">
        <f>SUMIFS(Generation!X:X,Generation!$A:$A,Summary_CDP,Generation!$B:$B,IF($B$252="NEM","*",$B$252),Generation!$C:$C,$H259)-SUMIFS(Generation!$D:$D,Generation!$A:$A,Summary_CDP,Generation!$B:$B,IF($B$252="NEM","*",$B$252),Generation!$C:$C,$H259)</f>
        <v>7265.4761968318362</v>
      </c>
      <c r="AD259" s="5">
        <f>SUMIFS(Generation!Y:Y,Generation!$A:$A,Summary_CDP,Generation!$B:$B,IF($B$252="NEM","*",$B$252),Generation!$C:$C,$H259)-SUMIFS(Generation!$D:$D,Generation!$A:$A,Summary_CDP,Generation!$B:$B,IF($B$252="NEM","*",$B$252),Generation!$C:$C,$H259)</f>
        <v>5384.2712153831662</v>
      </c>
      <c r="AE259" s="5">
        <f>SUMIFS(Generation!Z:Z,Generation!$A:$A,Summary_CDP,Generation!$B:$B,IF($B$252="NEM","*",$B$252),Generation!$C:$C,$H259)-SUMIFS(Generation!$D:$D,Generation!$A:$A,Summary_CDP,Generation!$B:$B,IF($B$252="NEM","*",$B$252),Generation!$C:$C,$H259)</f>
        <v>8286.7561176668769</v>
      </c>
      <c r="AF259" s="5">
        <f>SUMIFS(Generation!AA:AA,Generation!$A:$A,Summary_CDP,Generation!$B:$B,IF($B$252="NEM","*",$B$252),Generation!$C:$C,$H259)-SUMIFS(Generation!$D:$D,Generation!$A:$A,Summary_CDP,Generation!$B:$B,IF($B$252="NEM","*",$B$252),Generation!$C:$C,$H259)</f>
        <v>10744.529185194242</v>
      </c>
      <c r="AG259" s="5">
        <f>SUMIFS(Generation!AB:AB,Generation!$A:$A,Summary_CDP,Generation!$B:$B,IF($B$252="NEM","*",$B$252),Generation!$C:$C,$H259)-SUMIFS(Generation!$D:$D,Generation!$A:$A,Summary_CDP,Generation!$B:$B,IF($B$252="NEM","*",$B$252),Generation!$C:$C,$H259)</f>
        <v>10243.159380714302</v>
      </c>
      <c r="AH259" s="5">
        <f>SUMIFS(Generation!AC:AC,Generation!$A:$A,Summary_CDP,Generation!$B:$B,IF($B$252="NEM","*",$B$252),Generation!$C:$C,$H259)-SUMIFS(Generation!$D:$D,Generation!$A:$A,Summary_CDP,Generation!$B:$B,IF($B$252="NEM","*",$B$252),Generation!$C:$C,$H259)</f>
        <v>14522.163229213906</v>
      </c>
      <c r="AI259" s="5">
        <f>SUMIFS(Generation!AD:AD,Generation!$A:$A,Summary_CDP,Generation!$B:$B,IF($B$252="NEM","*",$B$252),Generation!$C:$C,$H259)-SUMIFS(Generation!$D:$D,Generation!$A:$A,Summary_CDP,Generation!$B:$B,IF($B$252="NEM","*",$B$252),Generation!$C:$C,$H259)</f>
        <v>24715.139194604439</v>
      </c>
      <c r="AJ259" s="5">
        <f>SUMIFS(Generation!AE:AE,Generation!$A:$A,Summary_CDP,Generation!$B:$B,IF($B$252="NEM","*",$B$252),Generation!$C:$C,$H259)-SUMIFS(Generation!$D:$D,Generation!$A:$A,Summary_CDP,Generation!$B:$B,IF($B$252="NEM","*",$B$252),Generation!$C:$C,$H259)</f>
        <v>17577.244817528852</v>
      </c>
    </row>
    <row r="260" spans="8:36" ht="15" customHeight="1">
      <c r="H260" s="9" t="s">
        <v>135</v>
      </c>
      <c r="I260" s="5">
        <f>SUMIFS(Generation!D:D,Generation!$A:$A,Summary_CDP,Generation!$B:$B,IF($B$252="NEM","*",$B$252),Generation!$C:$C,$H260)-SUMIFS(Generation!$D:$D,Generation!$A:$A,Summary_CDP,Generation!$B:$B,IF($B$252="NEM","*",$B$252),Generation!$C:$C,$H260)</f>
        <v>0</v>
      </c>
      <c r="J260" s="5">
        <f>SUMIFS(Generation!E:E,Generation!$A:$A,Summary_CDP,Generation!$B:$B,IF($B$252="NEM","*",$B$252),Generation!$C:$C,$H260)-SUMIFS(Generation!$D:$D,Generation!$A:$A,Summary_CDP,Generation!$B:$B,IF($B$252="NEM","*",$B$252),Generation!$C:$C,$H260)</f>
        <v>0</v>
      </c>
      <c r="K260" s="5">
        <f>SUMIFS(Generation!F:F,Generation!$A:$A,Summary_CDP,Generation!$B:$B,IF($B$252="NEM","*",$B$252),Generation!$C:$C,$H260)-SUMIFS(Generation!$D:$D,Generation!$A:$A,Summary_CDP,Generation!$B:$B,IF($B$252="NEM","*",$B$252),Generation!$C:$C,$H260)</f>
        <v>0</v>
      </c>
      <c r="L260" s="5">
        <f>SUMIFS(Generation!G:G,Generation!$A:$A,Summary_CDP,Generation!$B:$B,IF($B$252="NEM","*",$B$252),Generation!$C:$C,$H260)-SUMIFS(Generation!$D:$D,Generation!$A:$A,Summary_CDP,Generation!$B:$B,IF($B$252="NEM","*",$B$252),Generation!$C:$C,$H260)</f>
        <v>0</v>
      </c>
      <c r="M260" s="5">
        <f>SUMIFS(Generation!H:H,Generation!$A:$A,Summary_CDP,Generation!$B:$B,IF($B$252="NEM","*",$B$252),Generation!$C:$C,$H260)-SUMIFS(Generation!$D:$D,Generation!$A:$A,Summary_CDP,Generation!$B:$B,IF($B$252="NEM","*",$B$252),Generation!$C:$C,$H260)</f>
        <v>0</v>
      </c>
      <c r="N260" s="5">
        <f>SUMIFS(Generation!I:I,Generation!$A:$A,Summary_CDP,Generation!$B:$B,IF($B$252="NEM","*",$B$252),Generation!$C:$C,$H260)-SUMIFS(Generation!$D:$D,Generation!$A:$A,Summary_CDP,Generation!$B:$B,IF($B$252="NEM","*",$B$252),Generation!$C:$C,$H260)</f>
        <v>0</v>
      </c>
      <c r="O260" s="5">
        <f>SUMIFS(Generation!J:J,Generation!$A:$A,Summary_CDP,Generation!$B:$B,IF($B$252="NEM","*",$B$252),Generation!$C:$C,$H260)-SUMIFS(Generation!$D:$D,Generation!$A:$A,Summary_CDP,Generation!$B:$B,IF($B$252="NEM","*",$B$252),Generation!$C:$C,$H260)</f>
        <v>0</v>
      </c>
      <c r="P260" s="5">
        <f>SUMIFS(Generation!K:K,Generation!$A:$A,Summary_CDP,Generation!$B:$B,IF($B$252="NEM","*",$B$252),Generation!$C:$C,$H260)-SUMIFS(Generation!$D:$D,Generation!$A:$A,Summary_CDP,Generation!$B:$B,IF($B$252="NEM","*",$B$252),Generation!$C:$C,$H260)</f>
        <v>0</v>
      </c>
      <c r="Q260" s="5">
        <f>SUMIFS(Generation!L:L,Generation!$A:$A,Summary_CDP,Generation!$B:$B,IF($B$252="NEM","*",$B$252),Generation!$C:$C,$H260)-SUMIFS(Generation!$D:$D,Generation!$A:$A,Summary_CDP,Generation!$B:$B,IF($B$252="NEM","*",$B$252),Generation!$C:$C,$H260)</f>
        <v>0</v>
      </c>
      <c r="R260" s="5">
        <f>SUMIFS(Generation!M:M,Generation!$A:$A,Summary_CDP,Generation!$B:$B,IF($B$252="NEM","*",$B$252),Generation!$C:$C,$H260)-SUMIFS(Generation!$D:$D,Generation!$A:$A,Summary_CDP,Generation!$B:$B,IF($B$252="NEM","*",$B$252),Generation!$C:$C,$H260)</f>
        <v>0</v>
      </c>
      <c r="S260" s="5">
        <f>SUMIFS(Generation!N:N,Generation!$A:$A,Summary_CDP,Generation!$B:$B,IF($B$252="NEM","*",$B$252),Generation!$C:$C,$H260)-SUMIFS(Generation!$D:$D,Generation!$A:$A,Summary_CDP,Generation!$B:$B,IF($B$252="NEM","*",$B$252),Generation!$C:$C,$H260)</f>
        <v>0</v>
      </c>
      <c r="T260" s="5">
        <f>SUMIFS(Generation!O:O,Generation!$A:$A,Summary_CDP,Generation!$B:$B,IF($B$252="NEM","*",$B$252),Generation!$C:$C,$H260)-SUMIFS(Generation!$D:$D,Generation!$A:$A,Summary_CDP,Generation!$B:$B,IF($B$252="NEM","*",$B$252),Generation!$C:$C,$H260)</f>
        <v>0</v>
      </c>
      <c r="U260" s="5">
        <f>SUMIFS(Generation!P:P,Generation!$A:$A,Summary_CDP,Generation!$B:$B,IF($B$252="NEM","*",$B$252),Generation!$C:$C,$H260)-SUMIFS(Generation!$D:$D,Generation!$A:$A,Summary_CDP,Generation!$B:$B,IF($B$252="NEM","*",$B$252),Generation!$C:$C,$H260)</f>
        <v>0</v>
      </c>
      <c r="V260" s="5">
        <f>SUMIFS(Generation!Q:Q,Generation!$A:$A,Summary_CDP,Generation!$B:$B,IF($B$252="NEM","*",$B$252),Generation!$C:$C,$H260)-SUMIFS(Generation!$D:$D,Generation!$A:$A,Summary_CDP,Generation!$B:$B,IF($B$252="NEM","*",$B$252),Generation!$C:$C,$H260)</f>
        <v>0</v>
      </c>
      <c r="W260" s="5">
        <f>SUMIFS(Generation!R:R,Generation!$A:$A,Summary_CDP,Generation!$B:$B,IF($B$252="NEM","*",$B$252),Generation!$C:$C,$H260)-SUMIFS(Generation!$D:$D,Generation!$A:$A,Summary_CDP,Generation!$B:$B,IF($B$252="NEM","*",$B$252),Generation!$C:$C,$H260)</f>
        <v>0</v>
      </c>
      <c r="X260" s="5">
        <f>SUMIFS(Generation!S:S,Generation!$A:$A,Summary_CDP,Generation!$B:$B,IF($B$252="NEM","*",$B$252),Generation!$C:$C,$H260)-SUMIFS(Generation!$D:$D,Generation!$A:$A,Summary_CDP,Generation!$B:$B,IF($B$252="NEM","*",$B$252),Generation!$C:$C,$H260)</f>
        <v>0</v>
      </c>
      <c r="Y260" s="5">
        <f>SUMIFS(Generation!T:T,Generation!$A:$A,Summary_CDP,Generation!$B:$B,IF($B$252="NEM","*",$B$252),Generation!$C:$C,$H260)-SUMIFS(Generation!$D:$D,Generation!$A:$A,Summary_CDP,Generation!$B:$B,IF($B$252="NEM","*",$B$252),Generation!$C:$C,$H260)</f>
        <v>0</v>
      </c>
      <c r="Z260" s="5">
        <f>SUMIFS(Generation!U:U,Generation!$A:$A,Summary_CDP,Generation!$B:$B,IF($B$252="NEM","*",$B$252),Generation!$C:$C,$H260)-SUMIFS(Generation!$D:$D,Generation!$A:$A,Summary_CDP,Generation!$B:$B,IF($B$252="NEM","*",$B$252),Generation!$C:$C,$H260)</f>
        <v>0</v>
      </c>
      <c r="AA260" s="5">
        <f>SUMIFS(Generation!V:V,Generation!$A:$A,Summary_CDP,Generation!$B:$B,IF($B$252="NEM","*",$B$252),Generation!$C:$C,$H260)-SUMIFS(Generation!$D:$D,Generation!$A:$A,Summary_CDP,Generation!$B:$B,IF($B$252="NEM","*",$B$252),Generation!$C:$C,$H260)</f>
        <v>0</v>
      </c>
      <c r="AB260" s="5">
        <f>SUMIFS(Generation!W:W,Generation!$A:$A,Summary_CDP,Generation!$B:$B,IF($B$252="NEM","*",$B$252),Generation!$C:$C,$H260)-SUMIFS(Generation!$D:$D,Generation!$A:$A,Summary_CDP,Generation!$B:$B,IF($B$252="NEM","*",$B$252),Generation!$C:$C,$H260)</f>
        <v>0</v>
      </c>
      <c r="AC260" s="5">
        <f>SUMIFS(Generation!X:X,Generation!$A:$A,Summary_CDP,Generation!$B:$B,IF($B$252="NEM","*",$B$252),Generation!$C:$C,$H260)-SUMIFS(Generation!$D:$D,Generation!$A:$A,Summary_CDP,Generation!$B:$B,IF($B$252="NEM","*",$B$252),Generation!$C:$C,$H260)</f>
        <v>0</v>
      </c>
      <c r="AD260" s="5">
        <f>SUMIFS(Generation!Y:Y,Generation!$A:$A,Summary_CDP,Generation!$B:$B,IF($B$252="NEM","*",$B$252),Generation!$C:$C,$H260)-SUMIFS(Generation!$D:$D,Generation!$A:$A,Summary_CDP,Generation!$B:$B,IF($B$252="NEM","*",$B$252),Generation!$C:$C,$H260)</f>
        <v>0</v>
      </c>
      <c r="AE260" s="5">
        <f>SUMIFS(Generation!Z:Z,Generation!$A:$A,Summary_CDP,Generation!$B:$B,IF($B$252="NEM","*",$B$252),Generation!$C:$C,$H260)-SUMIFS(Generation!$D:$D,Generation!$A:$A,Summary_CDP,Generation!$B:$B,IF($B$252="NEM","*",$B$252),Generation!$C:$C,$H260)</f>
        <v>0</v>
      </c>
      <c r="AF260" s="5">
        <f>SUMIFS(Generation!AA:AA,Generation!$A:$A,Summary_CDP,Generation!$B:$B,IF($B$252="NEM","*",$B$252),Generation!$C:$C,$H260)-SUMIFS(Generation!$D:$D,Generation!$A:$A,Summary_CDP,Generation!$B:$B,IF($B$252="NEM","*",$B$252),Generation!$C:$C,$H260)</f>
        <v>0</v>
      </c>
      <c r="AG260" s="5">
        <f>SUMIFS(Generation!AB:AB,Generation!$A:$A,Summary_CDP,Generation!$B:$B,IF($B$252="NEM","*",$B$252),Generation!$C:$C,$H260)-SUMIFS(Generation!$D:$D,Generation!$A:$A,Summary_CDP,Generation!$B:$B,IF($B$252="NEM","*",$B$252),Generation!$C:$C,$H260)</f>
        <v>0</v>
      </c>
      <c r="AH260" s="5">
        <f>SUMIFS(Generation!AC:AC,Generation!$A:$A,Summary_CDP,Generation!$B:$B,IF($B$252="NEM","*",$B$252),Generation!$C:$C,$H260)-SUMIFS(Generation!$D:$D,Generation!$A:$A,Summary_CDP,Generation!$B:$B,IF($B$252="NEM","*",$B$252),Generation!$C:$C,$H260)</f>
        <v>0</v>
      </c>
      <c r="AI260" s="5">
        <f>SUMIFS(Generation!AD:AD,Generation!$A:$A,Summary_CDP,Generation!$B:$B,IF($B$252="NEM","*",$B$252),Generation!$C:$C,$H260)-SUMIFS(Generation!$D:$D,Generation!$A:$A,Summary_CDP,Generation!$B:$B,IF($B$252="NEM","*",$B$252),Generation!$C:$C,$H260)</f>
        <v>0</v>
      </c>
      <c r="AJ260" s="5">
        <f>SUMIFS(Generation!AE:AE,Generation!$A:$A,Summary_CDP,Generation!$B:$B,IF($B$252="NEM","*",$B$252),Generation!$C:$C,$H260)-SUMIFS(Generation!$D:$D,Generation!$A:$A,Summary_CDP,Generation!$B:$B,IF($B$252="NEM","*",$B$252),Generation!$C:$C,$H260)</f>
        <v>0</v>
      </c>
    </row>
    <row r="261" spans="8:36" ht="15" customHeight="1">
      <c r="H261" s="9" t="s">
        <v>136</v>
      </c>
      <c r="I261" s="5">
        <f>SUMIFS(Generation!D:D,Generation!$A:$A,Summary_CDP,Generation!$B:$B,IF($B$252="NEM","*",$B$252),Generation!$C:$C,$H261)-SUMIFS(Generation!$D:$D,Generation!$A:$A,Summary_CDP,Generation!$B:$B,IF($B$252="NEM","*",$B$252),Generation!$C:$C,$H261)</f>
        <v>0</v>
      </c>
      <c r="J261" s="5">
        <f>SUMIFS(Generation!E:E,Generation!$A:$A,Summary_CDP,Generation!$B:$B,IF($B$252="NEM","*",$B$252),Generation!$C:$C,$H261)-SUMIFS(Generation!$D:$D,Generation!$A:$A,Summary_CDP,Generation!$B:$B,IF($B$252="NEM","*",$B$252),Generation!$C:$C,$H261)</f>
        <v>-853.52779115572412</v>
      </c>
      <c r="K261" s="5">
        <f>SUMIFS(Generation!F:F,Generation!$A:$A,Summary_CDP,Generation!$B:$B,IF($B$252="NEM","*",$B$252),Generation!$C:$C,$H261)-SUMIFS(Generation!$D:$D,Generation!$A:$A,Summary_CDP,Generation!$B:$B,IF($B$252="NEM","*",$B$252),Generation!$C:$C,$H261)</f>
        <v>-2535.6187132129307</v>
      </c>
      <c r="L261" s="5">
        <f>SUMIFS(Generation!G:G,Generation!$A:$A,Summary_CDP,Generation!$B:$B,IF($B$252="NEM","*",$B$252),Generation!$C:$C,$H261)-SUMIFS(Generation!$D:$D,Generation!$A:$A,Summary_CDP,Generation!$B:$B,IF($B$252="NEM","*",$B$252),Generation!$C:$C,$H261)</f>
        <v>-3341.7086262407793</v>
      </c>
      <c r="M261" s="5">
        <f>SUMIFS(Generation!H:H,Generation!$A:$A,Summary_CDP,Generation!$B:$B,IF($B$252="NEM","*",$B$252),Generation!$C:$C,$H261)-SUMIFS(Generation!$D:$D,Generation!$A:$A,Summary_CDP,Generation!$B:$B,IF($B$252="NEM","*",$B$252),Generation!$C:$C,$H261)</f>
        <v>-2073.3869939210999</v>
      </c>
      <c r="N261" s="5">
        <f>SUMIFS(Generation!I:I,Generation!$A:$A,Summary_CDP,Generation!$B:$B,IF($B$252="NEM","*",$B$252),Generation!$C:$C,$H261)-SUMIFS(Generation!$D:$D,Generation!$A:$A,Summary_CDP,Generation!$B:$B,IF($B$252="NEM","*",$B$252),Generation!$C:$C,$H261)</f>
        <v>-1849.1851584567539</v>
      </c>
      <c r="O261" s="5">
        <f>SUMIFS(Generation!J:J,Generation!$A:$A,Summary_CDP,Generation!$B:$B,IF($B$252="NEM","*",$B$252),Generation!$C:$C,$H261)-SUMIFS(Generation!$D:$D,Generation!$A:$A,Summary_CDP,Generation!$B:$B,IF($B$252="NEM","*",$B$252),Generation!$C:$C,$H261)</f>
        <v>-2691.6435493905046</v>
      </c>
      <c r="P261" s="5">
        <f>SUMIFS(Generation!K:K,Generation!$A:$A,Summary_CDP,Generation!$B:$B,IF($B$252="NEM","*",$B$252),Generation!$C:$C,$H261)-SUMIFS(Generation!$D:$D,Generation!$A:$A,Summary_CDP,Generation!$B:$B,IF($B$252="NEM","*",$B$252),Generation!$C:$C,$H261)</f>
        <v>-968.78467073244246</v>
      </c>
      <c r="Q261" s="5">
        <f>SUMIFS(Generation!L:L,Generation!$A:$A,Summary_CDP,Generation!$B:$B,IF($B$252="NEM","*",$B$252),Generation!$C:$C,$H261)-SUMIFS(Generation!$D:$D,Generation!$A:$A,Summary_CDP,Generation!$B:$B,IF($B$252="NEM","*",$B$252),Generation!$C:$C,$H261)</f>
        <v>-4086.056603239429</v>
      </c>
      <c r="R261" s="5">
        <f>SUMIFS(Generation!M:M,Generation!$A:$A,Summary_CDP,Generation!$B:$B,IF($B$252="NEM","*",$B$252),Generation!$C:$C,$H261)-SUMIFS(Generation!$D:$D,Generation!$A:$A,Summary_CDP,Generation!$B:$B,IF($B$252="NEM","*",$B$252),Generation!$C:$C,$H261)</f>
        <v>-1259.5757593786784</v>
      </c>
      <c r="S261" s="5">
        <f>SUMIFS(Generation!N:N,Generation!$A:$A,Summary_CDP,Generation!$B:$B,IF($B$252="NEM","*",$B$252),Generation!$C:$C,$H261)-SUMIFS(Generation!$D:$D,Generation!$A:$A,Summary_CDP,Generation!$B:$B,IF($B$252="NEM","*",$B$252),Generation!$C:$C,$H261)</f>
        <v>-1958.7915692109273</v>
      </c>
      <c r="T261" s="5">
        <f>SUMIFS(Generation!O:O,Generation!$A:$A,Summary_CDP,Generation!$B:$B,IF($B$252="NEM","*",$B$252),Generation!$C:$C,$H261)-SUMIFS(Generation!$D:$D,Generation!$A:$A,Summary_CDP,Generation!$B:$B,IF($B$252="NEM","*",$B$252),Generation!$C:$C,$H261)</f>
        <v>-1609.0422551420907</v>
      </c>
      <c r="U261" s="5">
        <f>SUMIFS(Generation!P:P,Generation!$A:$A,Summary_CDP,Generation!$B:$B,IF($B$252="NEM","*",$B$252),Generation!$C:$C,$H261)-SUMIFS(Generation!$D:$D,Generation!$A:$A,Summary_CDP,Generation!$B:$B,IF($B$252="NEM","*",$B$252),Generation!$C:$C,$H261)</f>
        <v>557.89802525742925</v>
      </c>
      <c r="V261" s="5">
        <f>SUMIFS(Generation!Q:Q,Generation!$A:$A,Summary_CDP,Generation!$B:$B,IF($B$252="NEM","*",$B$252),Generation!$C:$C,$H261)-SUMIFS(Generation!$D:$D,Generation!$A:$A,Summary_CDP,Generation!$B:$B,IF($B$252="NEM","*",$B$252),Generation!$C:$C,$H261)</f>
        <v>-1098.9333032417053</v>
      </c>
      <c r="W261" s="5">
        <f>SUMIFS(Generation!R:R,Generation!$A:$A,Summary_CDP,Generation!$B:$B,IF($B$252="NEM","*",$B$252),Generation!$C:$C,$H261)-SUMIFS(Generation!$D:$D,Generation!$A:$A,Summary_CDP,Generation!$B:$B,IF($B$252="NEM","*",$B$252),Generation!$C:$C,$H261)</f>
        <v>-764.31532449933729</v>
      </c>
      <c r="X261" s="5">
        <f>SUMIFS(Generation!S:S,Generation!$A:$A,Summary_CDP,Generation!$B:$B,IF($B$252="NEM","*",$B$252),Generation!$C:$C,$H261)-SUMIFS(Generation!$D:$D,Generation!$A:$A,Summary_CDP,Generation!$B:$B,IF($B$252="NEM","*",$B$252),Generation!$C:$C,$H261)</f>
        <v>-21.437134504105416</v>
      </c>
      <c r="Y261" s="5">
        <f>SUMIFS(Generation!T:T,Generation!$A:$A,Summary_CDP,Generation!$B:$B,IF($B$252="NEM","*",$B$252),Generation!$C:$C,$H261)-SUMIFS(Generation!$D:$D,Generation!$A:$A,Summary_CDP,Generation!$B:$B,IF($B$252="NEM","*",$B$252),Generation!$C:$C,$H261)</f>
        <v>-2420.0799414536705</v>
      </c>
      <c r="Z261" s="5">
        <f>SUMIFS(Generation!U:U,Generation!$A:$A,Summary_CDP,Generation!$B:$B,IF($B$252="NEM","*",$B$252),Generation!$C:$C,$H261)-SUMIFS(Generation!$D:$D,Generation!$A:$A,Summary_CDP,Generation!$B:$B,IF($B$252="NEM","*",$B$252),Generation!$C:$C,$H261)</f>
        <v>-2246.3983644139989</v>
      </c>
      <c r="AA261" s="5">
        <f>SUMIFS(Generation!V:V,Generation!$A:$A,Summary_CDP,Generation!$B:$B,IF($B$252="NEM","*",$B$252),Generation!$C:$C,$H261)-SUMIFS(Generation!$D:$D,Generation!$A:$A,Summary_CDP,Generation!$B:$B,IF($B$252="NEM","*",$B$252),Generation!$C:$C,$H261)</f>
        <v>-2158.6065095148224</v>
      </c>
      <c r="AB261" s="5">
        <f>SUMIFS(Generation!W:W,Generation!$A:$A,Summary_CDP,Generation!$B:$B,IF($B$252="NEM","*",$B$252),Generation!$C:$C,$H261)-SUMIFS(Generation!$D:$D,Generation!$A:$A,Summary_CDP,Generation!$B:$B,IF($B$252="NEM","*",$B$252),Generation!$C:$C,$H261)</f>
        <v>-4673.5433528889334</v>
      </c>
      <c r="AC261" s="5">
        <f>SUMIFS(Generation!X:X,Generation!$A:$A,Summary_CDP,Generation!$B:$B,IF($B$252="NEM","*",$B$252),Generation!$C:$C,$H261)-SUMIFS(Generation!$D:$D,Generation!$A:$A,Summary_CDP,Generation!$B:$B,IF($B$252="NEM","*",$B$252),Generation!$C:$C,$H261)</f>
        <v>-1495.2721947689461</v>
      </c>
      <c r="AD261" s="5">
        <f>SUMIFS(Generation!Y:Y,Generation!$A:$A,Summary_CDP,Generation!$B:$B,IF($B$252="NEM","*",$B$252),Generation!$C:$C,$H261)-SUMIFS(Generation!$D:$D,Generation!$A:$A,Summary_CDP,Generation!$B:$B,IF($B$252="NEM","*",$B$252),Generation!$C:$C,$H261)</f>
        <v>-1637.7578435141677</v>
      </c>
      <c r="AE261" s="5">
        <f>SUMIFS(Generation!Z:Z,Generation!$A:$A,Summary_CDP,Generation!$B:$B,IF($B$252="NEM","*",$B$252),Generation!$C:$C,$H261)-SUMIFS(Generation!$D:$D,Generation!$A:$A,Summary_CDP,Generation!$B:$B,IF($B$252="NEM","*",$B$252),Generation!$C:$C,$H261)</f>
        <v>-2653.7174873039839</v>
      </c>
      <c r="AF261" s="5">
        <f>SUMIFS(Generation!AA:AA,Generation!$A:$A,Summary_CDP,Generation!$B:$B,IF($B$252="NEM","*",$B$252),Generation!$C:$C,$H261)-SUMIFS(Generation!$D:$D,Generation!$A:$A,Summary_CDP,Generation!$B:$B,IF($B$252="NEM","*",$B$252),Generation!$C:$C,$H261)</f>
        <v>-2183.9440907790449</v>
      </c>
      <c r="AG261" s="5">
        <f>SUMIFS(Generation!AB:AB,Generation!$A:$A,Summary_CDP,Generation!$B:$B,IF($B$252="NEM","*",$B$252),Generation!$C:$C,$H261)-SUMIFS(Generation!$D:$D,Generation!$A:$A,Summary_CDP,Generation!$B:$B,IF($B$252="NEM","*",$B$252),Generation!$C:$C,$H261)</f>
        <v>-2681.027734994499</v>
      </c>
      <c r="AH261" s="5">
        <f>SUMIFS(Generation!AC:AC,Generation!$A:$A,Summary_CDP,Generation!$B:$B,IF($B$252="NEM","*",$B$252),Generation!$C:$C,$H261)-SUMIFS(Generation!$D:$D,Generation!$A:$A,Summary_CDP,Generation!$B:$B,IF($B$252="NEM","*",$B$252),Generation!$C:$C,$H261)</f>
        <v>-2088.2590705460752</v>
      </c>
      <c r="AI261" s="5">
        <f>SUMIFS(Generation!AD:AD,Generation!$A:$A,Summary_CDP,Generation!$B:$B,IF($B$252="NEM","*",$B$252),Generation!$C:$C,$H261)-SUMIFS(Generation!$D:$D,Generation!$A:$A,Summary_CDP,Generation!$B:$B,IF($B$252="NEM","*",$B$252),Generation!$C:$C,$H261)</f>
        <v>-1471.4380086810852</v>
      </c>
      <c r="AJ261" s="5">
        <f>SUMIFS(Generation!AE:AE,Generation!$A:$A,Summary_CDP,Generation!$B:$B,IF($B$252="NEM","*",$B$252),Generation!$C:$C,$H261)-SUMIFS(Generation!$D:$D,Generation!$A:$A,Summary_CDP,Generation!$B:$B,IF($B$252="NEM","*",$B$252),Generation!$C:$C,$H261)</f>
        <v>-5078.3654935260111</v>
      </c>
    </row>
    <row r="262" spans="8:36" ht="15" customHeight="1">
      <c r="H262" s="9" t="s">
        <v>137</v>
      </c>
      <c r="I262" s="5">
        <f>SUMIFS(Generation!D:D,Generation!$A:$A,Summary_CDP,Generation!$B:$B,IF($B$252="NEM","*",$B$252),Generation!$C:$C,$H262)-SUMIFS(Generation!$D:$D,Generation!$A:$A,Summary_CDP,Generation!$B:$B,IF($B$252="NEM","*",$B$252),Generation!$C:$C,$H262)</f>
        <v>0</v>
      </c>
      <c r="J262" s="5">
        <f>SUMIFS(Generation!E:E,Generation!$A:$A,Summary_CDP,Generation!$B:$B,IF($B$252="NEM","*",$B$252),Generation!$C:$C,$H262)-SUMIFS(Generation!$D:$D,Generation!$A:$A,Summary_CDP,Generation!$B:$B,IF($B$252="NEM","*",$B$252),Generation!$C:$C,$H262)</f>
        <v>533.02072425859524</v>
      </c>
      <c r="K262" s="5">
        <f>SUMIFS(Generation!F:F,Generation!$A:$A,Summary_CDP,Generation!$B:$B,IF($B$252="NEM","*",$B$252),Generation!$C:$C,$H262)-SUMIFS(Generation!$D:$D,Generation!$A:$A,Summary_CDP,Generation!$B:$B,IF($B$252="NEM","*",$B$252),Generation!$C:$C,$H262)</f>
        <v>2833.9551569698297</v>
      </c>
      <c r="L262" s="5">
        <f>SUMIFS(Generation!G:G,Generation!$A:$A,Summary_CDP,Generation!$B:$B,IF($B$252="NEM","*",$B$252),Generation!$C:$C,$H262)-SUMIFS(Generation!$D:$D,Generation!$A:$A,Summary_CDP,Generation!$B:$B,IF($B$252="NEM","*",$B$252),Generation!$C:$C,$H262)</f>
        <v>3616.5852481500806</v>
      </c>
      <c r="M262" s="5">
        <f>SUMIFS(Generation!H:H,Generation!$A:$A,Summary_CDP,Generation!$B:$B,IF($B$252="NEM","*",$B$252),Generation!$C:$C,$H262)-SUMIFS(Generation!$D:$D,Generation!$A:$A,Summary_CDP,Generation!$B:$B,IF($B$252="NEM","*",$B$252),Generation!$C:$C,$H262)</f>
        <v>5108.0686147029191</v>
      </c>
      <c r="N262" s="5">
        <f>SUMIFS(Generation!I:I,Generation!$A:$A,Summary_CDP,Generation!$B:$B,IF($B$252="NEM","*",$B$252),Generation!$C:$C,$H262)-SUMIFS(Generation!$D:$D,Generation!$A:$A,Summary_CDP,Generation!$B:$B,IF($B$252="NEM","*",$B$252),Generation!$C:$C,$H262)</f>
        <v>6165.4209672459174</v>
      </c>
      <c r="O262" s="5">
        <f>SUMIFS(Generation!J:J,Generation!$A:$A,Summary_CDP,Generation!$B:$B,IF($B$252="NEM","*",$B$252),Generation!$C:$C,$H262)-SUMIFS(Generation!$D:$D,Generation!$A:$A,Summary_CDP,Generation!$B:$B,IF($B$252="NEM","*",$B$252),Generation!$C:$C,$H262)</f>
        <v>6536.6713868835604</v>
      </c>
      <c r="P262" s="5">
        <f>SUMIFS(Generation!K:K,Generation!$A:$A,Summary_CDP,Generation!$B:$B,IF($B$252="NEM","*",$B$252),Generation!$C:$C,$H262)-SUMIFS(Generation!$D:$D,Generation!$A:$A,Summary_CDP,Generation!$B:$B,IF($B$252="NEM","*",$B$252),Generation!$C:$C,$H262)</f>
        <v>6741.2238704891506</v>
      </c>
      <c r="Q262" s="5">
        <f>SUMIFS(Generation!L:L,Generation!$A:$A,Summary_CDP,Generation!$B:$B,IF($B$252="NEM","*",$B$252),Generation!$C:$C,$H262)-SUMIFS(Generation!$D:$D,Generation!$A:$A,Summary_CDP,Generation!$B:$B,IF($B$252="NEM","*",$B$252),Generation!$C:$C,$H262)</f>
        <v>6611.1028666967386</v>
      </c>
      <c r="R262" s="5">
        <f>SUMIFS(Generation!M:M,Generation!$A:$A,Summary_CDP,Generation!$B:$B,IF($B$252="NEM","*",$B$252),Generation!$C:$C,$H262)-SUMIFS(Generation!$D:$D,Generation!$A:$A,Summary_CDP,Generation!$B:$B,IF($B$252="NEM","*",$B$252),Generation!$C:$C,$H262)</f>
        <v>6391.6495749478499</v>
      </c>
      <c r="S262" s="5">
        <f>SUMIFS(Generation!N:N,Generation!$A:$A,Summary_CDP,Generation!$B:$B,IF($B$252="NEM","*",$B$252),Generation!$C:$C,$H262)-SUMIFS(Generation!$D:$D,Generation!$A:$A,Summary_CDP,Generation!$B:$B,IF($B$252="NEM","*",$B$252),Generation!$C:$C,$H262)</f>
        <v>9100.1013720126357</v>
      </c>
      <c r="T262" s="5">
        <f>SUMIFS(Generation!O:O,Generation!$A:$A,Summary_CDP,Generation!$B:$B,IF($B$252="NEM","*",$B$252),Generation!$C:$C,$H262)-SUMIFS(Generation!$D:$D,Generation!$A:$A,Summary_CDP,Generation!$B:$B,IF($B$252="NEM","*",$B$252),Generation!$C:$C,$H262)</f>
        <v>10757.432565476105</v>
      </c>
      <c r="U262" s="5">
        <f>SUMIFS(Generation!P:P,Generation!$A:$A,Summary_CDP,Generation!$B:$B,IF($B$252="NEM","*",$B$252),Generation!$C:$C,$H262)-SUMIFS(Generation!$D:$D,Generation!$A:$A,Summary_CDP,Generation!$B:$B,IF($B$252="NEM","*",$B$252),Generation!$C:$C,$H262)</f>
        <v>13510.710355054242</v>
      </c>
      <c r="V262" s="5">
        <f>SUMIFS(Generation!Q:Q,Generation!$A:$A,Summary_CDP,Generation!$B:$B,IF($B$252="NEM","*",$B$252),Generation!$C:$C,$H262)-SUMIFS(Generation!$D:$D,Generation!$A:$A,Summary_CDP,Generation!$B:$B,IF($B$252="NEM","*",$B$252),Generation!$C:$C,$H262)</f>
        <v>13816.754551530044</v>
      </c>
      <c r="W262" s="5">
        <f>SUMIFS(Generation!R:R,Generation!$A:$A,Summary_CDP,Generation!$B:$B,IF($B$252="NEM","*",$B$252),Generation!$C:$C,$H262)-SUMIFS(Generation!$D:$D,Generation!$A:$A,Summary_CDP,Generation!$B:$B,IF($B$252="NEM","*",$B$252),Generation!$C:$C,$H262)</f>
        <v>16473.817241963196</v>
      </c>
      <c r="X262" s="5">
        <f>SUMIFS(Generation!S:S,Generation!$A:$A,Summary_CDP,Generation!$B:$B,IF($B$252="NEM","*",$B$252),Generation!$C:$C,$H262)-SUMIFS(Generation!$D:$D,Generation!$A:$A,Summary_CDP,Generation!$B:$B,IF($B$252="NEM","*",$B$252),Generation!$C:$C,$H262)</f>
        <v>16973.710519538774</v>
      </c>
      <c r="Y262" s="5">
        <f>SUMIFS(Generation!T:T,Generation!$A:$A,Summary_CDP,Generation!$B:$B,IF($B$252="NEM","*",$B$252),Generation!$C:$C,$H262)-SUMIFS(Generation!$D:$D,Generation!$A:$A,Summary_CDP,Generation!$B:$B,IF($B$252="NEM","*",$B$252),Generation!$C:$C,$H262)</f>
        <v>18842.37483756839</v>
      </c>
      <c r="Z262" s="5">
        <f>SUMIFS(Generation!U:U,Generation!$A:$A,Summary_CDP,Generation!$B:$B,IF($B$252="NEM","*",$B$252),Generation!$C:$C,$H262)-SUMIFS(Generation!$D:$D,Generation!$A:$A,Summary_CDP,Generation!$B:$B,IF($B$252="NEM","*",$B$252),Generation!$C:$C,$H262)</f>
        <v>20058.495775641084</v>
      </c>
      <c r="AA262" s="5">
        <f>SUMIFS(Generation!V:V,Generation!$A:$A,Summary_CDP,Generation!$B:$B,IF($B$252="NEM","*",$B$252),Generation!$C:$C,$H262)-SUMIFS(Generation!$D:$D,Generation!$A:$A,Summary_CDP,Generation!$B:$B,IF($B$252="NEM","*",$B$252),Generation!$C:$C,$H262)</f>
        <v>20622.516578993607</v>
      </c>
      <c r="AB262" s="5">
        <f>SUMIFS(Generation!W:W,Generation!$A:$A,Summary_CDP,Generation!$B:$B,IF($B$252="NEM","*",$B$252),Generation!$C:$C,$H262)-SUMIFS(Generation!$D:$D,Generation!$A:$A,Summary_CDP,Generation!$B:$B,IF($B$252="NEM","*",$B$252),Generation!$C:$C,$H262)</f>
        <v>20420.3575197391</v>
      </c>
      <c r="AC262" s="5">
        <f>SUMIFS(Generation!X:X,Generation!$A:$A,Summary_CDP,Generation!$B:$B,IF($B$252="NEM","*",$B$252),Generation!$C:$C,$H262)-SUMIFS(Generation!$D:$D,Generation!$A:$A,Summary_CDP,Generation!$B:$B,IF($B$252="NEM","*",$B$252),Generation!$C:$C,$H262)</f>
        <v>20192.185586263971</v>
      </c>
      <c r="AD262" s="5">
        <f>SUMIFS(Generation!Y:Y,Generation!$A:$A,Summary_CDP,Generation!$B:$B,IF($B$252="NEM","*",$B$252),Generation!$C:$C,$H262)-SUMIFS(Generation!$D:$D,Generation!$A:$A,Summary_CDP,Generation!$B:$B,IF($B$252="NEM","*",$B$252),Generation!$C:$C,$H262)</f>
        <v>20900.236490184936</v>
      </c>
      <c r="AE262" s="5">
        <f>SUMIFS(Generation!Z:Z,Generation!$A:$A,Summary_CDP,Generation!$B:$B,IF($B$252="NEM","*",$B$252),Generation!$C:$C,$H262)-SUMIFS(Generation!$D:$D,Generation!$A:$A,Summary_CDP,Generation!$B:$B,IF($B$252="NEM","*",$B$252),Generation!$C:$C,$H262)</f>
        <v>23685.913666578588</v>
      </c>
      <c r="AF262" s="5">
        <f>SUMIFS(Generation!AA:AA,Generation!$A:$A,Summary_CDP,Generation!$B:$B,IF($B$252="NEM","*",$B$252),Generation!$C:$C,$H262)-SUMIFS(Generation!$D:$D,Generation!$A:$A,Summary_CDP,Generation!$B:$B,IF($B$252="NEM","*",$B$252),Generation!$C:$C,$H262)</f>
        <v>26770.809963200943</v>
      </c>
      <c r="AG262" s="5">
        <f>SUMIFS(Generation!AB:AB,Generation!$A:$A,Summary_CDP,Generation!$B:$B,IF($B$252="NEM","*",$B$252),Generation!$C:$C,$H262)-SUMIFS(Generation!$D:$D,Generation!$A:$A,Summary_CDP,Generation!$B:$B,IF($B$252="NEM","*",$B$252),Generation!$C:$C,$H262)</f>
        <v>29896.235474578789</v>
      </c>
      <c r="AH262" s="5">
        <f>SUMIFS(Generation!AC:AC,Generation!$A:$A,Summary_CDP,Generation!$B:$B,IF($B$252="NEM","*",$B$252),Generation!$C:$C,$H262)-SUMIFS(Generation!$D:$D,Generation!$A:$A,Summary_CDP,Generation!$B:$B,IF($B$252="NEM","*",$B$252),Generation!$C:$C,$H262)</f>
        <v>33712.221246790017</v>
      </c>
      <c r="AI262" s="5">
        <f>SUMIFS(Generation!AD:AD,Generation!$A:$A,Summary_CDP,Generation!$B:$B,IF($B$252="NEM","*",$B$252),Generation!$C:$C,$H262)-SUMIFS(Generation!$D:$D,Generation!$A:$A,Summary_CDP,Generation!$B:$B,IF($B$252="NEM","*",$B$252),Generation!$C:$C,$H262)</f>
        <v>39612.941449222089</v>
      </c>
      <c r="AJ262" s="5">
        <f>SUMIFS(Generation!AE:AE,Generation!$A:$A,Summary_CDP,Generation!$B:$B,IF($B$252="NEM","*",$B$252),Generation!$C:$C,$H262)-SUMIFS(Generation!$D:$D,Generation!$A:$A,Summary_CDP,Generation!$B:$B,IF($B$252="NEM","*",$B$252),Generation!$C:$C,$H262)</f>
        <v>43247.617071376175</v>
      </c>
    </row>
    <row r="263" spans="8:36" ht="15" customHeight="1">
      <c r="H263" s="9" t="s">
        <v>138</v>
      </c>
      <c r="I263" s="5">
        <f>SUMIFS(Generation!D:D,Generation!$A:$A,Summary_CDP,Generation!$B:$B,IF($B$252="NEM","*",$B$252),Generation!$C:$C,$H263)-SUMIFS(Generation!$D:$D,Generation!$A:$A,Summary_CDP,Generation!$B:$B,IF($B$252="NEM","*",$B$252),Generation!$C:$C,$H263)</f>
        <v>0</v>
      </c>
      <c r="J263" s="5">
        <f>SUMIFS(Generation!E:E,Generation!$A:$A,Summary_CDP,Generation!$B:$B,IF($B$252="NEM","*",$B$252),Generation!$C:$C,$H263)-SUMIFS(Generation!$D:$D,Generation!$A:$A,Summary_CDP,Generation!$B:$B,IF($B$252="NEM","*",$B$252),Generation!$C:$C,$H263)</f>
        <v>121.46475560829006</v>
      </c>
      <c r="K263" s="5">
        <f>SUMIFS(Generation!F:F,Generation!$A:$A,Summary_CDP,Generation!$B:$B,IF($B$252="NEM","*",$B$252),Generation!$C:$C,$H263)-SUMIFS(Generation!$D:$D,Generation!$A:$A,Summary_CDP,Generation!$B:$B,IF($B$252="NEM","*",$B$252),Generation!$C:$C,$H263)</f>
        <v>188.63832814429495</v>
      </c>
      <c r="L263" s="5">
        <f>SUMIFS(Generation!G:G,Generation!$A:$A,Summary_CDP,Generation!$B:$B,IF($B$252="NEM","*",$B$252),Generation!$C:$C,$H263)-SUMIFS(Generation!$D:$D,Generation!$A:$A,Summary_CDP,Generation!$B:$B,IF($B$252="NEM","*",$B$252),Generation!$C:$C,$H263)</f>
        <v>357.53463253175494</v>
      </c>
      <c r="M263" s="5">
        <f>SUMIFS(Generation!H:H,Generation!$A:$A,Summary_CDP,Generation!$B:$B,IF($B$252="NEM","*",$B$252),Generation!$C:$C,$H263)-SUMIFS(Generation!$D:$D,Generation!$A:$A,Summary_CDP,Generation!$B:$B,IF($B$252="NEM","*",$B$252),Generation!$C:$C,$H263)</f>
        <v>541.53139268734515</v>
      </c>
      <c r="N263" s="5">
        <f>SUMIFS(Generation!I:I,Generation!$A:$A,Summary_CDP,Generation!$B:$B,IF($B$252="NEM","*",$B$252),Generation!$C:$C,$H263)-SUMIFS(Generation!$D:$D,Generation!$A:$A,Summary_CDP,Generation!$B:$B,IF($B$252="NEM","*",$B$252),Generation!$C:$C,$H263)</f>
        <v>738.21605977578542</v>
      </c>
      <c r="O263" s="5">
        <f>SUMIFS(Generation!J:J,Generation!$A:$A,Summary_CDP,Generation!$B:$B,IF($B$252="NEM","*",$B$252),Generation!$C:$C,$H263)-SUMIFS(Generation!$D:$D,Generation!$A:$A,Summary_CDP,Generation!$B:$B,IF($B$252="NEM","*",$B$252),Generation!$C:$C,$H263)</f>
        <v>1112.09440002624</v>
      </c>
      <c r="P263" s="5">
        <f>SUMIFS(Generation!K:K,Generation!$A:$A,Summary_CDP,Generation!$B:$B,IF($B$252="NEM","*",$B$252),Generation!$C:$C,$H263)-SUMIFS(Generation!$D:$D,Generation!$A:$A,Summary_CDP,Generation!$B:$B,IF($B$252="NEM","*",$B$252),Generation!$C:$C,$H263)</f>
        <v>1273.2097135664151</v>
      </c>
      <c r="Q263" s="5">
        <f>SUMIFS(Generation!L:L,Generation!$A:$A,Summary_CDP,Generation!$B:$B,IF($B$252="NEM","*",$B$252),Generation!$C:$C,$H263)-SUMIFS(Generation!$D:$D,Generation!$A:$A,Summary_CDP,Generation!$B:$B,IF($B$252="NEM","*",$B$252),Generation!$C:$C,$H263)</f>
        <v>1677.2130949070961</v>
      </c>
      <c r="R263" s="5">
        <f>SUMIFS(Generation!M:M,Generation!$A:$A,Summary_CDP,Generation!$B:$B,IF($B$252="NEM","*",$B$252),Generation!$C:$C,$H263)-SUMIFS(Generation!$D:$D,Generation!$A:$A,Summary_CDP,Generation!$B:$B,IF($B$252="NEM","*",$B$252),Generation!$C:$C,$H263)</f>
        <v>1769.0373193794201</v>
      </c>
      <c r="S263" s="5">
        <f>SUMIFS(Generation!N:N,Generation!$A:$A,Summary_CDP,Generation!$B:$B,IF($B$252="NEM","*",$B$252),Generation!$C:$C,$H263)-SUMIFS(Generation!$D:$D,Generation!$A:$A,Summary_CDP,Generation!$B:$B,IF($B$252="NEM","*",$B$252),Generation!$C:$C,$H263)</f>
        <v>2072.596381419185</v>
      </c>
      <c r="T263" s="5">
        <f>SUMIFS(Generation!O:O,Generation!$A:$A,Summary_CDP,Generation!$B:$B,IF($B$252="NEM","*",$B$252),Generation!$C:$C,$H263)-SUMIFS(Generation!$D:$D,Generation!$A:$A,Summary_CDP,Generation!$B:$B,IF($B$252="NEM","*",$B$252),Generation!$C:$C,$H263)</f>
        <v>2855.0498941139708</v>
      </c>
      <c r="U263" s="5">
        <f>SUMIFS(Generation!P:P,Generation!$A:$A,Summary_CDP,Generation!$B:$B,IF($B$252="NEM","*",$B$252),Generation!$C:$C,$H263)-SUMIFS(Generation!$D:$D,Generation!$A:$A,Summary_CDP,Generation!$B:$B,IF($B$252="NEM","*",$B$252),Generation!$C:$C,$H263)</f>
        <v>3447.3361372000199</v>
      </c>
      <c r="V263" s="5">
        <f>SUMIFS(Generation!Q:Q,Generation!$A:$A,Summary_CDP,Generation!$B:$B,IF($B$252="NEM","*",$B$252),Generation!$C:$C,$H263)-SUMIFS(Generation!$D:$D,Generation!$A:$A,Summary_CDP,Generation!$B:$B,IF($B$252="NEM","*",$B$252),Generation!$C:$C,$H263)</f>
        <v>4198.8710064327497</v>
      </c>
      <c r="W263" s="5">
        <f>SUMIFS(Generation!R:R,Generation!$A:$A,Summary_CDP,Generation!$B:$B,IF($B$252="NEM","*",$B$252),Generation!$C:$C,$H263)-SUMIFS(Generation!$D:$D,Generation!$A:$A,Summary_CDP,Generation!$B:$B,IF($B$252="NEM","*",$B$252),Generation!$C:$C,$H263)</f>
        <v>5123.0808295984225</v>
      </c>
      <c r="X263" s="5">
        <f>SUMIFS(Generation!S:S,Generation!$A:$A,Summary_CDP,Generation!$B:$B,IF($B$252="NEM","*",$B$252),Generation!$C:$C,$H263)-SUMIFS(Generation!$D:$D,Generation!$A:$A,Summary_CDP,Generation!$B:$B,IF($B$252="NEM","*",$B$252),Generation!$C:$C,$H263)</f>
        <v>6283.7521275572708</v>
      </c>
      <c r="Y263" s="5">
        <f>SUMIFS(Generation!T:T,Generation!$A:$A,Summary_CDP,Generation!$B:$B,IF($B$252="NEM","*",$B$252),Generation!$C:$C,$H263)-SUMIFS(Generation!$D:$D,Generation!$A:$A,Summary_CDP,Generation!$B:$B,IF($B$252="NEM","*",$B$252),Generation!$C:$C,$H263)</f>
        <v>6612.4953143833945</v>
      </c>
      <c r="Z263" s="5">
        <f>SUMIFS(Generation!U:U,Generation!$A:$A,Summary_CDP,Generation!$B:$B,IF($B$252="NEM","*",$B$252),Generation!$C:$C,$H263)-SUMIFS(Generation!$D:$D,Generation!$A:$A,Summary_CDP,Generation!$B:$B,IF($B$252="NEM","*",$B$252),Generation!$C:$C,$H263)</f>
        <v>7325.5614311096442</v>
      </c>
      <c r="AA263" s="5">
        <f>SUMIFS(Generation!V:V,Generation!$A:$A,Summary_CDP,Generation!$B:$B,IF($B$252="NEM","*",$B$252),Generation!$C:$C,$H263)-SUMIFS(Generation!$D:$D,Generation!$A:$A,Summary_CDP,Generation!$B:$B,IF($B$252="NEM","*",$B$252),Generation!$C:$C,$H263)</f>
        <v>8621.1552760213526</v>
      </c>
      <c r="AB263" s="5">
        <f>SUMIFS(Generation!W:W,Generation!$A:$A,Summary_CDP,Generation!$B:$B,IF($B$252="NEM","*",$B$252),Generation!$C:$C,$H263)-SUMIFS(Generation!$D:$D,Generation!$A:$A,Summary_CDP,Generation!$B:$B,IF($B$252="NEM","*",$B$252),Generation!$C:$C,$H263)</f>
        <v>9970.522880895709</v>
      </c>
      <c r="AC263" s="5">
        <f>SUMIFS(Generation!X:X,Generation!$A:$A,Summary_CDP,Generation!$B:$B,IF($B$252="NEM","*",$B$252),Generation!$C:$C,$H263)-SUMIFS(Generation!$D:$D,Generation!$A:$A,Summary_CDP,Generation!$B:$B,IF($B$252="NEM","*",$B$252),Generation!$C:$C,$H263)</f>
        <v>10167.232982145881</v>
      </c>
      <c r="AD263" s="5">
        <f>SUMIFS(Generation!Y:Y,Generation!$A:$A,Summary_CDP,Generation!$B:$B,IF($B$252="NEM","*",$B$252),Generation!$C:$C,$H263)-SUMIFS(Generation!$D:$D,Generation!$A:$A,Summary_CDP,Generation!$B:$B,IF($B$252="NEM","*",$B$252),Generation!$C:$C,$H263)</f>
        <v>11354.453510642157</v>
      </c>
      <c r="AE263" s="5">
        <f>SUMIFS(Generation!Z:Z,Generation!$A:$A,Summary_CDP,Generation!$B:$B,IF($B$252="NEM","*",$B$252),Generation!$C:$C,$H263)-SUMIFS(Generation!$D:$D,Generation!$A:$A,Summary_CDP,Generation!$B:$B,IF($B$252="NEM","*",$B$252),Generation!$C:$C,$H263)</f>
        <v>13827.170507831277</v>
      </c>
      <c r="AF263" s="5">
        <f>SUMIFS(Generation!AA:AA,Generation!$A:$A,Summary_CDP,Generation!$B:$B,IF($B$252="NEM","*",$B$252),Generation!$C:$C,$H263)-SUMIFS(Generation!$D:$D,Generation!$A:$A,Summary_CDP,Generation!$B:$B,IF($B$252="NEM","*",$B$252),Generation!$C:$C,$H263)</f>
        <v>15855.06768557941</v>
      </c>
      <c r="AG263" s="5">
        <f>SUMIFS(Generation!AB:AB,Generation!$A:$A,Summary_CDP,Generation!$B:$B,IF($B$252="NEM","*",$B$252),Generation!$C:$C,$H263)-SUMIFS(Generation!$D:$D,Generation!$A:$A,Summary_CDP,Generation!$B:$B,IF($B$252="NEM","*",$B$252),Generation!$C:$C,$H263)</f>
        <v>17951.355220432488</v>
      </c>
      <c r="AH263" s="5">
        <f>SUMIFS(Generation!AC:AC,Generation!$A:$A,Summary_CDP,Generation!$B:$B,IF($B$252="NEM","*",$B$252),Generation!$C:$C,$H263)-SUMIFS(Generation!$D:$D,Generation!$A:$A,Summary_CDP,Generation!$B:$B,IF($B$252="NEM","*",$B$252),Generation!$C:$C,$H263)</f>
        <v>19329.760682579967</v>
      </c>
      <c r="AI263" s="5">
        <f>SUMIFS(Generation!AD:AD,Generation!$A:$A,Summary_CDP,Generation!$B:$B,IF($B$252="NEM","*",$B$252),Generation!$C:$C,$H263)-SUMIFS(Generation!$D:$D,Generation!$A:$A,Summary_CDP,Generation!$B:$B,IF($B$252="NEM","*",$B$252),Generation!$C:$C,$H263)</f>
        <v>20645.35025040825</v>
      </c>
      <c r="AJ263" s="5">
        <f>SUMIFS(Generation!AE:AE,Generation!$A:$A,Summary_CDP,Generation!$B:$B,IF($B$252="NEM","*",$B$252),Generation!$C:$C,$H263)-SUMIFS(Generation!$D:$D,Generation!$A:$A,Summary_CDP,Generation!$B:$B,IF($B$252="NEM","*",$B$252),Generation!$C:$C,$H263)</f>
        <v>21600.262279658346</v>
      </c>
    </row>
    <row r="264" spans="8:36" ht="15" customHeight="1">
      <c r="H264" s="9" t="s">
        <v>139</v>
      </c>
      <c r="I264" s="5">
        <f>SUMIFS(Generation!D:D,Generation!$A:$A,Summary_CDP,Generation!$B:$B,IF($B$252="NEM","*",$B$252),Generation!$C:$C,$H264)-SUMIFS(Generation!$D:$D,Generation!$A:$A,Summary_CDP,Generation!$B:$B,IF($B$252="NEM","*",$B$252),Generation!$C:$C,$H264)</f>
        <v>0</v>
      </c>
      <c r="J264" s="5">
        <f>SUMIFS(Generation!E:E,Generation!$A:$A,Summary_CDP,Generation!$B:$B,IF($B$252="NEM","*",$B$252),Generation!$C:$C,$H264)-SUMIFS(Generation!$D:$D,Generation!$A:$A,Summary_CDP,Generation!$B:$B,IF($B$252="NEM","*",$B$252),Generation!$C:$C,$H264)</f>
        <v>82.783179780233013</v>
      </c>
      <c r="K264" s="5">
        <f>SUMIFS(Generation!F:F,Generation!$A:$A,Summary_CDP,Generation!$B:$B,IF($B$252="NEM","*",$B$252),Generation!$C:$C,$H264)-SUMIFS(Generation!$D:$D,Generation!$A:$A,Summary_CDP,Generation!$B:$B,IF($B$252="NEM","*",$B$252),Generation!$C:$C,$H264)</f>
        <v>187.32415480696562</v>
      </c>
      <c r="L264" s="5">
        <f>SUMIFS(Generation!G:G,Generation!$A:$A,Summary_CDP,Generation!$B:$B,IF($B$252="NEM","*",$B$252),Generation!$C:$C,$H264)-SUMIFS(Generation!$D:$D,Generation!$A:$A,Summary_CDP,Generation!$B:$B,IF($B$252="NEM","*",$B$252),Generation!$C:$C,$H264)</f>
        <v>315.34792715280446</v>
      </c>
      <c r="M264" s="5">
        <f>SUMIFS(Generation!H:H,Generation!$A:$A,Summary_CDP,Generation!$B:$B,IF($B$252="NEM","*",$B$252),Generation!$C:$C,$H264)-SUMIFS(Generation!$D:$D,Generation!$A:$A,Summary_CDP,Generation!$B:$B,IF($B$252="NEM","*",$B$252),Generation!$C:$C,$H264)</f>
        <v>456.82018676644998</v>
      </c>
      <c r="N264" s="5">
        <f>SUMIFS(Generation!I:I,Generation!$A:$A,Summary_CDP,Generation!$B:$B,IF($B$252="NEM","*",$B$252),Generation!$C:$C,$H264)-SUMIFS(Generation!$D:$D,Generation!$A:$A,Summary_CDP,Generation!$B:$B,IF($B$252="NEM","*",$B$252),Generation!$C:$C,$H264)</f>
        <v>589.47030109227808</v>
      </c>
      <c r="O264" s="5">
        <f>SUMIFS(Generation!J:J,Generation!$A:$A,Summary_CDP,Generation!$B:$B,IF($B$252="NEM","*",$B$252),Generation!$C:$C,$H264)-SUMIFS(Generation!$D:$D,Generation!$A:$A,Summary_CDP,Generation!$B:$B,IF($B$252="NEM","*",$B$252),Generation!$C:$C,$H264)</f>
        <v>737.76906458394251</v>
      </c>
      <c r="P264" s="5">
        <f>SUMIFS(Generation!K:K,Generation!$A:$A,Summary_CDP,Generation!$B:$B,IF($B$252="NEM","*",$B$252),Generation!$C:$C,$H264)-SUMIFS(Generation!$D:$D,Generation!$A:$A,Summary_CDP,Generation!$B:$B,IF($B$252="NEM","*",$B$252),Generation!$C:$C,$H264)</f>
        <v>900.5094874971428</v>
      </c>
      <c r="Q264" s="5">
        <f>SUMIFS(Generation!L:L,Generation!$A:$A,Summary_CDP,Generation!$B:$B,IF($B$252="NEM","*",$B$252),Generation!$C:$C,$H264)-SUMIFS(Generation!$D:$D,Generation!$A:$A,Summary_CDP,Generation!$B:$B,IF($B$252="NEM","*",$B$252),Generation!$C:$C,$H264)</f>
        <v>1102.5061589122356</v>
      </c>
      <c r="R264" s="5">
        <f>SUMIFS(Generation!M:M,Generation!$A:$A,Summary_CDP,Generation!$B:$B,IF($B$252="NEM","*",$B$252),Generation!$C:$C,$H264)-SUMIFS(Generation!$D:$D,Generation!$A:$A,Summary_CDP,Generation!$B:$B,IF($B$252="NEM","*",$B$252),Generation!$C:$C,$H264)</f>
        <v>1342.3279911373288</v>
      </c>
      <c r="S264" s="5">
        <f>SUMIFS(Generation!N:N,Generation!$A:$A,Summary_CDP,Generation!$B:$B,IF($B$252="NEM","*",$B$252),Generation!$C:$C,$H264)-SUMIFS(Generation!$D:$D,Generation!$A:$A,Summary_CDP,Generation!$B:$B,IF($B$252="NEM","*",$B$252),Generation!$C:$C,$H264)</f>
        <v>1605.6847010945198</v>
      </c>
      <c r="T264" s="5">
        <f>SUMIFS(Generation!O:O,Generation!$A:$A,Summary_CDP,Generation!$B:$B,IF($B$252="NEM","*",$B$252),Generation!$C:$C,$H264)-SUMIFS(Generation!$D:$D,Generation!$A:$A,Summary_CDP,Generation!$B:$B,IF($B$252="NEM","*",$B$252),Generation!$C:$C,$H264)</f>
        <v>1869.9805937985846</v>
      </c>
      <c r="U264" s="5">
        <f>SUMIFS(Generation!P:P,Generation!$A:$A,Summary_CDP,Generation!$B:$B,IF($B$252="NEM","*",$B$252),Generation!$C:$C,$H264)-SUMIFS(Generation!$D:$D,Generation!$A:$A,Summary_CDP,Generation!$B:$B,IF($B$252="NEM","*",$B$252),Generation!$C:$C,$H264)</f>
        <v>2148.9577418819945</v>
      </c>
      <c r="V264" s="5">
        <f>SUMIFS(Generation!Q:Q,Generation!$A:$A,Summary_CDP,Generation!$B:$B,IF($B$252="NEM","*",$B$252),Generation!$C:$C,$H264)-SUMIFS(Generation!$D:$D,Generation!$A:$A,Summary_CDP,Generation!$B:$B,IF($B$252="NEM","*",$B$252),Generation!$C:$C,$H264)</f>
        <v>2382.2991581705701</v>
      </c>
      <c r="W264" s="5">
        <f>SUMIFS(Generation!R:R,Generation!$A:$A,Summary_CDP,Generation!$B:$B,IF($B$252="NEM","*",$B$252),Generation!$C:$C,$H264)-SUMIFS(Generation!$D:$D,Generation!$A:$A,Summary_CDP,Generation!$B:$B,IF($B$252="NEM","*",$B$252),Generation!$C:$C,$H264)</f>
        <v>2632.2496403180512</v>
      </c>
      <c r="X264" s="5">
        <f>SUMIFS(Generation!S:S,Generation!$A:$A,Summary_CDP,Generation!$B:$B,IF($B$252="NEM","*",$B$252),Generation!$C:$C,$H264)-SUMIFS(Generation!$D:$D,Generation!$A:$A,Summary_CDP,Generation!$B:$B,IF($B$252="NEM","*",$B$252),Generation!$C:$C,$H264)</f>
        <v>2847.8207390503576</v>
      </c>
      <c r="Y264" s="5">
        <f>SUMIFS(Generation!T:T,Generation!$A:$A,Summary_CDP,Generation!$B:$B,IF($B$252="NEM","*",$B$252),Generation!$C:$C,$H264)-SUMIFS(Generation!$D:$D,Generation!$A:$A,Summary_CDP,Generation!$B:$B,IF($B$252="NEM","*",$B$252),Generation!$C:$C,$H264)</f>
        <v>3059.9412542236696</v>
      </c>
      <c r="Z264" s="5">
        <f>SUMIFS(Generation!U:U,Generation!$A:$A,Summary_CDP,Generation!$B:$B,IF($B$252="NEM","*",$B$252),Generation!$C:$C,$H264)-SUMIFS(Generation!$D:$D,Generation!$A:$A,Summary_CDP,Generation!$B:$B,IF($B$252="NEM","*",$B$252),Generation!$C:$C,$H264)</f>
        <v>3195.6870149706001</v>
      </c>
      <c r="AA264" s="5">
        <f>SUMIFS(Generation!V:V,Generation!$A:$A,Summary_CDP,Generation!$B:$B,IF($B$252="NEM","*",$B$252),Generation!$C:$C,$H264)-SUMIFS(Generation!$D:$D,Generation!$A:$A,Summary_CDP,Generation!$B:$B,IF($B$252="NEM","*",$B$252),Generation!$C:$C,$H264)</f>
        <v>3343.185907523316</v>
      </c>
      <c r="AB264" s="5">
        <f>SUMIFS(Generation!W:W,Generation!$A:$A,Summary_CDP,Generation!$B:$B,IF($B$252="NEM","*",$B$252),Generation!$C:$C,$H264)-SUMIFS(Generation!$D:$D,Generation!$A:$A,Summary_CDP,Generation!$B:$B,IF($B$252="NEM","*",$B$252),Generation!$C:$C,$H264)</f>
        <v>3456.1248950799991</v>
      </c>
      <c r="AC264" s="5">
        <f>SUMIFS(Generation!X:X,Generation!$A:$A,Summary_CDP,Generation!$B:$B,IF($B$252="NEM","*",$B$252),Generation!$C:$C,$H264)-SUMIFS(Generation!$D:$D,Generation!$A:$A,Summary_CDP,Generation!$B:$B,IF($B$252="NEM","*",$B$252),Generation!$C:$C,$H264)</f>
        <v>3552.4704972665086</v>
      </c>
      <c r="AD264" s="5">
        <f>SUMIFS(Generation!Y:Y,Generation!$A:$A,Summary_CDP,Generation!$B:$B,IF($B$252="NEM","*",$B$252),Generation!$C:$C,$H264)-SUMIFS(Generation!$D:$D,Generation!$A:$A,Summary_CDP,Generation!$B:$B,IF($B$252="NEM","*",$B$252),Generation!$C:$C,$H264)</f>
        <v>3593.8956893302147</v>
      </c>
      <c r="AE264" s="5">
        <f>SUMIFS(Generation!Z:Z,Generation!$A:$A,Summary_CDP,Generation!$B:$B,IF($B$252="NEM","*",$B$252),Generation!$C:$C,$H264)-SUMIFS(Generation!$D:$D,Generation!$A:$A,Summary_CDP,Generation!$B:$B,IF($B$252="NEM","*",$B$252),Generation!$C:$C,$H264)</f>
        <v>3624.2722392451706</v>
      </c>
      <c r="AF264" s="5">
        <f>SUMIFS(Generation!AA:AA,Generation!$A:$A,Summary_CDP,Generation!$B:$B,IF($B$252="NEM","*",$B$252),Generation!$C:$C,$H264)-SUMIFS(Generation!$D:$D,Generation!$A:$A,Summary_CDP,Generation!$B:$B,IF($B$252="NEM","*",$B$252),Generation!$C:$C,$H264)</f>
        <v>3659.5931611469905</v>
      </c>
      <c r="AG264" s="5">
        <f>SUMIFS(Generation!AB:AB,Generation!$A:$A,Summary_CDP,Generation!$B:$B,IF($B$252="NEM","*",$B$252),Generation!$C:$C,$H264)-SUMIFS(Generation!$D:$D,Generation!$A:$A,Summary_CDP,Generation!$B:$B,IF($B$252="NEM","*",$B$252),Generation!$C:$C,$H264)</f>
        <v>3661.9794138614234</v>
      </c>
      <c r="AH264" s="5">
        <f>SUMIFS(Generation!AC:AC,Generation!$A:$A,Summary_CDP,Generation!$B:$B,IF($B$252="NEM","*",$B$252),Generation!$C:$C,$H264)-SUMIFS(Generation!$D:$D,Generation!$A:$A,Summary_CDP,Generation!$B:$B,IF($B$252="NEM","*",$B$252),Generation!$C:$C,$H264)</f>
        <v>3636.6851891944116</v>
      </c>
      <c r="AI264" s="5">
        <f>SUMIFS(Generation!AD:AD,Generation!$A:$A,Summary_CDP,Generation!$B:$B,IF($B$252="NEM","*",$B$252),Generation!$C:$C,$H264)-SUMIFS(Generation!$D:$D,Generation!$A:$A,Summary_CDP,Generation!$B:$B,IF($B$252="NEM","*",$B$252),Generation!$C:$C,$H264)</f>
        <v>3600.2806195936137</v>
      </c>
      <c r="AJ264" s="5">
        <f>SUMIFS(Generation!AE:AE,Generation!$A:$A,Summary_CDP,Generation!$B:$B,IF($B$252="NEM","*",$B$252),Generation!$C:$C,$H264)-SUMIFS(Generation!$D:$D,Generation!$A:$A,Summary_CDP,Generation!$B:$B,IF($B$252="NEM","*",$B$252),Generation!$C:$C,$H264)</f>
        <v>3674.4279314917694</v>
      </c>
    </row>
    <row r="265" spans="8:36" ht="15" customHeight="1">
      <c r="H265" s="9" t="s">
        <v>140</v>
      </c>
      <c r="I265" s="5">
        <f>SUMIFS(Generation!D:D,Generation!$A:$A,Summary_CDP,Generation!$B:$B,IF($B$252="NEM","*",$B$252),Generation!$C:$C,$H265)-SUMIFS(Generation!$D:$D,Generation!$A:$A,Summary_CDP,Generation!$B:$B,IF($B$252="NEM","*",$B$252),Generation!$C:$C,$H265)</f>
        <v>0</v>
      </c>
      <c r="J265" s="5">
        <f>SUMIFS(Generation!E:E,Generation!$A:$A,Summary_CDP,Generation!$B:$B,IF($B$252="NEM","*",$B$252),Generation!$C:$C,$H265)-SUMIFS(Generation!$D:$D,Generation!$A:$A,Summary_CDP,Generation!$B:$B,IF($B$252="NEM","*",$B$252),Generation!$C:$C,$H265)</f>
        <v>0</v>
      </c>
      <c r="K265" s="5">
        <f>SUMIFS(Generation!F:F,Generation!$A:$A,Summary_CDP,Generation!$B:$B,IF($B$252="NEM","*",$B$252),Generation!$C:$C,$H265)-SUMIFS(Generation!$D:$D,Generation!$A:$A,Summary_CDP,Generation!$B:$B,IF($B$252="NEM","*",$B$252),Generation!$C:$C,$H265)</f>
        <v>0</v>
      </c>
      <c r="L265" s="5">
        <f>SUMIFS(Generation!G:G,Generation!$A:$A,Summary_CDP,Generation!$B:$B,IF($B$252="NEM","*",$B$252),Generation!$C:$C,$H265)-SUMIFS(Generation!$D:$D,Generation!$A:$A,Summary_CDP,Generation!$B:$B,IF($B$252="NEM","*",$B$252),Generation!$C:$C,$H265)</f>
        <v>0</v>
      </c>
      <c r="M265" s="5">
        <f>SUMIFS(Generation!H:H,Generation!$A:$A,Summary_CDP,Generation!$B:$B,IF($B$252="NEM","*",$B$252),Generation!$C:$C,$H265)-SUMIFS(Generation!$D:$D,Generation!$A:$A,Summary_CDP,Generation!$B:$B,IF($B$252="NEM","*",$B$252),Generation!$C:$C,$H265)</f>
        <v>0</v>
      </c>
      <c r="N265" s="5">
        <f>SUMIFS(Generation!I:I,Generation!$A:$A,Summary_CDP,Generation!$B:$B,IF($B$252="NEM","*",$B$252),Generation!$C:$C,$H265)-SUMIFS(Generation!$D:$D,Generation!$A:$A,Summary_CDP,Generation!$B:$B,IF($B$252="NEM","*",$B$252),Generation!$C:$C,$H265)</f>
        <v>0</v>
      </c>
      <c r="O265" s="5">
        <f>SUMIFS(Generation!J:J,Generation!$A:$A,Summary_CDP,Generation!$B:$B,IF($B$252="NEM","*",$B$252),Generation!$C:$C,$H265)-SUMIFS(Generation!$D:$D,Generation!$A:$A,Summary_CDP,Generation!$B:$B,IF($B$252="NEM","*",$B$252),Generation!$C:$C,$H265)</f>
        <v>0</v>
      </c>
      <c r="P265" s="5">
        <f>SUMIFS(Generation!K:K,Generation!$A:$A,Summary_CDP,Generation!$B:$B,IF($B$252="NEM","*",$B$252),Generation!$C:$C,$H265)-SUMIFS(Generation!$D:$D,Generation!$A:$A,Summary_CDP,Generation!$B:$B,IF($B$252="NEM","*",$B$252),Generation!$C:$C,$H265)</f>
        <v>0</v>
      </c>
      <c r="Q265" s="5">
        <f>SUMIFS(Generation!L:L,Generation!$A:$A,Summary_CDP,Generation!$B:$B,IF($B$252="NEM","*",$B$252),Generation!$C:$C,$H265)-SUMIFS(Generation!$D:$D,Generation!$A:$A,Summary_CDP,Generation!$B:$B,IF($B$252="NEM","*",$B$252),Generation!$C:$C,$H265)</f>
        <v>0</v>
      </c>
      <c r="R265" s="5">
        <f>SUMIFS(Generation!M:M,Generation!$A:$A,Summary_CDP,Generation!$B:$B,IF($B$252="NEM","*",$B$252),Generation!$C:$C,$H265)-SUMIFS(Generation!$D:$D,Generation!$A:$A,Summary_CDP,Generation!$B:$B,IF($B$252="NEM","*",$B$252),Generation!$C:$C,$H265)</f>
        <v>0</v>
      </c>
      <c r="S265" s="5">
        <f>SUMIFS(Generation!N:N,Generation!$A:$A,Summary_CDP,Generation!$B:$B,IF($B$252="NEM","*",$B$252),Generation!$C:$C,$H265)-SUMIFS(Generation!$D:$D,Generation!$A:$A,Summary_CDP,Generation!$B:$B,IF($B$252="NEM","*",$B$252),Generation!$C:$C,$H265)</f>
        <v>0</v>
      </c>
      <c r="T265" s="5">
        <f>SUMIFS(Generation!O:O,Generation!$A:$A,Summary_CDP,Generation!$B:$B,IF($B$252="NEM","*",$B$252),Generation!$C:$C,$H265)-SUMIFS(Generation!$D:$D,Generation!$A:$A,Summary_CDP,Generation!$B:$B,IF($B$252="NEM","*",$B$252),Generation!$C:$C,$H265)</f>
        <v>0</v>
      </c>
      <c r="U265" s="5">
        <f>SUMIFS(Generation!P:P,Generation!$A:$A,Summary_CDP,Generation!$B:$B,IF($B$252="NEM","*",$B$252),Generation!$C:$C,$H265)-SUMIFS(Generation!$D:$D,Generation!$A:$A,Summary_CDP,Generation!$B:$B,IF($B$252="NEM","*",$B$252),Generation!$C:$C,$H265)</f>
        <v>0</v>
      </c>
      <c r="V265" s="5">
        <f>SUMIFS(Generation!Q:Q,Generation!$A:$A,Summary_CDP,Generation!$B:$B,IF($B$252="NEM","*",$B$252),Generation!$C:$C,$H265)-SUMIFS(Generation!$D:$D,Generation!$A:$A,Summary_CDP,Generation!$B:$B,IF($B$252="NEM","*",$B$252),Generation!$C:$C,$H265)</f>
        <v>0</v>
      </c>
      <c r="W265" s="5">
        <f>SUMIFS(Generation!R:R,Generation!$A:$A,Summary_CDP,Generation!$B:$B,IF($B$252="NEM","*",$B$252),Generation!$C:$C,$H265)-SUMIFS(Generation!$D:$D,Generation!$A:$A,Summary_CDP,Generation!$B:$B,IF($B$252="NEM","*",$B$252),Generation!$C:$C,$H265)</f>
        <v>0</v>
      </c>
      <c r="X265" s="5">
        <f>SUMIFS(Generation!S:S,Generation!$A:$A,Summary_CDP,Generation!$B:$B,IF($B$252="NEM","*",$B$252),Generation!$C:$C,$H265)-SUMIFS(Generation!$D:$D,Generation!$A:$A,Summary_CDP,Generation!$B:$B,IF($B$252="NEM","*",$B$252),Generation!$C:$C,$H265)</f>
        <v>0</v>
      </c>
      <c r="Y265" s="5">
        <f>SUMIFS(Generation!T:T,Generation!$A:$A,Summary_CDP,Generation!$B:$B,IF($B$252="NEM","*",$B$252),Generation!$C:$C,$H265)-SUMIFS(Generation!$D:$D,Generation!$A:$A,Summary_CDP,Generation!$B:$B,IF($B$252="NEM","*",$B$252),Generation!$C:$C,$H265)</f>
        <v>0</v>
      </c>
      <c r="Z265" s="5">
        <f>SUMIFS(Generation!U:U,Generation!$A:$A,Summary_CDP,Generation!$B:$B,IF($B$252="NEM","*",$B$252),Generation!$C:$C,$H265)-SUMIFS(Generation!$D:$D,Generation!$A:$A,Summary_CDP,Generation!$B:$B,IF($B$252="NEM","*",$B$252),Generation!$C:$C,$H265)</f>
        <v>0</v>
      </c>
      <c r="AA265" s="5">
        <f>SUMIFS(Generation!V:V,Generation!$A:$A,Summary_CDP,Generation!$B:$B,IF($B$252="NEM","*",$B$252),Generation!$C:$C,$H265)-SUMIFS(Generation!$D:$D,Generation!$A:$A,Summary_CDP,Generation!$B:$B,IF($B$252="NEM","*",$B$252),Generation!$C:$C,$H265)</f>
        <v>0</v>
      </c>
      <c r="AB265" s="5">
        <f>SUMIFS(Generation!W:W,Generation!$A:$A,Summary_CDP,Generation!$B:$B,IF($B$252="NEM","*",$B$252),Generation!$C:$C,$H265)-SUMIFS(Generation!$D:$D,Generation!$A:$A,Summary_CDP,Generation!$B:$B,IF($B$252="NEM","*",$B$252),Generation!$C:$C,$H265)</f>
        <v>0</v>
      </c>
      <c r="AC265" s="5">
        <f>SUMIFS(Generation!X:X,Generation!$A:$A,Summary_CDP,Generation!$B:$B,IF($B$252="NEM","*",$B$252),Generation!$C:$C,$H265)-SUMIFS(Generation!$D:$D,Generation!$A:$A,Summary_CDP,Generation!$B:$B,IF($B$252="NEM","*",$B$252),Generation!$C:$C,$H265)</f>
        <v>0</v>
      </c>
      <c r="AD265" s="5">
        <f>SUMIFS(Generation!Y:Y,Generation!$A:$A,Summary_CDP,Generation!$B:$B,IF($B$252="NEM","*",$B$252),Generation!$C:$C,$H265)-SUMIFS(Generation!$D:$D,Generation!$A:$A,Summary_CDP,Generation!$B:$B,IF($B$252="NEM","*",$B$252),Generation!$C:$C,$H265)</f>
        <v>0</v>
      </c>
      <c r="AE265" s="5">
        <f>SUMIFS(Generation!Z:Z,Generation!$A:$A,Summary_CDP,Generation!$B:$B,IF($B$252="NEM","*",$B$252),Generation!$C:$C,$H265)-SUMIFS(Generation!$D:$D,Generation!$A:$A,Summary_CDP,Generation!$B:$B,IF($B$252="NEM","*",$B$252),Generation!$C:$C,$H265)</f>
        <v>0</v>
      </c>
      <c r="AF265" s="5">
        <f>SUMIFS(Generation!AA:AA,Generation!$A:$A,Summary_CDP,Generation!$B:$B,IF($B$252="NEM","*",$B$252),Generation!$C:$C,$H265)-SUMIFS(Generation!$D:$D,Generation!$A:$A,Summary_CDP,Generation!$B:$B,IF($B$252="NEM","*",$B$252),Generation!$C:$C,$H265)</f>
        <v>0</v>
      </c>
      <c r="AG265" s="5">
        <f>SUMIFS(Generation!AB:AB,Generation!$A:$A,Summary_CDP,Generation!$B:$B,IF($B$252="NEM","*",$B$252),Generation!$C:$C,$H265)-SUMIFS(Generation!$D:$D,Generation!$A:$A,Summary_CDP,Generation!$B:$B,IF($B$252="NEM","*",$B$252),Generation!$C:$C,$H265)</f>
        <v>0</v>
      </c>
      <c r="AH265" s="5">
        <f>SUMIFS(Generation!AC:AC,Generation!$A:$A,Summary_CDP,Generation!$B:$B,IF($B$252="NEM","*",$B$252),Generation!$C:$C,$H265)-SUMIFS(Generation!$D:$D,Generation!$A:$A,Summary_CDP,Generation!$B:$B,IF($B$252="NEM","*",$B$252),Generation!$C:$C,$H265)</f>
        <v>0</v>
      </c>
      <c r="AI265" s="5">
        <f>SUMIFS(Generation!AD:AD,Generation!$A:$A,Summary_CDP,Generation!$B:$B,IF($B$252="NEM","*",$B$252),Generation!$C:$C,$H265)-SUMIFS(Generation!$D:$D,Generation!$A:$A,Summary_CDP,Generation!$B:$B,IF($B$252="NEM","*",$B$252),Generation!$C:$C,$H265)</f>
        <v>0</v>
      </c>
      <c r="AJ265" s="5">
        <f>SUMIFS(Generation!AE:AE,Generation!$A:$A,Summary_CDP,Generation!$B:$B,IF($B$252="NEM","*",$B$252),Generation!$C:$C,$H265)-SUMIFS(Generation!$D:$D,Generation!$A:$A,Summary_CDP,Generation!$B:$B,IF($B$252="NEM","*",$B$252),Generation!$C:$C,$H265)</f>
        <v>0</v>
      </c>
    </row>
    <row r="266" spans="8:36" ht="15" customHeight="1">
      <c r="H266" s="9" t="s">
        <v>141</v>
      </c>
      <c r="I266" s="5">
        <f>SUMIFS(Generation!D:D,Generation!$A:$A,Summary_CDP,Generation!$B:$B,IF($B$252="NEM","*",$B$252),Generation!$C:$C,$H266)-SUMIFS(Generation!$D:$D,Generation!$A:$A,Summary_CDP,Generation!$B:$B,IF($B$252="NEM","*",$B$252),Generation!$C:$C,$H266)</f>
        <v>0</v>
      </c>
      <c r="J266" s="5">
        <f>SUMIFS(Generation!E:E,Generation!$A:$A,Summary_CDP,Generation!$B:$B,IF($B$252="NEM","*",$B$252),Generation!$C:$C,$H266)-SUMIFS(Generation!$D:$D,Generation!$A:$A,Summary_CDP,Generation!$B:$B,IF($B$252="NEM","*",$B$252),Generation!$C:$C,$H266)</f>
        <v>0</v>
      </c>
      <c r="K266" s="5">
        <f>SUMIFS(Generation!F:F,Generation!$A:$A,Summary_CDP,Generation!$B:$B,IF($B$252="NEM","*",$B$252),Generation!$C:$C,$H266)-SUMIFS(Generation!$D:$D,Generation!$A:$A,Summary_CDP,Generation!$B:$B,IF($B$252="NEM","*",$B$252),Generation!$C:$C,$H266)</f>
        <v>0</v>
      </c>
      <c r="L266" s="5">
        <f>SUMIFS(Generation!G:G,Generation!$A:$A,Summary_CDP,Generation!$B:$B,IF($B$252="NEM","*",$B$252),Generation!$C:$C,$H266)-SUMIFS(Generation!$D:$D,Generation!$A:$A,Summary_CDP,Generation!$B:$B,IF($B$252="NEM","*",$B$252),Generation!$C:$C,$H266)</f>
        <v>0</v>
      </c>
      <c r="M266" s="5">
        <f>SUMIFS(Generation!H:H,Generation!$A:$A,Summary_CDP,Generation!$B:$B,IF($B$252="NEM","*",$B$252),Generation!$C:$C,$H266)-SUMIFS(Generation!$D:$D,Generation!$A:$A,Summary_CDP,Generation!$B:$B,IF($B$252="NEM","*",$B$252),Generation!$C:$C,$H266)</f>
        <v>0</v>
      </c>
      <c r="N266" s="5">
        <f>SUMIFS(Generation!I:I,Generation!$A:$A,Summary_CDP,Generation!$B:$B,IF($B$252="NEM","*",$B$252),Generation!$C:$C,$H266)-SUMIFS(Generation!$D:$D,Generation!$A:$A,Summary_CDP,Generation!$B:$B,IF($B$252="NEM","*",$B$252),Generation!$C:$C,$H266)</f>
        <v>0</v>
      </c>
      <c r="O266" s="5">
        <f>SUMIFS(Generation!J:J,Generation!$A:$A,Summary_CDP,Generation!$B:$B,IF($B$252="NEM","*",$B$252),Generation!$C:$C,$H266)-SUMIFS(Generation!$D:$D,Generation!$A:$A,Summary_CDP,Generation!$B:$B,IF($B$252="NEM","*",$B$252),Generation!$C:$C,$H266)</f>
        <v>0</v>
      </c>
      <c r="P266" s="5">
        <f>SUMIFS(Generation!K:K,Generation!$A:$A,Summary_CDP,Generation!$B:$B,IF($B$252="NEM","*",$B$252),Generation!$C:$C,$H266)-SUMIFS(Generation!$D:$D,Generation!$A:$A,Summary_CDP,Generation!$B:$B,IF($B$252="NEM","*",$B$252),Generation!$C:$C,$H266)</f>
        <v>0</v>
      </c>
      <c r="Q266" s="5">
        <f>SUMIFS(Generation!L:L,Generation!$A:$A,Summary_CDP,Generation!$B:$B,IF($B$252="NEM","*",$B$252),Generation!$C:$C,$H266)-SUMIFS(Generation!$D:$D,Generation!$A:$A,Summary_CDP,Generation!$B:$B,IF($B$252="NEM","*",$B$252),Generation!$C:$C,$H266)</f>
        <v>0</v>
      </c>
      <c r="R266" s="5">
        <f>SUMIFS(Generation!M:M,Generation!$A:$A,Summary_CDP,Generation!$B:$B,IF($B$252="NEM","*",$B$252),Generation!$C:$C,$H266)-SUMIFS(Generation!$D:$D,Generation!$A:$A,Summary_CDP,Generation!$B:$B,IF($B$252="NEM","*",$B$252),Generation!$C:$C,$H266)</f>
        <v>0</v>
      </c>
      <c r="S266" s="5">
        <f>SUMIFS(Generation!N:N,Generation!$A:$A,Summary_CDP,Generation!$B:$B,IF($B$252="NEM","*",$B$252),Generation!$C:$C,$H266)-SUMIFS(Generation!$D:$D,Generation!$A:$A,Summary_CDP,Generation!$B:$B,IF($B$252="NEM","*",$B$252),Generation!$C:$C,$H266)</f>
        <v>0</v>
      </c>
      <c r="T266" s="5">
        <f>SUMIFS(Generation!O:O,Generation!$A:$A,Summary_CDP,Generation!$B:$B,IF($B$252="NEM","*",$B$252),Generation!$C:$C,$H266)-SUMIFS(Generation!$D:$D,Generation!$A:$A,Summary_CDP,Generation!$B:$B,IF($B$252="NEM","*",$B$252),Generation!$C:$C,$H266)</f>
        <v>6.3256000000000005E-7</v>
      </c>
      <c r="U266" s="5">
        <f>SUMIFS(Generation!P:P,Generation!$A:$A,Summary_CDP,Generation!$B:$B,IF($B$252="NEM","*",$B$252),Generation!$C:$C,$H266)-SUMIFS(Generation!$D:$D,Generation!$A:$A,Summary_CDP,Generation!$B:$B,IF($B$252="NEM","*",$B$252),Generation!$C:$C,$H266)</f>
        <v>3.7258999999999998E-7</v>
      </c>
      <c r="V266" s="5">
        <f>SUMIFS(Generation!Q:Q,Generation!$A:$A,Summary_CDP,Generation!$B:$B,IF($B$252="NEM","*",$B$252),Generation!$C:$C,$H266)-SUMIFS(Generation!$D:$D,Generation!$A:$A,Summary_CDP,Generation!$B:$B,IF($B$252="NEM","*",$B$252),Generation!$C:$C,$H266)</f>
        <v>1.09139E-6</v>
      </c>
      <c r="W266" s="5">
        <f>SUMIFS(Generation!R:R,Generation!$A:$A,Summary_CDP,Generation!$B:$B,IF($B$252="NEM","*",$B$252),Generation!$C:$C,$H266)-SUMIFS(Generation!$D:$D,Generation!$A:$A,Summary_CDP,Generation!$B:$B,IF($B$252="NEM","*",$B$252),Generation!$C:$C,$H266)</f>
        <v>2.9982899999999999E-6</v>
      </c>
      <c r="X266" s="5">
        <f>SUMIFS(Generation!S:S,Generation!$A:$A,Summary_CDP,Generation!$B:$B,IF($B$252="NEM","*",$B$252),Generation!$C:$C,$H266)-SUMIFS(Generation!$D:$D,Generation!$A:$A,Summary_CDP,Generation!$B:$B,IF($B$252="NEM","*",$B$252),Generation!$C:$C,$H266)</f>
        <v>2.0409049999999989E-6</v>
      </c>
      <c r="Y266" s="5">
        <f>SUMIFS(Generation!T:T,Generation!$A:$A,Summary_CDP,Generation!$B:$B,IF($B$252="NEM","*",$B$252),Generation!$C:$C,$H266)-SUMIFS(Generation!$D:$D,Generation!$A:$A,Summary_CDP,Generation!$B:$B,IF($B$252="NEM","*",$B$252),Generation!$C:$C,$H266)</f>
        <v>2.573539999999999E-6</v>
      </c>
      <c r="Z266" s="5">
        <f>SUMIFS(Generation!U:U,Generation!$A:$A,Summary_CDP,Generation!$B:$B,IF($B$252="NEM","*",$B$252),Generation!$C:$C,$H266)-SUMIFS(Generation!$D:$D,Generation!$A:$A,Summary_CDP,Generation!$B:$B,IF($B$252="NEM","*",$B$252),Generation!$C:$C,$H266)</f>
        <v>2.7354000000000009E-6</v>
      </c>
      <c r="AA266" s="5">
        <f>SUMIFS(Generation!V:V,Generation!$A:$A,Summary_CDP,Generation!$B:$B,IF($B$252="NEM","*",$B$252),Generation!$C:$C,$H266)-SUMIFS(Generation!$D:$D,Generation!$A:$A,Summary_CDP,Generation!$B:$B,IF($B$252="NEM","*",$B$252),Generation!$C:$C,$H266)</f>
        <v>2.2473000000000009E-6</v>
      </c>
      <c r="AB266" s="5">
        <f>SUMIFS(Generation!W:W,Generation!$A:$A,Summary_CDP,Generation!$B:$B,IF($B$252="NEM","*",$B$252),Generation!$C:$C,$H266)-SUMIFS(Generation!$D:$D,Generation!$A:$A,Summary_CDP,Generation!$B:$B,IF($B$252="NEM","*",$B$252),Generation!$C:$C,$H266)</f>
        <v>2.8644550000000001E-6</v>
      </c>
      <c r="AC266" s="5">
        <f>SUMIFS(Generation!X:X,Generation!$A:$A,Summary_CDP,Generation!$B:$B,IF($B$252="NEM","*",$B$252),Generation!$C:$C,$H266)-SUMIFS(Generation!$D:$D,Generation!$A:$A,Summary_CDP,Generation!$B:$B,IF($B$252="NEM","*",$B$252),Generation!$C:$C,$H266)</f>
        <v>3.505664999999999E-6</v>
      </c>
      <c r="AD266" s="5">
        <f>SUMIFS(Generation!Y:Y,Generation!$A:$A,Summary_CDP,Generation!$B:$B,IF($B$252="NEM","*",$B$252),Generation!$C:$C,$H266)-SUMIFS(Generation!$D:$D,Generation!$A:$A,Summary_CDP,Generation!$B:$B,IF($B$252="NEM","*",$B$252),Generation!$C:$C,$H266)</f>
        <v>1.2229409999999999E-5</v>
      </c>
      <c r="AE266" s="5">
        <f>SUMIFS(Generation!Z:Z,Generation!$A:$A,Summary_CDP,Generation!$B:$B,IF($B$252="NEM","*",$B$252),Generation!$C:$C,$H266)-SUMIFS(Generation!$D:$D,Generation!$A:$A,Summary_CDP,Generation!$B:$B,IF($B$252="NEM","*",$B$252),Generation!$C:$C,$H266)</f>
        <v>2.1110125000000012E-5</v>
      </c>
      <c r="AF266" s="5">
        <f>SUMIFS(Generation!AA:AA,Generation!$A:$A,Summary_CDP,Generation!$B:$B,IF($B$252="NEM","*",$B$252),Generation!$C:$C,$H266)-SUMIFS(Generation!$D:$D,Generation!$A:$A,Summary_CDP,Generation!$B:$B,IF($B$252="NEM","*",$B$252),Generation!$C:$C,$H266)</f>
        <v>2.181382500000001E-5</v>
      </c>
      <c r="AG266" s="5">
        <f>SUMIFS(Generation!AB:AB,Generation!$A:$A,Summary_CDP,Generation!$B:$B,IF($B$252="NEM","*",$B$252),Generation!$C:$C,$H266)-SUMIFS(Generation!$D:$D,Generation!$A:$A,Summary_CDP,Generation!$B:$B,IF($B$252="NEM","*",$B$252),Generation!$C:$C,$H266)</f>
        <v>3.8182825000000018E-5</v>
      </c>
      <c r="AH266" s="5">
        <f>SUMIFS(Generation!AC:AC,Generation!$A:$A,Summary_CDP,Generation!$B:$B,IF($B$252="NEM","*",$B$252),Generation!$C:$C,$H266)-SUMIFS(Generation!$D:$D,Generation!$A:$A,Summary_CDP,Generation!$B:$B,IF($B$252="NEM","*",$B$252),Generation!$C:$C,$H266)</f>
        <v>1.4976755999999999E-4</v>
      </c>
      <c r="AI266" s="5">
        <f>SUMIFS(Generation!AD:AD,Generation!$A:$A,Summary_CDP,Generation!$B:$B,IF($B$252="NEM","*",$B$252),Generation!$C:$C,$H266)-SUMIFS(Generation!$D:$D,Generation!$A:$A,Summary_CDP,Generation!$B:$B,IF($B$252="NEM","*",$B$252),Generation!$C:$C,$H266)</f>
        <v>1150.1967219007161</v>
      </c>
      <c r="AJ266" s="5">
        <f>SUMIFS(Generation!AE:AE,Generation!$A:$A,Summary_CDP,Generation!$B:$B,IF($B$252="NEM","*",$B$252),Generation!$C:$C,$H266)-SUMIFS(Generation!$D:$D,Generation!$A:$A,Summary_CDP,Generation!$B:$B,IF($B$252="NEM","*",$B$252),Generation!$C:$C,$H266)</f>
        <v>1195.737394536055</v>
      </c>
    </row>
    <row r="267" spans="8:36" ht="15" customHeight="1">
      <c r="H267" s="9" t="s">
        <v>142</v>
      </c>
      <c r="I267" s="5">
        <f>SUMIFS(Generation!D:D,Generation!$A:$A,Summary_CDP,Generation!$B:$B,IF($B$252="NEM","*",$B$252),Generation!$C:$C,$H267)-SUMIFS(Generation!$D:$D,Generation!$A:$A,Summary_CDP,Generation!$B:$B,IF($B$252="NEM","*",$B$252),Generation!$C:$C,$H267)</f>
        <v>0</v>
      </c>
      <c r="J267" s="5">
        <f>SUMIFS(Generation!E:E,Generation!$A:$A,Summary_CDP,Generation!$B:$B,IF($B$252="NEM","*",$B$252),Generation!$C:$C,$H267)-SUMIFS(Generation!$D:$D,Generation!$A:$A,Summary_CDP,Generation!$B:$B,IF($B$252="NEM","*",$B$252),Generation!$C:$C,$H267)</f>
        <v>7914.8522679715315</v>
      </c>
      <c r="K267" s="5">
        <f>SUMIFS(Generation!F:F,Generation!$A:$A,Summary_CDP,Generation!$B:$B,IF($B$252="NEM","*",$B$252),Generation!$C:$C,$H267)-SUMIFS(Generation!$D:$D,Generation!$A:$A,Summary_CDP,Generation!$B:$B,IF($B$252="NEM","*",$B$252),Generation!$C:$C,$H267)</f>
        <v>10589.426951759371</v>
      </c>
      <c r="L267" s="5">
        <f>SUMIFS(Generation!G:G,Generation!$A:$A,Summary_CDP,Generation!$B:$B,IF($B$252="NEM","*",$B$252),Generation!$C:$C,$H267)-SUMIFS(Generation!$D:$D,Generation!$A:$A,Summary_CDP,Generation!$B:$B,IF($B$252="NEM","*",$B$252),Generation!$C:$C,$H267)</f>
        <v>15858.829858437683</v>
      </c>
      <c r="M267" s="5">
        <f>SUMIFS(Generation!H:H,Generation!$A:$A,Summary_CDP,Generation!$B:$B,IF($B$252="NEM","*",$B$252),Generation!$C:$C,$H267)-SUMIFS(Generation!$D:$D,Generation!$A:$A,Summary_CDP,Generation!$B:$B,IF($B$252="NEM","*",$B$252),Generation!$C:$C,$H267)</f>
        <v>21549.867202677291</v>
      </c>
      <c r="N267" s="5">
        <f>SUMIFS(Generation!I:I,Generation!$A:$A,Summary_CDP,Generation!$B:$B,IF($B$252="NEM","*",$B$252),Generation!$C:$C,$H267)-SUMIFS(Generation!$D:$D,Generation!$A:$A,Summary_CDP,Generation!$B:$B,IF($B$252="NEM","*",$B$252),Generation!$C:$C,$H267)</f>
        <v>31410.666772399971</v>
      </c>
      <c r="O267" s="5">
        <f>SUMIFS(Generation!J:J,Generation!$A:$A,Summary_CDP,Generation!$B:$B,IF($B$252="NEM","*",$B$252),Generation!$C:$C,$H267)-SUMIFS(Generation!$D:$D,Generation!$A:$A,Summary_CDP,Generation!$B:$B,IF($B$252="NEM","*",$B$252),Generation!$C:$C,$H267)</f>
        <v>32106.363227273156</v>
      </c>
      <c r="P267" s="5">
        <f>SUMIFS(Generation!K:K,Generation!$A:$A,Summary_CDP,Generation!$B:$B,IF($B$252="NEM","*",$B$252),Generation!$C:$C,$H267)-SUMIFS(Generation!$D:$D,Generation!$A:$A,Summary_CDP,Generation!$B:$B,IF($B$252="NEM","*",$B$252),Generation!$C:$C,$H267)</f>
        <v>34012.584775432086</v>
      </c>
      <c r="Q267" s="5">
        <f>SUMIFS(Generation!L:L,Generation!$A:$A,Summary_CDP,Generation!$B:$B,IF($B$252="NEM","*",$B$252),Generation!$C:$C,$H267)-SUMIFS(Generation!$D:$D,Generation!$A:$A,Summary_CDP,Generation!$B:$B,IF($B$252="NEM","*",$B$252),Generation!$C:$C,$H267)</f>
        <v>37793.243653171645</v>
      </c>
      <c r="R267" s="5">
        <f>SUMIFS(Generation!M:M,Generation!$A:$A,Summary_CDP,Generation!$B:$B,IF($B$252="NEM","*",$B$252),Generation!$C:$C,$H267)-SUMIFS(Generation!$D:$D,Generation!$A:$A,Summary_CDP,Generation!$B:$B,IF($B$252="NEM","*",$B$252),Generation!$C:$C,$H267)</f>
        <v>42523.42828308585</v>
      </c>
      <c r="S267" s="5">
        <f>SUMIFS(Generation!N:N,Generation!$A:$A,Summary_CDP,Generation!$B:$B,IF($B$252="NEM","*",$B$252),Generation!$C:$C,$H267)-SUMIFS(Generation!$D:$D,Generation!$A:$A,Summary_CDP,Generation!$B:$B,IF($B$252="NEM","*",$B$252),Generation!$C:$C,$H267)</f>
        <v>60232.311126121618</v>
      </c>
      <c r="T267" s="5">
        <f>SUMIFS(Generation!O:O,Generation!$A:$A,Summary_CDP,Generation!$B:$B,IF($B$252="NEM","*",$B$252),Generation!$C:$C,$H267)-SUMIFS(Generation!$D:$D,Generation!$A:$A,Summary_CDP,Generation!$B:$B,IF($B$252="NEM","*",$B$252),Generation!$C:$C,$H267)</f>
        <v>65527.279425683861</v>
      </c>
      <c r="U267" s="5">
        <f>SUMIFS(Generation!P:P,Generation!$A:$A,Summary_CDP,Generation!$B:$B,IF($B$252="NEM","*",$B$252),Generation!$C:$C,$H267)-SUMIFS(Generation!$D:$D,Generation!$A:$A,Summary_CDP,Generation!$B:$B,IF($B$252="NEM","*",$B$252),Generation!$C:$C,$H267)</f>
        <v>80251.578867447068</v>
      </c>
      <c r="V267" s="5">
        <f>SUMIFS(Generation!Q:Q,Generation!$A:$A,Summary_CDP,Generation!$B:$B,IF($B$252="NEM","*",$B$252),Generation!$C:$C,$H267)-SUMIFS(Generation!$D:$D,Generation!$A:$A,Summary_CDP,Generation!$B:$B,IF($B$252="NEM","*",$B$252),Generation!$C:$C,$H267)</f>
        <v>82395.385013705498</v>
      </c>
      <c r="W267" s="5">
        <f>SUMIFS(Generation!R:R,Generation!$A:$A,Summary_CDP,Generation!$B:$B,IF($B$252="NEM","*",$B$252),Generation!$C:$C,$H267)-SUMIFS(Generation!$D:$D,Generation!$A:$A,Summary_CDP,Generation!$B:$B,IF($B$252="NEM","*",$B$252),Generation!$C:$C,$H267)</f>
        <v>86818.888310001494</v>
      </c>
      <c r="X267" s="5">
        <f>SUMIFS(Generation!S:S,Generation!$A:$A,Summary_CDP,Generation!$B:$B,IF($B$252="NEM","*",$B$252),Generation!$C:$C,$H267)-SUMIFS(Generation!$D:$D,Generation!$A:$A,Summary_CDP,Generation!$B:$B,IF($B$252="NEM","*",$B$252),Generation!$C:$C,$H267)</f>
        <v>93110.733708106622</v>
      </c>
      <c r="Y267" s="5">
        <f>SUMIFS(Generation!T:T,Generation!$A:$A,Summary_CDP,Generation!$B:$B,IF($B$252="NEM","*",$B$252),Generation!$C:$C,$H267)-SUMIFS(Generation!$D:$D,Generation!$A:$A,Summary_CDP,Generation!$B:$B,IF($B$252="NEM","*",$B$252),Generation!$C:$C,$H267)</f>
        <v>101395.17859849156</v>
      </c>
      <c r="Z267" s="5">
        <f>SUMIFS(Generation!U:U,Generation!$A:$A,Summary_CDP,Generation!$B:$B,IF($B$252="NEM","*",$B$252),Generation!$C:$C,$H267)-SUMIFS(Generation!$D:$D,Generation!$A:$A,Summary_CDP,Generation!$B:$B,IF($B$252="NEM","*",$B$252),Generation!$C:$C,$H267)</f>
        <v>107474.44119385001</v>
      </c>
      <c r="AA267" s="5">
        <f>SUMIFS(Generation!V:V,Generation!$A:$A,Summary_CDP,Generation!$B:$B,IF($B$252="NEM","*",$B$252),Generation!$C:$C,$H267)-SUMIFS(Generation!$D:$D,Generation!$A:$A,Summary_CDP,Generation!$B:$B,IF($B$252="NEM","*",$B$252),Generation!$C:$C,$H267)</f>
        <v>104698.63602696653</v>
      </c>
      <c r="AB267" s="5">
        <f>SUMIFS(Generation!W:W,Generation!$A:$A,Summary_CDP,Generation!$B:$B,IF($B$252="NEM","*",$B$252),Generation!$C:$C,$H267)-SUMIFS(Generation!$D:$D,Generation!$A:$A,Summary_CDP,Generation!$B:$B,IF($B$252="NEM","*",$B$252),Generation!$C:$C,$H267)</f>
        <v>115268.69482990174</v>
      </c>
      <c r="AC267" s="5">
        <f>SUMIFS(Generation!X:X,Generation!$A:$A,Summary_CDP,Generation!$B:$B,IF($B$252="NEM","*",$B$252),Generation!$C:$C,$H267)-SUMIFS(Generation!$D:$D,Generation!$A:$A,Summary_CDP,Generation!$B:$B,IF($B$252="NEM","*",$B$252),Generation!$C:$C,$H267)</f>
        <v>126387.19285866554</v>
      </c>
      <c r="AD267" s="5">
        <f>SUMIFS(Generation!Y:Y,Generation!$A:$A,Summary_CDP,Generation!$B:$B,IF($B$252="NEM","*",$B$252),Generation!$C:$C,$H267)-SUMIFS(Generation!$D:$D,Generation!$A:$A,Summary_CDP,Generation!$B:$B,IF($B$252="NEM","*",$B$252),Generation!$C:$C,$H267)</f>
        <v>129717.8926611706</v>
      </c>
      <c r="AE267" s="5">
        <f>SUMIFS(Generation!Z:Z,Generation!$A:$A,Summary_CDP,Generation!$B:$B,IF($B$252="NEM","*",$B$252),Generation!$C:$C,$H267)-SUMIFS(Generation!$D:$D,Generation!$A:$A,Summary_CDP,Generation!$B:$B,IF($B$252="NEM","*",$B$252),Generation!$C:$C,$H267)</f>
        <v>131249.10414525284</v>
      </c>
      <c r="AF267" s="5">
        <f>SUMIFS(Generation!AA:AA,Generation!$A:$A,Summary_CDP,Generation!$B:$B,IF($B$252="NEM","*",$B$252),Generation!$C:$C,$H267)-SUMIFS(Generation!$D:$D,Generation!$A:$A,Summary_CDP,Generation!$B:$B,IF($B$252="NEM","*",$B$252),Generation!$C:$C,$H267)</f>
        <v>144775.38633143084</v>
      </c>
      <c r="AG267" s="5">
        <f>SUMIFS(Generation!AB:AB,Generation!$A:$A,Summary_CDP,Generation!$B:$B,IF($B$252="NEM","*",$B$252),Generation!$C:$C,$H267)-SUMIFS(Generation!$D:$D,Generation!$A:$A,Summary_CDP,Generation!$B:$B,IF($B$252="NEM","*",$B$252),Generation!$C:$C,$H267)</f>
        <v>161278.66998885875</v>
      </c>
      <c r="AH267" s="5">
        <f>SUMIFS(Generation!AC:AC,Generation!$A:$A,Summary_CDP,Generation!$B:$B,IF($B$252="NEM","*",$B$252),Generation!$C:$C,$H267)-SUMIFS(Generation!$D:$D,Generation!$A:$A,Summary_CDP,Generation!$B:$B,IF($B$252="NEM","*",$B$252),Generation!$C:$C,$H267)</f>
        <v>176769.03997898783</v>
      </c>
      <c r="AI267" s="5">
        <f>SUMIFS(Generation!AD:AD,Generation!$A:$A,Summary_CDP,Generation!$B:$B,IF($B$252="NEM","*",$B$252),Generation!$C:$C,$H267)-SUMIFS(Generation!$D:$D,Generation!$A:$A,Summary_CDP,Generation!$B:$B,IF($B$252="NEM","*",$B$252),Generation!$C:$C,$H267)</f>
        <v>174299.26998626921</v>
      </c>
      <c r="AJ267" s="5">
        <f>SUMIFS(Generation!AE:AE,Generation!$A:$A,Summary_CDP,Generation!$B:$B,IF($B$252="NEM","*",$B$252),Generation!$C:$C,$H267)-SUMIFS(Generation!$D:$D,Generation!$A:$A,Summary_CDP,Generation!$B:$B,IF($B$252="NEM","*",$B$252),Generation!$C:$C,$H267)</f>
        <v>182971.86019353615</v>
      </c>
    </row>
    <row r="268" spans="8:36" ht="15" customHeight="1">
      <c r="H268" s="9" t="s">
        <v>143</v>
      </c>
      <c r="I268" s="5">
        <f>SUMIFS(Generation!D:D,Generation!$A:$A,Summary_CDP,Generation!$B:$B,IF($B$252="NEM","*",$B$252),Generation!$C:$C,$H268)-SUMIFS(Generation!$D:$D,Generation!$A:$A,Summary_CDP,Generation!$B:$B,IF($B$252="NEM","*",$B$252),Generation!$C:$C,$H268)</f>
        <v>0</v>
      </c>
      <c r="J268" s="5">
        <f>SUMIFS(Generation!E:E,Generation!$A:$A,Summary_CDP,Generation!$B:$B,IF($B$252="NEM","*",$B$252),Generation!$C:$C,$H268)-SUMIFS(Generation!$D:$D,Generation!$A:$A,Summary_CDP,Generation!$B:$B,IF($B$252="NEM","*",$B$252),Generation!$C:$C,$H268)</f>
        <v>-693.8209183458257</v>
      </c>
      <c r="K268" s="5">
        <f>SUMIFS(Generation!F:F,Generation!$A:$A,Summary_CDP,Generation!$B:$B,IF($B$252="NEM","*",$B$252),Generation!$C:$C,$H268)-SUMIFS(Generation!$D:$D,Generation!$A:$A,Summary_CDP,Generation!$B:$B,IF($B$252="NEM","*",$B$252),Generation!$C:$C,$H268)</f>
        <v>1438.1980496599808</v>
      </c>
      <c r="L268" s="5">
        <f>SUMIFS(Generation!G:G,Generation!$A:$A,Summary_CDP,Generation!$B:$B,IF($B$252="NEM","*",$B$252),Generation!$C:$C,$H268)-SUMIFS(Generation!$D:$D,Generation!$A:$A,Summary_CDP,Generation!$B:$B,IF($B$252="NEM","*",$B$252),Generation!$C:$C,$H268)</f>
        <v>1079.1921406854617</v>
      </c>
      <c r="M268" s="5">
        <f>SUMIFS(Generation!H:H,Generation!$A:$A,Summary_CDP,Generation!$B:$B,IF($B$252="NEM","*",$B$252),Generation!$C:$C,$H268)-SUMIFS(Generation!$D:$D,Generation!$A:$A,Summary_CDP,Generation!$B:$B,IF($B$252="NEM","*",$B$252),Generation!$C:$C,$H268)</f>
        <v>1566.1448406586369</v>
      </c>
      <c r="N268" s="5">
        <f>SUMIFS(Generation!I:I,Generation!$A:$A,Summary_CDP,Generation!$B:$B,IF($B$252="NEM","*",$B$252),Generation!$C:$C,$H268)-SUMIFS(Generation!$D:$D,Generation!$A:$A,Summary_CDP,Generation!$B:$B,IF($B$252="NEM","*",$B$252),Generation!$C:$C,$H268)</f>
        <v>2273.8130561944326</v>
      </c>
      <c r="O268" s="5">
        <f>SUMIFS(Generation!J:J,Generation!$A:$A,Summary_CDP,Generation!$B:$B,IF($B$252="NEM","*",$B$252),Generation!$C:$C,$H268)-SUMIFS(Generation!$D:$D,Generation!$A:$A,Summary_CDP,Generation!$B:$B,IF($B$252="NEM","*",$B$252),Generation!$C:$C,$H268)</f>
        <v>5933.1622927073895</v>
      </c>
      <c r="P268" s="5">
        <f>SUMIFS(Generation!K:K,Generation!$A:$A,Summary_CDP,Generation!$B:$B,IF($B$252="NEM","*",$B$252),Generation!$C:$C,$H268)-SUMIFS(Generation!$D:$D,Generation!$A:$A,Summary_CDP,Generation!$B:$B,IF($B$252="NEM","*",$B$252),Generation!$C:$C,$H268)</f>
        <v>6739.5184324834536</v>
      </c>
      <c r="Q268" s="5">
        <f>SUMIFS(Generation!L:L,Generation!$A:$A,Summary_CDP,Generation!$B:$B,IF($B$252="NEM","*",$B$252),Generation!$C:$C,$H268)-SUMIFS(Generation!$D:$D,Generation!$A:$A,Summary_CDP,Generation!$B:$B,IF($B$252="NEM","*",$B$252),Generation!$C:$C,$H268)</f>
        <v>6502.7215093512586</v>
      </c>
      <c r="R268" s="5">
        <f>SUMIFS(Generation!M:M,Generation!$A:$A,Summary_CDP,Generation!$B:$B,IF($B$252="NEM","*",$B$252),Generation!$C:$C,$H268)-SUMIFS(Generation!$D:$D,Generation!$A:$A,Summary_CDP,Generation!$B:$B,IF($B$252="NEM","*",$B$252),Generation!$C:$C,$H268)</f>
        <v>4623.3275468589218</v>
      </c>
      <c r="S268" s="5">
        <f>SUMIFS(Generation!N:N,Generation!$A:$A,Summary_CDP,Generation!$B:$B,IF($B$252="NEM","*",$B$252),Generation!$C:$C,$H268)-SUMIFS(Generation!$D:$D,Generation!$A:$A,Summary_CDP,Generation!$B:$B,IF($B$252="NEM","*",$B$252),Generation!$C:$C,$H268)</f>
        <v>6917.7293195822513</v>
      </c>
      <c r="T268" s="5">
        <f>SUMIFS(Generation!O:O,Generation!$A:$A,Summary_CDP,Generation!$B:$B,IF($B$252="NEM","*",$B$252),Generation!$C:$C,$H268)-SUMIFS(Generation!$D:$D,Generation!$A:$A,Summary_CDP,Generation!$B:$B,IF($B$252="NEM","*",$B$252),Generation!$C:$C,$H268)</f>
        <v>10912.94291106397</v>
      </c>
      <c r="U268" s="5">
        <f>SUMIFS(Generation!P:P,Generation!$A:$A,Summary_CDP,Generation!$B:$B,IF($B$252="NEM","*",$B$252),Generation!$C:$C,$H268)-SUMIFS(Generation!$D:$D,Generation!$A:$A,Summary_CDP,Generation!$B:$B,IF($B$252="NEM","*",$B$252),Generation!$C:$C,$H268)</f>
        <v>12675.799538136211</v>
      </c>
      <c r="V268" s="5">
        <f>SUMIFS(Generation!Q:Q,Generation!$A:$A,Summary_CDP,Generation!$B:$B,IF($B$252="NEM","*",$B$252),Generation!$C:$C,$H268)-SUMIFS(Generation!$D:$D,Generation!$A:$A,Summary_CDP,Generation!$B:$B,IF($B$252="NEM","*",$B$252),Generation!$C:$C,$H268)</f>
        <v>16569.632795592239</v>
      </c>
      <c r="W268" s="5">
        <f>SUMIFS(Generation!R:R,Generation!$A:$A,Summary_CDP,Generation!$B:$B,IF($B$252="NEM","*",$B$252),Generation!$C:$C,$H268)-SUMIFS(Generation!$D:$D,Generation!$A:$A,Summary_CDP,Generation!$B:$B,IF($B$252="NEM","*",$B$252),Generation!$C:$C,$H268)</f>
        <v>21871.137562135322</v>
      </c>
      <c r="X268" s="5">
        <f>SUMIFS(Generation!S:S,Generation!$A:$A,Summary_CDP,Generation!$B:$B,IF($B$252="NEM","*",$B$252),Generation!$C:$C,$H268)-SUMIFS(Generation!$D:$D,Generation!$A:$A,Summary_CDP,Generation!$B:$B,IF($B$252="NEM","*",$B$252),Generation!$C:$C,$H268)</f>
        <v>20704.875822975373</v>
      </c>
      <c r="Y268" s="5">
        <f>SUMIFS(Generation!T:T,Generation!$A:$A,Summary_CDP,Generation!$B:$B,IF($B$252="NEM","*",$B$252),Generation!$C:$C,$H268)-SUMIFS(Generation!$D:$D,Generation!$A:$A,Summary_CDP,Generation!$B:$B,IF($B$252="NEM","*",$B$252),Generation!$C:$C,$H268)</f>
        <v>24573.324876686886</v>
      </c>
      <c r="Z268" s="5">
        <f>SUMIFS(Generation!U:U,Generation!$A:$A,Summary_CDP,Generation!$B:$B,IF($B$252="NEM","*",$B$252),Generation!$C:$C,$H268)-SUMIFS(Generation!$D:$D,Generation!$A:$A,Summary_CDP,Generation!$B:$B,IF($B$252="NEM","*",$B$252),Generation!$C:$C,$H268)</f>
        <v>28661.39415804109</v>
      </c>
      <c r="AA268" s="5">
        <f>SUMIFS(Generation!V:V,Generation!$A:$A,Summary_CDP,Generation!$B:$B,IF($B$252="NEM","*",$B$252),Generation!$C:$C,$H268)-SUMIFS(Generation!$D:$D,Generation!$A:$A,Summary_CDP,Generation!$B:$B,IF($B$252="NEM","*",$B$252),Generation!$C:$C,$H268)</f>
        <v>34403.76589051172</v>
      </c>
      <c r="AB268" s="5">
        <f>SUMIFS(Generation!W:W,Generation!$A:$A,Summary_CDP,Generation!$B:$B,IF($B$252="NEM","*",$B$252),Generation!$C:$C,$H268)-SUMIFS(Generation!$D:$D,Generation!$A:$A,Summary_CDP,Generation!$B:$B,IF($B$252="NEM","*",$B$252),Generation!$C:$C,$H268)</f>
        <v>39157.671676578539</v>
      </c>
      <c r="AC268" s="5">
        <f>SUMIFS(Generation!X:X,Generation!$A:$A,Summary_CDP,Generation!$B:$B,IF($B$252="NEM","*",$B$252),Generation!$C:$C,$H268)-SUMIFS(Generation!$D:$D,Generation!$A:$A,Summary_CDP,Generation!$B:$B,IF($B$252="NEM","*",$B$252),Generation!$C:$C,$H268)</f>
        <v>39764.599243993762</v>
      </c>
      <c r="AD268" s="5">
        <f>SUMIFS(Generation!Y:Y,Generation!$A:$A,Summary_CDP,Generation!$B:$B,IF($B$252="NEM","*",$B$252),Generation!$C:$C,$H268)-SUMIFS(Generation!$D:$D,Generation!$A:$A,Summary_CDP,Generation!$B:$B,IF($B$252="NEM","*",$B$252),Generation!$C:$C,$H268)</f>
        <v>44425.92489118033</v>
      </c>
      <c r="AE268" s="5">
        <f>SUMIFS(Generation!Z:Z,Generation!$A:$A,Summary_CDP,Generation!$B:$B,IF($B$252="NEM","*",$B$252),Generation!$C:$C,$H268)-SUMIFS(Generation!$D:$D,Generation!$A:$A,Summary_CDP,Generation!$B:$B,IF($B$252="NEM","*",$B$252),Generation!$C:$C,$H268)</f>
        <v>53302.216023252513</v>
      </c>
      <c r="AF268" s="5">
        <f>SUMIFS(Generation!AA:AA,Generation!$A:$A,Summary_CDP,Generation!$B:$B,IF($B$252="NEM","*",$B$252),Generation!$C:$C,$H268)-SUMIFS(Generation!$D:$D,Generation!$A:$A,Summary_CDP,Generation!$B:$B,IF($B$252="NEM","*",$B$252),Generation!$C:$C,$H268)</f>
        <v>63279.832137279118</v>
      </c>
      <c r="AG268" s="5">
        <f>SUMIFS(Generation!AB:AB,Generation!$A:$A,Summary_CDP,Generation!$B:$B,IF($B$252="NEM","*",$B$252),Generation!$C:$C,$H268)-SUMIFS(Generation!$D:$D,Generation!$A:$A,Summary_CDP,Generation!$B:$B,IF($B$252="NEM","*",$B$252),Generation!$C:$C,$H268)</f>
        <v>75800.772207691582</v>
      </c>
      <c r="AH268" s="5">
        <f>SUMIFS(Generation!AC:AC,Generation!$A:$A,Summary_CDP,Generation!$B:$B,IF($B$252="NEM","*",$B$252),Generation!$C:$C,$H268)-SUMIFS(Generation!$D:$D,Generation!$A:$A,Summary_CDP,Generation!$B:$B,IF($B$252="NEM","*",$B$252),Generation!$C:$C,$H268)</f>
        <v>97598.270338551156</v>
      </c>
      <c r="AI268" s="5">
        <f>SUMIFS(Generation!AD:AD,Generation!$A:$A,Summary_CDP,Generation!$B:$B,IF($B$252="NEM","*",$B$252),Generation!$C:$C,$H268)-SUMIFS(Generation!$D:$D,Generation!$A:$A,Summary_CDP,Generation!$B:$B,IF($B$252="NEM","*",$B$252),Generation!$C:$C,$H268)</f>
        <v>114573.97698385533</v>
      </c>
      <c r="AJ268" s="5">
        <f>SUMIFS(Generation!AE:AE,Generation!$A:$A,Summary_CDP,Generation!$B:$B,IF($B$252="NEM","*",$B$252),Generation!$C:$C,$H268)-SUMIFS(Generation!$D:$D,Generation!$A:$A,Summary_CDP,Generation!$B:$B,IF($B$252="NEM","*",$B$252),Generation!$C:$C,$H268)</f>
        <v>120047.54149593323</v>
      </c>
    </row>
    <row r="269" spans="8:36" ht="15" customHeight="1">
      <c r="H269" s="9" t="s">
        <v>144</v>
      </c>
      <c r="I269" s="5">
        <f>SUMIFS(Generation!D:D,Generation!$A:$A,Summary_CDP,Generation!$B:$B,IF($B$252="NEM","*",$B$252),Generation!$C:$C,$H269)-SUMIFS(Generation!$D:$D,Generation!$A:$A,Summary_CDP,Generation!$B:$B,IF($B$252="NEM","*",$B$252),Generation!$C:$C,$H269)</f>
        <v>0</v>
      </c>
      <c r="J269" s="5">
        <f>SUMIFS(Generation!E:E,Generation!$A:$A,Summary_CDP,Generation!$B:$B,IF($B$252="NEM","*",$B$252),Generation!$C:$C,$H269)-SUMIFS(Generation!$D:$D,Generation!$A:$A,Summary_CDP,Generation!$B:$B,IF($B$252="NEM","*",$B$252),Generation!$C:$C,$H269)</f>
        <v>2403.2752759000032</v>
      </c>
      <c r="K269" s="5">
        <f>SUMIFS(Generation!F:F,Generation!$A:$A,Summary_CDP,Generation!$B:$B,IF($B$252="NEM","*",$B$252),Generation!$C:$C,$H269)-SUMIFS(Generation!$D:$D,Generation!$A:$A,Summary_CDP,Generation!$B:$B,IF($B$252="NEM","*",$B$252),Generation!$C:$C,$H269)</f>
        <v>4722.435271300008</v>
      </c>
      <c r="L269" s="5">
        <f>SUMIFS(Generation!G:G,Generation!$A:$A,Summary_CDP,Generation!$B:$B,IF($B$252="NEM","*",$B$252),Generation!$C:$C,$H269)-SUMIFS(Generation!$D:$D,Generation!$A:$A,Summary_CDP,Generation!$B:$B,IF($B$252="NEM","*",$B$252),Generation!$C:$C,$H269)</f>
        <v>7118.0177689000047</v>
      </c>
      <c r="M269" s="5">
        <f>SUMIFS(Generation!H:H,Generation!$A:$A,Summary_CDP,Generation!$B:$B,IF($B$252="NEM","*",$B$252),Generation!$C:$C,$H269)-SUMIFS(Generation!$D:$D,Generation!$A:$A,Summary_CDP,Generation!$B:$B,IF($B$252="NEM","*",$B$252),Generation!$C:$C,$H269)</f>
        <v>9561.1501609999978</v>
      </c>
      <c r="N269" s="5">
        <f>SUMIFS(Generation!I:I,Generation!$A:$A,Summary_CDP,Generation!$B:$B,IF($B$252="NEM","*",$B$252),Generation!$C:$C,$H269)-SUMIFS(Generation!$D:$D,Generation!$A:$A,Summary_CDP,Generation!$B:$B,IF($B$252="NEM","*",$B$252),Generation!$C:$C,$H269)</f>
        <v>11722.895947699995</v>
      </c>
      <c r="O269" s="5">
        <f>SUMIFS(Generation!J:J,Generation!$A:$A,Summary_CDP,Generation!$B:$B,IF($B$252="NEM","*",$B$252),Generation!$C:$C,$H269)-SUMIFS(Generation!$D:$D,Generation!$A:$A,Summary_CDP,Generation!$B:$B,IF($B$252="NEM","*",$B$252),Generation!$C:$C,$H269)</f>
        <v>13558.538485800003</v>
      </c>
      <c r="P269" s="5">
        <f>SUMIFS(Generation!K:K,Generation!$A:$A,Summary_CDP,Generation!$B:$B,IF($B$252="NEM","*",$B$252),Generation!$C:$C,$H269)-SUMIFS(Generation!$D:$D,Generation!$A:$A,Summary_CDP,Generation!$B:$B,IF($B$252="NEM","*",$B$252),Generation!$C:$C,$H269)</f>
        <v>15386.3790372</v>
      </c>
      <c r="Q269" s="5">
        <f>SUMIFS(Generation!L:L,Generation!$A:$A,Summary_CDP,Generation!$B:$B,IF($B$252="NEM","*",$B$252),Generation!$C:$C,$H269)-SUMIFS(Generation!$D:$D,Generation!$A:$A,Summary_CDP,Generation!$B:$B,IF($B$252="NEM","*",$B$252),Generation!$C:$C,$H269)</f>
        <v>17569.1690801</v>
      </c>
      <c r="R269" s="5">
        <f>SUMIFS(Generation!M:M,Generation!$A:$A,Summary_CDP,Generation!$B:$B,IF($B$252="NEM","*",$B$252),Generation!$C:$C,$H269)-SUMIFS(Generation!$D:$D,Generation!$A:$A,Summary_CDP,Generation!$B:$B,IF($B$252="NEM","*",$B$252),Generation!$C:$C,$H269)</f>
        <v>19839.467814600001</v>
      </c>
      <c r="S269" s="5">
        <f>SUMIFS(Generation!N:N,Generation!$A:$A,Summary_CDP,Generation!$B:$B,IF($B$252="NEM","*",$B$252),Generation!$C:$C,$H269)-SUMIFS(Generation!$D:$D,Generation!$A:$A,Summary_CDP,Generation!$B:$B,IF($B$252="NEM","*",$B$252),Generation!$C:$C,$H269)</f>
        <v>22126.862135700001</v>
      </c>
      <c r="T269" s="5">
        <f>SUMIFS(Generation!O:O,Generation!$A:$A,Summary_CDP,Generation!$B:$B,IF($B$252="NEM","*",$B$252),Generation!$C:$C,$H269)-SUMIFS(Generation!$D:$D,Generation!$A:$A,Summary_CDP,Generation!$B:$B,IF($B$252="NEM","*",$B$252),Generation!$C:$C,$H269)</f>
        <v>24440.208930600005</v>
      </c>
      <c r="U269" s="5">
        <f>SUMIFS(Generation!P:P,Generation!$A:$A,Summary_CDP,Generation!$B:$B,IF($B$252="NEM","*",$B$252),Generation!$C:$C,$H269)-SUMIFS(Generation!$D:$D,Generation!$A:$A,Summary_CDP,Generation!$B:$B,IF($B$252="NEM","*",$B$252),Generation!$C:$C,$H269)</f>
        <v>26762.027528399994</v>
      </c>
      <c r="V269" s="5">
        <f>SUMIFS(Generation!Q:Q,Generation!$A:$A,Summary_CDP,Generation!$B:$B,IF($B$252="NEM","*",$B$252),Generation!$C:$C,$H269)-SUMIFS(Generation!$D:$D,Generation!$A:$A,Summary_CDP,Generation!$B:$B,IF($B$252="NEM","*",$B$252),Generation!$C:$C,$H269)</f>
        <v>28799.599657700004</v>
      </c>
      <c r="W269" s="5">
        <f>SUMIFS(Generation!R:R,Generation!$A:$A,Summary_CDP,Generation!$B:$B,IF($B$252="NEM","*",$B$252),Generation!$C:$C,$H269)-SUMIFS(Generation!$D:$D,Generation!$A:$A,Summary_CDP,Generation!$B:$B,IF($B$252="NEM","*",$B$252),Generation!$C:$C,$H269)</f>
        <v>30771.929715499995</v>
      </c>
      <c r="X269" s="5">
        <f>SUMIFS(Generation!S:S,Generation!$A:$A,Summary_CDP,Generation!$B:$B,IF($B$252="NEM","*",$B$252),Generation!$C:$C,$H269)-SUMIFS(Generation!$D:$D,Generation!$A:$A,Summary_CDP,Generation!$B:$B,IF($B$252="NEM","*",$B$252),Generation!$C:$C,$H269)</f>
        <v>32743.6058682</v>
      </c>
      <c r="Y269" s="5">
        <f>SUMIFS(Generation!T:T,Generation!$A:$A,Summary_CDP,Generation!$B:$B,IF($B$252="NEM","*",$B$252),Generation!$C:$C,$H269)-SUMIFS(Generation!$D:$D,Generation!$A:$A,Summary_CDP,Generation!$B:$B,IF($B$252="NEM","*",$B$252),Generation!$C:$C,$H269)</f>
        <v>34787.228120299995</v>
      </c>
      <c r="Z269" s="5">
        <f>SUMIFS(Generation!U:U,Generation!$A:$A,Summary_CDP,Generation!$B:$B,IF($B$252="NEM","*",$B$252),Generation!$C:$C,$H269)-SUMIFS(Generation!$D:$D,Generation!$A:$A,Summary_CDP,Generation!$B:$B,IF($B$252="NEM","*",$B$252),Generation!$C:$C,$H269)</f>
        <v>36494.8716308</v>
      </c>
      <c r="AA269" s="5">
        <f>SUMIFS(Generation!V:V,Generation!$A:$A,Summary_CDP,Generation!$B:$B,IF($B$252="NEM","*",$B$252),Generation!$C:$C,$H269)-SUMIFS(Generation!$D:$D,Generation!$A:$A,Summary_CDP,Generation!$B:$B,IF($B$252="NEM","*",$B$252),Generation!$C:$C,$H269)</f>
        <v>38111.051519600005</v>
      </c>
      <c r="AB269" s="5">
        <f>SUMIFS(Generation!W:W,Generation!$A:$A,Summary_CDP,Generation!$B:$B,IF($B$252="NEM","*",$B$252),Generation!$C:$C,$H269)-SUMIFS(Generation!$D:$D,Generation!$A:$A,Summary_CDP,Generation!$B:$B,IF($B$252="NEM","*",$B$252),Generation!$C:$C,$H269)</f>
        <v>39796.942690000003</v>
      </c>
      <c r="AC269" s="5">
        <f>SUMIFS(Generation!X:X,Generation!$A:$A,Summary_CDP,Generation!$B:$B,IF($B$252="NEM","*",$B$252),Generation!$C:$C,$H269)-SUMIFS(Generation!$D:$D,Generation!$A:$A,Summary_CDP,Generation!$B:$B,IF($B$252="NEM","*",$B$252),Generation!$C:$C,$H269)</f>
        <v>41648.279993600001</v>
      </c>
      <c r="AD269" s="5">
        <f>SUMIFS(Generation!Y:Y,Generation!$A:$A,Summary_CDP,Generation!$B:$B,IF($B$252="NEM","*",$B$252),Generation!$C:$C,$H269)-SUMIFS(Generation!$D:$D,Generation!$A:$A,Summary_CDP,Generation!$B:$B,IF($B$252="NEM","*",$B$252),Generation!$C:$C,$H269)</f>
        <v>43422.063030500001</v>
      </c>
      <c r="AE269" s="5">
        <f>SUMIFS(Generation!Z:Z,Generation!$A:$A,Summary_CDP,Generation!$B:$B,IF($B$252="NEM","*",$B$252),Generation!$C:$C,$H269)-SUMIFS(Generation!$D:$D,Generation!$A:$A,Summary_CDP,Generation!$B:$B,IF($B$252="NEM","*",$B$252),Generation!$C:$C,$H269)</f>
        <v>45441.310158500004</v>
      </c>
      <c r="AF269" s="5">
        <f>SUMIFS(Generation!AA:AA,Generation!$A:$A,Summary_CDP,Generation!$B:$B,IF($B$252="NEM","*",$B$252),Generation!$C:$C,$H269)-SUMIFS(Generation!$D:$D,Generation!$A:$A,Summary_CDP,Generation!$B:$B,IF($B$252="NEM","*",$B$252),Generation!$C:$C,$H269)</f>
        <v>47621.279576500012</v>
      </c>
      <c r="AG269" s="5">
        <f>SUMIFS(Generation!AB:AB,Generation!$A:$A,Summary_CDP,Generation!$B:$B,IF($B$252="NEM","*",$B$252),Generation!$C:$C,$H269)-SUMIFS(Generation!$D:$D,Generation!$A:$A,Summary_CDP,Generation!$B:$B,IF($B$252="NEM","*",$B$252),Generation!$C:$C,$H269)</f>
        <v>49964.506547299992</v>
      </c>
      <c r="AH269" s="5">
        <f>SUMIFS(Generation!AC:AC,Generation!$A:$A,Summary_CDP,Generation!$B:$B,IF($B$252="NEM","*",$B$252),Generation!$C:$C,$H269)-SUMIFS(Generation!$D:$D,Generation!$A:$A,Summary_CDP,Generation!$B:$B,IF($B$252="NEM","*",$B$252),Generation!$C:$C,$H269)</f>
        <v>52015.45030840001</v>
      </c>
      <c r="AI269" s="5">
        <f>SUMIFS(Generation!AD:AD,Generation!$A:$A,Summary_CDP,Generation!$B:$B,IF($B$252="NEM","*",$B$252),Generation!$C:$C,$H269)-SUMIFS(Generation!$D:$D,Generation!$A:$A,Summary_CDP,Generation!$B:$B,IF($B$252="NEM","*",$B$252),Generation!$C:$C,$H269)</f>
        <v>54055.229865700014</v>
      </c>
      <c r="AJ269" s="5">
        <f>SUMIFS(Generation!AE:AE,Generation!$A:$A,Summary_CDP,Generation!$B:$B,IF($B$252="NEM","*",$B$252),Generation!$C:$C,$H269)-SUMIFS(Generation!$D:$D,Generation!$A:$A,Summary_CDP,Generation!$B:$B,IF($B$252="NEM","*",$B$252),Generation!$C:$C,$H269)</f>
        <v>54055.229865700014</v>
      </c>
    </row>
    <row r="271" spans="8:36" ht="15" customHeight="1">
      <c r="H271" s="9" t="s">
        <v>146</v>
      </c>
      <c r="I271" s="5">
        <f>SUMIFS(Generation!D:D,Generation!$A:$A,Summary_CDP,Generation!$B:$B,IF($B$252="NEM","*",$B$252),Generation!$C:$C,$H271)-SUMIFS(Generation!$D:$D,Generation!$A:$A,Summary_CDP,Generation!$B:$B,IF($B$252="NEM","*",$B$252),Generation!$C:$C,$H271)</f>
        <v>0</v>
      </c>
      <c r="J271" s="5">
        <f>SUMIFS(Generation!E:E,Generation!$A:$A,Summary_CDP,Generation!$B:$B,IF($B$252="NEM","*",$B$252),Generation!$C:$C,$H271)-SUMIFS(Generation!$D:$D,Generation!$A:$A,Summary_CDP,Generation!$B:$B,IF($B$252="NEM","*",$B$252),Generation!$C:$C,$H271)</f>
        <v>3.5739999999997857E-8</v>
      </c>
      <c r="K271" s="5">
        <f>SUMIFS(Generation!F:F,Generation!$A:$A,Summary_CDP,Generation!$B:$B,IF($B$252="NEM","*",$B$252),Generation!$C:$C,$H271)-SUMIFS(Generation!$D:$D,Generation!$A:$A,Summary_CDP,Generation!$B:$B,IF($B$252="NEM","*",$B$252),Generation!$C:$C,$H271)</f>
        <v>1.3151999999999963E-7</v>
      </c>
      <c r="L271" s="5">
        <f>SUMIFS(Generation!G:G,Generation!$A:$A,Summary_CDP,Generation!$B:$B,IF($B$252="NEM","*",$B$252),Generation!$C:$C,$H271)-SUMIFS(Generation!$D:$D,Generation!$A:$A,Summary_CDP,Generation!$B:$B,IF($B$252="NEM","*",$B$252),Generation!$C:$C,$H271)</f>
        <v>0.52066897346999719</v>
      </c>
      <c r="M271" s="5">
        <f>SUMIFS(Generation!H:H,Generation!$A:$A,Summary_CDP,Generation!$B:$B,IF($B$252="NEM","*",$B$252),Generation!$C:$C,$H271)-SUMIFS(Generation!$D:$D,Generation!$A:$A,Summary_CDP,Generation!$B:$B,IF($B$252="NEM","*",$B$252),Generation!$C:$C,$H271)</f>
        <v>0.54510492731999738</v>
      </c>
      <c r="N271" s="5">
        <f>SUMIFS(Generation!I:I,Generation!$A:$A,Summary_CDP,Generation!$B:$B,IF($B$252="NEM","*",$B$252),Generation!$C:$C,$H271)-SUMIFS(Generation!$D:$D,Generation!$A:$A,Summary_CDP,Generation!$B:$B,IF($B$252="NEM","*",$B$252),Generation!$C:$C,$H271)</f>
        <v>3.1366362934999982E-2</v>
      </c>
      <c r="O271" s="5">
        <f>SUMIFS(Generation!J:J,Generation!$A:$A,Summary_CDP,Generation!$B:$B,IF($B$252="NEM","*",$B$252),Generation!$C:$C,$H271)-SUMIFS(Generation!$D:$D,Generation!$A:$A,Summary_CDP,Generation!$B:$B,IF($B$252="NEM","*",$B$252),Generation!$C:$C,$H271)</f>
        <v>5.8628500000000022E-7</v>
      </c>
      <c r="P271" s="5">
        <f>SUMIFS(Generation!K:K,Generation!$A:$A,Summary_CDP,Generation!$B:$B,IF($B$252="NEM","*",$B$252),Generation!$C:$C,$H271)-SUMIFS(Generation!$D:$D,Generation!$A:$A,Summary_CDP,Generation!$B:$B,IF($B$252="NEM","*",$B$252),Generation!$C:$C,$H271)</f>
        <v>0.80626416659500344</v>
      </c>
      <c r="Q271" s="5">
        <f>SUMIFS(Generation!L:L,Generation!$A:$A,Summary_CDP,Generation!$B:$B,IF($B$252="NEM","*",$B$252),Generation!$C:$C,$H271)-SUMIFS(Generation!$D:$D,Generation!$A:$A,Summary_CDP,Generation!$B:$B,IF($B$252="NEM","*",$B$252),Generation!$C:$C,$H271)</f>
        <v>1.9349699999999997E-6</v>
      </c>
      <c r="R271" s="5">
        <f>SUMIFS(Generation!M:M,Generation!$A:$A,Summary_CDP,Generation!$B:$B,IF($B$252="NEM","*",$B$252),Generation!$C:$C,$H271)-SUMIFS(Generation!$D:$D,Generation!$A:$A,Summary_CDP,Generation!$B:$B,IF($B$252="NEM","*",$B$252),Generation!$C:$C,$H271)</f>
        <v>2.942825467550013</v>
      </c>
      <c r="S271" s="5">
        <f>SUMIFS(Generation!N:N,Generation!$A:$A,Summary_CDP,Generation!$B:$B,IF($B$252="NEM","*",$B$252),Generation!$C:$C,$H271)-SUMIFS(Generation!$D:$D,Generation!$A:$A,Summary_CDP,Generation!$B:$B,IF($B$252="NEM","*",$B$252),Generation!$C:$C,$H271)</f>
        <v>0.50640522635999541</v>
      </c>
      <c r="T271" s="5">
        <f>SUMIFS(Generation!O:O,Generation!$A:$A,Summary_CDP,Generation!$B:$B,IF($B$252="NEM","*",$B$252),Generation!$C:$C,$H271)-SUMIFS(Generation!$D:$D,Generation!$A:$A,Summary_CDP,Generation!$B:$B,IF($B$252="NEM","*",$B$252),Generation!$C:$C,$H271)</f>
        <v>0.7395018316449975</v>
      </c>
      <c r="U271" s="5">
        <f>SUMIFS(Generation!P:P,Generation!$A:$A,Summary_CDP,Generation!$B:$B,IF($B$252="NEM","*",$B$252),Generation!$C:$C,$H271)-SUMIFS(Generation!$D:$D,Generation!$A:$A,Summary_CDP,Generation!$B:$B,IF($B$252="NEM","*",$B$252),Generation!$C:$C,$H271)</f>
        <v>0.85618485994499927</v>
      </c>
      <c r="V271" s="5">
        <f>SUMIFS(Generation!Q:Q,Generation!$A:$A,Summary_CDP,Generation!$B:$B,IF($B$252="NEM","*",$B$252),Generation!$C:$C,$H271)-SUMIFS(Generation!$D:$D,Generation!$A:$A,Summary_CDP,Generation!$B:$B,IF($B$252="NEM","*",$B$252),Generation!$C:$C,$H271)</f>
        <v>2.0659473287849996</v>
      </c>
      <c r="W271" s="5">
        <f>SUMIFS(Generation!R:R,Generation!$A:$A,Summary_CDP,Generation!$B:$B,IF($B$252="NEM","*",$B$252),Generation!$C:$C,$H271)-SUMIFS(Generation!$D:$D,Generation!$A:$A,Summary_CDP,Generation!$B:$B,IF($B$252="NEM","*",$B$252),Generation!$C:$C,$H271)</f>
        <v>3.9090445595250101</v>
      </c>
      <c r="X271" s="5">
        <f>SUMIFS(Generation!S:S,Generation!$A:$A,Summary_CDP,Generation!$B:$B,IF($B$252="NEM","*",$B$252),Generation!$C:$C,$H271)-SUMIFS(Generation!$D:$D,Generation!$A:$A,Summary_CDP,Generation!$B:$B,IF($B$252="NEM","*",$B$252),Generation!$C:$C,$H271)</f>
        <v>2.8361842860150195</v>
      </c>
      <c r="Y271" s="5">
        <f>SUMIFS(Generation!T:T,Generation!$A:$A,Summary_CDP,Generation!$B:$B,IF($B$252="NEM","*",$B$252),Generation!$C:$C,$H271)-SUMIFS(Generation!$D:$D,Generation!$A:$A,Summary_CDP,Generation!$B:$B,IF($B$252="NEM","*",$B$252),Generation!$C:$C,$H271)</f>
        <v>3.5820721495699996</v>
      </c>
      <c r="Z271" s="5">
        <f>SUMIFS(Generation!U:U,Generation!$A:$A,Summary_CDP,Generation!$B:$B,IF($B$252="NEM","*",$B$252),Generation!$C:$C,$H271)-SUMIFS(Generation!$D:$D,Generation!$A:$A,Summary_CDP,Generation!$B:$B,IF($B$252="NEM","*",$B$252),Generation!$C:$C,$H271)</f>
        <v>1.83351E-6</v>
      </c>
      <c r="AA271" s="5">
        <f>SUMIFS(Generation!V:V,Generation!$A:$A,Summary_CDP,Generation!$B:$B,IF($B$252="NEM","*",$B$252),Generation!$C:$C,$H271)-SUMIFS(Generation!$D:$D,Generation!$A:$A,Summary_CDP,Generation!$B:$B,IF($B$252="NEM","*",$B$252),Generation!$C:$C,$H271)</f>
        <v>1.1537668026750001</v>
      </c>
      <c r="AB271" s="5">
        <f>SUMIFS(Generation!W:W,Generation!$A:$A,Summary_CDP,Generation!$B:$B,IF($B$252="NEM","*",$B$252),Generation!$C:$C,$H271)-SUMIFS(Generation!$D:$D,Generation!$A:$A,Summary_CDP,Generation!$B:$B,IF($B$252="NEM","*",$B$252),Generation!$C:$C,$H271)</f>
        <v>23.354961517355022</v>
      </c>
      <c r="AC271" s="5">
        <f>SUMIFS(Generation!X:X,Generation!$A:$A,Summary_CDP,Generation!$B:$B,IF($B$252="NEM","*",$B$252),Generation!$C:$C,$H271)-SUMIFS(Generation!$D:$D,Generation!$A:$A,Summary_CDP,Generation!$B:$B,IF($B$252="NEM","*",$B$252),Generation!$C:$C,$H271)</f>
        <v>21.850009908119958</v>
      </c>
      <c r="AD271" s="5">
        <f>SUMIFS(Generation!Y:Y,Generation!$A:$A,Summary_CDP,Generation!$B:$B,IF($B$252="NEM","*",$B$252),Generation!$C:$C,$H271)-SUMIFS(Generation!$D:$D,Generation!$A:$A,Summary_CDP,Generation!$B:$B,IF($B$252="NEM","*",$B$252),Generation!$C:$C,$H271)</f>
        <v>5.9057089570400132</v>
      </c>
      <c r="AE271" s="5">
        <f>SUMIFS(Generation!Z:Z,Generation!$A:$A,Summary_CDP,Generation!$B:$B,IF($B$252="NEM","*",$B$252),Generation!$C:$C,$H271)-SUMIFS(Generation!$D:$D,Generation!$A:$A,Summary_CDP,Generation!$B:$B,IF($B$252="NEM","*",$B$252),Generation!$C:$C,$H271)</f>
        <v>40.955781297795021</v>
      </c>
      <c r="AF271" s="5">
        <f>SUMIFS(Generation!AA:AA,Generation!$A:$A,Summary_CDP,Generation!$B:$B,IF($B$252="NEM","*",$B$252),Generation!$C:$C,$H271)-SUMIFS(Generation!$D:$D,Generation!$A:$A,Summary_CDP,Generation!$B:$B,IF($B$252="NEM","*",$B$252),Generation!$C:$C,$H271)</f>
        <v>60.22856654999503</v>
      </c>
      <c r="AG271" s="5">
        <f>SUMIFS(Generation!AB:AB,Generation!$A:$A,Summary_CDP,Generation!$B:$B,IF($B$252="NEM","*",$B$252),Generation!$C:$C,$H271)-SUMIFS(Generation!$D:$D,Generation!$A:$A,Summary_CDP,Generation!$B:$B,IF($B$252="NEM","*",$B$252),Generation!$C:$C,$H271)</f>
        <v>76.557898235749875</v>
      </c>
      <c r="AH271" s="5">
        <f>SUMIFS(Generation!AC:AC,Generation!$A:$A,Summary_CDP,Generation!$B:$B,IF($B$252="NEM","*",$B$252),Generation!$C:$C,$H271)-SUMIFS(Generation!$D:$D,Generation!$A:$A,Summary_CDP,Generation!$B:$B,IF($B$252="NEM","*",$B$252),Generation!$C:$C,$H271)</f>
        <v>46.523129548849944</v>
      </c>
      <c r="AI271" s="5">
        <f>SUMIFS(Generation!AD:AD,Generation!$A:$A,Summary_CDP,Generation!$B:$B,IF($B$252="NEM","*",$B$252),Generation!$C:$C,$H271)-SUMIFS(Generation!$D:$D,Generation!$A:$A,Summary_CDP,Generation!$B:$B,IF($B$252="NEM","*",$B$252),Generation!$C:$C,$H271)</f>
        <v>479.5287156249052</v>
      </c>
      <c r="AJ271" s="5">
        <f>SUMIFS(Generation!AE:AE,Generation!$A:$A,Summary_CDP,Generation!$B:$B,IF($B$252="NEM","*",$B$252),Generation!$C:$C,$H271)-SUMIFS(Generation!$D:$D,Generation!$A:$A,Summary_CDP,Generation!$B:$B,IF($B$252="NEM","*",$B$252),Generation!$C:$C,$H271)</f>
        <v>288.89499258538007</v>
      </c>
    </row>
    <row r="272" spans="8:36" ht="15" customHeight="1">
      <c r="H272" s="55" t="s">
        <v>169</v>
      </c>
    </row>
    <row r="273" spans="1:30" ht="15" customHeight="1"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</row>
    <row r="276" spans="1:30" s="51" customFormat="1" ht="24" customHeight="1" thickBot="1">
      <c r="A276" s="49" t="s">
        <v>170</v>
      </c>
      <c r="B276" s="47"/>
      <c r="C276" s="47"/>
      <c r="D276" s="47"/>
      <c r="E276" s="47"/>
      <c r="F276" s="47"/>
      <c r="G276" s="47"/>
      <c r="H276" s="47"/>
      <c r="I276" s="50"/>
      <c r="J276" s="47"/>
      <c r="K276" s="47"/>
      <c r="L276" s="47"/>
      <c r="M276" s="47"/>
      <c r="N276" s="47"/>
      <c r="O276" s="47"/>
      <c r="P276" s="47"/>
      <c r="Q276" s="47"/>
      <c r="R276" s="50"/>
      <c r="S276" s="47"/>
      <c r="T276" s="47"/>
      <c r="U276" s="47"/>
      <c r="V276" s="47"/>
      <c r="W276" s="47"/>
      <c r="X276" s="47"/>
      <c r="Y276" s="47"/>
      <c r="Z276" s="47"/>
      <c r="AA276" s="47"/>
      <c r="AB276" s="50"/>
      <c r="AC276" s="47"/>
      <c r="AD276" s="47"/>
    </row>
    <row r="277" spans="1:30" ht="15" customHeight="1" thickTop="1"/>
    <row r="278" spans="1:30" ht="15" customHeight="1">
      <c r="H278" s="8" t="s">
        <v>171</v>
      </c>
      <c r="I278" s="8" t="s">
        <v>172</v>
      </c>
    </row>
    <row r="279" spans="1:30" ht="15" customHeight="1">
      <c r="H279" s="9" t="s">
        <v>50</v>
      </c>
      <c r="I279" s="5" t="str">
        <f>INDEX('Flow path augmentations'!$B$4:$O$18,MATCH($H279,'Flow path augmentations'!$A$4:$A$18,0),MATCH(Summary_CDP,'Flow path augmentations'!$B$3:$O$3,0))</f>
        <v>2035-36</v>
      </c>
    </row>
    <row r="280" spans="1:30" ht="15" customHeight="1">
      <c r="H280" s="9" t="s">
        <v>173</v>
      </c>
      <c r="I280" s="5" t="str">
        <f>INDEX('Flow path augmentations'!$B$4:$O$18,MATCH($H280,'Flow path augmentations'!$A$4:$A$18,0),MATCH(Summary_CDP,'Flow path augmentations'!$B$3:$O$3,0))</f>
        <v>2030-31</v>
      </c>
    </row>
    <row r="281" spans="1:30" ht="15" customHeight="1">
      <c r="H281" s="9" t="s">
        <v>174</v>
      </c>
      <c r="I281" s="5" t="str">
        <f>INDEX('Flow path augmentations'!$B$4:$O$18,MATCH($H281,'Flow path augmentations'!$A$4:$A$18,0),MATCH(Summary_CDP,'Flow path augmentations'!$B$3:$O$3,0))</f>
        <v>2038-39</v>
      </c>
    </row>
    <row r="282" spans="1:30" ht="15" customHeight="1">
      <c r="H282" s="9" t="s">
        <v>175</v>
      </c>
      <c r="I282" s="5" t="str">
        <f>INDEX('Flow path augmentations'!$B$4:$O$18,MATCH($H282,'Flow path augmentations'!$A$4:$A$18,0),MATCH(Summary_CDP,'Flow path augmentations'!$B$3:$O$3,0))</f>
        <v>2036-37</v>
      </c>
    </row>
    <row r="283" spans="1:30" ht="15" customHeight="1">
      <c r="H283" s="9" t="s">
        <v>176</v>
      </c>
      <c r="I283" s="5" t="str">
        <f>INDEX('Flow path augmentations'!$B$4:$O$18,MATCH($H283,'Flow path augmentations'!$A$4:$A$18,0),MATCH(Summary_CDP,'Flow path augmentations'!$B$3:$O$3,0))</f>
        <v>-</v>
      </c>
    </row>
    <row r="284" spans="1:30" ht="15" customHeight="1">
      <c r="H284" s="9" t="s">
        <v>45</v>
      </c>
      <c r="I284" s="5" t="str">
        <f>INDEX('Flow path augmentations'!$B$4:$O$18,MATCH($H284,'Flow path augmentations'!$A$4:$A$18,0),MATCH(Summary_CDP,'Flow path augmentations'!$B$3:$O$3,0))</f>
        <v>2027-28</v>
      </c>
    </row>
    <row r="285" spans="1:30" ht="15" customHeight="1">
      <c r="H285" s="9" t="s">
        <v>177</v>
      </c>
      <c r="I285" s="5" t="str">
        <f>INDEX('Flow path augmentations'!$B$4:$O$18,MATCH($H285,'Flow path augmentations'!$A$4:$A$18,0),MATCH(Summary_CDP,'Flow path augmentations'!$B$3:$O$3,0))</f>
        <v>2038-39</v>
      </c>
    </row>
    <row r="286" spans="1:30" ht="15" customHeight="1">
      <c r="H286" s="9" t="s">
        <v>178</v>
      </c>
      <c r="I286" s="5" t="str">
        <f>INDEX('Flow path augmentations'!$B$4:$O$18,MATCH($H286,'Flow path augmentations'!$A$4:$A$18,0),MATCH(Summary_CDP,'Flow path augmentations'!$B$3:$O$3,0))</f>
        <v>-</v>
      </c>
    </row>
    <row r="287" spans="1:30" ht="15" customHeight="1">
      <c r="H287" s="9" t="s">
        <v>46</v>
      </c>
      <c r="I287" s="5" t="str">
        <f>INDEX('Flow path augmentations'!$B$4:$O$18,MATCH($H287,'Flow path augmentations'!$A$4:$A$18,0),MATCH(Summary_CDP,'Flow path augmentations'!$B$3:$O$3,0))</f>
        <v>2027-28</v>
      </c>
    </row>
    <row r="288" spans="1:30" ht="15" customHeight="1">
      <c r="H288" s="9" t="s">
        <v>49</v>
      </c>
      <c r="I288" s="5" t="str">
        <f>INDEX('Flow path augmentations'!$B$4:$O$18,MATCH($H288,'Flow path augmentations'!$A$4:$A$18,0),MATCH(Summary_CDP,'Flow path augmentations'!$B$3:$O$3,0))</f>
        <v>2033-34</v>
      </c>
    </row>
    <row r="289" spans="8:9" ht="15" customHeight="1">
      <c r="H289" s="9" t="s">
        <v>179</v>
      </c>
      <c r="I289" s="5" t="str">
        <f>INDEX('Flow path augmentations'!$B$4:$O$18,MATCH($H289,'Flow path augmentations'!$A$4:$A$18,0),MATCH(Summary_CDP,'Flow path augmentations'!$B$3:$O$3,0))</f>
        <v>2038-39</v>
      </c>
    </row>
    <row r="290" spans="8:9" ht="15" customHeight="1">
      <c r="H290" s="9" t="s">
        <v>180</v>
      </c>
      <c r="I290" s="5" t="str">
        <f>INDEX('Flow path augmentations'!$B$4:$O$18,MATCH($H290,'Flow path augmentations'!$A$4:$A$18,0),MATCH(Summary_CDP,'Flow path augmentations'!$B$3:$O$3,0))</f>
        <v>-</v>
      </c>
    </row>
    <row r="291" spans="8:9" ht="15" customHeight="1">
      <c r="H291" s="9" t="s">
        <v>181</v>
      </c>
      <c r="I291" s="5" t="str">
        <f>INDEX('Flow path augmentations'!$B$4:$O$18,MATCH($H291,'Flow path augmentations'!$A$4:$A$18,0),MATCH(Summary_CDP,'Flow path augmentations'!$B$3:$O$3,0))</f>
        <v>2029-30</v>
      </c>
    </row>
    <row r="292" spans="8:9" ht="15" customHeight="1">
      <c r="H292" s="9" t="s">
        <v>182</v>
      </c>
      <c r="I292" s="5" t="str">
        <f>INDEX('Flow path augmentations'!$B$4:$O$18,MATCH($H292,'Flow path augmentations'!$A$4:$A$18,0),MATCH(Summary_CDP,'Flow path augmentations'!$B$3:$O$3,0))</f>
        <v>2031-32</v>
      </c>
    </row>
    <row r="293" spans="8:9" ht="15" customHeight="1">
      <c r="H293" s="9" t="s">
        <v>183</v>
      </c>
      <c r="I293" s="5" t="str">
        <f>INDEX('Flow path augmentations'!$B$4:$O$18,MATCH($H293,'Flow path augmentations'!$A$4:$A$18,0),MATCH(Summary_CDP,'Flow path augmentations'!$B$3:$O$3,0))</f>
        <v>-</v>
      </c>
    </row>
  </sheetData>
  <dataValidations count="3">
    <dataValidation type="list" showInputMessage="1" showErrorMessage="1" sqref="B30 B54 B82 B109 B127 B145 B162 B228 B252" xr:uid="{00000000-0002-0000-0300-000000000000}">
      <formula1>"NEM,NSW,QLD,VIC,SA,TAS"</formula1>
    </dataValidation>
    <dataValidation type="list" showInputMessage="1" showErrorMessage="1" sqref="B8" xr:uid="{00000000-0002-0000-0300-000001000000}">
      <formula1>AvailableCDPs</formula1>
    </dataValidation>
    <dataValidation type="list" showInputMessage="1" showErrorMessage="1" sqref="B210" xr:uid="{00000000-0002-0000-0300-000002000000}">
      <formula1>"NSW,QLD,VIC,SA,TAS"</formula1>
    </dataValidation>
  </dataValidation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2" tint="-0.249977111117893"/>
  </sheetPr>
  <dimension ref="A1:BJ212"/>
  <sheetViews>
    <sheetView zoomScaleNormal="100" workbookViewId="0"/>
  </sheetViews>
  <sheetFormatPr baseColWidth="10" defaultColWidth="9" defaultRowHeight="15" customHeight="1"/>
  <cols>
    <col min="1" max="1" width="17.6640625" style="6" customWidth="1"/>
    <col min="2" max="2" width="14" style="6" customWidth="1"/>
    <col min="3" max="3" width="17.1640625" style="6" customWidth="1"/>
    <col min="4" max="4" width="7.6640625" style="6" customWidth="1"/>
    <col min="5" max="5" width="25.5" style="6" customWidth="1"/>
    <col min="6" max="6" width="8.1640625" style="6" customWidth="1"/>
    <col min="7" max="7" width="15" style="6" customWidth="1"/>
    <col min="8" max="8" width="45.5" style="6" customWidth="1"/>
    <col min="9" max="37" width="14.1640625" style="6" customWidth="1"/>
    <col min="38" max="38" width="9" style="6" customWidth="1"/>
    <col min="39" max="16384" width="9" style="6"/>
  </cols>
  <sheetData>
    <row r="1" spans="1:37" ht="15" customHeight="1">
      <c r="A1" s="34"/>
      <c r="B1" s="34"/>
      <c r="C1" s="34"/>
      <c r="D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</row>
    <row r="2" spans="1:37" ht="20.25" customHeight="1" thickBot="1">
      <c r="A2" s="36" t="str">
        <f>"Comparison - "&amp;Comparison_CDP1&amp;" vs. "&amp;Comparison_CDP2</f>
        <v>Comparison - CDP5 vs. Counterfactual</v>
      </c>
      <c r="B2" s="36"/>
      <c r="C2" s="36"/>
      <c r="D2" s="36"/>
      <c r="E2" s="36"/>
      <c r="F2" s="36"/>
      <c r="G2" s="36"/>
      <c r="H2" s="11"/>
      <c r="I2" s="11"/>
    </row>
    <row r="3" spans="1:37" ht="15" customHeight="1" thickTop="1">
      <c r="A3" s="37" t="s">
        <v>83</v>
      </c>
      <c r="B3" s="37"/>
      <c r="C3" s="37"/>
      <c r="I3" s="19"/>
    </row>
    <row r="4" spans="1:37" ht="15" customHeight="1">
      <c r="A4" s="37" t="str">
        <f>"1. The discount rate used for calculation is "&amp;TEXT(WACC,"0.0%")</f>
        <v>1. The discount rate used for calculation is 5.5%</v>
      </c>
      <c r="B4" s="37"/>
      <c r="C4" s="37"/>
      <c r="I4" s="19"/>
    </row>
    <row r="5" spans="1:37" ht="15" customHeight="1">
      <c r="A5" s="37" t="s">
        <v>84</v>
      </c>
      <c r="B5" s="37"/>
      <c r="C5" s="37"/>
      <c r="I5" s="19"/>
    </row>
    <row r="6" spans="1:37" ht="15" customHeight="1">
      <c r="G6" s="19"/>
    </row>
    <row r="7" spans="1:37" ht="15" customHeight="1">
      <c r="C7" s="11" t="s">
        <v>85</v>
      </c>
      <c r="G7" s="19"/>
    </row>
    <row r="8" spans="1:37" ht="15" customHeight="1">
      <c r="A8" s="11" t="s">
        <v>184</v>
      </c>
      <c r="B8" s="21" t="s">
        <v>60</v>
      </c>
      <c r="C8" s="37" t="str">
        <f>INDEX(CDPs!$B$5:$B$20,MATCH(Comparison_CDP1,CDPs!$A$5:$A$20,0),1)</f>
        <v xml:space="preserve">Progressive Change least-cost DP, with Marinus Link actionable </v>
      </c>
      <c r="G8" s="19"/>
    </row>
    <row r="9" spans="1:37" ht="15" customHeight="1">
      <c r="A9" s="11" t="s">
        <v>185</v>
      </c>
      <c r="B9" s="21" t="s">
        <v>80</v>
      </c>
      <c r="C9" s="37" t="str">
        <f>INDEX(CDPs!$B$5:$B$20,MATCH(Comparison_CDP2,CDPs!$A$5:$A$20,0),1)</f>
        <v>No future network augmentation other than committed and anticipated projects/ small intra-regional augmentations/ replacement expenditure projects</v>
      </c>
      <c r="I9" s="27"/>
    </row>
    <row r="10" spans="1:37" ht="15" customHeight="1"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</row>
    <row r="11" spans="1:37" s="51" customFormat="1" ht="24" customHeight="1" thickBot="1">
      <c r="A11" s="49" t="s">
        <v>186</v>
      </c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</row>
    <row r="12" spans="1:37" ht="15" customHeight="1" thickTop="1"/>
    <row r="14" spans="1:37" ht="15" customHeight="1">
      <c r="E14" s="39"/>
      <c r="H14" s="2" t="s">
        <v>88</v>
      </c>
      <c r="I14" s="8" t="s">
        <v>89</v>
      </c>
      <c r="J14" s="8" t="s">
        <v>90</v>
      </c>
      <c r="K14" s="8" t="s">
        <v>91</v>
      </c>
      <c r="L14" s="8" t="s">
        <v>92</v>
      </c>
      <c r="M14" s="8" t="s">
        <v>93</v>
      </c>
      <c r="N14" s="8" t="s">
        <v>94</v>
      </c>
      <c r="O14" s="8" t="s">
        <v>95</v>
      </c>
      <c r="P14" s="8" t="s">
        <v>96</v>
      </c>
      <c r="Q14" s="8" t="s">
        <v>97</v>
      </c>
      <c r="R14" s="8" t="s">
        <v>98</v>
      </c>
      <c r="S14" s="8" t="s">
        <v>99</v>
      </c>
      <c r="T14" s="8" t="s">
        <v>100</v>
      </c>
      <c r="U14" s="8" t="s">
        <v>101</v>
      </c>
      <c r="V14" s="8" t="s">
        <v>102</v>
      </c>
      <c r="W14" s="8" t="s">
        <v>103</v>
      </c>
      <c r="X14" s="8" t="s">
        <v>104</v>
      </c>
      <c r="Y14" s="8" t="s">
        <v>105</v>
      </c>
      <c r="Z14" s="8" t="s">
        <v>106</v>
      </c>
      <c r="AA14" s="8" t="s">
        <v>107</v>
      </c>
      <c r="AB14" s="8" t="s">
        <v>108</v>
      </c>
      <c r="AC14" s="8" t="s">
        <v>109</v>
      </c>
      <c r="AD14" s="8" t="s">
        <v>110</v>
      </c>
      <c r="AE14" s="8" t="s">
        <v>111</v>
      </c>
      <c r="AF14" s="8" t="s">
        <v>112</v>
      </c>
      <c r="AG14" s="8" t="s">
        <v>113</v>
      </c>
      <c r="AH14" s="8" t="s">
        <v>114</v>
      </c>
      <c r="AI14" s="8" t="s">
        <v>115</v>
      </c>
      <c r="AJ14" s="8" t="s">
        <v>116</v>
      </c>
      <c r="AK14" s="8" t="s">
        <v>117</v>
      </c>
    </row>
    <row r="15" spans="1:37" ht="15" customHeight="1">
      <c r="B15" s="39"/>
      <c r="E15" s="39"/>
      <c r="F15" s="38"/>
      <c r="H15" s="25" t="s">
        <v>118</v>
      </c>
      <c r="I15" s="29">
        <f t="shared" ref="I15:I21" si="0">NPV(WACC,J15:AK15)/(1+WACC)^2</f>
        <v>8825.4359264424456</v>
      </c>
      <c r="J15" s="16">
        <f>(SUMIFS(Costs!C:C,Costs!$A:$A,Comparison_CDP2,Costs!$B:$B,$H15)-SUMIFS(Costs!C:C,Costs!$A:$A,Comparison_CDP1,Costs!$B:$B,$H15))/1000</f>
        <v>-8.5636497000000059E-6</v>
      </c>
      <c r="K15" s="16">
        <f>(SUMIFS(Costs!D:D,Costs!$A:$A,Comparison_CDP2,Costs!$B:$B,$H15)-SUMIFS(Costs!D:D,Costs!$A:$A,Comparison_CDP1,Costs!$B:$B,$H15))/1000</f>
        <v>2.2926314069802174E-2</v>
      </c>
      <c r="L15" s="16">
        <f>(SUMIFS(Costs!E:E,Costs!$A:$A,Comparison_CDP2,Costs!$B:$B,$H15)-SUMIFS(Costs!E:E,Costs!$A:$A,Comparison_CDP1,Costs!$B:$B,$H15))/1000</f>
        <v>1.4644363770321942</v>
      </c>
      <c r="M15" s="16">
        <f>(SUMIFS(Costs!F:F,Costs!$A:$A,Comparison_CDP2,Costs!$B:$B,$H15)-SUMIFS(Costs!F:F,Costs!$A:$A,Comparison_CDP1,Costs!$B:$B,$H15))/1000</f>
        <v>14.945710673543042</v>
      </c>
      <c r="N15" s="16">
        <f>(SUMIFS(Costs!G:G,Costs!$A:$A,Comparison_CDP2,Costs!$B:$B,$H15)-SUMIFS(Costs!G:G,Costs!$A:$A,Comparison_CDP1,Costs!$B:$B,$H15))/1000</f>
        <v>47.96339917227882</v>
      </c>
      <c r="O15" s="16">
        <f>(SUMIFS(Costs!H:H,Costs!$A:$A,Comparison_CDP2,Costs!$B:$B,$H15)-SUMIFS(Costs!H:H,Costs!$A:$A,Comparison_CDP1,Costs!$B:$B,$H15))/1000</f>
        <v>88.897717323509042</v>
      </c>
      <c r="P15" s="16">
        <f>(SUMIFS(Costs!I:I,Costs!$A:$A,Comparison_CDP2,Costs!$B:$B,$H15)-SUMIFS(Costs!I:I,Costs!$A:$A,Comparison_CDP1,Costs!$B:$B,$H15))/1000</f>
        <v>116.02569672683184</v>
      </c>
      <c r="Q15" s="16">
        <f>(SUMIFS(Costs!J:J,Costs!$A:$A,Comparison_CDP2,Costs!$B:$B,$H15)-SUMIFS(Costs!J:J,Costs!$A:$A,Comparison_CDP1,Costs!$B:$B,$H15))/1000</f>
        <v>933.91863120408823</v>
      </c>
      <c r="R15" s="16">
        <f>(SUMIFS(Costs!K:K,Costs!$A:$A,Comparison_CDP2,Costs!$B:$B,$H15)-SUMIFS(Costs!K:K,Costs!$A:$A,Comparison_CDP1,Costs!$B:$B,$H15))/1000</f>
        <v>995.7474296532157</v>
      </c>
      <c r="S15" s="16">
        <f>(SUMIFS(Costs!L:L,Costs!$A:$A,Comparison_CDP2,Costs!$B:$B,$H15)-SUMIFS(Costs!L:L,Costs!$A:$A,Comparison_CDP1,Costs!$B:$B,$H15))/1000</f>
        <v>1225.1035979813728</v>
      </c>
      <c r="T15" s="16">
        <f>(SUMIFS(Costs!M:M,Costs!$A:$A,Comparison_CDP2,Costs!$B:$B,$H15)-SUMIFS(Costs!M:M,Costs!$A:$A,Comparison_CDP1,Costs!$B:$B,$H15))/1000</f>
        <v>1506.1527817436656</v>
      </c>
      <c r="U15" s="16">
        <f>(SUMIFS(Costs!N:N,Costs!$A:$A,Comparison_CDP2,Costs!$B:$B,$H15)-SUMIFS(Costs!N:N,Costs!$A:$A,Comparison_CDP1,Costs!$B:$B,$H15))/1000</f>
        <v>1501.1588164880238</v>
      </c>
      <c r="V15" s="16">
        <f>(SUMIFS(Costs!O:O,Costs!$A:$A,Comparison_CDP2,Costs!$B:$B,$H15)-SUMIFS(Costs!O:O,Costs!$A:$A,Comparison_CDP1,Costs!$B:$B,$H15))/1000</f>
        <v>1683.6687929272373</v>
      </c>
      <c r="W15" s="16">
        <f>(SUMIFS(Costs!P:P,Costs!$A:$A,Comparison_CDP2,Costs!$B:$B,$H15)-SUMIFS(Costs!P:P,Costs!$A:$A,Comparison_CDP1,Costs!$B:$B,$H15))/1000</f>
        <v>1822.7740166108488</v>
      </c>
      <c r="X15" s="16">
        <f>(SUMIFS(Costs!Q:Q,Costs!$A:$A,Comparison_CDP2,Costs!$B:$B,$H15)-SUMIFS(Costs!Q:Q,Costs!$A:$A,Comparison_CDP1,Costs!$B:$B,$H15))/1000</f>
        <v>1690.8149888053565</v>
      </c>
      <c r="Y15" s="16">
        <f>(SUMIFS(Costs!R:R,Costs!$A:$A,Comparison_CDP2,Costs!$B:$B,$H15)-SUMIFS(Costs!R:R,Costs!$A:$A,Comparison_CDP1,Costs!$B:$B,$H15))/1000</f>
        <v>1489.5472904556282</v>
      </c>
      <c r="Z15" s="16">
        <f>(SUMIFS(Costs!S:S,Costs!$A:$A,Comparison_CDP2,Costs!$B:$B,$H15)-SUMIFS(Costs!S:S,Costs!$A:$A,Comparison_CDP1,Costs!$B:$B,$H15))/1000</f>
        <v>1802.6601674137432</v>
      </c>
      <c r="AA15" s="16">
        <f>(SUMIFS(Costs!T:T,Costs!$A:$A,Comparison_CDP2,Costs!$B:$B,$H15)-SUMIFS(Costs!T:T,Costs!$A:$A,Comparison_CDP1,Costs!$B:$B,$H15))/1000</f>
        <v>1519.6171841779369</v>
      </c>
      <c r="AB15" s="16">
        <f>(SUMIFS(Costs!U:U,Costs!$A:$A,Comparison_CDP2,Costs!$B:$B,$H15)-SUMIFS(Costs!U:U,Costs!$A:$A,Comparison_CDP1,Costs!$B:$B,$H15))/1000</f>
        <v>1832.9562529959176</v>
      </c>
      <c r="AC15" s="16">
        <f>(SUMIFS(Costs!V:V,Costs!$A:$A,Comparison_CDP2,Costs!$B:$B,$H15)-SUMIFS(Costs!V:V,Costs!$A:$A,Comparison_CDP1,Costs!$B:$B,$H15))/1000</f>
        <v>1437.0659210192878</v>
      </c>
      <c r="AD15" s="16">
        <f>(SUMIFS(Costs!W:W,Costs!$A:$A,Comparison_CDP2,Costs!$B:$B,$H15)-SUMIFS(Costs!W:W,Costs!$A:$A,Comparison_CDP1,Costs!$B:$B,$H15))/1000</f>
        <v>1135.3333830394968</v>
      </c>
      <c r="AE15" s="16">
        <f>(SUMIFS(Costs!X:X,Costs!$A:$A,Comparison_CDP2,Costs!$B:$B,$H15)-SUMIFS(Costs!X:X,Costs!$A:$A,Comparison_CDP1,Costs!$B:$B,$H15))/1000</f>
        <v>961.19034566055052</v>
      </c>
      <c r="AF15" s="16">
        <f>(SUMIFS(Costs!Y:Y,Costs!$A:$A,Comparison_CDP2,Costs!$B:$B,$H15)-SUMIFS(Costs!Y:Y,Costs!$A:$A,Comparison_CDP1,Costs!$B:$B,$H15))/1000</f>
        <v>897.4492917556297</v>
      </c>
      <c r="AG15" s="16">
        <f>(SUMIFS(Costs!Z:Z,Costs!$A:$A,Comparison_CDP2,Costs!$B:$B,$H15)-SUMIFS(Costs!Z:Z,Costs!$A:$A,Comparison_CDP1,Costs!$B:$B,$H15))/1000</f>
        <v>151.48084152137116</v>
      </c>
      <c r="AH15" s="16">
        <f>(SUMIFS(Costs!AA:AA,Costs!$A:$A,Comparison_CDP2,Costs!$B:$B,$H15)-SUMIFS(Costs!AA:AA,Costs!$A:$A,Comparison_CDP1,Costs!$B:$B,$H15))/1000</f>
        <v>-850.50483279317064</v>
      </c>
      <c r="AI15" s="16">
        <f>(SUMIFS(Costs!AB:AB,Costs!$A:$A,Comparison_CDP2,Costs!$B:$B,$H15)-SUMIFS(Costs!AB:AB,Costs!$A:$A,Comparison_CDP1,Costs!$B:$B,$H15))/1000</f>
        <v>-489.87643363668025</v>
      </c>
      <c r="AJ15" s="16">
        <f>(SUMIFS(Costs!AC:AC,Costs!$A:$A,Comparison_CDP2,Costs!$B:$B,$H15)-SUMIFS(Costs!AC:AC,Costs!$A:$A,Comparison_CDP1,Costs!$B:$B,$H15))/1000</f>
        <v>-68.773254269812256</v>
      </c>
      <c r="AK15" s="16">
        <f>(SUMIFS(Costs!AD:AD,Costs!$A:$A,Comparison_CDP2,Costs!$B:$B,$H15)-SUMIFS(Costs!AD:AD,Costs!$A:$A,Comparison_CDP1,Costs!$B:$B,$H15))/1000</f>
        <v>-430.52133330572769</v>
      </c>
    </row>
    <row r="16" spans="1:37" ht="15" customHeight="1">
      <c r="E16" s="39"/>
      <c r="F16" s="38"/>
      <c r="G16" s="13"/>
      <c r="H16" s="25" t="s">
        <v>119</v>
      </c>
      <c r="I16" s="29">
        <f t="shared" si="0"/>
        <v>662.29888280257808</v>
      </c>
      <c r="J16" s="16">
        <f>(SUMIFS(Costs!C:C,Costs!$A:$A,Comparison_CDP2,Costs!$B:$B,$H16)-SUMIFS(Costs!C:C,Costs!$A:$A,Comparison_CDP1,Costs!$B:$B,$H16))/1000</f>
        <v>-1.1408943682909012E-6</v>
      </c>
      <c r="K16" s="16">
        <f>(SUMIFS(Costs!D:D,Costs!$A:$A,Comparison_CDP2,Costs!$B:$B,$H16)-SUMIFS(Costs!D:D,Costs!$A:$A,Comparison_CDP1,Costs!$B:$B,$H16))/1000</f>
        <v>1.7064494830556214E-3</v>
      </c>
      <c r="L16" s="16">
        <f>(SUMIFS(Costs!E:E,Costs!$A:$A,Comparison_CDP2,Costs!$B:$B,$H16)-SUMIFS(Costs!E:E,Costs!$A:$A,Comparison_CDP1,Costs!$B:$B,$H16))/1000</f>
        <v>0.32040033949399366</v>
      </c>
      <c r="M16" s="16">
        <f>(SUMIFS(Costs!F:F,Costs!$A:$A,Comparison_CDP2,Costs!$B:$B,$H16)-SUMIFS(Costs!F:F,Costs!$A:$A,Comparison_CDP1,Costs!$B:$B,$H16))/1000</f>
        <v>1.3604720882633701</v>
      </c>
      <c r="N16" s="16">
        <f>(SUMIFS(Costs!G:G,Costs!$A:$A,Comparison_CDP2,Costs!$B:$B,$H16)-SUMIFS(Costs!G:G,Costs!$A:$A,Comparison_CDP1,Costs!$B:$B,$H16))/1000</f>
        <v>10.077166417159139</v>
      </c>
      <c r="O16" s="16">
        <f>(SUMIFS(Costs!H:H,Costs!$A:$A,Comparison_CDP2,Costs!$B:$B,$H16)-SUMIFS(Costs!H:H,Costs!$A:$A,Comparison_CDP1,Costs!$B:$B,$H16))/1000</f>
        <v>18.072138087044937</v>
      </c>
      <c r="P16" s="16">
        <f>(SUMIFS(Costs!I:I,Costs!$A:$A,Comparison_CDP2,Costs!$B:$B,$H16)-SUMIFS(Costs!I:I,Costs!$A:$A,Comparison_CDP1,Costs!$B:$B,$H16))/1000</f>
        <v>0.23208309707278385</v>
      </c>
      <c r="Q16" s="16">
        <f>(SUMIFS(Costs!J:J,Costs!$A:$A,Comparison_CDP2,Costs!$B:$B,$H16)-SUMIFS(Costs!J:J,Costs!$A:$A,Comparison_CDP1,Costs!$B:$B,$H16))/1000</f>
        <v>195.02217958329618</v>
      </c>
      <c r="R16" s="16">
        <f>(SUMIFS(Costs!K:K,Costs!$A:$A,Comparison_CDP2,Costs!$B:$B,$H16)-SUMIFS(Costs!K:K,Costs!$A:$A,Comparison_CDP1,Costs!$B:$B,$H16))/1000</f>
        <v>35.439771212032994</v>
      </c>
      <c r="S16" s="16">
        <f>(SUMIFS(Costs!L:L,Costs!$A:$A,Comparison_CDP2,Costs!$B:$B,$H16)-SUMIFS(Costs!L:L,Costs!$A:$A,Comparison_CDP1,Costs!$B:$B,$H16))/1000</f>
        <v>69.142308353601024</v>
      </c>
      <c r="T16" s="16">
        <f>(SUMIFS(Costs!M:M,Costs!$A:$A,Comparison_CDP2,Costs!$B:$B,$H16)-SUMIFS(Costs!M:M,Costs!$A:$A,Comparison_CDP1,Costs!$B:$B,$H16))/1000</f>
        <v>186.98622434757604</v>
      </c>
      <c r="U16" s="16">
        <f>(SUMIFS(Costs!N:N,Costs!$A:$A,Comparison_CDP2,Costs!$B:$B,$H16)-SUMIFS(Costs!N:N,Costs!$A:$A,Comparison_CDP1,Costs!$B:$B,$H16))/1000</f>
        <v>114.04579671610101</v>
      </c>
      <c r="V16" s="16">
        <f>(SUMIFS(Costs!O:O,Costs!$A:$A,Comparison_CDP2,Costs!$B:$B,$H16)-SUMIFS(Costs!O:O,Costs!$A:$A,Comparison_CDP1,Costs!$B:$B,$H16))/1000</f>
        <v>67.112472434373103</v>
      </c>
      <c r="W16" s="16">
        <f>(SUMIFS(Costs!P:P,Costs!$A:$A,Comparison_CDP2,Costs!$B:$B,$H16)-SUMIFS(Costs!P:P,Costs!$A:$A,Comparison_CDP1,Costs!$B:$B,$H16))/1000</f>
        <v>82.685023890246171</v>
      </c>
      <c r="X16" s="16">
        <f>(SUMIFS(Costs!Q:Q,Costs!$A:$A,Comparison_CDP2,Costs!$B:$B,$H16)-SUMIFS(Costs!Q:Q,Costs!$A:$A,Comparison_CDP1,Costs!$B:$B,$H16))/1000</f>
        <v>33.003509167207874</v>
      </c>
      <c r="Y16" s="16">
        <f>(SUMIFS(Costs!R:R,Costs!$A:$A,Comparison_CDP2,Costs!$B:$B,$H16)-SUMIFS(Costs!R:R,Costs!$A:$A,Comparison_CDP1,Costs!$B:$B,$H16))/1000</f>
        <v>56.089001500745304</v>
      </c>
      <c r="Z16" s="16">
        <f>(SUMIFS(Costs!S:S,Costs!$A:$A,Comparison_CDP2,Costs!$B:$B,$H16)-SUMIFS(Costs!S:S,Costs!$A:$A,Comparison_CDP1,Costs!$B:$B,$H16))/1000</f>
        <v>97.951301303120331</v>
      </c>
      <c r="AA16" s="16">
        <f>(SUMIFS(Costs!T:T,Costs!$A:$A,Comparison_CDP2,Costs!$B:$B,$H16)-SUMIFS(Costs!T:T,Costs!$A:$A,Comparison_CDP1,Costs!$B:$B,$H16))/1000</f>
        <v>-13.425944594808389</v>
      </c>
      <c r="AB16" s="16">
        <f>(SUMIFS(Costs!U:U,Costs!$A:$A,Comparison_CDP2,Costs!$B:$B,$H16)-SUMIFS(Costs!U:U,Costs!$A:$A,Comparison_CDP1,Costs!$B:$B,$H16))/1000</f>
        <v>-17.670599038629792</v>
      </c>
      <c r="AC16" s="16">
        <f>(SUMIFS(Costs!V:V,Costs!$A:$A,Comparison_CDP2,Costs!$B:$B,$H16)-SUMIFS(Costs!V:V,Costs!$A:$A,Comparison_CDP1,Costs!$B:$B,$H16))/1000</f>
        <v>-151.3464083132348</v>
      </c>
      <c r="AD16" s="16">
        <f>(SUMIFS(Costs!W:W,Costs!$A:$A,Comparison_CDP2,Costs!$B:$B,$H16)-SUMIFS(Costs!W:W,Costs!$A:$A,Comparison_CDP1,Costs!$B:$B,$H16))/1000</f>
        <v>-69.279204123897017</v>
      </c>
      <c r="AE16" s="16">
        <f>(SUMIFS(Costs!X:X,Costs!$A:$A,Comparison_CDP2,Costs!$B:$B,$H16)-SUMIFS(Costs!X:X,Costs!$A:$A,Comparison_CDP1,Costs!$B:$B,$H16))/1000</f>
        <v>177.38041746457574</v>
      </c>
      <c r="AF16" s="16">
        <f>(SUMIFS(Costs!Y:Y,Costs!$A:$A,Comparison_CDP2,Costs!$B:$B,$H16)-SUMIFS(Costs!Y:Y,Costs!$A:$A,Comparison_CDP1,Costs!$B:$B,$H16))/1000</f>
        <v>12.394951189602725</v>
      </c>
      <c r="AG16" s="16">
        <f>(SUMIFS(Costs!Z:Z,Costs!$A:$A,Comparison_CDP2,Costs!$B:$B,$H16)-SUMIFS(Costs!Z:Z,Costs!$A:$A,Comparison_CDP1,Costs!$B:$B,$H16))/1000</f>
        <v>-151.84271419971017</v>
      </c>
      <c r="AH16" s="16">
        <f>(SUMIFS(Costs!AA:AA,Costs!$A:$A,Comparison_CDP2,Costs!$B:$B,$H16)-SUMIFS(Costs!AA:AA,Costs!$A:$A,Comparison_CDP1,Costs!$B:$B,$H16))/1000</f>
        <v>-154.51388875020388</v>
      </c>
      <c r="AI16" s="16">
        <f>(SUMIFS(Costs!AB:AB,Costs!$A:$A,Comparison_CDP2,Costs!$B:$B,$H16)-SUMIFS(Costs!AB:AB,Costs!$A:$A,Comparison_CDP1,Costs!$B:$B,$H16))/1000</f>
        <v>379.40796299895646</v>
      </c>
      <c r="AJ16" s="16">
        <f>(SUMIFS(Costs!AC:AC,Costs!$A:$A,Comparison_CDP2,Costs!$B:$B,$H16)-SUMIFS(Costs!AC:AC,Costs!$A:$A,Comparison_CDP1,Costs!$B:$B,$H16))/1000</f>
        <v>552.77230612948074</v>
      </c>
      <c r="AK16" s="16">
        <f>(SUMIFS(Costs!AD:AD,Costs!$A:$A,Comparison_CDP2,Costs!$B:$B,$H16)-SUMIFS(Costs!AD:AD,Costs!$A:$A,Comparison_CDP1,Costs!$B:$B,$H16))/1000</f>
        <v>433.00445637603758</v>
      </c>
    </row>
    <row r="17" spans="1:37" ht="15" customHeight="1">
      <c r="E17" s="39"/>
      <c r="F17" s="38"/>
      <c r="G17" s="38"/>
      <c r="H17" s="25" t="s">
        <v>120</v>
      </c>
      <c r="I17" s="29">
        <f t="shared" si="0"/>
        <v>13709.678982594725</v>
      </c>
      <c r="J17" s="16">
        <f>(SUMIFS(Costs!C:C,Costs!$A:$A,Comparison_CDP2,Costs!$B:$B,$H17)-SUMIFS(Costs!C:C,Costs!$A:$A,Comparison_CDP1,Costs!$B:$B,$H17))/1000</f>
        <v>0.8102713090009056</v>
      </c>
      <c r="K17" s="16">
        <f>(SUMIFS(Costs!D:D,Costs!$A:$A,Comparison_CDP2,Costs!$B:$B,$H17)-SUMIFS(Costs!D:D,Costs!$A:$A,Comparison_CDP1,Costs!$B:$B,$H17))/1000</f>
        <v>9.3937239537830468</v>
      </c>
      <c r="L17" s="16">
        <f>(SUMIFS(Costs!E:E,Costs!$A:$A,Comparison_CDP2,Costs!$B:$B,$H17)-SUMIFS(Costs!E:E,Costs!$A:$A,Comparison_CDP1,Costs!$B:$B,$H17))/1000</f>
        <v>6.3637469703790268</v>
      </c>
      <c r="M17" s="16">
        <f>(SUMIFS(Costs!F:F,Costs!$A:$A,Comparison_CDP2,Costs!$B:$B,$H17)-SUMIFS(Costs!F:F,Costs!$A:$A,Comparison_CDP1,Costs!$B:$B,$H17))/1000</f>
        <v>5.5775269236341121</v>
      </c>
      <c r="N17" s="16">
        <f>(SUMIFS(Costs!G:G,Costs!$A:$A,Comparison_CDP2,Costs!$B:$B,$H17)-SUMIFS(Costs!G:G,Costs!$A:$A,Comparison_CDP1,Costs!$B:$B,$H17))/1000</f>
        <v>63.02760163510591</v>
      </c>
      <c r="O17" s="16">
        <f>(SUMIFS(Costs!H:H,Costs!$A:$A,Comparison_CDP2,Costs!$B:$B,$H17)-SUMIFS(Costs!H:H,Costs!$A:$A,Comparison_CDP1,Costs!$B:$B,$H17))/1000</f>
        <v>75.069643916290957</v>
      </c>
      <c r="P17" s="16">
        <f>(SUMIFS(Costs!I:I,Costs!$A:$A,Comparison_CDP2,Costs!$B:$B,$H17)-SUMIFS(Costs!I:I,Costs!$A:$A,Comparison_CDP1,Costs!$B:$B,$H17))/1000</f>
        <v>100.01942760240892</v>
      </c>
      <c r="Q17" s="16">
        <f>(SUMIFS(Costs!J:J,Costs!$A:$A,Comparison_CDP2,Costs!$B:$B,$H17)-SUMIFS(Costs!J:J,Costs!$A:$A,Comparison_CDP1,Costs!$B:$B,$H17))/1000</f>
        <v>-4.3610883884618525</v>
      </c>
      <c r="R17" s="16">
        <f>(SUMIFS(Costs!K:K,Costs!$A:$A,Comparison_CDP2,Costs!$B:$B,$H17)-SUMIFS(Costs!K:K,Costs!$A:$A,Comparison_CDP1,Costs!$B:$B,$H17))/1000</f>
        <v>-47.920841365966012</v>
      </c>
      <c r="S17" s="16">
        <f>(SUMIFS(Costs!L:L,Costs!$A:$A,Comparison_CDP2,Costs!$B:$B,$H17)-SUMIFS(Costs!L:L,Costs!$A:$A,Comparison_CDP1,Costs!$B:$B,$H17))/1000</f>
        <v>53.815386878351916</v>
      </c>
      <c r="T17" s="16">
        <f>(SUMIFS(Costs!M:M,Costs!$A:$A,Comparison_CDP2,Costs!$B:$B,$H17)-SUMIFS(Costs!M:M,Costs!$A:$A,Comparison_CDP1,Costs!$B:$B,$H17))/1000</f>
        <v>144.97105588229607</v>
      </c>
      <c r="U17" s="16">
        <f>(SUMIFS(Costs!N:N,Costs!$A:$A,Comparison_CDP2,Costs!$B:$B,$H17)-SUMIFS(Costs!N:N,Costs!$A:$A,Comparison_CDP1,Costs!$B:$B,$H17))/1000</f>
        <v>263.2807822859038</v>
      </c>
      <c r="V17" s="16">
        <f>(SUMIFS(Costs!O:O,Costs!$A:$A,Comparison_CDP2,Costs!$B:$B,$H17)-SUMIFS(Costs!O:O,Costs!$A:$A,Comparison_CDP1,Costs!$B:$B,$H17))/1000</f>
        <v>576.88883797179517</v>
      </c>
      <c r="W17" s="16">
        <f>(SUMIFS(Costs!P:P,Costs!$A:$A,Comparison_CDP2,Costs!$B:$B,$H17)-SUMIFS(Costs!P:P,Costs!$A:$A,Comparison_CDP1,Costs!$B:$B,$H17))/1000</f>
        <v>739.20416699102407</v>
      </c>
      <c r="X17" s="16">
        <f>(SUMIFS(Costs!Q:Q,Costs!$A:$A,Comparison_CDP2,Costs!$B:$B,$H17)-SUMIFS(Costs!Q:Q,Costs!$A:$A,Comparison_CDP1,Costs!$B:$B,$H17))/1000</f>
        <v>879.25111987265404</v>
      </c>
      <c r="Y17" s="16">
        <f>(SUMIFS(Costs!R:R,Costs!$A:$A,Comparison_CDP2,Costs!$B:$B,$H17)-SUMIFS(Costs!R:R,Costs!$A:$A,Comparison_CDP1,Costs!$B:$B,$H17))/1000</f>
        <v>1527.7557122745291</v>
      </c>
      <c r="Z17" s="16">
        <f>(SUMIFS(Costs!S:S,Costs!$A:$A,Comparison_CDP2,Costs!$B:$B,$H17)-SUMIFS(Costs!S:S,Costs!$A:$A,Comparison_CDP1,Costs!$B:$B,$H17))/1000</f>
        <v>1363.1496209835068</v>
      </c>
      <c r="AA17" s="16">
        <f>(SUMIFS(Costs!T:T,Costs!$A:$A,Comparison_CDP2,Costs!$B:$B,$H17)-SUMIFS(Costs!T:T,Costs!$A:$A,Comparison_CDP1,Costs!$B:$B,$H17))/1000</f>
        <v>1779.3539378408232</v>
      </c>
      <c r="AB17" s="16">
        <f>(SUMIFS(Costs!U:U,Costs!$A:$A,Comparison_CDP2,Costs!$B:$B,$H17)-SUMIFS(Costs!U:U,Costs!$A:$A,Comparison_CDP1,Costs!$B:$B,$H17))/1000</f>
        <v>2031.6734653227988</v>
      </c>
      <c r="AC17" s="16">
        <f>(SUMIFS(Costs!V:V,Costs!$A:$A,Comparison_CDP2,Costs!$B:$B,$H17)-SUMIFS(Costs!V:V,Costs!$A:$A,Comparison_CDP1,Costs!$B:$B,$H17))/1000</f>
        <v>2678.0418707654726</v>
      </c>
      <c r="AD17" s="16">
        <f>(SUMIFS(Costs!W:W,Costs!$A:$A,Comparison_CDP2,Costs!$B:$B,$H17)-SUMIFS(Costs!W:W,Costs!$A:$A,Comparison_CDP1,Costs!$B:$B,$H17))/1000</f>
        <v>2486.2056923864538</v>
      </c>
      <c r="AE17" s="16">
        <f>(SUMIFS(Costs!X:X,Costs!$A:$A,Comparison_CDP2,Costs!$B:$B,$H17)-SUMIFS(Costs!X:X,Costs!$A:$A,Comparison_CDP1,Costs!$B:$B,$H17))/1000</f>
        <v>2581.6307018755265</v>
      </c>
      <c r="AF17" s="16">
        <f>(SUMIFS(Costs!Y:Y,Costs!$A:$A,Comparison_CDP2,Costs!$B:$B,$H17)-SUMIFS(Costs!Y:Y,Costs!$A:$A,Comparison_CDP1,Costs!$B:$B,$H17))/1000</f>
        <v>2720.3201797438078</v>
      </c>
      <c r="AG17" s="16">
        <f>(SUMIFS(Costs!Z:Z,Costs!$A:$A,Comparison_CDP2,Costs!$B:$B,$H17)-SUMIFS(Costs!Z:Z,Costs!$A:$A,Comparison_CDP1,Costs!$B:$B,$H17))/1000</f>
        <v>3919.1177468226765</v>
      </c>
      <c r="AH17" s="16">
        <f>(SUMIFS(Costs!AA:AA,Costs!$A:$A,Comparison_CDP2,Costs!$B:$B,$H17)-SUMIFS(Costs!AA:AA,Costs!$A:$A,Comparison_CDP1,Costs!$B:$B,$H17))/1000</f>
        <v>5957.546806444976</v>
      </c>
      <c r="AI17" s="16">
        <f>(SUMIFS(Costs!AB:AB,Costs!$A:$A,Comparison_CDP2,Costs!$B:$B,$H17)-SUMIFS(Costs!AB:AB,Costs!$A:$A,Comparison_CDP1,Costs!$B:$B,$H17))/1000</f>
        <v>6836.815812267223</v>
      </c>
      <c r="AJ17" s="16">
        <f>(SUMIFS(Costs!AC:AC,Costs!$A:$A,Comparison_CDP2,Costs!$B:$B,$H17)-SUMIFS(Costs!AC:AC,Costs!$A:$A,Comparison_CDP1,Costs!$B:$B,$H17))/1000</f>
        <v>7220.1308376600919</v>
      </c>
      <c r="AK17" s="16">
        <f>(SUMIFS(Costs!AD:AD,Costs!$A:$A,Comparison_CDP2,Costs!$B:$B,$H17)-SUMIFS(Costs!AD:AD,Costs!$A:$A,Comparison_CDP1,Costs!$B:$B,$H17))/1000</f>
        <v>8274.2164419988221</v>
      </c>
    </row>
    <row r="18" spans="1:37" ht="15" customHeight="1">
      <c r="E18" s="39"/>
      <c r="F18" s="38"/>
      <c r="G18" s="38"/>
      <c r="H18" s="25" t="s">
        <v>121</v>
      </c>
      <c r="I18" s="29">
        <f t="shared" si="0"/>
        <v>282.96621643509286</v>
      </c>
      <c r="J18" s="16">
        <f>(SUMIFS(Costs!C:C,Costs!$A:$A,Comparison_CDP2,Costs!$B:$B,$H18)-SUMIFS(Costs!C:C,Costs!$A:$A,Comparison_CDP1,Costs!$B:$B,$H18))/1000</f>
        <v>-0.11175494742672891</v>
      </c>
      <c r="K18" s="16">
        <f>(SUMIFS(Costs!D:D,Costs!$A:$A,Comparison_CDP2,Costs!$B:$B,$H18)-SUMIFS(Costs!D:D,Costs!$A:$A,Comparison_CDP1,Costs!$B:$B,$H18))/1000</f>
        <v>-1.0773747917267029</v>
      </c>
      <c r="L18" s="16">
        <f>(SUMIFS(Costs!E:E,Costs!$A:$A,Comparison_CDP2,Costs!$B:$B,$H18)-SUMIFS(Costs!E:E,Costs!$A:$A,Comparison_CDP1,Costs!$B:$B,$H18))/1000</f>
        <v>-0.76485809292795603</v>
      </c>
      <c r="M18" s="16">
        <f>(SUMIFS(Costs!F:F,Costs!$A:$A,Comparison_CDP2,Costs!$B:$B,$H18)-SUMIFS(Costs!F:F,Costs!$A:$A,Comparison_CDP1,Costs!$B:$B,$H18))/1000</f>
        <v>-1.4137035270954947</v>
      </c>
      <c r="N18" s="16">
        <f>(SUMIFS(Costs!G:G,Costs!$A:$A,Comparison_CDP2,Costs!$B:$B,$H18)-SUMIFS(Costs!G:G,Costs!$A:$A,Comparison_CDP1,Costs!$B:$B,$H18))/1000</f>
        <v>9.1714232373749258</v>
      </c>
      <c r="O18" s="16">
        <f>(SUMIFS(Costs!H:H,Costs!$A:$A,Comparison_CDP2,Costs!$B:$B,$H18)-SUMIFS(Costs!H:H,Costs!$A:$A,Comparison_CDP1,Costs!$B:$B,$H18))/1000</f>
        <v>11.124770207743394</v>
      </c>
      <c r="P18" s="16">
        <f>(SUMIFS(Costs!I:I,Costs!$A:$A,Comparison_CDP2,Costs!$B:$B,$H18)-SUMIFS(Costs!I:I,Costs!$A:$A,Comparison_CDP1,Costs!$B:$B,$H18))/1000</f>
        <v>9.5189811895674215</v>
      </c>
      <c r="Q18" s="16">
        <f>(SUMIFS(Costs!J:J,Costs!$A:$A,Comparison_CDP2,Costs!$B:$B,$H18)-SUMIFS(Costs!J:J,Costs!$A:$A,Comparison_CDP1,Costs!$B:$B,$H18))/1000</f>
        <v>-59.589934948663576</v>
      </c>
      <c r="R18" s="16">
        <f>(SUMIFS(Costs!K:K,Costs!$A:$A,Comparison_CDP2,Costs!$B:$B,$H18)-SUMIFS(Costs!K:K,Costs!$A:$A,Comparison_CDP1,Costs!$B:$B,$H18))/1000</f>
        <v>-49.281322009914732</v>
      </c>
      <c r="S18" s="16">
        <f>(SUMIFS(Costs!L:L,Costs!$A:$A,Comparison_CDP2,Costs!$B:$B,$H18)-SUMIFS(Costs!L:L,Costs!$A:$A,Comparison_CDP1,Costs!$B:$B,$H18))/1000</f>
        <v>-63.162632618245318</v>
      </c>
      <c r="T18" s="16">
        <f>(SUMIFS(Costs!M:M,Costs!$A:$A,Comparison_CDP2,Costs!$B:$B,$H18)-SUMIFS(Costs!M:M,Costs!$A:$A,Comparison_CDP1,Costs!$B:$B,$H18))/1000</f>
        <v>-50.987066293056124</v>
      </c>
      <c r="U18" s="16">
        <f>(SUMIFS(Costs!N:N,Costs!$A:$A,Comparison_CDP2,Costs!$B:$B,$H18)-SUMIFS(Costs!N:N,Costs!$A:$A,Comparison_CDP1,Costs!$B:$B,$H18))/1000</f>
        <v>-41.635134320861077</v>
      </c>
      <c r="V18" s="16">
        <f>(SUMIFS(Costs!O:O,Costs!$A:$A,Comparison_CDP2,Costs!$B:$B,$H18)-SUMIFS(Costs!O:O,Costs!$A:$A,Comparison_CDP1,Costs!$B:$B,$H18))/1000</f>
        <v>-51.259006028491015</v>
      </c>
      <c r="W18" s="16">
        <f>(SUMIFS(Costs!P:P,Costs!$A:$A,Comparison_CDP2,Costs!$B:$B,$H18)-SUMIFS(Costs!P:P,Costs!$A:$A,Comparison_CDP1,Costs!$B:$B,$H18))/1000</f>
        <v>-36.509117957686598</v>
      </c>
      <c r="X18" s="16">
        <f>(SUMIFS(Costs!Q:Q,Costs!$A:$A,Comparison_CDP2,Costs!$B:$B,$H18)-SUMIFS(Costs!Q:Q,Costs!$A:$A,Comparison_CDP1,Costs!$B:$B,$H18))/1000</f>
        <v>-31.757620234134201</v>
      </c>
      <c r="Y18" s="16">
        <f>(SUMIFS(Costs!R:R,Costs!$A:$A,Comparison_CDP2,Costs!$B:$B,$H18)-SUMIFS(Costs!R:R,Costs!$A:$A,Comparison_CDP1,Costs!$B:$B,$H18))/1000</f>
        <v>6.0691042473597916</v>
      </c>
      <c r="Z18" s="16">
        <f>(SUMIFS(Costs!S:S,Costs!$A:$A,Comparison_CDP2,Costs!$B:$B,$H18)-SUMIFS(Costs!S:S,Costs!$A:$A,Comparison_CDP1,Costs!$B:$B,$H18))/1000</f>
        <v>3.8820072855308534</v>
      </c>
      <c r="AA18" s="16">
        <f>(SUMIFS(Costs!T:T,Costs!$A:$A,Comparison_CDP2,Costs!$B:$B,$H18)-SUMIFS(Costs!T:T,Costs!$A:$A,Comparison_CDP1,Costs!$B:$B,$H18))/1000</f>
        <v>21.300524610782567</v>
      </c>
      <c r="AB18" s="16">
        <f>(SUMIFS(Costs!U:U,Costs!$A:$A,Comparison_CDP2,Costs!$B:$B,$H18)-SUMIFS(Costs!U:U,Costs!$A:$A,Comparison_CDP1,Costs!$B:$B,$H18))/1000</f>
        <v>9.0878287918943101</v>
      </c>
      <c r="AC18" s="16">
        <f>(SUMIFS(Costs!V:V,Costs!$A:$A,Comparison_CDP2,Costs!$B:$B,$H18)-SUMIFS(Costs!V:V,Costs!$A:$A,Comparison_CDP1,Costs!$B:$B,$H18))/1000</f>
        <v>57.544033429836212</v>
      </c>
      <c r="AD18" s="16">
        <f>(SUMIFS(Costs!W:W,Costs!$A:$A,Comparison_CDP2,Costs!$B:$B,$H18)-SUMIFS(Costs!W:W,Costs!$A:$A,Comparison_CDP1,Costs!$B:$B,$H18))/1000</f>
        <v>78.980790637611406</v>
      </c>
      <c r="AE18" s="16">
        <f>(SUMIFS(Costs!X:X,Costs!$A:$A,Comparison_CDP2,Costs!$B:$B,$H18)-SUMIFS(Costs!X:X,Costs!$A:$A,Comparison_CDP1,Costs!$B:$B,$H18))/1000</f>
        <v>102.11992147306798</v>
      </c>
      <c r="AF18" s="16">
        <f>(SUMIFS(Costs!Y:Y,Costs!$A:$A,Comparison_CDP2,Costs!$B:$B,$H18)-SUMIFS(Costs!Y:Y,Costs!$A:$A,Comparison_CDP1,Costs!$B:$B,$H18))/1000</f>
        <v>116.08796768429302</v>
      </c>
      <c r="AG18" s="16">
        <f>(SUMIFS(Costs!Z:Z,Costs!$A:$A,Comparison_CDP2,Costs!$B:$B,$H18)-SUMIFS(Costs!Z:Z,Costs!$A:$A,Comparison_CDP1,Costs!$B:$B,$H18))/1000</f>
        <v>180.74772461697705</v>
      </c>
      <c r="AH18" s="16">
        <f>(SUMIFS(Costs!AA:AA,Costs!$A:$A,Comparison_CDP2,Costs!$B:$B,$H18)-SUMIFS(Costs!AA:AA,Costs!$A:$A,Comparison_CDP1,Costs!$B:$B,$H18))/1000</f>
        <v>249.16431029628035</v>
      </c>
      <c r="AI18" s="16">
        <f>(SUMIFS(Costs!AB:AB,Costs!$A:$A,Comparison_CDP2,Costs!$B:$B,$H18)-SUMIFS(Costs!AB:AB,Costs!$A:$A,Comparison_CDP1,Costs!$B:$B,$H18))/1000</f>
        <v>304.54434387035519</v>
      </c>
      <c r="AJ18" s="16">
        <f>(SUMIFS(Costs!AC:AC,Costs!$A:$A,Comparison_CDP2,Costs!$B:$B,$H18)-SUMIFS(Costs!AC:AC,Costs!$A:$A,Comparison_CDP1,Costs!$B:$B,$H18))/1000</f>
        <v>413.25504118826552</v>
      </c>
      <c r="AK18" s="16">
        <f>(SUMIFS(Costs!AD:AD,Costs!$A:$A,Comparison_CDP2,Costs!$B:$B,$H18)-SUMIFS(Costs!AD:AD,Costs!$A:$A,Comparison_CDP1,Costs!$B:$B,$H18))/1000</f>
        <v>425.34993517774961</v>
      </c>
    </row>
    <row r="19" spans="1:37" ht="15" customHeight="1">
      <c r="E19" s="39"/>
      <c r="F19" s="38"/>
      <c r="G19" s="38"/>
      <c r="H19" s="25" t="s">
        <v>122</v>
      </c>
      <c r="I19" s="29">
        <f t="shared" si="0"/>
        <v>7.2941469505608882</v>
      </c>
      <c r="J19" s="16">
        <f>(SUMIFS(Costs!C:C,Costs!$A:$A,Comparison_CDP2,Costs!$B:$B,$H19)-SUMIFS(Costs!C:C,Costs!$A:$A,Comparison_CDP1,Costs!$B:$B,$H19))/1000</f>
        <v>-6.7919144999999873E-7</v>
      </c>
      <c r="K19" s="16">
        <f>(SUMIFS(Costs!D:D,Costs!$A:$A,Comparison_CDP2,Costs!$B:$B,$H19)-SUMIFS(Costs!D:D,Costs!$A:$A,Comparison_CDP1,Costs!$B:$B,$H19))/1000</f>
        <v>-7.0513198000000042E-7</v>
      </c>
      <c r="L19" s="16">
        <f>(SUMIFS(Costs!E:E,Costs!$A:$A,Comparison_CDP2,Costs!$B:$B,$H19)-SUMIFS(Costs!E:E,Costs!$A:$A,Comparison_CDP1,Costs!$B:$B,$H19))/1000</f>
        <v>-7.4450032500000026E-7</v>
      </c>
      <c r="M19" s="16">
        <f>(SUMIFS(Costs!F:F,Costs!$A:$A,Comparison_CDP2,Costs!$B:$B,$H19)-SUMIFS(Costs!F:F,Costs!$A:$A,Comparison_CDP1,Costs!$B:$B,$H19))/1000</f>
        <v>-3.5774076829463266</v>
      </c>
      <c r="N19" s="16">
        <f>(SUMIFS(Costs!G:G,Costs!$A:$A,Comparison_CDP2,Costs!$B:$B,$H19)-SUMIFS(Costs!G:G,Costs!$A:$A,Comparison_CDP1,Costs!$B:$B,$H19))/1000</f>
        <v>8.3658160615280792</v>
      </c>
      <c r="O19" s="16">
        <f>(SUMIFS(Costs!H:H,Costs!$A:$A,Comparison_CDP2,Costs!$B:$B,$H19)-SUMIFS(Costs!H:H,Costs!$A:$A,Comparison_CDP1,Costs!$B:$B,$H19))/1000</f>
        <v>0.30023752749712485</v>
      </c>
      <c r="P19" s="16">
        <f>(SUMIFS(Costs!I:I,Costs!$A:$A,Comparison_CDP2,Costs!$B:$B,$H19)-SUMIFS(Costs!I:I,Costs!$A:$A,Comparison_CDP1,Costs!$B:$B,$H19))/1000</f>
        <v>1.2285952286070509</v>
      </c>
      <c r="Q19" s="16">
        <f>(SUMIFS(Costs!J:J,Costs!$A:$A,Comparison_CDP2,Costs!$B:$B,$H19)-SUMIFS(Costs!J:J,Costs!$A:$A,Comparison_CDP1,Costs!$B:$B,$H19))/1000</f>
        <v>20.083539918738055</v>
      </c>
      <c r="R19" s="16">
        <f>(SUMIFS(Costs!K:K,Costs!$A:$A,Comparison_CDP2,Costs!$B:$B,$H19)-SUMIFS(Costs!K:K,Costs!$A:$A,Comparison_CDP1,Costs!$B:$B,$H19))/1000</f>
        <v>5.3551964409790305</v>
      </c>
      <c r="S19" s="16">
        <f>(SUMIFS(Costs!L:L,Costs!$A:$A,Comparison_CDP2,Costs!$B:$B,$H19)-SUMIFS(Costs!L:L,Costs!$A:$A,Comparison_CDP1,Costs!$B:$B,$H19))/1000</f>
        <v>21.605179140656823</v>
      </c>
      <c r="T19" s="16">
        <f>(SUMIFS(Costs!M:M,Costs!$A:$A,Comparison_CDP2,Costs!$B:$B,$H19)-SUMIFS(Costs!M:M,Costs!$A:$A,Comparison_CDP1,Costs!$B:$B,$H19))/1000</f>
        <v>46.000823390991471</v>
      </c>
      <c r="U19" s="16">
        <f>(SUMIFS(Costs!N:N,Costs!$A:$A,Comparison_CDP2,Costs!$B:$B,$H19)-SUMIFS(Costs!N:N,Costs!$A:$A,Comparison_CDP1,Costs!$B:$B,$H19))/1000</f>
        <v>40.547973292336508</v>
      </c>
      <c r="V19" s="16">
        <f>(SUMIFS(Costs!O:O,Costs!$A:$A,Comparison_CDP2,Costs!$B:$B,$H19)-SUMIFS(Costs!O:O,Costs!$A:$A,Comparison_CDP1,Costs!$B:$B,$H19))/1000</f>
        <v>0.20420728436309571</v>
      </c>
      <c r="W19" s="16">
        <f>(SUMIFS(Costs!P:P,Costs!$A:$A,Comparison_CDP2,Costs!$B:$B,$H19)-SUMIFS(Costs!P:P,Costs!$A:$A,Comparison_CDP1,Costs!$B:$B,$H19))/1000</f>
        <v>-0.17031199098200511</v>
      </c>
      <c r="X19" s="16">
        <f>(SUMIFS(Costs!Q:Q,Costs!$A:$A,Comparison_CDP2,Costs!$B:$B,$H19)-SUMIFS(Costs!Q:Q,Costs!$A:$A,Comparison_CDP1,Costs!$B:$B,$H19))/1000</f>
        <v>-14.161632754742685</v>
      </c>
      <c r="Y19" s="16">
        <f>(SUMIFS(Costs!R:R,Costs!$A:$A,Comparison_CDP2,Costs!$B:$B,$H19)-SUMIFS(Costs!R:R,Costs!$A:$A,Comparison_CDP1,Costs!$B:$B,$H19))/1000</f>
        <v>-0.19447828094177999</v>
      </c>
      <c r="Z19" s="16">
        <f>(SUMIFS(Costs!S:S,Costs!$A:$A,Comparison_CDP2,Costs!$B:$B,$H19)-SUMIFS(Costs!S:S,Costs!$A:$A,Comparison_CDP1,Costs!$B:$B,$H19))/1000</f>
        <v>1.669134488219935</v>
      </c>
      <c r="AA19" s="16">
        <f>(SUMIFS(Costs!T:T,Costs!$A:$A,Comparison_CDP2,Costs!$B:$B,$H19)-SUMIFS(Costs!T:T,Costs!$A:$A,Comparison_CDP1,Costs!$B:$B,$H19))/1000</f>
        <v>0.78708537253541511</v>
      </c>
      <c r="AB19" s="16">
        <f>(SUMIFS(Costs!U:U,Costs!$A:$A,Comparison_CDP2,Costs!$B:$B,$H19)-SUMIFS(Costs!U:U,Costs!$A:$A,Comparison_CDP1,Costs!$B:$B,$H19))/1000</f>
        <v>-8.361208256117493E-2</v>
      </c>
      <c r="AC19" s="16">
        <f>(SUMIFS(Costs!V:V,Costs!$A:$A,Comparison_CDP2,Costs!$B:$B,$H19)-SUMIFS(Costs!V:V,Costs!$A:$A,Comparison_CDP1,Costs!$B:$B,$H19))/1000</f>
        <v>-7.0064843365032372</v>
      </c>
      <c r="AD19" s="16">
        <f>(SUMIFS(Costs!W:W,Costs!$A:$A,Comparison_CDP2,Costs!$B:$B,$H19)-SUMIFS(Costs!W:W,Costs!$A:$A,Comparison_CDP1,Costs!$B:$B,$H19))/1000</f>
        <v>-0.48643841035428798</v>
      </c>
      <c r="AE19" s="16">
        <f>(SUMIFS(Costs!X:X,Costs!$A:$A,Comparison_CDP2,Costs!$B:$B,$H19)-SUMIFS(Costs!X:X,Costs!$A:$A,Comparison_CDP1,Costs!$B:$B,$H19))/1000</f>
        <v>-16.106393350144696</v>
      </c>
      <c r="AF19" s="16">
        <f>(SUMIFS(Costs!Y:Y,Costs!$A:$A,Comparison_CDP2,Costs!$B:$B,$H19)-SUMIFS(Costs!Y:Y,Costs!$A:$A,Comparison_CDP1,Costs!$B:$B,$H19))/1000</f>
        <v>-1.5452553188707898</v>
      </c>
      <c r="AG19" s="16">
        <f>(SUMIFS(Costs!Z:Z,Costs!$A:$A,Comparison_CDP2,Costs!$B:$B,$H19)-SUMIFS(Costs!Z:Z,Costs!$A:$A,Comparison_CDP1,Costs!$B:$B,$H19))/1000</f>
        <v>-18.068563671592159</v>
      </c>
      <c r="AH19" s="16">
        <f>(SUMIFS(Costs!AA:AA,Costs!$A:$A,Comparison_CDP2,Costs!$B:$B,$H19)-SUMIFS(Costs!AA:AA,Costs!$A:$A,Comparison_CDP1,Costs!$B:$B,$H19))/1000</f>
        <v>-53.353476265528478</v>
      </c>
      <c r="AI19" s="16">
        <f>(SUMIFS(Costs!AB:AB,Costs!$A:$A,Comparison_CDP2,Costs!$B:$B,$H19)-SUMIFS(Costs!AB:AB,Costs!$A:$A,Comparison_CDP1,Costs!$B:$B,$H19))/1000</f>
        <v>-13.177187361990786</v>
      </c>
      <c r="AJ19" s="16">
        <f>(SUMIFS(Costs!AC:AC,Costs!$A:$A,Comparison_CDP2,Costs!$B:$B,$H19)-SUMIFS(Costs!AC:AC,Costs!$A:$A,Comparison_CDP1,Costs!$B:$B,$H19))/1000</f>
        <v>-79.023026671306923</v>
      </c>
      <c r="AK19" s="16">
        <f>(SUMIFS(Costs!AD:AD,Costs!$A:$A,Comparison_CDP2,Costs!$B:$B,$H19)-SUMIFS(Costs!AD:AD,Costs!$A:$A,Comparison_CDP1,Costs!$B:$B,$H19))/1000</f>
        <v>-80.765866059961425</v>
      </c>
    </row>
    <row r="20" spans="1:37" ht="15" customHeight="1">
      <c r="E20" s="39"/>
      <c r="F20" s="38"/>
      <c r="G20" s="38"/>
      <c r="H20" s="25" t="s">
        <v>123</v>
      </c>
      <c r="I20" s="29">
        <f t="shared" si="0"/>
        <v>-1263.0095741048635</v>
      </c>
      <c r="J20" s="16">
        <f>(SUMIFS(Costs!C:C,Costs!$A:$A,Comparison_CDP2,Costs!$B:$B,$H20)-SUMIFS(Costs!C:C,Costs!$A:$A,Comparison_CDP1,Costs!$B:$B,$H20))/1000</f>
        <v>0</v>
      </c>
      <c r="K20" s="16">
        <f>(SUMIFS(Costs!D:D,Costs!$A:$A,Comparison_CDP2,Costs!$B:$B,$H20)-SUMIFS(Costs!D:D,Costs!$A:$A,Comparison_CDP1,Costs!$B:$B,$H20))/1000</f>
        <v>0</v>
      </c>
      <c r="L20" s="16">
        <f>(SUMIFS(Costs!E:E,Costs!$A:$A,Comparison_CDP2,Costs!$B:$B,$H20)-SUMIFS(Costs!E:E,Costs!$A:$A,Comparison_CDP1,Costs!$B:$B,$H20))/1000</f>
        <v>-1.3792072500000039E-7</v>
      </c>
      <c r="M20" s="16">
        <f>(SUMIFS(Costs!F:F,Costs!$A:$A,Comparison_CDP2,Costs!$B:$B,$H20)-SUMIFS(Costs!F:F,Costs!$A:$A,Comparison_CDP1,Costs!$B:$B,$H20))/1000</f>
        <v>-13.358417896859269</v>
      </c>
      <c r="N20" s="16">
        <f>(SUMIFS(Costs!G:G,Costs!$A:$A,Comparison_CDP2,Costs!$B:$B,$H20)-SUMIFS(Costs!G:G,Costs!$A:$A,Comparison_CDP1,Costs!$B:$B,$H20))/1000</f>
        <v>-1.522285500000002E-7</v>
      </c>
      <c r="O20" s="16">
        <f>(SUMIFS(Costs!H:H,Costs!$A:$A,Comparison_CDP2,Costs!$B:$B,$H20)-SUMIFS(Costs!H:H,Costs!$A:$A,Comparison_CDP1,Costs!$B:$B,$H20))/1000</f>
        <v>-1.7226540000000041E-7</v>
      </c>
      <c r="P20" s="16">
        <f>(SUMIFS(Costs!I:I,Costs!$A:$A,Comparison_CDP2,Costs!$B:$B,$H20)-SUMIFS(Costs!I:I,Costs!$A:$A,Comparison_CDP1,Costs!$B:$B,$H20))/1000</f>
        <v>-1.824379500000012E-7</v>
      </c>
      <c r="Q20" s="16">
        <f>(SUMIFS(Costs!J:J,Costs!$A:$A,Comparison_CDP2,Costs!$B:$B,$H20)-SUMIFS(Costs!J:J,Costs!$A:$A,Comparison_CDP1,Costs!$B:$B,$H20))/1000</f>
        <v>-4.936971749999973E-7</v>
      </c>
      <c r="R20" s="16">
        <f>(SUMIFS(Costs!K:K,Costs!$A:$A,Comparison_CDP2,Costs!$B:$B,$H20)-SUMIFS(Costs!K:K,Costs!$A:$A,Comparison_CDP1,Costs!$B:$B,$H20))/1000</f>
        <v>-6.3202344000000397E-7</v>
      </c>
      <c r="S20" s="16">
        <f>(SUMIFS(Costs!L:L,Costs!$A:$A,Comparison_CDP2,Costs!$B:$B,$H20)-SUMIFS(Costs!L:L,Costs!$A:$A,Comparison_CDP1,Costs!$B:$B,$H20))/1000</f>
        <v>-0.20449662689529929</v>
      </c>
      <c r="T20" s="16">
        <f>(SUMIFS(Costs!M:M,Costs!$A:$A,Comparison_CDP2,Costs!$B:$B,$H20)-SUMIFS(Costs!M:M,Costs!$A:$A,Comparison_CDP1,Costs!$B:$B,$H20))/1000</f>
        <v>-2.780579008773044</v>
      </c>
      <c r="U20" s="16">
        <f>(SUMIFS(Costs!N:N,Costs!$A:$A,Comparison_CDP2,Costs!$B:$B,$H20)-SUMIFS(Costs!N:N,Costs!$A:$A,Comparison_CDP1,Costs!$B:$B,$H20))/1000</f>
        <v>-11.918994942566151</v>
      </c>
      <c r="V20" s="16">
        <f>(SUMIFS(Costs!O:O,Costs!$A:$A,Comparison_CDP2,Costs!$B:$B,$H20)-SUMIFS(Costs!O:O,Costs!$A:$A,Comparison_CDP1,Costs!$B:$B,$H20))/1000</f>
        <v>-25.21929785096323</v>
      </c>
      <c r="W20" s="16">
        <f>(SUMIFS(Costs!P:P,Costs!$A:$A,Comparison_CDP2,Costs!$B:$B,$H20)-SUMIFS(Costs!P:P,Costs!$A:$A,Comparison_CDP1,Costs!$B:$B,$H20))/1000</f>
        <v>-37.84456382625018</v>
      </c>
      <c r="X20" s="16">
        <f>(SUMIFS(Costs!Q:Q,Costs!$A:$A,Comparison_CDP2,Costs!$B:$B,$H20)-SUMIFS(Costs!Q:Q,Costs!$A:$A,Comparison_CDP1,Costs!$B:$B,$H20))/1000</f>
        <v>-54.441576868469468</v>
      </c>
      <c r="Y20" s="16">
        <f>(SUMIFS(Costs!R:R,Costs!$A:$A,Comparison_CDP2,Costs!$B:$B,$H20)-SUMIFS(Costs!R:R,Costs!$A:$A,Comparison_CDP1,Costs!$B:$B,$H20))/1000</f>
        <v>-43.012084721549215</v>
      </c>
      <c r="Z20" s="16">
        <f>(SUMIFS(Costs!S:S,Costs!$A:$A,Comparison_CDP2,Costs!$B:$B,$H20)-SUMIFS(Costs!S:S,Costs!$A:$A,Comparison_CDP1,Costs!$B:$B,$H20))/1000</f>
        <v>-46.458867039949723</v>
      </c>
      <c r="AA20" s="16">
        <f>(SUMIFS(Costs!T:T,Costs!$A:$A,Comparison_CDP2,Costs!$B:$B,$H20)-SUMIFS(Costs!T:T,Costs!$A:$A,Comparison_CDP1,Costs!$B:$B,$H20))/1000</f>
        <v>-62.097500699990874</v>
      </c>
      <c r="AB20" s="16">
        <f>(SUMIFS(Costs!U:U,Costs!$A:$A,Comparison_CDP2,Costs!$B:$B,$H20)-SUMIFS(Costs!U:U,Costs!$A:$A,Comparison_CDP1,Costs!$B:$B,$H20))/1000</f>
        <v>-66.777068285352541</v>
      </c>
      <c r="AC20" s="16">
        <f>(SUMIFS(Costs!V:V,Costs!$A:$A,Comparison_CDP2,Costs!$B:$B,$H20)-SUMIFS(Costs!V:V,Costs!$A:$A,Comparison_CDP1,Costs!$B:$B,$H20))/1000</f>
        <v>-103.9662655046376</v>
      </c>
      <c r="AD20" s="16">
        <f>(SUMIFS(Costs!W:W,Costs!$A:$A,Comparison_CDP2,Costs!$B:$B,$H20)-SUMIFS(Costs!W:W,Costs!$A:$A,Comparison_CDP1,Costs!$B:$B,$H20))/1000</f>
        <v>-183.4794842022601</v>
      </c>
      <c r="AE20" s="16">
        <f>(SUMIFS(Costs!X:X,Costs!$A:$A,Comparison_CDP2,Costs!$B:$B,$H20)-SUMIFS(Costs!X:X,Costs!$A:$A,Comparison_CDP1,Costs!$B:$B,$H20))/1000</f>
        <v>-238.51286883024642</v>
      </c>
      <c r="AF20" s="16">
        <f>(SUMIFS(Costs!Y:Y,Costs!$A:$A,Comparison_CDP2,Costs!$B:$B,$H20)-SUMIFS(Costs!Y:Y,Costs!$A:$A,Comparison_CDP1,Costs!$B:$B,$H20))/1000</f>
        <v>-309.38834439128391</v>
      </c>
      <c r="AG20" s="16">
        <f>(SUMIFS(Costs!Z:Z,Costs!$A:$A,Comparison_CDP2,Costs!$B:$B,$H20)-SUMIFS(Costs!Z:Z,Costs!$A:$A,Comparison_CDP1,Costs!$B:$B,$H20))/1000</f>
        <v>-383.59095640896169</v>
      </c>
      <c r="AH20" s="16">
        <f>(SUMIFS(Costs!AA:AA,Costs!$A:$A,Comparison_CDP2,Costs!$B:$B,$H20)-SUMIFS(Costs!AA:AA,Costs!$A:$A,Comparison_CDP1,Costs!$B:$B,$H20))/1000</f>
        <v>-595.85728165030901</v>
      </c>
      <c r="AI20" s="16">
        <f>(SUMIFS(Costs!AB:AB,Costs!$A:$A,Comparison_CDP2,Costs!$B:$B,$H20)-SUMIFS(Costs!AB:AB,Costs!$A:$A,Comparison_CDP1,Costs!$B:$B,$H20))/1000</f>
        <v>-893.12677875826967</v>
      </c>
      <c r="AJ20" s="16">
        <f>(SUMIFS(Costs!AC:AC,Costs!$A:$A,Comparison_CDP2,Costs!$B:$B,$H20)-SUMIFS(Costs!AC:AC,Costs!$A:$A,Comparison_CDP1,Costs!$B:$B,$H20))/1000</f>
        <v>-1084.5741171635821</v>
      </c>
      <c r="AK20" s="16">
        <f>(SUMIFS(Costs!AD:AD,Costs!$A:$A,Comparison_CDP2,Costs!$B:$B,$H20)-SUMIFS(Costs!AD:AD,Costs!$A:$A,Comparison_CDP1,Costs!$B:$B,$H20))/1000</f>
        <v>-1112.8361844854589</v>
      </c>
    </row>
    <row r="21" spans="1:37" ht="15" customHeight="1">
      <c r="E21" s="39"/>
      <c r="F21" s="38"/>
      <c r="G21" s="38"/>
      <c r="H21" s="25" t="s">
        <v>124</v>
      </c>
      <c r="I21" s="29">
        <f t="shared" si="0"/>
        <v>-6835.3742120470424</v>
      </c>
      <c r="J21" s="16">
        <f>(SUMIFS(Costs!C:C,Costs!$A:$A,Comparison_CDP2,Costs!$B:$B,$H21)-SUMIFS(Costs!C:C,Costs!$A:$A,Comparison_CDP1,Costs!$B:$B,$H21))/1000</f>
        <v>0</v>
      </c>
      <c r="K21" s="16">
        <f>(SUMIFS(Costs!D:D,Costs!$A:$A,Comparison_CDP2,Costs!$B:$B,$H21)-SUMIFS(Costs!D:D,Costs!$A:$A,Comparison_CDP1,Costs!$B:$B,$H21))/1000</f>
        <v>0</v>
      </c>
      <c r="L21" s="16">
        <f>(SUMIFS(Costs!E:E,Costs!$A:$A,Comparison_CDP2,Costs!$B:$B,$H21)-SUMIFS(Costs!E:E,Costs!$A:$A,Comparison_CDP1,Costs!$B:$B,$H21))/1000</f>
        <v>0</v>
      </c>
      <c r="M21" s="16">
        <f>(SUMIFS(Costs!F:F,Costs!$A:$A,Comparison_CDP2,Costs!$B:$B,$H21)-SUMIFS(Costs!F:F,Costs!$A:$A,Comparison_CDP1,Costs!$B:$B,$H21))/1000</f>
        <v>0</v>
      </c>
      <c r="N21" s="16">
        <f>(SUMIFS(Costs!G:G,Costs!$A:$A,Comparison_CDP2,Costs!$B:$B,$H21)-SUMIFS(Costs!G:G,Costs!$A:$A,Comparison_CDP1,Costs!$B:$B,$H21))/1000</f>
        <v>-192.3361385926041</v>
      </c>
      <c r="O21" s="16">
        <f>(SUMIFS(Costs!H:H,Costs!$A:$A,Comparison_CDP2,Costs!$B:$B,$H21)-SUMIFS(Costs!H:H,Costs!$A:$A,Comparison_CDP1,Costs!$B:$B,$H21))/1000</f>
        <v>-192.3361385926041</v>
      </c>
      <c r="P21" s="16">
        <f>(SUMIFS(Costs!I:I,Costs!$A:$A,Comparison_CDP2,Costs!$B:$B,$H21)-SUMIFS(Costs!I:I,Costs!$A:$A,Comparison_CDP1,Costs!$B:$B,$H21))/1000</f>
        <v>-351.31559677579065</v>
      </c>
      <c r="Q21" s="16">
        <f>(SUMIFS(Costs!J:J,Costs!$A:$A,Comparison_CDP2,Costs!$B:$B,$H21)-SUMIFS(Costs!J:J,Costs!$A:$A,Comparison_CDP1,Costs!$B:$B,$H21))/1000</f>
        <v>-355.11397653255659</v>
      </c>
      <c r="R21" s="16">
        <f>(SUMIFS(Costs!K:K,Costs!$A:$A,Comparison_CDP2,Costs!$B:$B,$H21)-SUMIFS(Costs!K:K,Costs!$A:$A,Comparison_CDP1,Costs!$B:$B,$H21))/1000</f>
        <v>-441.78609643694369</v>
      </c>
      <c r="S21" s="16">
        <f>(SUMIFS(Costs!L:L,Costs!$A:$A,Comparison_CDP2,Costs!$B:$B,$H21)-SUMIFS(Costs!L:L,Costs!$A:$A,Comparison_CDP1,Costs!$B:$B,$H21))/1000</f>
        <v>-441.78609643694369</v>
      </c>
      <c r="T21" s="16">
        <f>(SUMIFS(Costs!M:M,Costs!$A:$A,Comparison_CDP2,Costs!$B:$B,$H21)-SUMIFS(Costs!M:M,Costs!$A:$A,Comparison_CDP1,Costs!$B:$B,$H21))/1000</f>
        <v>-670.72480359474719</v>
      </c>
      <c r="U21" s="16">
        <f>(SUMIFS(Costs!N:N,Costs!$A:$A,Comparison_CDP2,Costs!$B:$B,$H21)-SUMIFS(Costs!N:N,Costs!$A:$A,Comparison_CDP1,Costs!$B:$B,$H21))/1000</f>
        <v>-670.72480359474719</v>
      </c>
      <c r="V21" s="16">
        <f>(SUMIFS(Costs!O:O,Costs!$A:$A,Comparison_CDP2,Costs!$B:$B,$H21)-SUMIFS(Costs!O:O,Costs!$A:$A,Comparison_CDP1,Costs!$B:$B,$H21))/1000</f>
        <v>-698.90187524493831</v>
      </c>
      <c r="W21" s="16">
        <f>(SUMIFS(Costs!P:P,Costs!$A:$A,Comparison_CDP2,Costs!$B:$B,$H21)-SUMIFS(Costs!P:P,Costs!$A:$A,Comparison_CDP1,Costs!$B:$B,$H21))/1000</f>
        <v>-785.43587224907935</v>
      </c>
      <c r="X21" s="16">
        <f>(SUMIFS(Costs!Q:Q,Costs!$A:$A,Comparison_CDP2,Costs!$B:$B,$H21)-SUMIFS(Costs!Q:Q,Costs!$A:$A,Comparison_CDP1,Costs!$B:$B,$H21))/1000</f>
        <v>-785.43587224907935</v>
      </c>
      <c r="Y21" s="16">
        <f>(SUMIFS(Costs!R:R,Costs!$A:$A,Comparison_CDP2,Costs!$B:$B,$H21)-SUMIFS(Costs!R:R,Costs!$A:$A,Comparison_CDP1,Costs!$B:$B,$H21))/1000</f>
        <v>-1106.916922571726</v>
      </c>
      <c r="Z21" s="16">
        <f>(SUMIFS(Costs!S:S,Costs!$A:$A,Comparison_CDP2,Costs!$B:$B,$H21)-SUMIFS(Costs!S:S,Costs!$A:$A,Comparison_CDP1,Costs!$B:$B,$H21))/1000</f>
        <v>-1106.916922571726</v>
      </c>
      <c r="AA21" s="16">
        <f>(SUMIFS(Costs!T:T,Costs!$A:$A,Comparison_CDP2,Costs!$B:$B,$H21)-SUMIFS(Costs!T:T,Costs!$A:$A,Comparison_CDP1,Costs!$B:$B,$H21))/1000</f>
        <v>-1106.916922571726</v>
      </c>
      <c r="AB21" s="16">
        <f>(SUMIFS(Costs!U:U,Costs!$A:$A,Comparison_CDP2,Costs!$B:$B,$H21)-SUMIFS(Costs!U:U,Costs!$A:$A,Comparison_CDP1,Costs!$B:$B,$H21))/1000</f>
        <v>-1106.916922571726</v>
      </c>
      <c r="AC21" s="16">
        <f>(SUMIFS(Costs!V:V,Costs!$A:$A,Comparison_CDP2,Costs!$B:$B,$H21)-SUMIFS(Costs!V:V,Costs!$A:$A,Comparison_CDP1,Costs!$B:$B,$H21))/1000</f>
        <v>-1106.916922571726</v>
      </c>
      <c r="AD21" s="16">
        <f>(SUMIFS(Costs!W:W,Costs!$A:$A,Comparison_CDP2,Costs!$B:$B,$H21)-SUMIFS(Costs!W:W,Costs!$A:$A,Comparison_CDP1,Costs!$B:$B,$H21))/1000</f>
        <v>-1106.916922571726</v>
      </c>
      <c r="AE21" s="16">
        <f>(SUMIFS(Costs!X:X,Costs!$A:$A,Comparison_CDP2,Costs!$B:$B,$H21)-SUMIFS(Costs!X:X,Costs!$A:$A,Comparison_CDP1,Costs!$B:$B,$H21))/1000</f>
        <v>-1106.916922571726</v>
      </c>
      <c r="AF21" s="16">
        <f>(SUMIFS(Costs!Y:Y,Costs!$A:$A,Comparison_CDP2,Costs!$B:$B,$H21)-SUMIFS(Costs!Y:Y,Costs!$A:$A,Comparison_CDP1,Costs!$B:$B,$H21))/1000</f>
        <v>-1106.916922571726</v>
      </c>
      <c r="AG21" s="16">
        <f>(SUMIFS(Costs!Z:Z,Costs!$A:$A,Comparison_CDP2,Costs!$B:$B,$H21)-SUMIFS(Costs!Z:Z,Costs!$A:$A,Comparison_CDP1,Costs!$B:$B,$H21))/1000</f>
        <v>-1106.916922571726</v>
      </c>
      <c r="AH21" s="16">
        <f>(SUMIFS(Costs!AA:AA,Costs!$A:$A,Comparison_CDP2,Costs!$B:$B,$H21)-SUMIFS(Costs!AA:AA,Costs!$A:$A,Comparison_CDP1,Costs!$B:$B,$H21))/1000</f>
        <v>-1106.916922571726</v>
      </c>
      <c r="AI21" s="16">
        <f>(SUMIFS(Costs!AB:AB,Costs!$A:$A,Comparison_CDP2,Costs!$B:$B,$H21)-SUMIFS(Costs!AB:AB,Costs!$A:$A,Comparison_CDP1,Costs!$B:$B,$H21))/1000</f>
        <v>-1106.916922571726</v>
      </c>
      <c r="AJ21" s="16">
        <f>(SUMIFS(Costs!AC:AC,Costs!$A:$A,Comparison_CDP2,Costs!$B:$B,$H21)-SUMIFS(Costs!AC:AC,Costs!$A:$A,Comparison_CDP1,Costs!$B:$B,$H21))/1000</f>
        <v>-1106.916922571726</v>
      </c>
      <c r="AK21" s="16">
        <f>(SUMIFS(Costs!AD:AD,Costs!$A:$A,Comparison_CDP2,Costs!$B:$B,$H21)-SUMIFS(Costs!AD:AD,Costs!$A:$A,Comparison_CDP1,Costs!$B:$B,$H21))/1000</f>
        <v>-1106.916922571726</v>
      </c>
    </row>
    <row r="22" spans="1:37" ht="15" customHeight="1">
      <c r="G22" s="39"/>
      <c r="H22" s="17" t="s">
        <v>187</v>
      </c>
      <c r="I22" s="18">
        <f t="shared" ref="I22:AK22" si="1">SUM(I15:I21)</f>
        <v>15389.290369073493</v>
      </c>
      <c r="J22" s="18">
        <f t="shared" si="1"/>
        <v>0.69850597783865842</v>
      </c>
      <c r="K22" s="18">
        <f t="shared" si="1"/>
        <v>8.3409812204772216</v>
      </c>
      <c r="L22" s="18">
        <f t="shared" si="1"/>
        <v>7.3837247115562077</v>
      </c>
      <c r="M22" s="18">
        <f t="shared" si="1"/>
        <v>3.5341805785394307</v>
      </c>
      <c r="N22" s="18">
        <f t="shared" si="1"/>
        <v>-53.730732221385779</v>
      </c>
      <c r="O22" s="18">
        <f t="shared" si="1"/>
        <v>1.1283682972159284</v>
      </c>
      <c r="P22" s="18">
        <f t="shared" si="1"/>
        <v>-124.29081311374057</v>
      </c>
      <c r="Q22" s="18">
        <f t="shared" si="1"/>
        <v>729.95935034274339</v>
      </c>
      <c r="R22" s="18">
        <f t="shared" si="1"/>
        <v>497.55413686138002</v>
      </c>
      <c r="S22" s="18">
        <f t="shared" si="1"/>
        <v>864.5132466718984</v>
      </c>
      <c r="T22" s="18">
        <f t="shared" si="1"/>
        <v>1159.618436467953</v>
      </c>
      <c r="U22" s="18">
        <f t="shared" si="1"/>
        <v>1194.7544359241911</v>
      </c>
      <c r="V22" s="18">
        <f t="shared" si="1"/>
        <v>1552.4941314933762</v>
      </c>
      <c r="W22" s="18">
        <f t="shared" si="1"/>
        <v>1784.7033414681209</v>
      </c>
      <c r="X22" s="18">
        <f t="shared" si="1"/>
        <v>1717.2729157387926</v>
      </c>
      <c r="Y22" s="18">
        <f t="shared" si="1"/>
        <v>1929.3376229040455</v>
      </c>
      <c r="Z22" s="18">
        <f t="shared" si="1"/>
        <v>2115.9364418624459</v>
      </c>
      <c r="AA22" s="18">
        <f t="shared" si="1"/>
        <v>2138.6183641355528</v>
      </c>
      <c r="AB22" s="18">
        <f t="shared" si="1"/>
        <v>2682.2693451323416</v>
      </c>
      <c r="AC22" s="18">
        <f t="shared" si="1"/>
        <v>2803.4157444884954</v>
      </c>
      <c r="AD22" s="18">
        <f t="shared" si="1"/>
        <v>2340.3578167553242</v>
      </c>
      <c r="AE22" s="18">
        <f t="shared" si="1"/>
        <v>2460.7852017216037</v>
      </c>
      <c r="AF22" s="18">
        <f t="shared" si="1"/>
        <v>2328.4018680914523</v>
      </c>
      <c r="AG22" s="18">
        <f t="shared" si="1"/>
        <v>2590.927156109035</v>
      </c>
      <c r="AH22" s="18">
        <f t="shared" si="1"/>
        <v>3445.5647147103191</v>
      </c>
      <c r="AI22" s="18">
        <f t="shared" si="1"/>
        <v>5017.6707968078672</v>
      </c>
      <c r="AJ22" s="18">
        <f t="shared" si="1"/>
        <v>5846.8708643014115</v>
      </c>
      <c r="AK22" s="18">
        <f t="shared" si="1"/>
        <v>6401.5305271297357</v>
      </c>
    </row>
    <row r="23" spans="1:37" ht="15" customHeight="1">
      <c r="H23" s="11" t="s">
        <v>126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</row>
    <row r="24" spans="1:37" ht="15" customHeight="1">
      <c r="H24" s="12"/>
    </row>
    <row r="29" spans="1:37" s="51" customFormat="1" ht="24" customHeight="1" thickBot="1">
      <c r="A29" s="49" t="str">
        <f>B30&amp;" difference in capacity by year"</f>
        <v>NEM difference in capacity by year</v>
      </c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</row>
    <row r="30" spans="1:37" ht="15" customHeight="1" thickTop="1">
      <c r="A30" s="11" t="s">
        <v>127</v>
      </c>
      <c r="B30" s="21" t="s">
        <v>128</v>
      </c>
    </row>
    <row r="32" spans="1:37" ht="15" customHeight="1">
      <c r="H32" s="44" t="s">
        <v>129</v>
      </c>
      <c r="I32" s="8" t="s">
        <v>90</v>
      </c>
      <c r="J32" s="8" t="s">
        <v>91</v>
      </c>
      <c r="K32" s="8" t="s">
        <v>92</v>
      </c>
      <c r="L32" s="8" t="s">
        <v>93</v>
      </c>
      <c r="M32" s="8" t="s">
        <v>94</v>
      </c>
      <c r="N32" s="8" t="s">
        <v>95</v>
      </c>
      <c r="O32" s="8" t="s">
        <v>96</v>
      </c>
      <c r="P32" s="8" t="s">
        <v>97</v>
      </c>
      <c r="Q32" s="8" t="s">
        <v>98</v>
      </c>
      <c r="R32" s="8" t="s">
        <v>99</v>
      </c>
      <c r="S32" s="8" t="s">
        <v>100</v>
      </c>
      <c r="T32" s="8" t="s">
        <v>101</v>
      </c>
      <c r="U32" s="8" t="s">
        <v>102</v>
      </c>
      <c r="V32" s="8" t="s">
        <v>103</v>
      </c>
      <c r="W32" s="8" t="s">
        <v>104</v>
      </c>
      <c r="X32" s="8" t="s">
        <v>105</v>
      </c>
      <c r="Y32" s="8" t="s">
        <v>106</v>
      </c>
      <c r="Z32" s="8" t="s">
        <v>107</v>
      </c>
      <c r="AA32" s="8" t="s">
        <v>108</v>
      </c>
      <c r="AB32" s="8" t="s">
        <v>109</v>
      </c>
      <c r="AC32" s="8" t="s">
        <v>110</v>
      </c>
      <c r="AD32" s="8" t="s">
        <v>111</v>
      </c>
      <c r="AE32" s="8" t="s">
        <v>112</v>
      </c>
      <c r="AF32" s="8" t="s">
        <v>113</v>
      </c>
      <c r="AG32" s="8" t="s">
        <v>114</v>
      </c>
      <c r="AH32" s="8" t="s">
        <v>115</v>
      </c>
      <c r="AI32" s="8" t="s">
        <v>116</v>
      </c>
      <c r="AJ32" s="8" t="s">
        <v>117</v>
      </c>
    </row>
    <row r="33" spans="8:60" ht="15" customHeight="1">
      <c r="H33" s="9" t="s">
        <v>130</v>
      </c>
      <c r="I33" s="5">
        <f>SUMIFS(Capacity!E:E,Capacity!$A:$A,Comparison_CDP1,Capacity!$B:$B,IF($B$30="NEM","*",$B$30),Capacity!$C:$C,$H33)-SUMIFS(Capacity!E:E,Capacity!$A:$A,Comparison_CDP2,Capacity!$B:$B,IF($B$30="NEM","*",$B$30),Capacity!$C:$C,$H33)</f>
        <v>0</v>
      </c>
      <c r="J33" s="5">
        <f>SUMIFS(Capacity!F:F,Capacity!$A:$A,Comparison_CDP1,Capacity!$B:$B,IF($B$30="NEM","*",$B$30),Capacity!$C:$C,$H33)-SUMIFS(Capacity!F:F,Capacity!$A:$A,Comparison_CDP2,Capacity!$B:$B,IF($B$30="NEM","*",$B$30),Capacity!$C:$C,$H33)</f>
        <v>0</v>
      </c>
      <c r="K33" s="5">
        <f>SUMIFS(Capacity!G:G,Capacity!$A:$A,Comparison_CDP1,Capacity!$B:$B,IF($B$30="NEM","*",$B$30),Capacity!$C:$C,$H33)-SUMIFS(Capacity!G:G,Capacity!$A:$A,Comparison_CDP2,Capacity!$B:$B,IF($B$30="NEM","*",$B$30),Capacity!$C:$C,$H33)</f>
        <v>0</v>
      </c>
      <c r="L33" s="5">
        <f>SUMIFS(Capacity!H:H,Capacity!$A:$A,Comparison_CDP1,Capacity!$B:$B,IF($B$30="NEM","*",$B$30),Capacity!$C:$C,$H33)-SUMIFS(Capacity!H:H,Capacity!$A:$A,Comparison_CDP2,Capacity!$B:$B,IF($B$30="NEM","*",$B$30),Capacity!$C:$C,$H33)</f>
        <v>0</v>
      </c>
      <c r="M33" s="5">
        <f>SUMIFS(Capacity!I:I,Capacity!$A:$A,Comparison_CDP1,Capacity!$B:$B,IF($B$30="NEM","*",$B$30),Capacity!$C:$C,$H33)-SUMIFS(Capacity!I:I,Capacity!$A:$A,Comparison_CDP2,Capacity!$B:$B,IF($B$30="NEM","*",$B$30),Capacity!$C:$C,$H33)</f>
        <v>0</v>
      </c>
      <c r="N33" s="5">
        <f>SUMIFS(Capacity!J:J,Capacity!$A:$A,Comparison_CDP1,Capacity!$B:$B,IF($B$30="NEM","*",$B$30),Capacity!$C:$C,$H33)-SUMIFS(Capacity!J:J,Capacity!$A:$A,Comparison_CDP2,Capacity!$B:$B,IF($B$30="NEM","*",$B$30),Capacity!$C:$C,$H33)</f>
        <v>0</v>
      </c>
      <c r="O33" s="5">
        <f>SUMIFS(Capacity!K:K,Capacity!$A:$A,Comparison_CDP1,Capacity!$B:$B,IF($B$30="NEM","*",$B$30),Capacity!$C:$C,$H33)-SUMIFS(Capacity!K:K,Capacity!$A:$A,Comparison_CDP2,Capacity!$B:$B,IF($B$30="NEM","*",$B$30),Capacity!$C:$C,$H33)</f>
        <v>0</v>
      </c>
      <c r="P33" s="5">
        <f>SUMIFS(Capacity!L:L,Capacity!$A:$A,Comparison_CDP1,Capacity!$B:$B,IF($B$30="NEM","*",$B$30),Capacity!$C:$C,$H33)-SUMIFS(Capacity!L:L,Capacity!$A:$A,Comparison_CDP2,Capacity!$B:$B,IF($B$30="NEM","*",$B$30),Capacity!$C:$C,$H33)</f>
        <v>509</v>
      </c>
      <c r="Q33" s="5">
        <f>SUMIFS(Capacity!M:M,Capacity!$A:$A,Comparison_CDP1,Capacity!$B:$B,IF($B$30="NEM","*",$B$30),Capacity!$C:$C,$H33)-SUMIFS(Capacity!M:M,Capacity!$A:$A,Comparison_CDP2,Capacity!$B:$B,IF($B$30="NEM","*",$B$30),Capacity!$C:$C,$H33)</f>
        <v>509</v>
      </c>
      <c r="R33" s="5">
        <f>SUMIFS(Capacity!N:N,Capacity!$A:$A,Comparison_CDP1,Capacity!$B:$B,IF($B$30="NEM","*",$B$30),Capacity!$C:$C,$H33)-SUMIFS(Capacity!N:N,Capacity!$A:$A,Comparison_CDP2,Capacity!$B:$B,IF($B$30="NEM","*",$B$30),Capacity!$C:$C,$H33)</f>
        <v>509</v>
      </c>
      <c r="S33" s="5">
        <f>SUMIFS(Capacity!O:O,Capacity!$A:$A,Comparison_CDP1,Capacity!$B:$B,IF($B$30="NEM","*",$B$30),Capacity!$C:$C,$H33)-SUMIFS(Capacity!O:O,Capacity!$A:$A,Comparison_CDP2,Capacity!$B:$B,IF($B$30="NEM","*",$B$30),Capacity!$C:$C,$H33)</f>
        <v>1194</v>
      </c>
      <c r="T33" s="5">
        <f>SUMIFS(Capacity!P:P,Capacity!$A:$A,Comparison_CDP1,Capacity!$B:$B,IF($B$30="NEM","*",$B$30),Capacity!$C:$C,$H33)-SUMIFS(Capacity!P:P,Capacity!$A:$A,Comparison_CDP2,Capacity!$B:$B,IF($B$30="NEM","*",$B$30),Capacity!$C:$C,$H33)</f>
        <v>1559</v>
      </c>
      <c r="U33" s="5">
        <f>SUMIFS(Capacity!Q:Q,Capacity!$A:$A,Comparison_CDP1,Capacity!$B:$B,IF($B$30="NEM","*",$B$30),Capacity!$C:$C,$H33)-SUMIFS(Capacity!Q:Q,Capacity!$A:$A,Comparison_CDP2,Capacity!$B:$B,IF($B$30="NEM","*",$B$30),Capacity!$C:$C,$H33)</f>
        <v>1559</v>
      </c>
      <c r="V33" s="5">
        <f>SUMIFS(Capacity!R:R,Capacity!$A:$A,Comparison_CDP1,Capacity!$B:$B,IF($B$30="NEM","*",$B$30),Capacity!$C:$C,$H33)-SUMIFS(Capacity!R:R,Capacity!$A:$A,Comparison_CDP2,Capacity!$B:$B,IF($B$30="NEM","*",$B$30),Capacity!$C:$C,$H33)</f>
        <v>1559</v>
      </c>
      <c r="W33" s="5">
        <f>SUMIFS(Capacity!S:S,Capacity!$A:$A,Comparison_CDP1,Capacity!$B:$B,IF($B$30="NEM","*",$B$30),Capacity!$C:$C,$H33)-SUMIFS(Capacity!S:S,Capacity!$A:$A,Comparison_CDP2,Capacity!$B:$B,IF($B$30="NEM","*",$B$30),Capacity!$C:$C,$H33)</f>
        <v>1474</v>
      </c>
      <c r="X33" s="5">
        <f>SUMIFS(Capacity!T:T,Capacity!$A:$A,Comparison_CDP1,Capacity!$B:$B,IF($B$30="NEM","*",$B$30),Capacity!$C:$C,$H33)-SUMIFS(Capacity!T:T,Capacity!$A:$A,Comparison_CDP2,Capacity!$B:$B,IF($B$30="NEM","*",$B$30),Capacity!$C:$C,$H33)</f>
        <v>1839</v>
      </c>
      <c r="Y33" s="5">
        <f>SUMIFS(Capacity!U:U,Capacity!$A:$A,Comparison_CDP1,Capacity!$B:$B,IF($B$30="NEM","*",$B$30),Capacity!$C:$C,$H33)-SUMIFS(Capacity!U:U,Capacity!$A:$A,Comparison_CDP2,Capacity!$B:$B,IF($B$30="NEM","*",$B$30),Capacity!$C:$C,$H33)</f>
        <v>2204</v>
      </c>
      <c r="Z33" s="5">
        <f>SUMIFS(Capacity!V:V,Capacity!$A:$A,Comparison_CDP1,Capacity!$B:$B,IF($B$30="NEM","*",$B$30),Capacity!$C:$C,$H33)-SUMIFS(Capacity!V:V,Capacity!$A:$A,Comparison_CDP2,Capacity!$B:$B,IF($B$30="NEM","*",$B$30),Capacity!$C:$C,$H33)</f>
        <v>2204</v>
      </c>
      <c r="AA33" s="5">
        <f>SUMIFS(Capacity!W:W,Capacity!$A:$A,Comparison_CDP1,Capacity!$B:$B,IF($B$30="NEM","*",$B$30),Capacity!$C:$C,$H33)-SUMIFS(Capacity!W:W,Capacity!$A:$A,Comparison_CDP2,Capacity!$B:$B,IF($B$30="NEM","*",$B$30),Capacity!$C:$C,$H33)</f>
        <v>2204</v>
      </c>
      <c r="AB33" s="5">
        <f>SUMIFS(Capacity!X:X,Capacity!$A:$A,Comparison_CDP1,Capacity!$B:$B,IF($B$30="NEM","*",$B$30),Capacity!$C:$C,$H33)-SUMIFS(Capacity!X:X,Capacity!$A:$A,Comparison_CDP2,Capacity!$B:$B,IF($B$30="NEM","*",$B$30),Capacity!$C:$C,$H33)</f>
        <v>1570</v>
      </c>
      <c r="AC33" s="5">
        <f>SUMIFS(Capacity!Y:Y,Capacity!$A:$A,Comparison_CDP1,Capacity!$B:$B,IF($B$30="NEM","*",$B$30),Capacity!$C:$C,$H33)-SUMIFS(Capacity!Y:Y,Capacity!$A:$A,Comparison_CDP2,Capacity!$B:$B,IF($B$30="NEM","*",$B$30),Capacity!$C:$C,$H33)</f>
        <v>1570</v>
      </c>
      <c r="AD33" s="5">
        <f>SUMIFS(Capacity!Z:Z,Capacity!$A:$A,Comparison_CDP1,Capacity!$B:$B,IF($B$30="NEM","*",$B$30),Capacity!$C:$C,$H33)-SUMIFS(Capacity!Z:Z,Capacity!$A:$A,Comparison_CDP2,Capacity!$B:$B,IF($B$30="NEM","*",$B$30),Capacity!$C:$C,$H33)</f>
        <v>1570</v>
      </c>
      <c r="AE33" s="5">
        <f>SUMIFS(Capacity!AA:AA,Capacity!$A:$A,Comparison_CDP1,Capacity!$B:$B,IF($B$30="NEM","*",$B$30),Capacity!$C:$C,$H33)-SUMIFS(Capacity!AA:AA,Capacity!$A:$A,Comparison_CDP2,Capacity!$B:$B,IF($B$30="NEM","*",$B$30),Capacity!$C:$C,$H33)</f>
        <v>1205</v>
      </c>
      <c r="AF33" s="5">
        <f>SUMIFS(Capacity!AB:AB,Capacity!$A:$A,Comparison_CDP1,Capacity!$B:$B,IF($B$30="NEM","*",$B$30),Capacity!$C:$C,$H33)-SUMIFS(Capacity!AB:AB,Capacity!$A:$A,Comparison_CDP2,Capacity!$B:$B,IF($B$30="NEM","*",$B$30),Capacity!$C:$C,$H33)</f>
        <v>840</v>
      </c>
      <c r="AG33" s="5">
        <f>SUMIFS(Capacity!AC:AC,Capacity!$A:$A,Comparison_CDP1,Capacity!$B:$B,IF($B$30="NEM","*",$B$30),Capacity!$C:$C,$H33)-SUMIFS(Capacity!AC:AC,Capacity!$A:$A,Comparison_CDP2,Capacity!$B:$B,IF($B$30="NEM","*",$B$30),Capacity!$C:$C,$H33)</f>
        <v>840</v>
      </c>
      <c r="AH33" s="5">
        <f>SUMIFS(Capacity!AD:AD,Capacity!$A:$A,Comparison_CDP1,Capacity!$B:$B,IF($B$30="NEM","*",$B$30),Capacity!$C:$C,$H33)-SUMIFS(Capacity!AD:AD,Capacity!$A:$A,Comparison_CDP2,Capacity!$B:$B,IF($B$30="NEM","*",$B$30),Capacity!$C:$C,$H33)</f>
        <v>1266</v>
      </c>
      <c r="AI33" s="5">
        <f>SUMIFS(Capacity!AE:AE,Capacity!$A:$A,Comparison_CDP1,Capacity!$B:$B,IF($B$30="NEM","*",$B$30),Capacity!$C:$C,$H33)-SUMIFS(Capacity!AE:AE,Capacity!$A:$A,Comparison_CDP2,Capacity!$B:$B,IF($B$30="NEM","*",$B$30),Capacity!$C:$C,$H33)</f>
        <v>1692</v>
      </c>
      <c r="AJ33" s="5">
        <f>SUMIFS(Capacity!AF:AF,Capacity!$A:$A,Comparison_CDP1,Capacity!$B:$B,IF($B$30="NEM","*",$B$30),Capacity!$C:$C,$H33)-SUMIFS(Capacity!AF:AF,Capacity!$A:$A,Comparison_CDP2,Capacity!$B:$B,IF($B$30="NEM","*",$B$30),Capacity!$C:$C,$H33)</f>
        <v>1692</v>
      </c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</row>
    <row r="34" spans="8:60" ht="15" customHeight="1">
      <c r="H34" s="9" t="s">
        <v>131</v>
      </c>
      <c r="I34" s="5">
        <f>SUMIFS(Capacity!E:E,Capacity!$A:$A,Comparison_CDP1,Capacity!$B:$B,IF($B$30="NEM","*",$B$30),Capacity!$C:$C,$H34)-SUMIFS(Capacity!E:E,Capacity!$A:$A,Comparison_CDP2,Capacity!$B:$B,IF($B$30="NEM","*",$B$30),Capacity!$C:$C,$H34)</f>
        <v>0</v>
      </c>
      <c r="J34" s="5">
        <f>SUMIFS(Capacity!F:F,Capacity!$A:$A,Comparison_CDP1,Capacity!$B:$B,IF($B$30="NEM","*",$B$30),Capacity!$C:$C,$H34)-SUMIFS(Capacity!F:F,Capacity!$A:$A,Comparison_CDP2,Capacity!$B:$B,IF($B$30="NEM","*",$B$30),Capacity!$C:$C,$H34)</f>
        <v>0</v>
      </c>
      <c r="K34" s="5">
        <f>SUMIFS(Capacity!G:G,Capacity!$A:$A,Comparison_CDP1,Capacity!$B:$B,IF($B$30="NEM","*",$B$30),Capacity!$C:$C,$H34)-SUMIFS(Capacity!G:G,Capacity!$A:$A,Comparison_CDP2,Capacity!$B:$B,IF($B$30="NEM","*",$B$30),Capacity!$C:$C,$H34)</f>
        <v>0</v>
      </c>
      <c r="L34" s="5">
        <f>SUMIFS(Capacity!H:H,Capacity!$A:$A,Comparison_CDP1,Capacity!$B:$B,IF($B$30="NEM","*",$B$30),Capacity!$C:$C,$H34)-SUMIFS(Capacity!H:H,Capacity!$A:$A,Comparison_CDP2,Capacity!$B:$B,IF($B$30="NEM","*",$B$30),Capacity!$C:$C,$H34)</f>
        <v>0</v>
      </c>
      <c r="M34" s="5">
        <f>SUMIFS(Capacity!I:I,Capacity!$A:$A,Comparison_CDP1,Capacity!$B:$B,IF($B$30="NEM","*",$B$30),Capacity!$C:$C,$H34)-SUMIFS(Capacity!I:I,Capacity!$A:$A,Comparison_CDP2,Capacity!$B:$B,IF($B$30="NEM","*",$B$30),Capacity!$C:$C,$H34)</f>
        <v>0</v>
      </c>
      <c r="N34" s="5">
        <f>SUMIFS(Capacity!J:J,Capacity!$A:$A,Comparison_CDP1,Capacity!$B:$B,IF($B$30="NEM","*",$B$30),Capacity!$C:$C,$H34)-SUMIFS(Capacity!J:J,Capacity!$A:$A,Comparison_CDP2,Capacity!$B:$B,IF($B$30="NEM","*",$B$30),Capacity!$C:$C,$H34)</f>
        <v>0</v>
      </c>
      <c r="O34" s="5">
        <f>SUMIFS(Capacity!K:K,Capacity!$A:$A,Comparison_CDP1,Capacity!$B:$B,IF($B$30="NEM","*",$B$30),Capacity!$C:$C,$H34)-SUMIFS(Capacity!K:K,Capacity!$A:$A,Comparison_CDP2,Capacity!$B:$B,IF($B$30="NEM","*",$B$30),Capacity!$C:$C,$H34)</f>
        <v>0</v>
      </c>
      <c r="P34" s="5">
        <f>SUMIFS(Capacity!L:L,Capacity!$A:$A,Comparison_CDP1,Capacity!$B:$B,IF($B$30="NEM","*",$B$30),Capacity!$C:$C,$H34)-SUMIFS(Capacity!L:L,Capacity!$A:$A,Comparison_CDP2,Capacity!$B:$B,IF($B$30="NEM","*",$B$30),Capacity!$C:$C,$H34)</f>
        <v>545</v>
      </c>
      <c r="Q34" s="5">
        <f>SUMIFS(Capacity!M:M,Capacity!$A:$A,Comparison_CDP1,Capacity!$B:$B,IF($B$30="NEM","*",$B$30),Capacity!$C:$C,$H34)-SUMIFS(Capacity!M:M,Capacity!$A:$A,Comparison_CDP2,Capacity!$B:$B,IF($B$30="NEM","*",$B$30),Capacity!$C:$C,$H34)</f>
        <v>545</v>
      </c>
      <c r="R34" s="5">
        <f>SUMIFS(Capacity!N:N,Capacity!$A:$A,Comparison_CDP1,Capacity!$B:$B,IF($B$30="NEM","*",$B$30),Capacity!$C:$C,$H34)-SUMIFS(Capacity!N:N,Capacity!$A:$A,Comparison_CDP2,Capacity!$B:$B,IF($B$30="NEM","*",$B$30),Capacity!$C:$C,$H34)</f>
        <v>545</v>
      </c>
      <c r="S34" s="5">
        <f>SUMIFS(Capacity!O:O,Capacity!$A:$A,Comparison_CDP1,Capacity!$B:$B,IF($B$30="NEM","*",$B$30),Capacity!$C:$C,$H34)-SUMIFS(Capacity!O:O,Capacity!$A:$A,Comparison_CDP2,Capacity!$B:$B,IF($B$30="NEM","*",$B$30),Capacity!$C:$C,$H34)</f>
        <v>545</v>
      </c>
      <c r="T34" s="5">
        <f>SUMIFS(Capacity!P:P,Capacity!$A:$A,Comparison_CDP1,Capacity!$B:$B,IF($B$30="NEM","*",$B$30),Capacity!$C:$C,$H34)-SUMIFS(Capacity!P:P,Capacity!$A:$A,Comparison_CDP2,Capacity!$B:$B,IF($B$30="NEM","*",$B$30),Capacity!$C:$C,$H34)</f>
        <v>545</v>
      </c>
      <c r="U34" s="5">
        <f>SUMIFS(Capacity!Q:Q,Capacity!$A:$A,Comparison_CDP1,Capacity!$B:$B,IF($B$30="NEM","*",$B$30),Capacity!$C:$C,$H34)-SUMIFS(Capacity!Q:Q,Capacity!$A:$A,Comparison_CDP2,Capacity!$B:$B,IF($B$30="NEM","*",$B$30),Capacity!$C:$C,$H34)</f>
        <v>545</v>
      </c>
      <c r="V34" s="5">
        <f>SUMIFS(Capacity!R:R,Capacity!$A:$A,Comparison_CDP1,Capacity!$B:$B,IF($B$30="NEM","*",$B$30),Capacity!$C:$C,$H34)-SUMIFS(Capacity!R:R,Capacity!$A:$A,Comparison_CDP2,Capacity!$B:$B,IF($B$30="NEM","*",$B$30),Capacity!$C:$C,$H34)</f>
        <v>545</v>
      </c>
      <c r="W34" s="5">
        <f>SUMIFS(Capacity!S:S,Capacity!$A:$A,Comparison_CDP1,Capacity!$B:$B,IF($B$30="NEM","*",$B$30),Capacity!$C:$C,$H34)-SUMIFS(Capacity!S:S,Capacity!$A:$A,Comparison_CDP2,Capacity!$B:$B,IF($B$30="NEM","*",$B$30),Capacity!$C:$C,$H34)</f>
        <v>545</v>
      </c>
      <c r="X34" s="5">
        <f>SUMIFS(Capacity!T:T,Capacity!$A:$A,Comparison_CDP1,Capacity!$B:$B,IF($B$30="NEM","*",$B$30),Capacity!$C:$C,$H34)-SUMIFS(Capacity!T:T,Capacity!$A:$A,Comparison_CDP2,Capacity!$B:$B,IF($B$30="NEM","*",$B$30),Capacity!$C:$C,$H34)</f>
        <v>545</v>
      </c>
      <c r="Y34" s="5">
        <f>SUMIFS(Capacity!U:U,Capacity!$A:$A,Comparison_CDP1,Capacity!$B:$B,IF($B$30="NEM","*",$B$30),Capacity!$C:$C,$H34)-SUMIFS(Capacity!U:U,Capacity!$A:$A,Comparison_CDP2,Capacity!$B:$B,IF($B$30="NEM","*",$B$30),Capacity!$C:$C,$H34)</f>
        <v>545</v>
      </c>
      <c r="Z34" s="5">
        <f>SUMIFS(Capacity!V:V,Capacity!$A:$A,Comparison_CDP1,Capacity!$B:$B,IF($B$30="NEM","*",$B$30),Capacity!$C:$C,$H34)-SUMIFS(Capacity!V:V,Capacity!$A:$A,Comparison_CDP2,Capacity!$B:$B,IF($B$30="NEM","*",$B$30),Capacity!$C:$C,$H34)</f>
        <v>545</v>
      </c>
      <c r="AA34" s="5">
        <f>SUMIFS(Capacity!W:W,Capacity!$A:$A,Comparison_CDP1,Capacity!$B:$B,IF($B$30="NEM","*",$B$30),Capacity!$C:$C,$H34)-SUMIFS(Capacity!W:W,Capacity!$A:$A,Comparison_CDP2,Capacity!$B:$B,IF($B$30="NEM","*",$B$30),Capacity!$C:$C,$H34)</f>
        <v>545</v>
      </c>
      <c r="AB34" s="5">
        <f>SUMIFS(Capacity!X:X,Capacity!$A:$A,Comparison_CDP1,Capacity!$B:$B,IF($B$30="NEM","*",$B$30),Capacity!$C:$C,$H34)-SUMIFS(Capacity!X:X,Capacity!$A:$A,Comparison_CDP2,Capacity!$B:$B,IF($B$30="NEM","*",$B$30),Capacity!$C:$C,$H34)</f>
        <v>1105</v>
      </c>
      <c r="AC34" s="5">
        <f>SUMIFS(Capacity!Y:Y,Capacity!$A:$A,Comparison_CDP1,Capacity!$B:$B,IF($B$30="NEM","*",$B$30),Capacity!$C:$C,$H34)-SUMIFS(Capacity!Y:Y,Capacity!$A:$A,Comparison_CDP2,Capacity!$B:$B,IF($B$30="NEM","*",$B$30),Capacity!$C:$C,$H34)</f>
        <v>-560</v>
      </c>
      <c r="AD34" s="5">
        <f>SUMIFS(Capacity!Z:Z,Capacity!$A:$A,Comparison_CDP1,Capacity!$B:$B,IF($B$30="NEM","*",$B$30),Capacity!$C:$C,$H34)-SUMIFS(Capacity!Z:Z,Capacity!$A:$A,Comparison_CDP2,Capacity!$B:$B,IF($B$30="NEM","*",$B$30),Capacity!$C:$C,$H34)</f>
        <v>0</v>
      </c>
      <c r="AE34" s="5">
        <f>SUMIFS(Capacity!AA:AA,Capacity!$A:$A,Comparison_CDP1,Capacity!$B:$B,IF($B$30="NEM","*",$B$30),Capacity!$C:$C,$H34)-SUMIFS(Capacity!AA:AA,Capacity!$A:$A,Comparison_CDP2,Capacity!$B:$B,IF($B$30="NEM","*",$B$30),Capacity!$C:$C,$H34)</f>
        <v>0</v>
      </c>
      <c r="AF34" s="5">
        <f>SUMIFS(Capacity!AB:AB,Capacity!$A:$A,Comparison_CDP1,Capacity!$B:$B,IF($B$30="NEM","*",$B$30),Capacity!$C:$C,$H34)-SUMIFS(Capacity!AB:AB,Capacity!$A:$A,Comparison_CDP2,Capacity!$B:$B,IF($B$30="NEM","*",$B$30),Capacity!$C:$C,$H34)</f>
        <v>0</v>
      </c>
      <c r="AG34" s="5">
        <f>SUMIFS(Capacity!AC:AC,Capacity!$A:$A,Comparison_CDP1,Capacity!$B:$B,IF($B$30="NEM","*",$B$30),Capacity!$C:$C,$H34)-SUMIFS(Capacity!AC:AC,Capacity!$A:$A,Comparison_CDP2,Capacity!$B:$B,IF($B$30="NEM","*",$B$30),Capacity!$C:$C,$H34)</f>
        <v>0</v>
      </c>
      <c r="AH34" s="5">
        <f>SUMIFS(Capacity!AD:AD,Capacity!$A:$A,Comparison_CDP1,Capacity!$B:$B,IF($B$30="NEM","*",$B$30),Capacity!$C:$C,$H34)-SUMIFS(Capacity!AD:AD,Capacity!$A:$A,Comparison_CDP2,Capacity!$B:$B,IF($B$30="NEM","*",$B$30),Capacity!$C:$C,$H34)</f>
        <v>0</v>
      </c>
      <c r="AI34" s="5">
        <f>SUMIFS(Capacity!AE:AE,Capacity!$A:$A,Comparison_CDP1,Capacity!$B:$B,IF($B$30="NEM","*",$B$30),Capacity!$C:$C,$H34)-SUMIFS(Capacity!AE:AE,Capacity!$A:$A,Comparison_CDP2,Capacity!$B:$B,IF($B$30="NEM","*",$B$30),Capacity!$C:$C,$H34)</f>
        <v>0</v>
      </c>
      <c r="AJ34" s="5">
        <f>SUMIFS(Capacity!AF:AF,Capacity!$A:$A,Comparison_CDP1,Capacity!$B:$B,IF($B$30="NEM","*",$B$30),Capacity!$C:$C,$H34)-SUMIFS(Capacity!AF:AF,Capacity!$A:$A,Comparison_CDP2,Capacity!$B:$B,IF($B$30="NEM","*",$B$30),Capacity!$C:$C,$H34)</f>
        <v>0</v>
      </c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</row>
    <row r="35" spans="8:60" ht="15" customHeight="1">
      <c r="H35" s="9" t="s">
        <v>132</v>
      </c>
      <c r="I35" s="5">
        <f>SUMIFS(Capacity!E:E,Capacity!$A:$A,Comparison_CDP1,Capacity!$B:$B,IF($B$30="NEM","*",$B$30),Capacity!$C:$C,$H35)-SUMIFS(Capacity!E:E,Capacity!$A:$A,Comparison_CDP2,Capacity!$B:$B,IF($B$30="NEM","*",$B$30),Capacity!$C:$C,$H35)</f>
        <v>0</v>
      </c>
      <c r="J35" s="5">
        <f>SUMIFS(Capacity!F:F,Capacity!$A:$A,Comparison_CDP1,Capacity!$B:$B,IF($B$30="NEM","*",$B$30),Capacity!$C:$C,$H35)-SUMIFS(Capacity!F:F,Capacity!$A:$A,Comparison_CDP2,Capacity!$B:$B,IF($B$30="NEM","*",$B$30),Capacity!$C:$C,$H35)</f>
        <v>0</v>
      </c>
      <c r="K35" s="5">
        <f>SUMIFS(Capacity!G:G,Capacity!$A:$A,Comparison_CDP1,Capacity!$B:$B,IF($B$30="NEM","*",$B$30),Capacity!$C:$C,$H35)-SUMIFS(Capacity!G:G,Capacity!$A:$A,Comparison_CDP2,Capacity!$B:$B,IF($B$30="NEM","*",$B$30),Capacity!$C:$C,$H35)</f>
        <v>0</v>
      </c>
      <c r="L35" s="5">
        <f>SUMIFS(Capacity!H:H,Capacity!$A:$A,Comparison_CDP1,Capacity!$B:$B,IF($B$30="NEM","*",$B$30),Capacity!$C:$C,$H35)-SUMIFS(Capacity!H:H,Capacity!$A:$A,Comparison_CDP2,Capacity!$B:$B,IF($B$30="NEM","*",$B$30),Capacity!$C:$C,$H35)</f>
        <v>0</v>
      </c>
      <c r="M35" s="5">
        <f>SUMIFS(Capacity!I:I,Capacity!$A:$A,Comparison_CDP1,Capacity!$B:$B,IF($B$30="NEM","*",$B$30),Capacity!$C:$C,$H35)-SUMIFS(Capacity!I:I,Capacity!$A:$A,Comparison_CDP2,Capacity!$B:$B,IF($B$30="NEM","*",$B$30),Capacity!$C:$C,$H35)</f>
        <v>0</v>
      </c>
      <c r="N35" s="5">
        <f>SUMIFS(Capacity!J:J,Capacity!$A:$A,Comparison_CDP1,Capacity!$B:$B,IF($B$30="NEM","*",$B$30),Capacity!$C:$C,$H35)-SUMIFS(Capacity!J:J,Capacity!$A:$A,Comparison_CDP2,Capacity!$B:$B,IF($B$30="NEM","*",$B$30),Capacity!$C:$C,$H35)</f>
        <v>0</v>
      </c>
      <c r="O35" s="5">
        <f>SUMIFS(Capacity!K:K,Capacity!$A:$A,Comparison_CDP1,Capacity!$B:$B,IF($B$30="NEM","*",$B$30),Capacity!$C:$C,$H35)-SUMIFS(Capacity!K:K,Capacity!$A:$A,Comparison_CDP2,Capacity!$B:$B,IF($B$30="NEM","*",$B$30),Capacity!$C:$C,$H35)</f>
        <v>0</v>
      </c>
      <c r="P35" s="5">
        <f>SUMIFS(Capacity!L:L,Capacity!$A:$A,Comparison_CDP1,Capacity!$B:$B,IF($B$30="NEM","*",$B$30),Capacity!$C:$C,$H35)-SUMIFS(Capacity!L:L,Capacity!$A:$A,Comparison_CDP2,Capacity!$B:$B,IF($B$30="NEM","*",$B$30),Capacity!$C:$C,$H35)</f>
        <v>0</v>
      </c>
      <c r="Q35" s="5">
        <f>SUMIFS(Capacity!M:M,Capacity!$A:$A,Comparison_CDP1,Capacity!$B:$B,IF($B$30="NEM","*",$B$30),Capacity!$C:$C,$H35)-SUMIFS(Capacity!M:M,Capacity!$A:$A,Comparison_CDP2,Capacity!$B:$B,IF($B$30="NEM","*",$B$30),Capacity!$C:$C,$H35)</f>
        <v>0</v>
      </c>
      <c r="R35" s="5">
        <f>SUMIFS(Capacity!N:N,Capacity!$A:$A,Comparison_CDP1,Capacity!$B:$B,IF($B$30="NEM","*",$B$30),Capacity!$C:$C,$H35)-SUMIFS(Capacity!N:N,Capacity!$A:$A,Comparison_CDP2,Capacity!$B:$B,IF($B$30="NEM","*",$B$30),Capacity!$C:$C,$H35)</f>
        <v>0</v>
      </c>
      <c r="S35" s="5">
        <f>SUMIFS(Capacity!O:O,Capacity!$A:$A,Comparison_CDP1,Capacity!$B:$B,IF($B$30="NEM","*",$B$30),Capacity!$C:$C,$H35)-SUMIFS(Capacity!O:O,Capacity!$A:$A,Comparison_CDP2,Capacity!$B:$B,IF($B$30="NEM","*",$B$30),Capacity!$C:$C,$H35)</f>
        <v>0</v>
      </c>
      <c r="T35" s="5">
        <f>SUMIFS(Capacity!P:P,Capacity!$A:$A,Comparison_CDP1,Capacity!$B:$B,IF($B$30="NEM","*",$B$30),Capacity!$C:$C,$H35)-SUMIFS(Capacity!P:P,Capacity!$A:$A,Comparison_CDP2,Capacity!$B:$B,IF($B$30="NEM","*",$B$30),Capacity!$C:$C,$H35)</f>
        <v>0</v>
      </c>
      <c r="U35" s="5">
        <f>SUMIFS(Capacity!Q:Q,Capacity!$A:$A,Comparison_CDP1,Capacity!$B:$B,IF($B$30="NEM","*",$B$30),Capacity!$C:$C,$H35)-SUMIFS(Capacity!Q:Q,Capacity!$A:$A,Comparison_CDP2,Capacity!$B:$B,IF($B$30="NEM","*",$B$30),Capacity!$C:$C,$H35)</f>
        <v>-818</v>
      </c>
      <c r="V35" s="5">
        <f>SUMIFS(Capacity!R:R,Capacity!$A:$A,Comparison_CDP1,Capacity!$B:$B,IF($B$30="NEM","*",$B$30),Capacity!$C:$C,$H35)-SUMIFS(Capacity!R:R,Capacity!$A:$A,Comparison_CDP2,Capacity!$B:$B,IF($B$30="NEM","*",$B$30),Capacity!$C:$C,$H35)</f>
        <v>-1636</v>
      </c>
      <c r="W35" s="5">
        <f>SUMIFS(Capacity!S:S,Capacity!$A:$A,Comparison_CDP1,Capacity!$B:$B,IF($B$30="NEM","*",$B$30),Capacity!$C:$C,$H35)-SUMIFS(Capacity!S:S,Capacity!$A:$A,Comparison_CDP2,Capacity!$B:$B,IF($B$30="NEM","*",$B$30),Capacity!$C:$C,$H35)</f>
        <v>-2863.0000000000009</v>
      </c>
      <c r="X35" s="5">
        <f>SUMIFS(Capacity!T:T,Capacity!$A:$A,Comparison_CDP1,Capacity!$B:$B,IF($B$30="NEM","*",$B$30),Capacity!$C:$C,$H35)-SUMIFS(Capacity!T:T,Capacity!$A:$A,Comparison_CDP2,Capacity!$B:$B,IF($B$30="NEM","*",$B$30),Capacity!$C:$C,$H35)</f>
        <v>-2863.0000000000009</v>
      </c>
      <c r="Y35" s="5">
        <f>SUMIFS(Capacity!U:U,Capacity!$A:$A,Comparison_CDP1,Capacity!$B:$B,IF($B$30="NEM","*",$B$30),Capacity!$C:$C,$H35)-SUMIFS(Capacity!U:U,Capacity!$A:$A,Comparison_CDP2,Capacity!$B:$B,IF($B$30="NEM","*",$B$30),Capacity!$C:$C,$H35)</f>
        <v>-2863</v>
      </c>
      <c r="Z35" s="5">
        <f>SUMIFS(Capacity!V:V,Capacity!$A:$A,Comparison_CDP1,Capacity!$B:$B,IF($B$30="NEM","*",$B$30),Capacity!$C:$C,$H35)-SUMIFS(Capacity!V:V,Capacity!$A:$A,Comparison_CDP2,Capacity!$B:$B,IF($B$30="NEM","*",$B$30),Capacity!$C:$C,$H35)</f>
        <v>-3681</v>
      </c>
      <c r="AA35" s="5">
        <f>SUMIFS(Capacity!W:W,Capacity!$A:$A,Comparison_CDP1,Capacity!$B:$B,IF($B$30="NEM","*",$B$30),Capacity!$C:$C,$H35)-SUMIFS(Capacity!W:W,Capacity!$A:$A,Comparison_CDP2,Capacity!$B:$B,IF($B$30="NEM","*",$B$30),Capacity!$C:$C,$H35)</f>
        <v>-7362</v>
      </c>
      <c r="AB35" s="5">
        <f>SUMIFS(Capacity!X:X,Capacity!$A:$A,Comparison_CDP1,Capacity!$B:$B,IF($B$30="NEM","*",$B$30),Capacity!$C:$C,$H35)-SUMIFS(Capacity!X:X,Capacity!$A:$A,Comparison_CDP2,Capacity!$B:$B,IF($B$30="NEM","*",$B$30),Capacity!$C:$C,$H35)</f>
        <v>-7362</v>
      </c>
      <c r="AC35" s="5">
        <f>SUMIFS(Capacity!Y:Y,Capacity!$A:$A,Comparison_CDP1,Capacity!$B:$B,IF($B$30="NEM","*",$B$30),Capacity!$C:$C,$H35)-SUMIFS(Capacity!Y:Y,Capacity!$A:$A,Comparison_CDP2,Capacity!$B:$B,IF($B$30="NEM","*",$B$30),Capacity!$C:$C,$H35)</f>
        <v>-7362</v>
      </c>
      <c r="AD35" s="5">
        <f>SUMIFS(Capacity!Z:Z,Capacity!$A:$A,Comparison_CDP1,Capacity!$B:$B,IF($B$30="NEM","*",$B$30),Capacity!$C:$C,$H35)-SUMIFS(Capacity!Z:Z,Capacity!$A:$A,Comparison_CDP2,Capacity!$B:$B,IF($B$30="NEM","*",$B$30),Capacity!$C:$C,$H35)</f>
        <v>-7362</v>
      </c>
      <c r="AE35" s="5">
        <f>SUMIFS(Capacity!AA:AA,Capacity!$A:$A,Comparison_CDP1,Capacity!$B:$B,IF($B$30="NEM","*",$B$30),Capacity!$C:$C,$H35)-SUMIFS(Capacity!AA:AA,Capacity!$A:$A,Comparison_CDP2,Capacity!$B:$B,IF($B$30="NEM","*",$B$30),Capacity!$C:$C,$H35)</f>
        <v>-8180</v>
      </c>
      <c r="AF35" s="5">
        <f>SUMIFS(Capacity!AB:AB,Capacity!$A:$A,Comparison_CDP1,Capacity!$B:$B,IF($B$30="NEM","*",$B$30),Capacity!$C:$C,$H35)-SUMIFS(Capacity!AB:AB,Capacity!$A:$A,Comparison_CDP2,Capacity!$B:$B,IF($B$30="NEM","*",$B$30),Capacity!$C:$C,$H35)</f>
        <v>-11043</v>
      </c>
      <c r="AG35" s="5">
        <f>SUMIFS(Capacity!AC:AC,Capacity!$A:$A,Comparison_CDP1,Capacity!$B:$B,IF($B$30="NEM","*",$B$30),Capacity!$C:$C,$H35)-SUMIFS(Capacity!AC:AC,Capacity!$A:$A,Comparison_CDP2,Capacity!$B:$B,IF($B$30="NEM","*",$B$30),Capacity!$C:$C,$H35)</f>
        <v>-14315</v>
      </c>
      <c r="AH35" s="5">
        <f>SUMIFS(Capacity!AD:AD,Capacity!$A:$A,Comparison_CDP1,Capacity!$B:$B,IF($B$30="NEM","*",$B$30),Capacity!$C:$C,$H35)-SUMIFS(Capacity!AD:AD,Capacity!$A:$A,Comparison_CDP2,Capacity!$B:$B,IF($B$30="NEM","*",$B$30),Capacity!$C:$C,$H35)</f>
        <v>-18405</v>
      </c>
      <c r="AI35" s="5">
        <f>SUMIFS(Capacity!AE:AE,Capacity!$A:$A,Comparison_CDP1,Capacity!$B:$B,IF($B$30="NEM","*",$B$30),Capacity!$C:$C,$H35)-SUMIFS(Capacity!AE:AE,Capacity!$A:$A,Comparison_CDP2,Capacity!$B:$B,IF($B$30="NEM","*",$B$30),Capacity!$C:$C,$H35)</f>
        <v>-20041</v>
      </c>
      <c r="AJ35" s="5">
        <f>SUMIFS(Capacity!AF:AF,Capacity!$A:$A,Comparison_CDP1,Capacity!$B:$B,IF($B$30="NEM","*",$B$30),Capacity!$C:$C,$H35)-SUMIFS(Capacity!AF:AF,Capacity!$A:$A,Comparison_CDP2,Capacity!$B:$B,IF($B$30="NEM","*",$B$30),Capacity!$C:$C,$H35)</f>
        <v>-20041</v>
      </c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</row>
    <row r="36" spans="8:60" ht="15" customHeight="1">
      <c r="H36" s="9" t="s">
        <v>133</v>
      </c>
      <c r="I36" s="5">
        <f>SUMIFS(Capacity!E:E,Capacity!$A:$A,Comparison_CDP1,Capacity!$B:$B,IF($B$30="NEM","*",$B$30),Capacity!$C:$C,$H36)-SUMIFS(Capacity!E:E,Capacity!$A:$A,Comparison_CDP2,Capacity!$B:$B,IF($B$30="NEM","*",$B$30),Capacity!$C:$C,$H36)</f>
        <v>0</v>
      </c>
      <c r="J36" s="5">
        <f>SUMIFS(Capacity!F:F,Capacity!$A:$A,Comparison_CDP1,Capacity!$B:$B,IF($B$30="NEM","*",$B$30),Capacity!$C:$C,$H36)-SUMIFS(Capacity!F:F,Capacity!$A:$A,Comparison_CDP2,Capacity!$B:$B,IF($B$30="NEM","*",$B$30),Capacity!$C:$C,$H36)</f>
        <v>0</v>
      </c>
      <c r="K36" s="5">
        <f>SUMIFS(Capacity!G:G,Capacity!$A:$A,Comparison_CDP1,Capacity!$B:$B,IF($B$30="NEM","*",$B$30),Capacity!$C:$C,$H36)-SUMIFS(Capacity!G:G,Capacity!$A:$A,Comparison_CDP2,Capacity!$B:$B,IF($B$30="NEM","*",$B$30),Capacity!$C:$C,$H36)</f>
        <v>0</v>
      </c>
      <c r="L36" s="5">
        <f>SUMIFS(Capacity!H:H,Capacity!$A:$A,Comparison_CDP1,Capacity!$B:$B,IF($B$30="NEM","*",$B$30),Capacity!$C:$C,$H36)-SUMIFS(Capacity!H:H,Capacity!$A:$A,Comparison_CDP2,Capacity!$B:$B,IF($B$30="NEM","*",$B$30),Capacity!$C:$C,$H36)</f>
        <v>0</v>
      </c>
      <c r="M36" s="5">
        <f>SUMIFS(Capacity!I:I,Capacity!$A:$A,Comparison_CDP1,Capacity!$B:$B,IF($B$30="NEM","*",$B$30),Capacity!$C:$C,$H36)-SUMIFS(Capacity!I:I,Capacity!$A:$A,Comparison_CDP2,Capacity!$B:$B,IF($B$30="NEM","*",$B$30),Capacity!$C:$C,$H36)</f>
        <v>0</v>
      </c>
      <c r="N36" s="5">
        <f>SUMIFS(Capacity!J:J,Capacity!$A:$A,Comparison_CDP1,Capacity!$B:$B,IF($B$30="NEM","*",$B$30),Capacity!$C:$C,$H36)-SUMIFS(Capacity!J:J,Capacity!$A:$A,Comparison_CDP2,Capacity!$B:$B,IF($B$30="NEM","*",$B$30),Capacity!$C:$C,$H36)</f>
        <v>0</v>
      </c>
      <c r="O36" s="5">
        <f>SUMIFS(Capacity!K:K,Capacity!$A:$A,Comparison_CDP1,Capacity!$B:$B,IF($B$30="NEM","*",$B$30),Capacity!$C:$C,$H36)-SUMIFS(Capacity!K:K,Capacity!$A:$A,Comparison_CDP2,Capacity!$B:$B,IF($B$30="NEM","*",$B$30),Capacity!$C:$C,$H36)</f>
        <v>0</v>
      </c>
      <c r="P36" s="5">
        <f>SUMIFS(Capacity!L:L,Capacity!$A:$A,Comparison_CDP1,Capacity!$B:$B,IF($B$30="NEM","*",$B$30),Capacity!$C:$C,$H36)-SUMIFS(Capacity!L:L,Capacity!$A:$A,Comparison_CDP2,Capacity!$B:$B,IF($B$30="NEM","*",$B$30),Capacity!$C:$C,$H36)</f>
        <v>0</v>
      </c>
      <c r="Q36" s="5">
        <f>SUMIFS(Capacity!M:M,Capacity!$A:$A,Comparison_CDP1,Capacity!$B:$B,IF($B$30="NEM","*",$B$30),Capacity!$C:$C,$H36)-SUMIFS(Capacity!M:M,Capacity!$A:$A,Comparison_CDP2,Capacity!$B:$B,IF($B$30="NEM","*",$B$30),Capacity!$C:$C,$H36)</f>
        <v>0</v>
      </c>
      <c r="R36" s="5">
        <f>SUMIFS(Capacity!N:N,Capacity!$A:$A,Comparison_CDP1,Capacity!$B:$B,IF($B$30="NEM","*",$B$30),Capacity!$C:$C,$H36)-SUMIFS(Capacity!N:N,Capacity!$A:$A,Comparison_CDP2,Capacity!$B:$B,IF($B$30="NEM","*",$B$30),Capacity!$C:$C,$H36)</f>
        <v>0</v>
      </c>
      <c r="S36" s="5">
        <f>SUMIFS(Capacity!O:O,Capacity!$A:$A,Comparison_CDP1,Capacity!$B:$B,IF($B$30="NEM","*",$B$30),Capacity!$C:$C,$H36)-SUMIFS(Capacity!O:O,Capacity!$A:$A,Comparison_CDP2,Capacity!$B:$B,IF($B$30="NEM","*",$B$30),Capacity!$C:$C,$H36)</f>
        <v>0</v>
      </c>
      <c r="T36" s="5">
        <f>SUMIFS(Capacity!P:P,Capacity!$A:$A,Comparison_CDP1,Capacity!$B:$B,IF($B$30="NEM","*",$B$30),Capacity!$C:$C,$H36)-SUMIFS(Capacity!P:P,Capacity!$A:$A,Comparison_CDP2,Capacity!$B:$B,IF($B$30="NEM","*",$B$30),Capacity!$C:$C,$H36)</f>
        <v>0</v>
      </c>
      <c r="U36" s="5">
        <f>SUMIFS(Capacity!Q:Q,Capacity!$A:$A,Comparison_CDP1,Capacity!$B:$B,IF($B$30="NEM","*",$B$30),Capacity!$C:$C,$H36)-SUMIFS(Capacity!Q:Q,Capacity!$A:$A,Comparison_CDP2,Capacity!$B:$B,IF($B$30="NEM","*",$B$30),Capacity!$C:$C,$H36)</f>
        <v>0</v>
      </c>
      <c r="V36" s="5">
        <f>SUMIFS(Capacity!R:R,Capacity!$A:$A,Comparison_CDP1,Capacity!$B:$B,IF($B$30="NEM","*",$B$30),Capacity!$C:$C,$H36)-SUMIFS(Capacity!R:R,Capacity!$A:$A,Comparison_CDP2,Capacity!$B:$B,IF($B$30="NEM","*",$B$30),Capacity!$C:$C,$H36)</f>
        <v>0</v>
      </c>
      <c r="W36" s="5">
        <f>SUMIFS(Capacity!S:S,Capacity!$A:$A,Comparison_CDP1,Capacity!$B:$B,IF($B$30="NEM","*",$B$30),Capacity!$C:$C,$H36)-SUMIFS(Capacity!S:S,Capacity!$A:$A,Comparison_CDP2,Capacity!$B:$B,IF($B$30="NEM","*",$B$30),Capacity!$C:$C,$H36)</f>
        <v>0</v>
      </c>
      <c r="X36" s="5">
        <f>SUMIFS(Capacity!T:T,Capacity!$A:$A,Comparison_CDP1,Capacity!$B:$B,IF($B$30="NEM","*",$B$30),Capacity!$C:$C,$H36)-SUMIFS(Capacity!T:T,Capacity!$A:$A,Comparison_CDP2,Capacity!$B:$B,IF($B$30="NEM","*",$B$30),Capacity!$C:$C,$H36)</f>
        <v>0</v>
      </c>
      <c r="Y36" s="5">
        <f>SUMIFS(Capacity!U:U,Capacity!$A:$A,Comparison_CDP1,Capacity!$B:$B,IF($B$30="NEM","*",$B$30),Capacity!$C:$C,$H36)-SUMIFS(Capacity!U:U,Capacity!$A:$A,Comparison_CDP2,Capacity!$B:$B,IF($B$30="NEM","*",$B$30),Capacity!$C:$C,$H36)</f>
        <v>0</v>
      </c>
      <c r="Z36" s="5">
        <f>SUMIFS(Capacity!V:V,Capacity!$A:$A,Comparison_CDP1,Capacity!$B:$B,IF($B$30="NEM","*",$B$30),Capacity!$C:$C,$H36)-SUMIFS(Capacity!V:V,Capacity!$A:$A,Comparison_CDP2,Capacity!$B:$B,IF($B$30="NEM","*",$B$30),Capacity!$C:$C,$H36)</f>
        <v>0</v>
      </c>
      <c r="AA36" s="5">
        <f>SUMIFS(Capacity!W:W,Capacity!$A:$A,Comparison_CDP1,Capacity!$B:$B,IF($B$30="NEM","*",$B$30),Capacity!$C:$C,$H36)-SUMIFS(Capacity!W:W,Capacity!$A:$A,Comparison_CDP2,Capacity!$B:$B,IF($B$30="NEM","*",$B$30),Capacity!$C:$C,$H36)</f>
        <v>0</v>
      </c>
      <c r="AB36" s="5">
        <f>SUMIFS(Capacity!X:X,Capacity!$A:$A,Comparison_CDP1,Capacity!$B:$B,IF($B$30="NEM","*",$B$30),Capacity!$C:$C,$H36)-SUMIFS(Capacity!X:X,Capacity!$A:$A,Comparison_CDP2,Capacity!$B:$B,IF($B$30="NEM","*",$B$30),Capacity!$C:$C,$H36)</f>
        <v>0</v>
      </c>
      <c r="AC36" s="5">
        <f>SUMIFS(Capacity!Y:Y,Capacity!$A:$A,Comparison_CDP1,Capacity!$B:$B,IF($B$30="NEM","*",$B$30),Capacity!$C:$C,$H36)-SUMIFS(Capacity!Y:Y,Capacity!$A:$A,Comparison_CDP2,Capacity!$B:$B,IF($B$30="NEM","*",$B$30),Capacity!$C:$C,$H36)</f>
        <v>0</v>
      </c>
      <c r="AD36" s="5">
        <f>SUMIFS(Capacity!Z:Z,Capacity!$A:$A,Comparison_CDP1,Capacity!$B:$B,IF($B$30="NEM","*",$B$30),Capacity!$C:$C,$H36)-SUMIFS(Capacity!Z:Z,Capacity!$A:$A,Comparison_CDP2,Capacity!$B:$B,IF($B$30="NEM","*",$B$30),Capacity!$C:$C,$H36)</f>
        <v>0</v>
      </c>
      <c r="AE36" s="5">
        <f>SUMIFS(Capacity!AA:AA,Capacity!$A:$A,Comparison_CDP1,Capacity!$B:$B,IF($B$30="NEM","*",$B$30),Capacity!$C:$C,$H36)-SUMIFS(Capacity!AA:AA,Capacity!$A:$A,Comparison_CDP2,Capacity!$B:$B,IF($B$30="NEM","*",$B$30),Capacity!$C:$C,$H36)</f>
        <v>0</v>
      </c>
      <c r="AF36" s="5">
        <f>SUMIFS(Capacity!AB:AB,Capacity!$A:$A,Comparison_CDP1,Capacity!$B:$B,IF($B$30="NEM","*",$B$30),Capacity!$C:$C,$H36)-SUMIFS(Capacity!AB:AB,Capacity!$A:$A,Comparison_CDP2,Capacity!$B:$B,IF($B$30="NEM","*",$B$30),Capacity!$C:$C,$H36)</f>
        <v>0</v>
      </c>
      <c r="AG36" s="5">
        <f>SUMIFS(Capacity!AC:AC,Capacity!$A:$A,Comparison_CDP1,Capacity!$B:$B,IF($B$30="NEM","*",$B$30),Capacity!$C:$C,$H36)-SUMIFS(Capacity!AC:AC,Capacity!$A:$A,Comparison_CDP2,Capacity!$B:$B,IF($B$30="NEM","*",$B$30),Capacity!$C:$C,$H36)</f>
        <v>0</v>
      </c>
      <c r="AH36" s="5">
        <f>SUMIFS(Capacity!AD:AD,Capacity!$A:$A,Comparison_CDP1,Capacity!$B:$B,IF($B$30="NEM","*",$B$30),Capacity!$C:$C,$H36)-SUMIFS(Capacity!AD:AD,Capacity!$A:$A,Comparison_CDP2,Capacity!$B:$B,IF($B$30="NEM","*",$B$30),Capacity!$C:$C,$H36)</f>
        <v>0</v>
      </c>
      <c r="AI36" s="5">
        <f>SUMIFS(Capacity!AE:AE,Capacity!$A:$A,Comparison_CDP1,Capacity!$B:$B,IF($B$30="NEM","*",$B$30),Capacity!$C:$C,$H36)-SUMIFS(Capacity!AE:AE,Capacity!$A:$A,Comparison_CDP2,Capacity!$B:$B,IF($B$30="NEM","*",$B$30),Capacity!$C:$C,$H36)</f>
        <v>-2045</v>
      </c>
      <c r="AJ36" s="5">
        <f>SUMIFS(Capacity!AF:AF,Capacity!$A:$A,Comparison_CDP1,Capacity!$B:$B,IF($B$30="NEM","*",$B$30),Capacity!$C:$C,$H36)-SUMIFS(Capacity!AF:AF,Capacity!$A:$A,Comparison_CDP2,Capacity!$B:$B,IF($B$30="NEM","*",$B$30),Capacity!$C:$C,$H36)</f>
        <v>-2045</v>
      </c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</row>
    <row r="37" spans="8:60" ht="15" customHeight="1">
      <c r="H37" s="9" t="s">
        <v>134</v>
      </c>
      <c r="I37" s="5">
        <f>SUMIFS(Capacity!E:E,Capacity!$A:$A,Comparison_CDP1,Capacity!$B:$B,IF($B$30="NEM","*",$B$30),Capacity!$C:$C,$H37)-SUMIFS(Capacity!E:E,Capacity!$A:$A,Comparison_CDP2,Capacity!$B:$B,IF($B$30="NEM","*",$B$30),Capacity!$C:$C,$H37)</f>
        <v>0</v>
      </c>
      <c r="J37" s="5">
        <f>SUMIFS(Capacity!F:F,Capacity!$A:$A,Comparison_CDP1,Capacity!$B:$B,IF($B$30="NEM","*",$B$30),Capacity!$C:$C,$H37)-SUMIFS(Capacity!F:F,Capacity!$A:$A,Comparison_CDP2,Capacity!$B:$B,IF($B$30="NEM","*",$B$30),Capacity!$C:$C,$H37)</f>
        <v>2.4500004656147212E-6</v>
      </c>
      <c r="K37" s="5">
        <f>SUMIFS(Capacity!G:G,Capacity!$A:$A,Comparison_CDP1,Capacity!$B:$B,IF($B$30="NEM","*",$B$30),Capacity!$C:$C,$H37)-SUMIFS(Capacity!G:G,Capacity!$A:$A,Comparison_CDP2,Capacity!$B:$B,IF($B$30="NEM","*",$B$30),Capacity!$C:$C,$H37)</f>
        <v>0.8604519500004244</v>
      </c>
      <c r="L37" s="5">
        <f>SUMIFS(Capacity!H:H,Capacity!$A:$A,Comparison_CDP1,Capacity!$B:$B,IF($B$30="NEM","*",$B$30),Capacity!$C:$C,$H37)-SUMIFS(Capacity!H:H,Capacity!$A:$A,Comparison_CDP2,Capacity!$B:$B,IF($B$30="NEM","*",$B$30),Capacity!$C:$C,$H37)</f>
        <v>0.8604519500004244</v>
      </c>
      <c r="M37" s="5">
        <f>SUMIFS(Capacity!I:I,Capacity!$A:$A,Comparison_CDP1,Capacity!$B:$B,IF($B$30="NEM","*",$B$30),Capacity!$C:$C,$H37)-SUMIFS(Capacity!I:I,Capacity!$A:$A,Comparison_CDP2,Capacity!$B:$B,IF($B$30="NEM","*",$B$30),Capacity!$C:$C,$H37)</f>
        <v>-285.64943374999893</v>
      </c>
      <c r="N37" s="5">
        <f>SUMIFS(Capacity!J:J,Capacity!$A:$A,Comparison_CDP1,Capacity!$B:$B,IF($B$30="NEM","*",$B$30),Capacity!$C:$C,$H37)-SUMIFS(Capacity!J:J,Capacity!$A:$A,Comparison_CDP2,Capacity!$B:$B,IF($B$30="NEM","*",$B$30),Capacity!$C:$C,$H37)</f>
        <v>-771.38036029000068</v>
      </c>
      <c r="O37" s="5">
        <f>SUMIFS(Capacity!K:K,Capacity!$A:$A,Comparison_CDP1,Capacity!$B:$B,IF($B$30="NEM","*",$B$30),Capacity!$C:$C,$H37)-SUMIFS(Capacity!K:K,Capacity!$A:$A,Comparison_CDP2,Capacity!$B:$B,IF($B$30="NEM","*",$B$30),Capacity!$C:$C,$H37)</f>
        <v>-771.38036824000119</v>
      </c>
      <c r="P37" s="5">
        <f>SUMIFS(Capacity!L:L,Capacity!$A:$A,Comparison_CDP1,Capacity!$B:$B,IF($B$30="NEM","*",$B$30),Capacity!$C:$C,$H37)-SUMIFS(Capacity!L:L,Capacity!$A:$A,Comparison_CDP2,Capacity!$B:$B,IF($B$30="NEM","*",$B$30),Capacity!$C:$C,$H37)</f>
        <v>-513.18991591000122</v>
      </c>
      <c r="Q37" s="5">
        <f>SUMIFS(Capacity!M:M,Capacity!$A:$A,Comparison_CDP1,Capacity!$B:$B,IF($B$30="NEM","*",$B$30),Capacity!$C:$C,$H37)-SUMIFS(Capacity!M:M,Capacity!$A:$A,Comparison_CDP2,Capacity!$B:$B,IF($B$30="NEM","*",$B$30),Capacity!$C:$C,$H37)</f>
        <v>-513.18991856000139</v>
      </c>
      <c r="R37" s="5">
        <f>SUMIFS(Capacity!N:N,Capacity!$A:$A,Comparison_CDP1,Capacity!$B:$B,IF($B$30="NEM","*",$B$30),Capacity!$C:$C,$H37)-SUMIFS(Capacity!N:N,Capacity!$A:$A,Comparison_CDP2,Capacity!$B:$B,IF($B$30="NEM","*",$B$30),Capacity!$C:$C,$H37)</f>
        <v>-513.18991395000103</v>
      </c>
      <c r="S37" s="5">
        <f>SUMIFS(Capacity!O:O,Capacity!$A:$A,Comparison_CDP1,Capacity!$B:$B,IF($B$30="NEM","*",$B$30),Capacity!$C:$C,$H37)-SUMIFS(Capacity!O:O,Capacity!$A:$A,Comparison_CDP2,Capacity!$B:$B,IF($B$30="NEM","*",$B$30),Capacity!$C:$C,$H37)</f>
        <v>-1252.1980772000006</v>
      </c>
      <c r="T37" s="5">
        <f>SUMIFS(Capacity!P:P,Capacity!$A:$A,Comparison_CDP1,Capacity!$B:$B,IF($B$30="NEM","*",$B$30),Capacity!$C:$C,$H37)-SUMIFS(Capacity!P:P,Capacity!$A:$A,Comparison_CDP2,Capacity!$B:$B,IF($B$30="NEM","*",$B$30),Capacity!$C:$C,$H37)</f>
        <v>-1252.1980772000006</v>
      </c>
      <c r="U37" s="5">
        <f>SUMIFS(Capacity!Q:Q,Capacity!$A:$A,Comparison_CDP1,Capacity!$B:$B,IF($B$30="NEM","*",$B$30),Capacity!$C:$C,$H37)-SUMIFS(Capacity!Q:Q,Capacity!$A:$A,Comparison_CDP2,Capacity!$B:$B,IF($B$30="NEM","*",$B$30),Capacity!$C:$C,$H37)</f>
        <v>-2012.7616405999997</v>
      </c>
      <c r="V37" s="5">
        <f>SUMIFS(Capacity!R:R,Capacity!$A:$A,Comparison_CDP1,Capacity!$B:$B,IF($B$30="NEM","*",$B$30),Capacity!$C:$C,$H37)-SUMIFS(Capacity!R:R,Capacity!$A:$A,Comparison_CDP2,Capacity!$B:$B,IF($B$30="NEM","*",$B$30),Capacity!$C:$C,$H37)</f>
        <v>-2056.6784102500005</v>
      </c>
      <c r="W37" s="5">
        <f>SUMIFS(Capacity!S:S,Capacity!$A:$A,Comparison_CDP1,Capacity!$B:$B,IF($B$30="NEM","*",$B$30),Capacity!$C:$C,$H37)-SUMIFS(Capacity!S:S,Capacity!$A:$A,Comparison_CDP2,Capacity!$B:$B,IF($B$30="NEM","*",$B$30),Capacity!$C:$C,$H37)</f>
        <v>-2329.2065684599993</v>
      </c>
      <c r="X37" s="5">
        <f>SUMIFS(Capacity!T:T,Capacity!$A:$A,Comparison_CDP1,Capacity!$B:$B,IF($B$30="NEM","*",$B$30),Capacity!$C:$C,$H37)-SUMIFS(Capacity!T:T,Capacity!$A:$A,Comparison_CDP2,Capacity!$B:$B,IF($B$30="NEM","*",$B$30),Capacity!$C:$C,$H37)</f>
        <v>-2329.2065737600014</v>
      </c>
      <c r="Y37" s="5">
        <f>SUMIFS(Capacity!U:U,Capacity!$A:$A,Comparison_CDP1,Capacity!$B:$B,IF($B$30="NEM","*",$B$30),Capacity!$C:$C,$H37)-SUMIFS(Capacity!U:U,Capacity!$A:$A,Comparison_CDP2,Capacity!$B:$B,IF($B$30="NEM","*",$B$30),Capacity!$C:$C,$H37)</f>
        <v>-3440.3325460500009</v>
      </c>
      <c r="Z37" s="5">
        <f>SUMIFS(Capacity!V:V,Capacity!$A:$A,Comparison_CDP1,Capacity!$B:$B,IF($B$30="NEM","*",$B$30),Capacity!$C:$C,$H37)-SUMIFS(Capacity!V:V,Capacity!$A:$A,Comparison_CDP2,Capacity!$B:$B,IF($B$30="NEM","*",$B$30),Capacity!$C:$C,$H37)</f>
        <v>-2481.7016974600028</v>
      </c>
      <c r="AA37" s="5">
        <f>SUMIFS(Capacity!W:W,Capacity!$A:$A,Comparison_CDP1,Capacity!$B:$B,IF($B$30="NEM","*",$B$30),Capacity!$C:$C,$H37)-SUMIFS(Capacity!W:W,Capacity!$A:$A,Comparison_CDP2,Capacity!$B:$B,IF($B$30="NEM","*",$B$30),Capacity!$C:$C,$H37)</f>
        <v>-2481.7016974600028</v>
      </c>
      <c r="AB37" s="5">
        <f>SUMIFS(Capacity!X:X,Capacity!$A:$A,Comparison_CDP1,Capacity!$B:$B,IF($B$30="NEM","*",$B$30),Capacity!$C:$C,$H37)-SUMIFS(Capacity!X:X,Capacity!$A:$A,Comparison_CDP2,Capacity!$B:$B,IF($B$30="NEM","*",$B$30),Capacity!$C:$C,$H37)</f>
        <v>-2026.3103722400028</v>
      </c>
      <c r="AC37" s="5">
        <f>SUMIFS(Capacity!Y:Y,Capacity!$A:$A,Comparison_CDP1,Capacity!$B:$B,IF($B$30="NEM","*",$B$30),Capacity!$C:$C,$H37)-SUMIFS(Capacity!Y:Y,Capacity!$A:$A,Comparison_CDP2,Capacity!$B:$B,IF($B$30="NEM","*",$B$30),Capacity!$C:$C,$H37)</f>
        <v>2164.9472295300002</v>
      </c>
      <c r="AD37" s="5">
        <f>SUMIFS(Capacity!Z:Z,Capacity!$A:$A,Comparison_CDP1,Capacity!$B:$B,IF($B$30="NEM","*",$B$30),Capacity!$C:$C,$H37)-SUMIFS(Capacity!Z:Z,Capacity!$A:$A,Comparison_CDP2,Capacity!$B:$B,IF($B$30="NEM","*",$B$30),Capacity!$C:$C,$H37)</f>
        <v>1855.3213783299998</v>
      </c>
      <c r="AE37" s="5">
        <f>SUMIFS(Capacity!AA:AA,Capacity!$A:$A,Comparison_CDP1,Capacity!$B:$B,IF($B$30="NEM","*",$B$30),Capacity!$C:$C,$H37)-SUMIFS(Capacity!AA:AA,Capacity!$A:$A,Comparison_CDP2,Capacity!$B:$B,IF($B$30="NEM","*",$B$30),Capacity!$C:$C,$H37)</f>
        <v>1600.0209290100011</v>
      </c>
      <c r="AF37" s="5">
        <f>SUMIFS(Capacity!AB:AB,Capacity!$A:$A,Comparison_CDP1,Capacity!$B:$B,IF($B$30="NEM","*",$B$30),Capacity!$C:$C,$H37)-SUMIFS(Capacity!AB:AB,Capacity!$A:$A,Comparison_CDP2,Capacity!$B:$B,IF($B$30="NEM","*",$B$30),Capacity!$C:$C,$H37)</f>
        <v>1600.0209813900001</v>
      </c>
      <c r="AG37" s="5">
        <f>SUMIFS(Capacity!AC:AC,Capacity!$A:$A,Comparison_CDP1,Capacity!$B:$B,IF($B$30="NEM","*",$B$30),Capacity!$C:$C,$H37)-SUMIFS(Capacity!AC:AC,Capacity!$A:$A,Comparison_CDP2,Capacity!$B:$B,IF($B$30="NEM","*",$B$30),Capacity!$C:$C,$H37)</f>
        <v>3997.4632146800013</v>
      </c>
      <c r="AH37" s="5">
        <f>SUMIFS(Capacity!AD:AD,Capacity!$A:$A,Comparison_CDP1,Capacity!$B:$B,IF($B$30="NEM","*",$B$30),Capacity!$C:$C,$H37)-SUMIFS(Capacity!AD:AD,Capacity!$A:$A,Comparison_CDP2,Capacity!$B:$B,IF($B$30="NEM","*",$B$30),Capacity!$C:$C,$H37)</f>
        <v>3997.4632199799998</v>
      </c>
      <c r="AI37" s="5">
        <f>SUMIFS(Capacity!AE:AE,Capacity!$A:$A,Comparison_CDP1,Capacity!$B:$B,IF($B$30="NEM","*",$B$30),Capacity!$C:$C,$H37)-SUMIFS(Capacity!AE:AE,Capacity!$A:$A,Comparison_CDP2,Capacity!$B:$B,IF($B$30="NEM","*",$B$30),Capacity!$C:$C,$H37)</f>
        <v>5203.0887743700005</v>
      </c>
      <c r="AJ37" s="5">
        <f>SUMIFS(Capacity!AF:AF,Capacity!$A:$A,Comparison_CDP1,Capacity!$B:$B,IF($B$30="NEM","*",$B$30),Capacity!$C:$C,$H37)-SUMIFS(Capacity!AF:AF,Capacity!$A:$A,Comparison_CDP2,Capacity!$B:$B,IF($B$30="NEM","*",$B$30),Capacity!$C:$C,$H37)</f>
        <v>6387.4514569600005</v>
      </c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</row>
    <row r="38" spans="8:60" ht="15" customHeight="1">
      <c r="H38" s="9" t="s">
        <v>135</v>
      </c>
      <c r="I38" s="5">
        <f>SUMIFS(Capacity!E:E,Capacity!$A:$A,Comparison_CDP1,Capacity!$B:$B,IF($B$30="NEM","*",$B$30),Capacity!$C:$C,$H38)-SUMIFS(Capacity!E:E,Capacity!$A:$A,Comparison_CDP2,Capacity!$B:$B,IF($B$30="NEM","*",$B$30),Capacity!$C:$C,$H38)</f>
        <v>0</v>
      </c>
      <c r="J38" s="5">
        <f>SUMIFS(Capacity!F:F,Capacity!$A:$A,Comparison_CDP1,Capacity!$B:$B,IF($B$30="NEM","*",$B$30),Capacity!$C:$C,$H38)-SUMIFS(Capacity!F:F,Capacity!$A:$A,Comparison_CDP2,Capacity!$B:$B,IF($B$30="NEM","*",$B$30),Capacity!$C:$C,$H38)</f>
        <v>0</v>
      </c>
      <c r="K38" s="5">
        <f>SUMIFS(Capacity!G:G,Capacity!$A:$A,Comparison_CDP1,Capacity!$B:$B,IF($B$30="NEM","*",$B$30),Capacity!$C:$C,$H38)-SUMIFS(Capacity!G:G,Capacity!$A:$A,Comparison_CDP2,Capacity!$B:$B,IF($B$30="NEM","*",$B$30),Capacity!$C:$C,$H38)</f>
        <v>0</v>
      </c>
      <c r="L38" s="5">
        <f>SUMIFS(Capacity!H:H,Capacity!$A:$A,Comparison_CDP1,Capacity!$B:$B,IF($B$30="NEM","*",$B$30),Capacity!$C:$C,$H38)-SUMIFS(Capacity!H:H,Capacity!$A:$A,Comparison_CDP2,Capacity!$B:$B,IF($B$30="NEM","*",$B$30),Capacity!$C:$C,$H38)</f>
        <v>0</v>
      </c>
      <c r="M38" s="5">
        <f>SUMIFS(Capacity!I:I,Capacity!$A:$A,Comparison_CDP1,Capacity!$B:$B,IF($B$30="NEM","*",$B$30),Capacity!$C:$C,$H38)-SUMIFS(Capacity!I:I,Capacity!$A:$A,Comparison_CDP2,Capacity!$B:$B,IF($B$30="NEM","*",$B$30),Capacity!$C:$C,$H38)</f>
        <v>0</v>
      </c>
      <c r="N38" s="5">
        <f>SUMIFS(Capacity!J:J,Capacity!$A:$A,Comparison_CDP1,Capacity!$B:$B,IF($B$30="NEM","*",$B$30),Capacity!$C:$C,$H38)-SUMIFS(Capacity!J:J,Capacity!$A:$A,Comparison_CDP2,Capacity!$B:$B,IF($B$30="NEM","*",$B$30),Capacity!$C:$C,$H38)</f>
        <v>0</v>
      </c>
      <c r="O38" s="5">
        <f>SUMIFS(Capacity!K:K,Capacity!$A:$A,Comparison_CDP1,Capacity!$B:$B,IF($B$30="NEM","*",$B$30),Capacity!$C:$C,$H38)-SUMIFS(Capacity!K:K,Capacity!$A:$A,Comparison_CDP2,Capacity!$B:$B,IF($B$30="NEM","*",$B$30),Capacity!$C:$C,$H38)</f>
        <v>0</v>
      </c>
      <c r="P38" s="5">
        <f>SUMIFS(Capacity!L:L,Capacity!$A:$A,Comparison_CDP1,Capacity!$B:$B,IF($B$30="NEM","*",$B$30),Capacity!$C:$C,$H38)-SUMIFS(Capacity!L:L,Capacity!$A:$A,Comparison_CDP2,Capacity!$B:$B,IF($B$30="NEM","*",$B$30),Capacity!$C:$C,$H38)</f>
        <v>0</v>
      </c>
      <c r="Q38" s="5">
        <f>SUMIFS(Capacity!M:M,Capacity!$A:$A,Comparison_CDP1,Capacity!$B:$B,IF($B$30="NEM","*",$B$30),Capacity!$C:$C,$H38)-SUMIFS(Capacity!M:M,Capacity!$A:$A,Comparison_CDP2,Capacity!$B:$B,IF($B$30="NEM","*",$B$30),Capacity!$C:$C,$H38)</f>
        <v>0</v>
      </c>
      <c r="R38" s="5">
        <f>SUMIFS(Capacity!N:N,Capacity!$A:$A,Comparison_CDP1,Capacity!$B:$B,IF($B$30="NEM","*",$B$30),Capacity!$C:$C,$H38)-SUMIFS(Capacity!N:N,Capacity!$A:$A,Comparison_CDP2,Capacity!$B:$B,IF($B$30="NEM","*",$B$30),Capacity!$C:$C,$H38)</f>
        <v>0</v>
      </c>
      <c r="S38" s="5">
        <f>SUMIFS(Capacity!O:O,Capacity!$A:$A,Comparison_CDP1,Capacity!$B:$B,IF($B$30="NEM","*",$B$30),Capacity!$C:$C,$H38)-SUMIFS(Capacity!O:O,Capacity!$A:$A,Comparison_CDP2,Capacity!$B:$B,IF($B$30="NEM","*",$B$30),Capacity!$C:$C,$H38)</f>
        <v>0</v>
      </c>
      <c r="T38" s="5">
        <f>SUMIFS(Capacity!P:P,Capacity!$A:$A,Comparison_CDP1,Capacity!$B:$B,IF($B$30="NEM","*",$B$30),Capacity!$C:$C,$H38)-SUMIFS(Capacity!P:P,Capacity!$A:$A,Comparison_CDP2,Capacity!$B:$B,IF($B$30="NEM","*",$B$30),Capacity!$C:$C,$H38)</f>
        <v>0</v>
      </c>
      <c r="U38" s="5">
        <f>SUMIFS(Capacity!Q:Q,Capacity!$A:$A,Comparison_CDP1,Capacity!$B:$B,IF($B$30="NEM","*",$B$30),Capacity!$C:$C,$H38)-SUMIFS(Capacity!Q:Q,Capacity!$A:$A,Comparison_CDP2,Capacity!$B:$B,IF($B$30="NEM","*",$B$30),Capacity!$C:$C,$H38)</f>
        <v>0</v>
      </c>
      <c r="V38" s="5">
        <f>SUMIFS(Capacity!R:R,Capacity!$A:$A,Comparison_CDP1,Capacity!$B:$B,IF($B$30="NEM","*",$B$30),Capacity!$C:$C,$H38)-SUMIFS(Capacity!R:R,Capacity!$A:$A,Comparison_CDP2,Capacity!$B:$B,IF($B$30="NEM","*",$B$30),Capacity!$C:$C,$H38)</f>
        <v>0</v>
      </c>
      <c r="W38" s="5">
        <f>SUMIFS(Capacity!S:S,Capacity!$A:$A,Comparison_CDP1,Capacity!$B:$B,IF($B$30="NEM","*",$B$30),Capacity!$C:$C,$H38)-SUMIFS(Capacity!S:S,Capacity!$A:$A,Comparison_CDP2,Capacity!$B:$B,IF($B$30="NEM","*",$B$30),Capacity!$C:$C,$H38)</f>
        <v>0</v>
      </c>
      <c r="X38" s="5">
        <f>SUMIFS(Capacity!T:T,Capacity!$A:$A,Comparison_CDP1,Capacity!$B:$B,IF($B$30="NEM","*",$B$30),Capacity!$C:$C,$H38)-SUMIFS(Capacity!T:T,Capacity!$A:$A,Comparison_CDP2,Capacity!$B:$B,IF($B$30="NEM","*",$B$30),Capacity!$C:$C,$H38)</f>
        <v>0</v>
      </c>
      <c r="Y38" s="5">
        <f>SUMIFS(Capacity!U:U,Capacity!$A:$A,Comparison_CDP1,Capacity!$B:$B,IF($B$30="NEM","*",$B$30),Capacity!$C:$C,$H38)-SUMIFS(Capacity!U:U,Capacity!$A:$A,Comparison_CDP2,Capacity!$B:$B,IF($B$30="NEM","*",$B$30),Capacity!$C:$C,$H38)</f>
        <v>0</v>
      </c>
      <c r="Z38" s="5">
        <f>SUMIFS(Capacity!V:V,Capacity!$A:$A,Comparison_CDP1,Capacity!$B:$B,IF($B$30="NEM","*",$B$30),Capacity!$C:$C,$H38)-SUMIFS(Capacity!V:V,Capacity!$A:$A,Comparison_CDP2,Capacity!$B:$B,IF($B$30="NEM","*",$B$30),Capacity!$C:$C,$H38)</f>
        <v>0</v>
      </c>
      <c r="AA38" s="5">
        <f>SUMIFS(Capacity!W:W,Capacity!$A:$A,Comparison_CDP1,Capacity!$B:$B,IF($B$30="NEM","*",$B$30),Capacity!$C:$C,$H38)-SUMIFS(Capacity!W:W,Capacity!$A:$A,Comparison_CDP2,Capacity!$B:$B,IF($B$30="NEM","*",$B$30),Capacity!$C:$C,$H38)</f>
        <v>0</v>
      </c>
      <c r="AB38" s="5">
        <f>SUMIFS(Capacity!X:X,Capacity!$A:$A,Comparison_CDP1,Capacity!$B:$B,IF($B$30="NEM","*",$B$30),Capacity!$C:$C,$H38)-SUMIFS(Capacity!X:X,Capacity!$A:$A,Comparison_CDP2,Capacity!$B:$B,IF($B$30="NEM","*",$B$30),Capacity!$C:$C,$H38)</f>
        <v>0</v>
      </c>
      <c r="AC38" s="5">
        <f>SUMIFS(Capacity!Y:Y,Capacity!$A:$A,Comparison_CDP1,Capacity!$B:$B,IF($B$30="NEM","*",$B$30),Capacity!$C:$C,$H38)-SUMIFS(Capacity!Y:Y,Capacity!$A:$A,Comparison_CDP2,Capacity!$B:$B,IF($B$30="NEM","*",$B$30),Capacity!$C:$C,$H38)</f>
        <v>0</v>
      </c>
      <c r="AD38" s="5">
        <f>SUMIFS(Capacity!Z:Z,Capacity!$A:$A,Comparison_CDP1,Capacity!$B:$B,IF($B$30="NEM","*",$B$30),Capacity!$C:$C,$H38)-SUMIFS(Capacity!Z:Z,Capacity!$A:$A,Comparison_CDP2,Capacity!$B:$B,IF($B$30="NEM","*",$B$30),Capacity!$C:$C,$H38)</f>
        <v>0</v>
      </c>
      <c r="AE38" s="5">
        <f>SUMIFS(Capacity!AA:AA,Capacity!$A:$A,Comparison_CDP1,Capacity!$B:$B,IF($B$30="NEM","*",$B$30),Capacity!$C:$C,$H38)-SUMIFS(Capacity!AA:AA,Capacity!$A:$A,Comparison_CDP2,Capacity!$B:$B,IF($B$30="NEM","*",$B$30),Capacity!$C:$C,$H38)</f>
        <v>0</v>
      </c>
      <c r="AF38" s="5">
        <f>SUMIFS(Capacity!AB:AB,Capacity!$A:$A,Comparison_CDP1,Capacity!$B:$B,IF($B$30="NEM","*",$B$30),Capacity!$C:$C,$H38)-SUMIFS(Capacity!AB:AB,Capacity!$A:$A,Comparison_CDP2,Capacity!$B:$B,IF($B$30="NEM","*",$B$30),Capacity!$C:$C,$H38)</f>
        <v>0</v>
      </c>
      <c r="AG38" s="5">
        <f>SUMIFS(Capacity!AC:AC,Capacity!$A:$A,Comparison_CDP1,Capacity!$B:$B,IF($B$30="NEM","*",$B$30),Capacity!$C:$C,$H38)-SUMIFS(Capacity!AC:AC,Capacity!$A:$A,Comparison_CDP2,Capacity!$B:$B,IF($B$30="NEM","*",$B$30),Capacity!$C:$C,$H38)</f>
        <v>0</v>
      </c>
      <c r="AH38" s="5">
        <f>SUMIFS(Capacity!AD:AD,Capacity!$A:$A,Comparison_CDP1,Capacity!$B:$B,IF($B$30="NEM","*",$B$30),Capacity!$C:$C,$H38)-SUMIFS(Capacity!AD:AD,Capacity!$A:$A,Comparison_CDP2,Capacity!$B:$B,IF($B$30="NEM","*",$B$30),Capacity!$C:$C,$H38)</f>
        <v>0</v>
      </c>
      <c r="AI38" s="5">
        <f>SUMIFS(Capacity!AE:AE,Capacity!$A:$A,Comparison_CDP1,Capacity!$B:$B,IF($B$30="NEM","*",$B$30),Capacity!$C:$C,$H38)-SUMIFS(Capacity!AE:AE,Capacity!$A:$A,Comparison_CDP2,Capacity!$B:$B,IF($B$30="NEM","*",$B$30),Capacity!$C:$C,$H38)</f>
        <v>0</v>
      </c>
      <c r="AJ38" s="5">
        <f>SUMIFS(Capacity!AF:AF,Capacity!$A:$A,Comparison_CDP1,Capacity!$B:$B,IF($B$30="NEM","*",$B$30),Capacity!$C:$C,$H38)-SUMIFS(Capacity!AF:AF,Capacity!$A:$A,Comparison_CDP2,Capacity!$B:$B,IF($B$30="NEM","*",$B$30),Capacity!$C:$C,$H38)</f>
        <v>0</v>
      </c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</row>
    <row r="39" spans="8:60" ht="15" customHeight="1">
      <c r="H39" s="9" t="s">
        <v>136</v>
      </c>
      <c r="I39" s="5">
        <f>SUMIFS(Capacity!E:E,Capacity!$A:$A,Comparison_CDP1,Capacity!$B:$B,IF($B$30="NEM","*",$B$30),Capacity!$C:$C,$H39)-SUMIFS(Capacity!E:E,Capacity!$A:$A,Comparison_CDP2,Capacity!$B:$B,IF($B$30="NEM","*",$B$30),Capacity!$C:$C,$H39)</f>
        <v>0</v>
      </c>
      <c r="J39" s="5">
        <f>SUMIFS(Capacity!F:F,Capacity!$A:$A,Comparison_CDP1,Capacity!$B:$B,IF($B$30="NEM","*",$B$30),Capacity!$C:$C,$H39)-SUMIFS(Capacity!F:F,Capacity!$A:$A,Comparison_CDP2,Capacity!$B:$B,IF($B$30="NEM","*",$B$30),Capacity!$C:$C,$H39)</f>
        <v>0</v>
      </c>
      <c r="K39" s="5">
        <f>SUMIFS(Capacity!G:G,Capacity!$A:$A,Comparison_CDP1,Capacity!$B:$B,IF($B$30="NEM","*",$B$30),Capacity!$C:$C,$H39)-SUMIFS(Capacity!G:G,Capacity!$A:$A,Comparison_CDP2,Capacity!$B:$B,IF($B$30="NEM","*",$B$30),Capacity!$C:$C,$H39)</f>
        <v>0</v>
      </c>
      <c r="L39" s="5">
        <f>SUMIFS(Capacity!H:H,Capacity!$A:$A,Comparison_CDP1,Capacity!$B:$B,IF($B$30="NEM","*",$B$30),Capacity!$C:$C,$H39)-SUMIFS(Capacity!H:H,Capacity!$A:$A,Comparison_CDP2,Capacity!$B:$B,IF($B$30="NEM","*",$B$30),Capacity!$C:$C,$H39)</f>
        <v>0</v>
      </c>
      <c r="M39" s="5">
        <f>SUMIFS(Capacity!I:I,Capacity!$A:$A,Comparison_CDP1,Capacity!$B:$B,IF($B$30="NEM","*",$B$30),Capacity!$C:$C,$H39)-SUMIFS(Capacity!I:I,Capacity!$A:$A,Comparison_CDP2,Capacity!$B:$B,IF($B$30="NEM","*",$B$30),Capacity!$C:$C,$H39)</f>
        <v>0</v>
      </c>
      <c r="N39" s="5">
        <f>SUMIFS(Capacity!J:J,Capacity!$A:$A,Comparison_CDP1,Capacity!$B:$B,IF($B$30="NEM","*",$B$30),Capacity!$C:$C,$H39)-SUMIFS(Capacity!J:J,Capacity!$A:$A,Comparison_CDP2,Capacity!$B:$B,IF($B$30="NEM","*",$B$30),Capacity!$C:$C,$H39)</f>
        <v>0</v>
      </c>
      <c r="O39" s="5">
        <f>SUMIFS(Capacity!K:K,Capacity!$A:$A,Comparison_CDP1,Capacity!$B:$B,IF($B$30="NEM","*",$B$30),Capacity!$C:$C,$H39)-SUMIFS(Capacity!K:K,Capacity!$A:$A,Comparison_CDP2,Capacity!$B:$B,IF($B$30="NEM","*",$B$30),Capacity!$C:$C,$H39)</f>
        <v>390</v>
      </c>
      <c r="P39" s="5">
        <f>SUMIFS(Capacity!L:L,Capacity!$A:$A,Comparison_CDP1,Capacity!$B:$B,IF($B$30="NEM","*",$B$30),Capacity!$C:$C,$H39)-SUMIFS(Capacity!L:L,Capacity!$A:$A,Comparison_CDP2,Capacity!$B:$B,IF($B$30="NEM","*",$B$30),Capacity!$C:$C,$H39)</f>
        <v>390</v>
      </c>
      <c r="Q39" s="5">
        <f>SUMIFS(Capacity!M:M,Capacity!$A:$A,Comparison_CDP1,Capacity!$B:$B,IF($B$30="NEM","*",$B$30),Capacity!$C:$C,$H39)-SUMIFS(Capacity!M:M,Capacity!$A:$A,Comparison_CDP2,Capacity!$B:$B,IF($B$30="NEM","*",$B$30),Capacity!$C:$C,$H39)</f>
        <v>390</v>
      </c>
      <c r="R39" s="5">
        <f>SUMIFS(Capacity!N:N,Capacity!$A:$A,Comparison_CDP1,Capacity!$B:$B,IF($B$30="NEM","*",$B$30),Capacity!$C:$C,$H39)-SUMIFS(Capacity!N:N,Capacity!$A:$A,Comparison_CDP2,Capacity!$B:$B,IF($B$30="NEM","*",$B$30),Capacity!$C:$C,$H39)</f>
        <v>390</v>
      </c>
      <c r="S39" s="5">
        <f>SUMIFS(Capacity!O:O,Capacity!$A:$A,Comparison_CDP1,Capacity!$B:$B,IF($B$30="NEM","*",$B$30),Capacity!$C:$C,$H39)-SUMIFS(Capacity!O:O,Capacity!$A:$A,Comparison_CDP2,Capacity!$B:$B,IF($B$30="NEM","*",$B$30),Capacity!$C:$C,$H39)</f>
        <v>390</v>
      </c>
      <c r="T39" s="5">
        <f>SUMIFS(Capacity!P:P,Capacity!$A:$A,Comparison_CDP1,Capacity!$B:$B,IF($B$30="NEM","*",$B$30),Capacity!$C:$C,$H39)-SUMIFS(Capacity!P:P,Capacity!$A:$A,Comparison_CDP2,Capacity!$B:$B,IF($B$30="NEM","*",$B$30),Capacity!$C:$C,$H39)</f>
        <v>390</v>
      </c>
      <c r="U39" s="5">
        <f>SUMIFS(Capacity!Q:Q,Capacity!$A:$A,Comparison_CDP1,Capacity!$B:$B,IF($B$30="NEM","*",$B$30),Capacity!$C:$C,$H39)-SUMIFS(Capacity!Q:Q,Capacity!$A:$A,Comparison_CDP2,Capacity!$B:$B,IF($B$30="NEM","*",$B$30),Capacity!$C:$C,$H39)</f>
        <v>390</v>
      </c>
      <c r="V39" s="5">
        <f>SUMIFS(Capacity!R:R,Capacity!$A:$A,Comparison_CDP1,Capacity!$B:$B,IF($B$30="NEM","*",$B$30),Capacity!$C:$C,$H39)-SUMIFS(Capacity!R:R,Capacity!$A:$A,Comparison_CDP2,Capacity!$B:$B,IF($B$30="NEM","*",$B$30),Capacity!$C:$C,$H39)</f>
        <v>390</v>
      </c>
      <c r="W39" s="5">
        <f>SUMIFS(Capacity!S:S,Capacity!$A:$A,Comparison_CDP1,Capacity!$B:$B,IF($B$30="NEM","*",$B$30),Capacity!$C:$C,$H39)-SUMIFS(Capacity!S:S,Capacity!$A:$A,Comparison_CDP2,Capacity!$B:$B,IF($B$30="NEM","*",$B$30),Capacity!$C:$C,$H39)</f>
        <v>390</v>
      </c>
      <c r="X39" s="5">
        <f>SUMIFS(Capacity!T:T,Capacity!$A:$A,Comparison_CDP1,Capacity!$B:$B,IF($B$30="NEM","*",$B$30),Capacity!$C:$C,$H39)-SUMIFS(Capacity!T:T,Capacity!$A:$A,Comparison_CDP2,Capacity!$B:$B,IF($B$30="NEM","*",$B$30),Capacity!$C:$C,$H39)</f>
        <v>390</v>
      </c>
      <c r="Y39" s="5">
        <f>SUMIFS(Capacity!U:U,Capacity!$A:$A,Comparison_CDP1,Capacity!$B:$B,IF($B$30="NEM","*",$B$30),Capacity!$C:$C,$H39)-SUMIFS(Capacity!U:U,Capacity!$A:$A,Comparison_CDP2,Capacity!$B:$B,IF($B$30="NEM","*",$B$30),Capacity!$C:$C,$H39)</f>
        <v>390</v>
      </c>
      <c r="Z39" s="5">
        <f>SUMIFS(Capacity!V:V,Capacity!$A:$A,Comparison_CDP1,Capacity!$B:$B,IF($B$30="NEM","*",$B$30),Capacity!$C:$C,$H39)-SUMIFS(Capacity!V:V,Capacity!$A:$A,Comparison_CDP2,Capacity!$B:$B,IF($B$30="NEM","*",$B$30),Capacity!$C:$C,$H39)</f>
        <v>390</v>
      </c>
      <c r="AA39" s="5">
        <f>SUMIFS(Capacity!W:W,Capacity!$A:$A,Comparison_CDP1,Capacity!$B:$B,IF($B$30="NEM","*",$B$30),Capacity!$C:$C,$H39)-SUMIFS(Capacity!W:W,Capacity!$A:$A,Comparison_CDP2,Capacity!$B:$B,IF($B$30="NEM","*",$B$30),Capacity!$C:$C,$H39)</f>
        <v>390</v>
      </c>
      <c r="AB39" s="5">
        <f>SUMIFS(Capacity!X:X,Capacity!$A:$A,Comparison_CDP1,Capacity!$B:$B,IF($B$30="NEM","*",$B$30),Capacity!$C:$C,$H39)-SUMIFS(Capacity!X:X,Capacity!$A:$A,Comparison_CDP2,Capacity!$B:$B,IF($B$30="NEM","*",$B$30),Capacity!$C:$C,$H39)</f>
        <v>390</v>
      </c>
      <c r="AC39" s="5">
        <f>SUMIFS(Capacity!Y:Y,Capacity!$A:$A,Comparison_CDP1,Capacity!$B:$B,IF($B$30="NEM","*",$B$30),Capacity!$C:$C,$H39)-SUMIFS(Capacity!Y:Y,Capacity!$A:$A,Comparison_CDP2,Capacity!$B:$B,IF($B$30="NEM","*",$B$30),Capacity!$C:$C,$H39)</f>
        <v>390</v>
      </c>
      <c r="AD39" s="5">
        <f>SUMIFS(Capacity!Z:Z,Capacity!$A:$A,Comparison_CDP1,Capacity!$B:$B,IF($B$30="NEM","*",$B$30),Capacity!$C:$C,$H39)-SUMIFS(Capacity!Z:Z,Capacity!$A:$A,Comparison_CDP2,Capacity!$B:$B,IF($B$30="NEM","*",$B$30),Capacity!$C:$C,$H39)</f>
        <v>390</v>
      </c>
      <c r="AE39" s="5">
        <f>SUMIFS(Capacity!AA:AA,Capacity!$A:$A,Comparison_CDP1,Capacity!$B:$B,IF($B$30="NEM","*",$B$30),Capacity!$C:$C,$H39)-SUMIFS(Capacity!AA:AA,Capacity!$A:$A,Comparison_CDP2,Capacity!$B:$B,IF($B$30="NEM","*",$B$30),Capacity!$C:$C,$H39)</f>
        <v>390</v>
      </c>
      <c r="AF39" s="5">
        <f>SUMIFS(Capacity!AB:AB,Capacity!$A:$A,Comparison_CDP1,Capacity!$B:$B,IF($B$30="NEM","*",$B$30),Capacity!$C:$C,$H39)-SUMIFS(Capacity!AB:AB,Capacity!$A:$A,Comparison_CDP2,Capacity!$B:$B,IF($B$30="NEM","*",$B$30),Capacity!$C:$C,$H39)</f>
        <v>390</v>
      </c>
      <c r="AG39" s="5">
        <f>SUMIFS(Capacity!AC:AC,Capacity!$A:$A,Comparison_CDP1,Capacity!$B:$B,IF($B$30="NEM","*",$B$30),Capacity!$C:$C,$H39)-SUMIFS(Capacity!AC:AC,Capacity!$A:$A,Comparison_CDP2,Capacity!$B:$B,IF($B$30="NEM","*",$B$30),Capacity!$C:$C,$H39)</f>
        <v>390</v>
      </c>
      <c r="AH39" s="5">
        <f>SUMIFS(Capacity!AD:AD,Capacity!$A:$A,Comparison_CDP1,Capacity!$B:$B,IF($B$30="NEM","*",$B$30),Capacity!$C:$C,$H39)-SUMIFS(Capacity!AD:AD,Capacity!$A:$A,Comparison_CDP2,Capacity!$B:$B,IF($B$30="NEM","*",$B$30),Capacity!$C:$C,$H39)</f>
        <v>390</v>
      </c>
      <c r="AI39" s="5">
        <f>SUMIFS(Capacity!AE:AE,Capacity!$A:$A,Comparison_CDP1,Capacity!$B:$B,IF($B$30="NEM","*",$B$30),Capacity!$C:$C,$H39)-SUMIFS(Capacity!AE:AE,Capacity!$A:$A,Comparison_CDP2,Capacity!$B:$B,IF($B$30="NEM","*",$B$30),Capacity!$C:$C,$H39)</f>
        <v>390</v>
      </c>
      <c r="AJ39" s="5">
        <f>SUMIFS(Capacity!AF:AF,Capacity!$A:$A,Comparison_CDP1,Capacity!$B:$B,IF($B$30="NEM","*",$B$30),Capacity!$C:$C,$H39)-SUMIFS(Capacity!AF:AF,Capacity!$A:$A,Comparison_CDP2,Capacity!$B:$B,IF($B$30="NEM","*",$B$30),Capacity!$C:$C,$H39)</f>
        <v>390</v>
      </c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</row>
    <row r="40" spans="8:60" ht="15" customHeight="1">
      <c r="H40" s="9" t="s">
        <v>137</v>
      </c>
      <c r="I40" s="5">
        <f>SUMIFS(Capacity!E:E,Capacity!$A:$A,Comparison_CDP1,Capacity!$B:$B,IF($B$30="NEM","*",$B$30),Capacity!$C:$C,$H40)-SUMIFS(Capacity!E:E,Capacity!$A:$A,Comparison_CDP2,Capacity!$B:$B,IF($B$30="NEM","*",$B$30),Capacity!$C:$C,$H40)</f>
        <v>4.5590000127049279E-5</v>
      </c>
      <c r="J40" s="5">
        <f>SUMIFS(Capacity!F:F,Capacity!$A:$A,Comparison_CDP1,Capacity!$B:$B,IF($B$30="NEM","*",$B$30),Capacity!$C:$C,$H40)-SUMIFS(Capacity!F:F,Capacity!$A:$A,Comparison_CDP2,Capacity!$B:$B,IF($B$30="NEM","*",$B$30),Capacity!$C:$C,$H40)</f>
        <v>4.4519999619296868E-5</v>
      </c>
      <c r="K40" s="5">
        <f>SUMIFS(Capacity!G:G,Capacity!$A:$A,Comparison_CDP1,Capacity!$B:$B,IF($B$30="NEM","*",$B$30),Capacity!$C:$C,$H40)-SUMIFS(Capacity!G:G,Capacity!$A:$A,Comparison_CDP2,Capacity!$B:$B,IF($B$30="NEM","*",$B$30),Capacity!$C:$C,$H40)</f>
        <v>-5.5123699999057862E-3</v>
      </c>
      <c r="L40" s="5">
        <f>SUMIFS(Capacity!H:H,Capacity!$A:$A,Comparison_CDP1,Capacity!$B:$B,IF($B$30="NEM","*",$B$30),Capacity!$C:$C,$H40)-SUMIFS(Capacity!H:H,Capacity!$A:$A,Comparison_CDP2,Capacity!$B:$B,IF($B$30="NEM","*",$B$30),Capacity!$C:$C,$H40)</f>
        <v>-5.5055099992387113E-3</v>
      </c>
      <c r="M40" s="5">
        <f>SUMIFS(Capacity!I:I,Capacity!$A:$A,Comparison_CDP1,Capacity!$B:$B,IF($B$30="NEM","*",$B$30),Capacity!$C:$C,$H40)-SUMIFS(Capacity!I:I,Capacity!$A:$A,Comparison_CDP2,Capacity!$B:$B,IF($B$30="NEM","*",$B$30),Capacity!$C:$C,$H40)</f>
        <v>-1.6671250000399596E-2</v>
      </c>
      <c r="N40" s="5">
        <f>SUMIFS(Capacity!J:J,Capacity!$A:$A,Comparison_CDP1,Capacity!$B:$B,IF($B$30="NEM","*",$B$30),Capacity!$C:$C,$H40)-SUMIFS(Capacity!J:J,Capacity!$A:$A,Comparison_CDP2,Capacity!$B:$B,IF($B$30="NEM","*",$B$30),Capacity!$C:$C,$H40)</f>
        <v>125.77838963000067</v>
      </c>
      <c r="O40" s="5">
        <f>SUMIFS(Capacity!K:K,Capacity!$A:$A,Comparison_CDP1,Capacity!$B:$B,IF($B$30="NEM","*",$B$30),Capacity!$C:$C,$H40)-SUMIFS(Capacity!K:K,Capacity!$A:$A,Comparison_CDP2,Capacity!$B:$B,IF($B$30="NEM","*",$B$30),Capacity!$C:$C,$H40)</f>
        <v>24.699445799999921</v>
      </c>
      <c r="P40" s="5">
        <f>SUMIFS(Capacity!L:L,Capacity!$A:$A,Comparison_CDP1,Capacity!$B:$B,IF($B$30="NEM","*",$B$30),Capacity!$C:$C,$H40)-SUMIFS(Capacity!L:L,Capacity!$A:$A,Comparison_CDP2,Capacity!$B:$B,IF($B$30="NEM","*",$B$30),Capacity!$C:$C,$H40)</f>
        <v>-1501.0469765499993</v>
      </c>
      <c r="Q40" s="5">
        <f>SUMIFS(Capacity!M:M,Capacity!$A:$A,Comparison_CDP1,Capacity!$B:$B,IF($B$30="NEM","*",$B$30),Capacity!$C:$C,$H40)-SUMIFS(Capacity!M:M,Capacity!$A:$A,Comparison_CDP2,Capacity!$B:$B,IF($B$30="NEM","*",$B$30),Capacity!$C:$C,$H40)</f>
        <v>-1497.7562276699991</v>
      </c>
      <c r="R40" s="5">
        <f>SUMIFS(Capacity!N:N,Capacity!$A:$A,Comparison_CDP1,Capacity!$B:$B,IF($B$30="NEM","*",$B$30),Capacity!$C:$C,$H40)-SUMIFS(Capacity!N:N,Capacity!$A:$A,Comparison_CDP2,Capacity!$B:$B,IF($B$30="NEM","*",$B$30),Capacity!$C:$C,$H40)</f>
        <v>-1453.5332763200013</v>
      </c>
      <c r="S40" s="5">
        <f>SUMIFS(Capacity!O:O,Capacity!$A:$A,Comparison_CDP1,Capacity!$B:$B,IF($B$30="NEM","*",$B$30),Capacity!$C:$C,$H40)-SUMIFS(Capacity!O:O,Capacity!$A:$A,Comparison_CDP2,Capacity!$B:$B,IF($B$30="NEM","*",$B$30),Capacity!$C:$C,$H40)</f>
        <v>-1937.184969699998</v>
      </c>
      <c r="T40" s="5">
        <f>SUMIFS(Capacity!P:P,Capacity!$A:$A,Comparison_CDP1,Capacity!$B:$B,IF($B$30="NEM","*",$B$30),Capacity!$C:$C,$H40)-SUMIFS(Capacity!P:P,Capacity!$A:$A,Comparison_CDP2,Capacity!$B:$B,IF($B$30="NEM","*",$B$30),Capacity!$C:$C,$H40)</f>
        <v>-2315.5344607200004</v>
      </c>
      <c r="U40" s="5">
        <f>SUMIFS(Capacity!Q:Q,Capacity!$A:$A,Comparison_CDP1,Capacity!$B:$B,IF($B$30="NEM","*",$B$30),Capacity!$C:$C,$H40)-SUMIFS(Capacity!Q:Q,Capacity!$A:$A,Comparison_CDP2,Capacity!$B:$B,IF($B$30="NEM","*",$B$30),Capacity!$C:$C,$H40)</f>
        <v>-1965.1910423599984</v>
      </c>
      <c r="V40" s="5">
        <f>SUMIFS(Capacity!R:R,Capacity!$A:$A,Comparison_CDP1,Capacity!$B:$B,IF($B$30="NEM","*",$B$30),Capacity!$C:$C,$H40)-SUMIFS(Capacity!R:R,Capacity!$A:$A,Comparison_CDP2,Capacity!$B:$B,IF($B$30="NEM","*",$B$30),Capacity!$C:$C,$H40)</f>
        <v>-2513.7595852499999</v>
      </c>
      <c r="W40" s="5">
        <f>SUMIFS(Capacity!S:S,Capacity!$A:$A,Comparison_CDP1,Capacity!$B:$B,IF($B$30="NEM","*",$B$30),Capacity!$C:$C,$H40)-SUMIFS(Capacity!S:S,Capacity!$A:$A,Comparison_CDP2,Capacity!$B:$B,IF($B$30="NEM","*",$B$30),Capacity!$C:$C,$H40)</f>
        <v>-1936.8864639999993</v>
      </c>
      <c r="X40" s="5">
        <f>SUMIFS(Capacity!T:T,Capacity!$A:$A,Comparison_CDP1,Capacity!$B:$B,IF($B$30="NEM","*",$B$30),Capacity!$C:$C,$H40)-SUMIFS(Capacity!T:T,Capacity!$A:$A,Comparison_CDP2,Capacity!$B:$B,IF($B$30="NEM","*",$B$30),Capacity!$C:$C,$H40)</f>
        <v>-1980.2579405200013</v>
      </c>
      <c r="Y40" s="5">
        <f>SUMIFS(Capacity!U:U,Capacity!$A:$A,Comparison_CDP1,Capacity!$B:$B,IF($B$30="NEM","*",$B$30),Capacity!$C:$C,$H40)-SUMIFS(Capacity!U:U,Capacity!$A:$A,Comparison_CDP2,Capacity!$B:$B,IF($B$30="NEM","*",$B$30),Capacity!$C:$C,$H40)</f>
        <v>-1575.2691071200006</v>
      </c>
      <c r="Z40" s="5">
        <f>SUMIFS(Capacity!V:V,Capacity!$A:$A,Comparison_CDP1,Capacity!$B:$B,IF($B$30="NEM","*",$B$30),Capacity!$C:$C,$H40)-SUMIFS(Capacity!V:V,Capacity!$A:$A,Comparison_CDP2,Capacity!$B:$B,IF($B$30="NEM","*",$B$30),Capacity!$C:$C,$H40)</f>
        <v>-939.45268252999995</v>
      </c>
      <c r="AA40" s="5">
        <f>SUMIFS(Capacity!W:W,Capacity!$A:$A,Comparison_CDP1,Capacity!$B:$B,IF($B$30="NEM","*",$B$30),Capacity!$C:$C,$H40)-SUMIFS(Capacity!W:W,Capacity!$A:$A,Comparison_CDP2,Capacity!$B:$B,IF($B$30="NEM","*",$B$30),Capacity!$C:$C,$H40)</f>
        <v>-939.45268256999952</v>
      </c>
      <c r="AB40" s="5">
        <f>SUMIFS(Capacity!X:X,Capacity!$A:$A,Comparison_CDP1,Capacity!$B:$B,IF($B$30="NEM","*",$B$30),Capacity!$C:$C,$H40)-SUMIFS(Capacity!X:X,Capacity!$A:$A,Comparison_CDP2,Capacity!$B:$B,IF($B$30="NEM","*",$B$30),Capacity!$C:$C,$H40)</f>
        <v>-903.5865173200018</v>
      </c>
      <c r="AC40" s="5">
        <f>SUMIFS(Capacity!Y:Y,Capacity!$A:$A,Comparison_CDP1,Capacity!$B:$B,IF($B$30="NEM","*",$B$30),Capacity!$C:$C,$H40)-SUMIFS(Capacity!Y:Y,Capacity!$A:$A,Comparison_CDP2,Capacity!$B:$B,IF($B$30="NEM","*",$B$30),Capacity!$C:$C,$H40)</f>
        <v>-707.98809428000095</v>
      </c>
      <c r="AD40" s="5">
        <f>SUMIFS(Capacity!Z:Z,Capacity!$A:$A,Comparison_CDP1,Capacity!$B:$B,IF($B$30="NEM","*",$B$30),Capacity!$C:$C,$H40)-SUMIFS(Capacity!Z:Z,Capacity!$A:$A,Comparison_CDP2,Capacity!$B:$B,IF($B$30="NEM","*",$B$30),Capacity!$C:$C,$H40)</f>
        <v>-513.37952777999817</v>
      </c>
      <c r="AE40" s="5">
        <f>SUMIFS(Capacity!AA:AA,Capacity!$A:$A,Comparison_CDP1,Capacity!$B:$B,IF($B$30="NEM","*",$B$30),Capacity!$C:$C,$H40)-SUMIFS(Capacity!AA:AA,Capacity!$A:$A,Comparison_CDP2,Capacity!$B:$B,IF($B$30="NEM","*",$B$30),Capacity!$C:$C,$H40)</f>
        <v>-918.1615653400022</v>
      </c>
      <c r="AF40" s="5">
        <f>SUMIFS(Capacity!AB:AB,Capacity!$A:$A,Comparison_CDP1,Capacity!$B:$B,IF($B$30="NEM","*",$B$30),Capacity!$C:$C,$H40)-SUMIFS(Capacity!AB:AB,Capacity!$A:$A,Comparison_CDP2,Capacity!$B:$B,IF($B$30="NEM","*",$B$30),Capacity!$C:$C,$H40)</f>
        <v>-7.1327331299999059</v>
      </c>
      <c r="AG40" s="5">
        <f>SUMIFS(Capacity!AC:AC,Capacity!$A:$A,Comparison_CDP1,Capacity!$B:$B,IF($B$30="NEM","*",$B$30),Capacity!$C:$C,$H40)-SUMIFS(Capacity!AC:AC,Capacity!$A:$A,Comparison_CDP2,Capacity!$B:$B,IF($B$30="NEM","*",$B$30),Capacity!$C:$C,$H40)</f>
        <v>1886.8489862000024</v>
      </c>
      <c r="AH40" s="5">
        <f>SUMIFS(Capacity!AD:AD,Capacity!$A:$A,Comparison_CDP1,Capacity!$B:$B,IF($B$30="NEM","*",$B$30),Capacity!$C:$C,$H40)-SUMIFS(Capacity!AD:AD,Capacity!$A:$A,Comparison_CDP2,Capacity!$B:$B,IF($B$30="NEM","*",$B$30),Capacity!$C:$C,$H40)</f>
        <v>3201.0580646100025</v>
      </c>
      <c r="AI40" s="5">
        <f>SUMIFS(Capacity!AE:AE,Capacity!$A:$A,Comparison_CDP1,Capacity!$B:$B,IF($B$30="NEM","*",$B$30),Capacity!$C:$C,$H40)-SUMIFS(Capacity!AE:AE,Capacity!$A:$A,Comparison_CDP2,Capacity!$B:$B,IF($B$30="NEM","*",$B$30),Capacity!$C:$C,$H40)</f>
        <v>6100.6840991100016</v>
      </c>
      <c r="AJ40" s="5">
        <f>SUMIFS(Capacity!AF:AF,Capacity!$A:$A,Comparison_CDP1,Capacity!$B:$B,IF($B$30="NEM","*",$B$30),Capacity!$C:$C,$H40)-SUMIFS(Capacity!AF:AF,Capacity!$A:$A,Comparison_CDP2,Capacity!$B:$B,IF($B$30="NEM","*",$B$30),Capacity!$C:$C,$H40)</f>
        <v>7953.5247657799973</v>
      </c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</row>
    <row r="41" spans="8:60" ht="15" customHeight="1">
      <c r="H41" s="9" t="s">
        <v>138</v>
      </c>
      <c r="I41" s="5">
        <f>SUMIFS(Capacity!E:E,Capacity!$A:$A,Comparison_CDP1,Capacity!$B:$B,IF($B$30="NEM","*",$B$30),Capacity!$C:$C,$H41)-SUMIFS(Capacity!E:E,Capacity!$A:$A,Comparison_CDP2,Capacity!$B:$B,IF($B$30="NEM","*",$B$30),Capacity!$C:$C,$H41)</f>
        <v>0</v>
      </c>
      <c r="J41" s="5">
        <f>SUMIFS(Capacity!F:F,Capacity!$A:$A,Comparison_CDP1,Capacity!$B:$B,IF($B$30="NEM","*",$B$30),Capacity!$C:$C,$H41)-SUMIFS(Capacity!F:F,Capacity!$A:$A,Comparison_CDP2,Capacity!$B:$B,IF($B$30="NEM","*",$B$30),Capacity!$C:$C,$H41)</f>
        <v>0</v>
      </c>
      <c r="K41" s="5">
        <f>SUMIFS(Capacity!G:G,Capacity!$A:$A,Comparison_CDP1,Capacity!$B:$B,IF($B$30="NEM","*",$B$30),Capacity!$C:$C,$H41)-SUMIFS(Capacity!G:G,Capacity!$A:$A,Comparison_CDP2,Capacity!$B:$B,IF($B$30="NEM","*",$B$30),Capacity!$C:$C,$H41)</f>
        <v>0</v>
      </c>
      <c r="L41" s="5">
        <f>SUMIFS(Capacity!H:H,Capacity!$A:$A,Comparison_CDP1,Capacity!$B:$B,IF($B$30="NEM","*",$B$30),Capacity!$C:$C,$H41)-SUMIFS(Capacity!H:H,Capacity!$A:$A,Comparison_CDP2,Capacity!$B:$B,IF($B$30="NEM","*",$B$30),Capacity!$C:$C,$H41)</f>
        <v>0</v>
      </c>
      <c r="M41" s="5">
        <f>SUMIFS(Capacity!I:I,Capacity!$A:$A,Comparison_CDP1,Capacity!$B:$B,IF($B$30="NEM","*",$B$30),Capacity!$C:$C,$H41)-SUMIFS(Capacity!I:I,Capacity!$A:$A,Comparison_CDP2,Capacity!$B:$B,IF($B$30="NEM","*",$B$30),Capacity!$C:$C,$H41)</f>
        <v>0</v>
      </c>
      <c r="N41" s="5">
        <f>SUMIFS(Capacity!J:J,Capacity!$A:$A,Comparison_CDP1,Capacity!$B:$B,IF($B$30="NEM","*",$B$30),Capacity!$C:$C,$H41)-SUMIFS(Capacity!J:J,Capacity!$A:$A,Comparison_CDP2,Capacity!$B:$B,IF($B$30="NEM","*",$B$30),Capacity!$C:$C,$H41)</f>
        <v>0</v>
      </c>
      <c r="O41" s="5">
        <f>SUMIFS(Capacity!K:K,Capacity!$A:$A,Comparison_CDP1,Capacity!$B:$B,IF($B$30="NEM","*",$B$30),Capacity!$C:$C,$H41)-SUMIFS(Capacity!K:K,Capacity!$A:$A,Comparison_CDP2,Capacity!$B:$B,IF($B$30="NEM","*",$B$30),Capacity!$C:$C,$H41)</f>
        <v>0</v>
      </c>
      <c r="P41" s="5">
        <f>SUMIFS(Capacity!L:L,Capacity!$A:$A,Comparison_CDP1,Capacity!$B:$B,IF($B$30="NEM","*",$B$30),Capacity!$C:$C,$H41)-SUMIFS(Capacity!L:L,Capacity!$A:$A,Comparison_CDP2,Capacity!$B:$B,IF($B$30="NEM","*",$B$30),Capacity!$C:$C,$H41)</f>
        <v>0</v>
      </c>
      <c r="Q41" s="5">
        <f>SUMIFS(Capacity!M:M,Capacity!$A:$A,Comparison_CDP1,Capacity!$B:$B,IF($B$30="NEM","*",$B$30),Capacity!$C:$C,$H41)-SUMIFS(Capacity!M:M,Capacity!$A:$A,Comparison_CDP2,Capacity!$B:$B,IF($B$30="NEM","*",$B$30),Capacity!$C:$C,$H41)</f>
        <v>0</v>
      </c>
      <c r="R41" s="5">
        <f>SUMIFS(Capacity!N:N,Capacity!$A:$A,Comparison_CDP1,Capacity!$B:$B,IF($B$30="NEM","*",$B$30),Capacity!$C:$C,$H41)-SUMIFS(Capacity!N:N,Capacity!$A:$A,Comparison_CDP2,Capacity!$B:$B,IF($B$30="NEM","*",$B$30),Capacity!$C:$C,$H41)</f>
        <v>0</v>
      </c>
      <c r="S41" s="5">
        <f>SUMIFS(Capacity!O:O,Capacity!$A:$A,Comparison_CDP1,Capacity!$B:$B,IF($B$30="NEM","*",$B$30),Capacity!$C:$C,$H41)-SUMIFS(Capacity!O:O,Capacity!$A:$A,Comparison_CDP2,Capacity!$B:$B,IF($B$30="NEM","*",$B$30),Capacity!$C:$C,$H41)</f>
        <v>0</v>
      </c>
      <c r="T41" s="5">
        <f>SUMIFS(Capacity!P:P,Capacity!$A:$A,Comparison_CDP1,Capacity!$B:$B,IF($B$30="NEM","*",$B$30),Capacity!$C:$C,$H41)-SUMIFS(Capacity!P:P,Capacity!$A:$A,Comparison_CDP2,Capacity!$B:$B,IF($B$30="NEM","*",$B$30),Capacity!$C:$C,$H41)</f>
        <v>0</v>
      </c>
      <c r="U41" s="5">
        <f>SUMIFS(Capacity!Q:Q,Capacity!$A:$A,Comparison_CDP1,Capacity!$B:$B,IF($B$30="NEM","*",$B$30),Capacity!$C:$C,$H41)-SUMIFS(Capacity!Q:Q,Capacity!$A:$A,Comparison_CDP2,Capacity!$B:$B,IF($B$30="NEM","*",$B$30),Capacity!$C:$C,$H41)</f>
        <v>0</v>
      </c>
      <c r="V41" s="5">
        <f>SUMIFS(Capacity!R:R,Capacity!$A:$A,Comparison_CDP1,Capacity!$B:$B,IF($B$30="NEM","*",$B$30),Capacity!$C:$C,$H41)-SUMIFS(Capacity!R:R,Capacity!$A:$A,Comparison_CDP2,Capacity!$B:$B,IF($B$30="NEM","*",$B$30),Capacity!$C:$C,$H41)</f>
        <v>0</v>
      </c>
      <c r="W41" s="5">
        <f>SUMIFS(Capacity!S:S,Capacity!$A:$A,Comparison_CDP1,Capacity!$B:$B,IF($B$30="NEM","*",$B$30),Capacity!$C:$C,$H41)-SUMIFS(Capacity!S:S,Capacity!$A:$A,Comparison_CDP2,Capacity!$B:$B,IF($B$30="NEM","*",$B$30),Capacity!$C:$C,$H41)</f>
        <v>0</v>
      </c>
      <c r="X41" s="5">
        <f>SUMIFS(Capacity!T:T,Capacity!$A:$A,Comparison_CDP1,Capacity!$B:$B,IF($B$30="NEM","*",$B$30),Capacity!$C:$C,$H41)-SUMIFS(Capacity!T:T,Capacity!$A:$A,Comparison_CDP2,Capacity!$B:$B,IF($B$30="NEM","*",$B$30),Capacity!$C:$C,$H41)</f>
        <v>0</v>
      </c>
      <c r="Y41" s="5">
        <f>SUMIFS(Capacity!U:U,Capacity!$A:$A,Comparison_CDP1,Capacity!$B:$B,IF($B$30="NEM","*",$B$30),Capacity!$C:$C,$H41)-SUMIFS(Capacity!U:U,Capacity!$A:$A,Comparison_CDP2,Capacity!$B:$B,IF($B$30="NEM","*",$B$30),Capacity!$C:$C,$H41)</f>
        <v>0</v>
      </c>
      <c r="Z41" s="5">
        <f>SUMIFS(Capacity!V:V,Capacity!$A:$A,Comparison_CDP1,Capacity!$B:$B,IF($B$30="NEM","*",$B$30),Capacity!$C:$C,$H41)-SUMIFS(Capacity!V:V,Capacity!$A:$A,Comparison_CDP2,Capacity!$B:$B,IF($B$30="NEM","*",$B$30),Capacity!$C:$C,$H41)</f>
        <v>0</v>
      </c>
      <c r="AA41" s="5">
        <f>SUMIFS(Capacity!W:W,Capacity!$A:$A,Comparison_CDP1,Capacity!$B:$B,IF($B$30="NEM","*",$B$30),Capacity!$C:$C,$H41)-SUMIFS(Capacity!W:W,Capacity!$A:$A,Comparison_CDP2,Capacity!$B:$B,IF($B$30="NEM","*",$B$30),Capacity!$C:$C,$H41)</f>
        <v>0</v>
      </c>
      <c r="AB41" s="5">
        <f>SUMIFS(Capacity!X:X,Capacity!$A:$A,Comparison_CDP1,Capacity!$B:$B,IF($B$30="NEM","*",$B$30),Capacity!$C:$C,$H41)-SUMIFS(Capacity!X:X,Capacity!$A:$A,Comparison_CDP2,Capacity!$B:$B,IF($B$30="NEM","*",$B$30),Capacity!$C:$C,$H41)</f>
        <v>0</v>
      </c>
      <c r="AC41" s="5">
        <f>SUMIFS(Capacity!Y:Y,Capacity!$A:$A,Comparison_CDP1,Capacity!$B:$B,IF($B$30="NEM","*",$B$30),Capacity!$C:$C,$H41)-SUMIFS(Capacity!Y:Y,Capacity!$A:$A,Comparison_CDP2,Capacity!$B:$B,IF($B$30="NEM","*",$B$30),Capacity!$C:$C,$H41)</f>
        <v>0</v>
      </c>
      <c r="AD41" s="5">
        <f>SUMIFS(Capacity!Z:Z,Capacity!$A:$A,Comparison_CDP1,Capacity!$B:$B,IF($B$30="NEM","*",$B$30),Capacity!$C:$C,$H41)-SUMIFS(Capacity!Z:Z,Capacity!$A:$A,Comparison_CDP2,Capacity!$B:$B,IF($B$30="NEM","*",$B$30),Capacity!$C:$C,$H41)</f>
        <v>0</v>
      </c>
      <c r="AE41" s="5">
        <f>SUMIFS(Capacity!AA:AA,Capacity!$A:$A,Comparison_CDP1,Capacity!$B:$B,IF($B$30="NEM","*",$B$30),Capacity!$C:$C,$H41)-SUMIFS(Capacity!AA:AA,Capacity!$A:$A,Comparison_CDP2,Capacity!$B:$B,IF($B$30="NEM","*",$B$30),Capacity!$C:$C,$H41)</f>
        <v>0</v>
      </c>
      <c r="AF41" s="5">
        <f>SUMIFS(Capacity!AB:AB,Capacity!$A:$A,Comparison_CDP1,Capacity!$B:$B,IF($B$30="NEM","*",$B$30),Capacity!$C:$C,$H41)-SUMIFS(Capacity!AB:AB,Capacity!$A:$A,Comparison_CDP2,Capacity!$B:$B,IF($B$30="NEM","*",$B$30),Capacity!$C:$C,$H41)</f>
        <v>0</v>
      </c>
      <c r="AG41" s="5">
        <f>SUMIFS(Capacity!AC:AC,Capacity!$A:$A,Comparison_CDP1,Capacity!$B:$B,IF($B$30="NEM","*",$B$30),Capacity!$C:$C,$H41)-SUMIFS(Capacity!AC:AC,Capacity!$A:$A,Comparison_CDP2,Capacity!$B:$B,IF($B$30="NEM","*",$B$30),Capacity!$C:$C,$H41)</f>
        <v>0</v>
      </c>
      <c r="AH41" s="5">
        <f>SUMIFS(Capacity!AD:AD,Capacity!$A:$A,Comparison_CDP1,Capacity!$B:$B,IF($B$30="NEM","*",$B$30),Capacity!$C:$C,$H41)-SUMIFS(Capacity!AD:AD,Capacity!$A:$A,Comparison_CDP2,Capacity!$B:$B,IF($B$30="NEM","*",$B$30),Capacity!$C:$C,$H41)</f>
        <v>0</v>
      </c>
      <c r="AI41" s="5">
        <f>SUMIFS(Capacity!AE:AE,Capacity!$A:$A,Comparison_CDP1,Capacity!$B:$B,IF($B$30="NEM","*",$B$30),Capacity!$C:$C,$H41)-SUMIFS(Capacity!AE:AE,Capacity!$A:$A,Comparison_CDP2,Capacity!$B:$B,IF($B$30="NEM","*",$B$30),Capacity!$C:$C,$H41)</f>
        <v>0</v>
      </c>
      <c r="AJ41" s="5">
        <f>SUMIFS(Capacity!AF:AF,Capacity!$A:$A,Comparison_CDP1,Capacity!$B:$B,IF($B$30="NEM","*",$B$30),Capacity!$C:$C,$H41)-SUMIFS(Capacity!AF:AF,Capacity!$A:$A,Comparison_CDP2,Capacity!$B:$B,IF($B$30="NEM","*",$B$30),Capacity!$C:$C,$H41)</f>
        <v>0</v>
      </c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</row>
    <row r="42" spans="8:60" ht="15" customHeight="1">
      <c r="H42" s="9" t="s">
        <v>139</v>
      </c>
      <c r="I42" s="5">
        <f>SUMIFS(Capacity!E:E,Capacity!$A:$A,Comparison_CDP1,Capacity!$B:$B,IF($B$30="NEM","*",$B$30),Capacity!$C:$C,$H42)-SUMIFS(Capacity!E:E,Capacity!$A:$A,Comparison_CDP2,Capacity!$B:$B,IF($B$30="NEM","*",$B$30),Capacity!$C:$C,$H42)</f>
        <v>0</v>
      </c>
      <c r="J42" s="5">
        <f>SUMIFS(Capacity!F:F,Capacity!$A:$A,Comparison_CDP1,Capacity!$B:$B,IF($B$30="NEM","*",$B$30),Capacity!$C:$C,$H42)-SUMIFS(Capacity!F:F,Capacity!$A:$A,Comparison_CDP2,Capacity!$B:$B,IF($B$30="NEM","*",$B$30),Capacity!$C:$C,$H42)</f>
        <v>0</v>
      </c>
      <c r="K42" s="5">
        <f>SUMIFS(Capacity!G:G,Capacity!$A:$A,Comparison_CDP1,Capacity!$B:$B,IF($B$30="NEM","*",$B$30),Capacity!$C:$C,$H42)-SUMIFS(Capacity!G:G,Capacity!$A:$A,Comparison_CDP2,Capacity!$B:$B,IF($B$30="NEM","*",$B$30),Capacity!$C:$C,$H42)</f>
        <v>0</v>
      </c>
      <c r="L42" s="5">
        <f>SUMIFS(Capacity!H:H,Capacity!$A:$A,Comparison_CDP1,Capacity!$B:$B,IF($B$30="NEM","*",$B$30),Capacity!$C:$C,$H42)-SUMIFS(Capacity!H:H,Capacity!$A:$A,Comparison_CDP2,Capacity!$B:$B,IF($B$30="NEM","*",$B$30),Capacity!$C:$C,$H42)</f>
        <v>0</v>
      </c>
      <c r="M42" s="5">
        <f>SUMIFS(Capacity!I:I,Capacity!$A:$A,Comparison_CDP1,Capacity!$B:$B,IF($B$30="NEM","*",$B$30),Capacity!$C:$C,$H42)-SUMIFS(Capacity!I:I,Capacity!$A:$A,Comparison_CDP2,Capacity!$B:$B,IF($B$30="NEM","*",$B$30),Capacity!$C:$C,$H42)</f>
        <v>0</v>
      </c>
      <c r="N42" s="5">
        <f>SUMIFS(Capacity!J:J,Capacity!$A:$A,Comparison_CDP1,Capacity!$B:$B,IF($B$30="NEM","*",$B$30),Capacity!$C:$C,$H42)-SUMIFS(Capacity!J:J,Capacity!$A:$A,Comparison_CDP2,Capacity!$B:$B,IF($B$30="NEM","*",$B$30),Capacity!$C:$C,$H42)</f>
        <v>0</v>
      </c>
      <c r="O42" s="5">
        <f>SUMIFS(Capacity!K:K,Capacity!$A:$A,Comparison_CDP1,Capacity!$B:$B,IF($B$30="NEM","*",$B$30),Capacity!$C:$C,$H42)-SUMIFS(Capacity!K:K,Capacity!$A:$A,Comparison_CDP2,Capacity!$B:$B,IF($B$30="NEM","*",$B$30),Capacity!$C:$C,$H42)</f>
        <v>0</v>
      </c>
      <c r="P42" s="5">
        <f>SUMIFS(Capacity!L:L,Capacity!$A:$A,Comparison_CDP1,Capacity!$B:$B,IF($B$30="NEM","*",$B$30),Capacity!$C:$C,$H42)-SUMIFS(Capacity!L:L,Capacity!$A:$A,Comparison_CDP2,Capacity!$B:$B,IF($B$30="NEM","*",$B$30),Capacity!$C:$C,$H42)</f>
        <v>0</v>
      </c>
      <c r="Q42" s="5">
        <f>SUMIFS(Capacity!M:M,Capacity!$A:$A,Comparison_CDP1,Capacity!$B:$B,IF($B$30="NEM","*",$B$30),Capacity!$C:$C,$H42)-SUMIFS(Capacity!M:M,Capacity!$A:$A,Comparison_CDP2,Capacity!$B:$B,IF($B$30="NEM","*",$B$30),Capacity!$C:$C,$H42)</f>
        <v>0</v>
      </c>
      <c r="R42" s="5">
        <f>SUMIFS(Capacity!N:N,Capacity!$A:$A,Comparison_CDP1,Capacity!$B:$B,IF($B$30="NEM","*",$B$30),Capacity!$C:$C,$H42)-SUMIFS(Capacity!N:N,Capacity!$A:$A,Comparison_CDP2,Capacity!$B:$B,IF($B$30="NEM","*",$B$30),Capacity!$C:$C,$H42)</f>
        <v>0</v>
      </c>
      <c r="S42" s="5">
        <f>SUMIFS(Capacity!O:O,Capacity!$A:$A,Comparison_CDP1,Capacity!$B:$B,IF($B$30="NEM","*",$B$30),Capacity!$C:$C,$H42)-SUMIFS(Capacity!O:O,Capacity!$A:$A,Comparison_CDP2,Capacity!$B:$B,IF($B$30="NEM","*",$B$30),Capacity!$C:$C,$H42)</f>
        <v>0</v>
      </c>
      <c r="T42" s="5">
        <f>SUMIFS(Capacity!P:P,Capacity!$A:$A,Comparison_CDP1,Capacity!$B:$B,IF($B$30="NEM","*",$B$30),Capacity!$C:$C,$H42)-SUMIFS(Capacity!P:P,Capacity!$A:$A,Comparison_CDP2,Capacity!$B:$B,IF($B$30="NEM","*",$B$30),Capacity!$C:$C,$H42)</f>
        <v>0</v>
      </c>
      <c r="U42" s="5">
        <f>SUMIFS(Capacity!Q:Q,Capacity!$A:$A,Comparison_CDP1,Capacity!$B:$B,IF($B$30="NEM","*",$B$30),Capacity!$C:$C,$H42)-SUMIFS(Capacity!Q:Q,Capacity!$A:$A,Comparison_CDP2,Capacity!$B:$B,IF($B$30="NEM","*",$B$30),Capacity!$C:$C,$H42)</f>
        <v>0</v>
      </c>
      <c r="V42" s="5">
        <f>SUMIFS(Capacity!R:R,Capacity!$A:$A,Comparison_CDP1,Capacity!$B:$B,IF($B$30="NEM","*",$B$30),Capacity!$C:$C,$H42)-SUMIFS(Capacity!R:R,Capacity!$A:$A,Comparison_CDP2,Capacity!$B:$B,IF($B$30="NEM","*",$B$30),Capacity!$C:$C,$H42)</f>
        <v>0</v>
      </c>
      <c r="W42" s="5">
        <f>SUMIFS(Capacity!S:S,Capacity!$A:$A,Comparison_CDP1,Capacity!$B:$B,IF($B$30="NEM","*",$B$30),Capacity!$C:$C,$H42)-SUMIFS(Capacity!S:S,Capacity!$A:$A,Comparison_CDP2,Capacity!$B:$B,IF($B$30="NEM","*",$B$30),Capacity!$C:$C,$H42)</f>
        <v>0</v>
      </c>
      <c r="X42" s="5">
        <f>SUMIFS(Capacity!T:T,Capacity!$A:$A,Comparison_CDP1,Capacity!$B:$B,IF($B$30="NEM","*",$B$30),Capacity!$C:$C,$H42)-SUMIFS(Capacity!T:T,Capacity!$A:$A,Comparison_CDP2,Capacity!$B:$B,IF($B$30="NEM","*",$B$30),Capacity!$C:$C,$H42)</f>
        <v>0</v>
      </c>
      <c r="Y42" s="5">
        <f>SUMIFS(Capacity!U:U,Capacity!$A:$A,Comparison_CDP1,Capacity!$B:$B,IF($B$30="NEM","*",$B$30),Capacity!$C:$C,$H42)-SUMIFS(Capacity!U:U,Capacity!$A:$A,Comparison_CDP2,Capacity!$B:$B,IF($B$30="NEM","*",$B$30),Capacity!$C:$C,$H42)</f>
        <v>0</v>
      </c>
      <c r="Z42" s="5">
        <f>SUMIFS(Capacity!V:V,Capacity!$A:$A,Comparison_CDP1,Capacity!$B:$B,IF($B$30="NEM","*",$B$30),Capacity!$C:$C,$H42)-SUMIFS(Capacity!V:V,Capacity!$A:$A,Comparison_CDP2,Capacity!$B:$B,IF($B$30="NEM","*",$B$30),Capacity!$C:$C,$H42)</f>
        <v>0</v>
      </c>
      <c r="AA42" s="5">
        <f>SUMIFS(Capacity!W:W,Capacity!$A:$A,Comparison_CDP1,Capacity!$B:$B,IF($B$30="NEM","*",$B$30),Capacity!$C:$C,$H42)-SUMIFS(Capacity!W:W,Capacity!$A:$A,Comparison_CDP2,Capacity!$B:$B,IF($B$30="NEM","*",$B$30),Capacity!$C:$C,$H42)</f>
        <v>0</v>
      </c>
      <c r="AB42" s="5">
        <f>SUMIFS(Capacity!X:X,Capacity!$A:$A,Comparison_CDP1,Capacity!$B:$B,IF($B$30="NEM","*",$B$30),Capacity!$C:$C,$H42)-SUMIFS(Capacity!X:X,Capacity!$A:$A,Comparison_CDP2,Capacity!$B:$B,IF($B$30="NEM","*",$B$30),Capacity!$C:$C,$H42)</f>
        <v>0</v>
      </c>
      <c r="AC42" s="5">
        <f>SUMIFS(Capacity!Y:Y,Capacity!$A:$A,Comparison_CDP1,Capacity!$B:$B,IF($B$30="NEM","*",$B$30),Capacity!$C:$C,$H42)-SUMIFS(Capacity!Y:Y,Capacity!$A:$A,Comparison_CDP2,Capacity!$B:$B,IF($B$30="NEM","*",$B$30),Capacity!$C:$C,$H42)</f>
        <v>0</v>
      </c>
      <c r="AD42" s="5">
        <f>SUMIFS(Capacity!Z:Z,Capacity!$A:$A,Comparison_CDP1,Capacity!$B:$B,IF($B$30="NEM","*",$B$30),Capacity!$C:$C,$H42)-SUMIFS(Capacity!Z:Z,Capacity!$A:$A,Comparison_CDP2,Capacity!$B:$B,IF($B$30="NEM","*",$B$30),Capacity!$C:$C,$H42)</f>
        <v>0</v>
      </c>
      <c r="AE42" s="5">
        <f>SUMIFS(Capacity!AA:AA,Capacity!$A:$A,Comparison_CDP1,Capacity!$B:$B,IF($B$30="NEM","*",$B$30),Capacity!$C:$C,$H42)-SUMIFS(Capacity!AA:AA,Capacity!$A:$A,Comparison_CDP2,Capacity!$B:$B,IF($B$30="NEM","*",$B$30),Capacity!$C:$C,$H42)</f>
        <v>0</v>
      </c>
      <c r="AF42" s="5">
        <f>SUMIFS(Capacity!AB:AB,Capacity!$A:$A,Comparison_CDP1,Capacity!$B:$B,IF($B$30="NEM","*",$B$30),Capacity!$C:$C,$H42)-SUMIFS(Capacity!AB:AB,Capacity!$A:$A,Comparison_CDP2,Capacity!$B:$B,IF($B$30="NEM","*",$B$30),Capacity!$C:$C,$H42)</f>
        <v>0</v>
      </c>
      <c r="AG42" s="5">
        <f>SUMIFS(Capacity!AC:AC,Capacity!$A:$A,Comparison_CDP1,Capacity!$B:$B,IF($B$30="NEM","*",$B$30),Capacity!$C:$C,$H42)-SUMIFS(Capacity!AC:AC,Capacity!$A:$A,Comparison_CDP2,Capacity!$B:$B,IF($B$30="NEM","*",$B$30),Capacity!$C:$C,$H42)</f>
        <v>0</v>
      </c>
      <c r="AH42" s="5">
        <f>SUMIFS(Capacity!AD:AD,Capacity!$A:$A,Comparison_CDP1,Capacity!$B:$B,IF($B$30="NEM","*",$B$30),Capacity!$C:$C,$H42)-SUMIFS(Capacity!AD:AD,Capacity!$A:$A,Comparison_CDP2,Capacity!$B:$B,IF($B$30="NEM","*",$B$30),Capacity!$C:$C,$H42)</f>
        <v>0</v>
      </c>
      <c r="AI42" s="5">
        <f>SUMIFS(Capacity!AE:AE,Capacity!$A:$A,Comparison_CDP1,Capacity!$B:$B,IF($B$30="NEM","*",$B$30),Capacity!$C:$C,$H42)-SUMIFS(Capacity!AE:AE,Capacity!$A:$A,Comparison_CDP2,Capacity!$B:$B,IF($B$30="NEM","*",$B$30),Capacity!$C:$C,$H42)</f>
        <v>0</v>
      </c>
      <c r="AJ42" s="5">
        <f>SUMIFS(Capacity!AF:AF,Capacity!$A:$A,Comparison_CDP1,Capacity!$B:$B,IF($B$30="NEM","*",$B$30),Capacity!$C:$C,$H42)-SUMIFS(Capacity!AF:AF,Capacity!$A:$A,Comparison_CDP2,Capacity!$B:$B,IF($B$30="NEM","*",$B$30),Capacity!$C:$C,$H42)</f>
        <v>0</v>
      </c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</row>
    <row r="43" spans="8:60" ht="15" customHeight="1">
      <c r="H43" s="9" t="s">
        <v>140</v>
      </c>
      <c r="I43" s="5">
        <f>SUMIFS(Capacity!E:E,Capacity!$A:$A,Comparison_CDP1,Capacity!$B:$B,IF($B$30="NEM","*",$B$30),Capacity!$C:$C,$H43)-SUMIFS(Capacity!E:E,Capacity!$A:$A,Comparison_CDP2,Capacity!$B:$B,IF($B$30="NEM","*",$B$30),Capacity!$C:$C,$H43)</f>
        <v>0</v>
      </c>
      <c r="J43" s="5">
        <f>SUMIFS(Capacity!F:F,Capacity!$A:$A,Comparison_CDP1,Capacity!$B:$B,IF($B$30="NEM","*",$B$30),Capacity!$C:$C,$H43)-SUMIFS(Capacity!F:F,Capacity!$A:$A,Comparison_CDP2,Capacity!$B:$B,IF($B$30="NEM","*",$B$30),Capacity!$C:$C,$H43)</f>
        <v>0</v>
      </c>
      <c r="K43" s="5">
        <f>SUMIFS(Capacity!G:G,Capacity!$A:$A,Comparison_CDP1,Capacity!$B:$B,IF($B$30="NEM","*",$B$30),Capacity!$C:$C,$H43)-SUMIFS(Capacity!G:G,Capacity!$A:$A,Comparison_CDP2,Capacity!$B:$B,IF($B$30="NEM","*",$B$30),Capacity!$C:$C,$H43)</f>
        <v>0</v>
      </c>
      <c r="L43" s="5">
        <f>SUMIFS(Capacity!H:H,Capacity!$A:$A,Comparison_CDP1,Capacity!$B:$B,IF($B$30="NEM","*",$B$30),Capacity!$C:$C,$H43)-SUMIFS(Capacity!H:H,Capacity!$A:$A,Comparison_CDP2,Capacity!$B:$B,IF($B$30="NEM","*",$B$30),Capacity!$C:$C,$H43)</f>
        <v>0</v>
      </c>
      <c r="M43" s="5">
        <f>SUMIFS(Capacity!I:I,Capacity!$A:$A,Comparison_CDP1,Capacity!$B:$B,IF($B$30="NEM","*",$B$30),Capacity!$C:$C,$H43)-SUMIFS(Capacity!I:I,Capacity!$A:$A,Comparison_CDP2,Capacity!$B:$B,IF($B$30="NEM","*",$B$30),Capacity!$C:$C,$H43)</f>
        <v>0</v>
      </c>
      <c r="N43" s="5">
        <f>SUMIFS(Capacity!J:J,Capacity!$A:$A,Comparison_CDP1,Capacity!$B:$B,IF($B$30="NEM","*",$B$30),Capacity!$C:$C,$H43)-SUMIFS(Capacity!J:J,Capacity!$A:$A,Comparison_CDP2,Capacity!$B:$B,IF($B$30="NEM","*",$B$30),Capacity!$C:$C,$H43)</f>
        <v>0</v>
      </c>
      <c r="O43" s="5">
        <f>SUMIFS(Capacity!K:K,Capacity!$A:$A,Comparison_CDP1,Capacity!$B:$B,IF($B$30="NEM","*",$B$30),Capacity!$C:$C,$H43)-SUMIFS(Capacity!K:K,Capacity!$A:$A,Comparison_CDP2,Capacity!$B:$B,IF($B$30="NEM","*",$B$30),Capacity!$C:$C,$H43)</f>
        <v>0</v>
      </c>
      <c r="P43" s="5">
        <f>SUMIFS(Capacity!L:L,Capacity!$A:$A,Comparison_CDP1,Capacity!$B:$B,IF($B$30="NEM","*",$B$30),Capacity!$C:$C,$H43)-SUMIFS(Capacity!L:L,Capacity!$A:$A,Comparison_CDP2,Capacity!$B:$B,IF($B$30="NEM","*",$B$30),Capacity!$C:$C,$H43)</f>
        <v>0</v>
      </c>
      <c r="Q43" s="5">
        <f>SUMIFS(Capacity!M:M,Capacity!$A:$A,Comparison_CDP1,Capacity!$B:$B,IF($B$30="NEM","*",$B$30),Capacity!$C:$C,$H43)-SUMIFS(Capacity!M:M,Capacity!$A:$A,Comparison_CDP2,Capacity!$B:$B,IF($B$30="NEM","*",$B$30),Capacity!$C:$C,$H43)</f>
        <v>0</v>
      </c>
      <c r="R43" s="5">
        <f>SUMIFS(Capacity!N:N,Capacity!$A:$A,Comparison_CDP1,Capacity!$B:$B,IF($B$30="NEM","*",$B$30),Capacity!$C:$C,$H43)-SUMIFS(Capacity!N:N,Capacity!$A:$A,Comparison_CDP2,Capacity!$B:$B,IF($B$30="NEM","*",$B$30),Capacity!$C:$C,$H43)</f>
        <v>0</v>
      </c>
      <c r="S43" s="5">
        <f>SUMIFS(Capacity!O:O,Capacity!$A:$A,Comparison_CDP1,Capacity!$B:$B,IF($B$30="NEM","*",$B$30),Capacity!$C:$C,$H43)-SUMIFS(Capacity!O:O,Capacity!$A:$A,Comparison_CDP2,Capacity!$B:$B,IF($B$30="NEM","*",$B$30),Capacity!$C:$C,$H43)</f>
        <v>0</v>
      </c>
      <c r="T43" s="5">
        <f>SUMIFS(Capacity!P:P,Capacity!$A:$A,Comparison_CDP1,Capacity!$B:$B,IF($B$30="NEM","*",$B$30),Capacity!$C:$C,$H43)-SUMIFS(Capacity!P:P,Capacity!$A:$A,Comparison_CDP2,Capacity!$B:$B,IF($B$30="NEM","*",$B$30),Capacity!$C:$C,$H43)</f>
        <v>0</v>
      </c>
      <c r="U43" s="5">
        <f>SUMIFS(Capacity!Q:Q,Capacity!$A:$A,Comparison_CDP1,Capacity!$B:$B,IF($B$30="NEM","*",$B$30),Capacity!$C:$C,$H43)-SUMIFS(Capacity!Q:Q,Capacity!$A:$A,Comparison_CDP2,Capacity!$B:$B,IF($B$30="NEM","*",$B$30),Capacity!$C:$C,$H43)</f>
        <v>0</v>
      </c>
      <c r="V43" s="5">
        <f>SUMIFS(Capacity!R:R,Capacity!$A:$A,Comparison_CDP1,Capacity!$B:$B,IF($B$30="NEM","*",$B$30),Capacity!$C:$C,$H43)-SUMIFS(Capacity!R:R,Capacity!$A:$A,Comparison_CDP2,Capacity!$B:$B,IF($B$30="NEM","*",$B$30),Capacity!$C:$C,$H43)</f>
        <v>0</v>
      </c>
      <c r="W43" s="5">
        <f>SUMIFS(Capacity!S:S,Capacity!$A:$A,Comparison_CDP1,Capacity!$B:$B,IF($B$30="NEM","*",$B$30),Capacity!$C:$C,$H43)-SUMIFS(Capacity!S:S,Capacity!$A:$A,Comparison_CDP2,Capacity!$B:$B,IF($B$30="NEM","*",$B$30),Capacity!$C:$C,$H43)</f>
        <v>0</v>
      </c>
      <c r="X43" s="5">
        <f>SUMIFS(Capacity!T:T,Capacity!$A:$A,Comparison_CDP1,Capacity!$B:$B,IF($B$30="NEM","*",$B$30),Capacity!$C:$C,$H43)-SUMIFS(Capacity!T:T,Capacity!$A:$A,Comparison_CDP2,Capacity!$B:$B,IF($B$30="NEM","*",$B$30),Capacity!$C:$C,$H43)</f>
        <v>0</v>
      </c>
      <c r="Y43" s="5">
        <f>SUMIFS(Capacity!U:U,Capacity!$A:$A,Comparison_CDP1,Capacity!$B:$B,IF($B$30="NEM","*",$B$30),Capacity!$C:$C,$H43)-SUMIFS(Capacity!U:U,Capacity!$A:$A,Comparison_CDP2,Capacity!$B:$B,IF($B$30="NEM","*",$B$30),Capacity!$C:$C,$H43)</f>
        <v>0</v>
      </c>
      <c r="Z43" s="5">
        <f>SUMIFS(Capacity!V:V,Capacity!$A:$A,Comparison_CDP1,Capacity!$B:$B,IF($B$30="NEM","*",$B$30),Capacity!$C:$C,$H43)-SUMIFS(Capacity!V:V,Capacity!$A:$A,Comparison_CDP2,Capacity!$B:$B,IF($B$30="NEM","*",$B$30),Capacity!$C:$C,$H43)</f>
        <v>0</v>
      </c>
      <c r="AA43" s="5">
        <f>SUMIFS(Capacity!W:W,Capacity!$A:$A,Comparison_CDP1,Capacity!$B:$B,IF($B$30="NEM","*",$B$30),Capacity!$C:$C,$H43)-SUMIFS(Capacity!W:W,Capacity!$A:$A,Comparison_CDP2,Capacity!$B:$B,IF($B$30="NEM","*",$B$30),Capacity!$C:$C,$H43)</f>
        <v>0</v>
      </c>
      <c r="AB43" s="5">
        <f>SUMIFS(Capacity!X:X,Capacity!$A:$A,Comparison_CDP1,Capacity!$B:$B,IF($B$30="NEM","*",$B$30),Capacity!$C:$C,$H43)-SUMIFS(Capacity!X:X,Capacity!$A:$A,Comparison_CDP2,Capacity!$B:$B,IF($B$30="NEM","*",$B$30),Capacity!$C:$C,$H43)</f>
        <v>0</v>
      </c>
      <c r="AC43" s="5">
        <f>SUMIFS(Capacity!Y:Y,Capacity!$A:$A,Comparison_CDP1,Capacity!$B:$B,IF($B$30="NEM","*",$B$30),Capacity!$C:$C,$H43)-SUMIFS(Capacity!Y:Y,Capacity!$A:$A,Comparison_CDP2,Capacity!$B:$B,IF($B$30="NEM","*",$B$30),Capacity!$C:$C,$H43)</f>
        <v>0</v>
      </c>
      <c r="AD43" s="5">
        <f>SUMIFS(Capacity!Z:Z,Capacity!$A:$A,Comparison_CDP1,Capacity!$B:$B,IF($B$30="NEM","*",$B$30),Capacity!$C:$C,$H43)-SUMIFS(Capacity!Z:Z,Capacity!$A:$A,Comparison_CDP2,Capacity!$B:$B,IF($B$30="NEM","*",$B$30),Capacity!$C:$C,$H43)</f>
        <v>0</v>
      </c>
      <c r="AE43" s="5">
        <f>SUMIFS(Capacity!AA:AA,Capacity!$A:$A,Comparison_CDP1,Capacity!$B:$B,IF($B$30="NEM","*",$B$30),Capacity!$C:$C,$H43)-SUMIFS(Capacity!AA:AA,Capacity!$A:$A,Comparison_CDP2,Capacity!$B:$B,IF($B$30="NEM","*",$B$30),Capacity!$C:$C,$H43)</f>
        <v>0</v>
      </c>
      <c r="AF43" s="5">
        <f>SUMIFS(Capacity!AB:AB,Capacity!$A:$A,Comparison_CDP1,Capacity!$B:$B,IF($B$30="NEM","*",$B$30),Capacity!$C:$C,$H43)-SUMIFS(Capacity!AB:AB,Capacity!$A:$A,Comparison_CDP2,Capacity!$B:$B,IF($B$30="NEM","*",$B$30),Capacity!$C:$C,$H43)</f>
        <v>0</v>
      </c>
      <c r="AG43" s="5">
        <f>SUMIFS(Capacity!AC:AC,Capacity!$A:$A,Comparison_CDP1,Capacity!$B:$B,IF($B$30="NEM","*",$B$30),Capacity!$C:$C,$H43)-SUMIFS(Capacity!AC:AC,Capacity!$A:$A,Comparison_CDP2,Capacity!$B:$B,IF($B$30="NEM","*",$B$30),Capacity!$C:$C,$H43)</f>
        <v>0</v>
      </c>
      <c r="AH43" s="5">
        <f>SUMIFS(Capacity!AD:AD,Capacity!$A:$A,Comparison_CDP1,Capacity!$B:$B,IF($B$30="NEM","*",$B$30),Capacity!$C:$C,$H43)-SUMIFS(Capacity!AD:AD,Capacity!$A:$A,Comparison_CDP2,Capacity!$B:$B,IF($B$30="NEM","*",$B$30),Capacity!$C:$C,$H43)</f>
        <v>0</v>
      </c>
      <c r="AI43" s="5">
        <f>SUMIFS(Capacity!AE:AE,Capacity!$A:$A,Comparison_CDP1,Capacity!$B:$B,IF($B$30="NEM","*",$B$30),Capacity!$C:$C,$H43)-SUMIFS(Capacity!AE:AE,Capacity!$A:$A,Comparison_CDP2,Capacity!$B:$B,IF($B$30="NEM","*",$B$30),Capacity!$C:$C,$H43)</f>
        <v>0</v>
      </c>
      <c r="AJ43" s="5">
        <f>SUMIFS(Capacity!AF:AF,Capacity!$A:$A,Comparison_CDP1,Capacity!$B:$B,IF($B$30="NEM","*",$B$30),Capacity!$C:$C,$H43)-SUMIFS(Capacity!AF:AF,Capacity!$A:$A,Comparison_CDP2,Capacity!$B:$B,IF($B$30="NEM","*",$B$30),Capacity!$C:$C,$H43)</f>
        <v>0</v>
      </c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</row>
    <row r="44" spans="8:60" ht="15" customHeight="1">
      <c r="H44" s="9" t="s">
        <v>141</v>
      </c>
      <c r="I44" s="5">
        <f>SUMIFS(Capacity!E:E,Capacity!$A:$A,Comparison_CDP1,Capacity!$B:$B,IF($B$30="NEM","*",$B$30),Capacity!$C:$C,$H44)-SUMIFS(Capacity!E:E,Capacity!$A:$A,Comparison_CDP2,Capacity!$B:$B,IF($B$30="NEM","*",$B$30),Capacity!$C:$C,$H44)</f>
        <v>0</v>
      </c>
      <c r="J44" s="5">
        <f>SUMIFS(Capacity!F:F,Capacity!$A:$A,Comparison_CDP1,Capacity!$B:$B,IF($B$30="NEM","*",$B$30),Capacity!$C:$C,$H44)-SUMIFS(Capacity!F:F,Capacity!$A:$A,Comparison_CDP2,Capacity!$B:$B,IF($B$30="NEM","*",$B$30),Capacity!$C:$C,$H44)</f>
        <v>0</v>
      </c>
      <c r="K44" s="5">
        <f>SUMIFS(Capacity!G:G,Capacity!$A:$A,Comparison_CDP1,Capacity!$B:$B,IF($B$30="NEM","*",$B$30),Capacity!$C:$C,$H44)-SUMIFS(Capacity!G:G,Capacity!$A:$A,Comparison_CDP2,Capacity!$B:$B,IF($B$30="NEM","*",$B$30),Capacity!$C:$C,$H44)</f>
        <v>0</v>
      </c>
      <c r="L44" s="5">
        <f>SUMIFS(Capacity!H:H,Capacity!$A:$A,Comparison_CDP1,Capacity!$B:$B,IF($B$30="NEM","*",$B$30),Capacity!$C:$C,$H44)-SUMIFS(Capacity!H:H,Capacity!$A:$A,Comparison_CDP2,Capacity!$B:$B,IF($B$30="NEM","*",$B$30),Capacity!$C:$C,$H44)</f>
        <v>0</v>
      </c>
      <c r="M44" s="5">
        <f>SUMIFS(Capacity!I:I,Capacity!$A:$A,Comparison_CDP1,Capacity!$B:$B,IF($B$30="NEM","*",$B$30),Capacity!$C:$C,$H44)-SUMIFS(Capacity!I:I,Capacity!$A:$A,Comparison_CDP2,Capacity!$B:$B,IF($B$30="NEM","*",$B$30),Capacity!$C:$C,$H44)</f>
        <v>0</v>
      </c>
      <c r="N44" s="5">
        <f>SUMIFS(Capacity!J:J,Capacity!$A:$A,Comparison_CDP1,Capacity!$B:$B,IF($B$30="NEM","*",$B$30),Capacity!$C:$C,$H44)-SUMIFS(Capacity!J:J,Capacity!$A:$A,Comparison_CDP2,Capacity!$B:$B,IF($B$30="NEM","*",$B$30),Capacity!$C:$C,$H44)</f>
        <v>0</v>
      </c>
      <c r="O44" s="5">
        <f>SUMIFS(Capacity!K:K,Capacity!$A:$A,Comparison_CDP1,Capacity!$B:$B,IF($B$30="NEM","*",$B$30),Capacity!$C:$C,$H44)-SUMIFS(Capacity!K:K,Capacity!$A:$A,Comparison_CDP2,Capacity!$B:$B,IF($B$30="NEM","*",$B$30),Capacity!$C:$C,$H44)</f>
        <v>0</v>
      </c>
      <c r="P44" s="5">
        <f>SUMIFS(Capacity!L:L,Capacity!$A:$A,Comparison_CDP1,Capacity!$B:$B,IF($B$30="NEM","*",$B$30),Capacity!$C:$C,$H44)-SUMIFS(Capacity!L:L,Capacity!$A:$A,Comparison_CDP2,Capacity!$B:$B,IF($B$30="NEM","*",$B$30),Capacity!$C:$C,$H44)</f>
        <v>0</v>
      </c>
      <c r="Q44" s="5">
        <f>SUMIFS(Capacity!M:M,Capacity!$A:$A,Comparison_CDP1,Capacity!$B:$B,IF($B$30="NEM","*",$B$30),Capacity!$C:$C,$H44)-SUMIFS(Capacity!M:M,Capacity!$A:$A,Comparison_CDP2,Capacity!$B:$B,IF($B$30="NEM","*",$B$30),Capacity!$C:$C,$H44)</f>
        <v>-2.7200000000000002E-6</v>
      </c>
      <c r="R44" s="5">
        <f>SUMIFS(Capacity!N:N,Capacity!$A:$A,Comparison_CDP1,Capacity!$B:$B,IF($B$30="NEM","*",$B$30),Capacity!$C:$C,$H44)-SUMIFS(Capacity!N:N,Capacity!$A:$A,Comparison_CDP2,Capacity!$B:$B,IF($B$30="NEM","*",$B$30),Capacity!$C:$C,$H44)</f>
        <v>-3.5699999999999997E-6</v>
      </c>
      <c r="S44" s="5">
        <f>SUMIFS(Capacity!O:O,Capacity!$A:$A,Comparison_CDP1,Capacity!$B:$B,IF($B$30="NEM","*",$B$30),Capacity!$C:$C,$H44)-SUMIFS(Capacity!O:O,Capacity!$A:$A,Comparison_CDP2,Capacity!$B:$B,IF($B$30="NEM","*",$B$30),Capacity!$C:$C,$H44)</f>
        <v>-6.0999999999999983E-6</v>
      </c>
      <c r="T44" s="5">
        <f>SUMIFS(Capacity!P:P,Capacity!$A:$A,Comparison_CDP1,Capacity!$B:$B,IF($B$30="NEM","*",$B$30),Capacity!$C:$C,$H44)-SUMIFS(Capacity!P:P,Capacity!$A:$A,Comparison_CDP2,Capacity!$B:$B,IF($B$30="NEM","*",$B$30),Capacity!$C:$C,$H44)</f>
        <v>-5.9199999999999984E-6</v>
      </c>
      <c r="U44" s="5">
        <f>SUMIFS(Capacity!Q:Q,Capacity!$A:$A,Comparison_CDP1,Capacity!$B:$B,IF($B$30="NEM","*",$B$30),Capacity!$C:$C,$H44)-SUMIFS(Capacity!Q:Q,Capacity!$A:$A,Comparison_CDP2,Capacity!$B:$B,IF($B$30="NEM","*",$B$30),Capacity!$C:$C,$H44)</f>
        <v>-6.4299999999999986E-6</v>
      </c>
      <c r="V44" s="5">
        <f>SUMIFS(Capacity!R:R,Capacity!$A:$A,Comparison_CDP1,Capacity!$B:$B,IF($B$30="NEM","*",$B$30),Capacity!$C:$C,$H44)-SUMIFS(Capacity!R:R,Capacity!$A:$A,Comparison_CDP2,Capacity!$B:$B,IF($B$30="NEM","*",$B$30),Capacity!$C:$C,$H44)</f>
        <v>-6.3199999999999988E-6</v>
      </c>
      <c r="W44" s="5">
        <f>SUMIFS(Capacity!S:S,Capacity!$A:$A,Comparison_CDP1,Capacity!$B:$B,IF($B$30="NEM","*",$B$30),Capacity!$C:$C,$H44)-SUMIFS(Capacity!S:S,Capacity!$A:$A,Comparison_CDP2,Capacity!$B:$B,IF($B$30="NEM","*",$B$30),Capacity!$C:$C,$H44)</f>
        <v>-9.4099999999999997E-6</v>
      </c>
      <c r="X44" s="5">
        <f>SUMIFS(Capacity!T:T,Capacity!$A:$A,Comparison_CDP1,Capacity!$B:$B,IF($B$30="NEM","*",$B$30),Capacity!$C:$C,$H44)-SUMIFS(Capacity!T:T,Capacity!$A:$A,Comparison_CDP2,Capacity!$B:$B,IF($B$30="NEM","*",$B$30),Capacity!$C:$C,$H44)</f>
        <v>-9.8199999999999992E-6</v>
      </c>
      <c r="Y44" s="5">
        <f>SUMIFS(Capacity!U:U,Capacity!$A:$A,Comparison_CDP1,Capacity!$B:$B,IF($B$30="NEM","*",$B$30),Capacity!$C:$C,$H44)-SUMIFS(Capacity!U:U,Capacity!$A:$A,Comparison_CDP2,Capacity!$B:$B,IF($B$30="NEM","*",$B$30),Capacity!$C:$C,$H44)</f>
        <v>-2.177E-5</v>
      </c>
      <c r="Z44" s="5">
        <f>SUMIFS(Capacity!V:V,Capacity!$A:$A,Comparison_CDP1,Capacity!$B:$B,IF($B$30="NEM","*",$B$30),Capacity!$C:$C,$H44)-SUMIFS(Capacity!V:V,Capacity!$A:$A,Comparison_CDP2,Capacity!$B:$B,IF($B$30="NEM","*",$B$30),Capacity!$C:$C,$H44)</f>
        <v>-2.2779999999999999E-5</v>
      </c>
      <c r="AA44" s="5">
        <f>SUMIFS(Capacity!W:W,Capacity!$A:$A,Comparison_CDP1,Capacity!$B:$B,IF($B$30="NEM","*",$B$30),Capacity!$C:$C,$H44)-SUMIFS(Capacity!W:W,Capacity!$A:$A,Comparison_CDP2,Capacity!$B:$B,IF($B$30="NEM","*",$B$30),Capacity!$C:$C,$H44)</f>
        <v>-2.2840000000000002E-5</v>
      </c>
      <c r="AB44" s="5">
        <f>SUMIFS(Capacity!X:X,Capacity!$A:$A,Comparison_CDP1,Capacity!$B:$B,IF($B$30="NEM","*",$B$30),Capacity!$C:$C,$H44)-SUMIFS(Capacity!X:X,Capacity!$A:$A,Comparison_CDP2,Capacity!$B:$B,IF($B$30="NEM","*",$B$30),Capacity!$C:$C,$H44)</f>
        <v>-3.5220000000000005E-5</v>
      </c>
      <c r="AC44" s="5">
        <f>SUMIFS(Capacity!Y:Y,Capacity!$A:$A,Comparison_CDP1,Capacity!$B:$B,IF($B$30="NEM","*",$B$30),Capacity!$C:$C,$H44)-SUMIFS(Capacity!Y:Y,Capacity!$A:$A,Comparison_CDP2,Capacity!$B:$B,IF($B$30="NEM","*",$B$30),Capacity!$C:$C,$H44)</f>
        <v>-1402.4257370600001</v>
      </c>
      <c r="AD44" s="5">
        <f>SUMIFS(Capacity!Z:Z,Capacity!$A:$A,Comparison_CDP1,Capacity!$B:$B,IF($B$30="NEM","*",$B$30),Capacity!$C:$C,$H44)-SUMIFS(Capacity!Z:Z,Capacity!$A:$A,Comparison_CDP2,Capacity!$B:$B,IF($B$30="NEM","*",$B$30),Capacity!$C:$C,$H44)</f>
        <v>-1402.42574812</v>
      </c>
      <c r="AE44" s="5">
        <f>SUMIFS(Capacity!AA:AA,Capacity!$A:$A,Comparison_CDP1,Capacity!$B:$B,IF($B$30="NEM","*",$B$30),Capacity!$C:$C,$H44)-SUMIFS(Capacity!AA:AA,Capacity!$A:$A,Comparison_CDP2,Capacity!$B:$B,IF($B$30="NEM","*",$B$30),Capacity!$C:$C,$H44)</f>
        <v>-1427.50013175</v>
      </c>
      <c r="AF44" s="5">
        <f>SUMIFS(Capacity!AB:AB,Capacity!$A:$A,Comparison_CDP1,Capacity!$B:$B,IF($B$30="NEM","*",$B$30),Capacity!$C:$C,$H44)-SUMIFS(Capacity!AB:AB,Capacity!$A:$A,Comparison_CDP2,Capacity!$B:$B,IF($B$30="NEM","*",$B$30),Capacity!$C:$C,$H44)</f>
        <v>-1550.5192489900001</v>
      </c>
      <c r="AG44" s="5">
        <f>SUMIFS(Capacity!AC:AC,Capacity!$A:$A,Comparison_CDP1,Capacity!$B:$B,IF($B$30="NEM","*",$B$30),Capacity!$C:$C,$H44)-SUMIFS(Capacity!AC:AC,Capacity!$A:$A,Comparison_CDP2,Capacity!$B:$B,IF($B$30="NEM","*",$B$30),Capacity!$C:$C,$H44)</f>
        <v>-2984.4682773200002</v>
      </c>
      <c r="AH44" s="5">
        <f>SUMIFS(Capacity!AD:AD,Capacity!$A:$A,Comparison_CDP1,Capacity!$B:$B,IF($B$30="NEM","*",$B$30),Capacity!$C:$C,$H44)-SUMIFS(Capacity!AD:AD,Capacity!$A:$A,Comparison_CDP2,Capacity!$B:$B,IF($B$30="NEM","*",$B$30),Capacity!$C:$C,$H44)</f>
        <v>-8042.8917121300001</v>
      </c>
      <c r="AI44" s="5">
        <f>SUMIFS(Capacity!AE:AE,Capacity!$A:$A,Comparison_CDP1,Capacity!$B:$B,IF($B$30="NEM","*",$B$30),Capacity!$C:$C,$H44)-SUMIFS(Capacity!AE:AE,Capacity!$A:$A,Comparison_CDP2,Capacity!$B:$B,IF($B$30="NEM","*",$B$30),Capacity!$C:$C,$H44)</f>
        <v>-10712.791808390002</v>
      </c>
      <c r="AJ44" s="5">
        <f>SUMIFS(Capacity!AF:AF,Capacity!$A:$A,Comparison_CDP1,Capacity!$B:$B,IF($B$30="NEM","*",$B$30),Capacity!$C:$C,$H44)-SUMIFS(Capacity!AF:AF,Capacity!$A:$A,Comparison_CDP2,Capacity!$B:$B,IF($B$30="NEM","*",$B$30),Capacity!$C:$C,$H44)</f>
        <v>-10712.79180841</v>
      </c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</row>
    <row r="45" spans="8:60" ht="15" customHeight="1">
      <c r="H45" s="9" t="s">
        <v>142</v>
      </c>
      <c r="I45" s="5">
        <f>SUMIFS(Capacity!E:E,Capacity!$A:$A,Comparison_CDP1,Capacity!$B:$B,IF($B$30="NEM","*",$B$30),Capacity!$C:$C,$H45)-SUMIFS(Capacity!E:E,Capacity!$A:$A,Comparison_CDP2,Capacity!$B:$B,IF($B$30="NEM","*",$B$30),Capacity!$C:$C,$H45)</f>
        <v>9.2999998742016032E-6</v>
      </c>
      <c r="J45" s="5">
        <f>SUMIFS(Capacity!F:F,Capacity!$A:$A,Comparison_CDP1,Capacity!$B:$B,IF($B$30="NEM","*",$B$30),Capacity!$C:$C,$H45)-SUMIFS(Capacity!F:F,Capacity!$A:$A,Comparison_CDP2,Capacity!$B:$B,IF($B$30="NEM","*",$B$30),Capacity!$C:$C,$H45)</f>
        <v>-0.19766850999985763</v>
      </c>
      <c r="K45" s="5">
        <f>SUMIFS(Capacity!G:G,Capacity!$A:$A,Comparison_CDP1,Capacity!$B:$B,IF($B$30="NEM","*",$B$30),Capacity!$C:$C,$H45)-SUMIFS(Capacity!G:G,Capacity!$A:$A,Comparison_CDP2,Capacity!$B:$B,IF($B$30="NEM","*",$B$30),Capacity!$C:$C,$H45)</f>
        <v>-16.440294480002194</v>
      </c>
      <c r="L45" s="5">
        <f>SUMIFS(Capacity!H:H,Capacity!$A:$A,Comparison_CDP1,Capacity!$B:$B,IF($B$30="NEM","*",$B$30),Capacity!$C:$C,$H45)-SUMIFS(Capacity!H:H,Capacity!$A:$A,Comparison_CDP2,Capacity!$B:$B,IF($B$30="NEM","*",$B$30),Capacity!$C:$C,$H45)</f>
        <v>176.15853407999748</v>
      </c>
      <c r="M45" s="5">
        <f>SUMIFS(Capacity!I:I,Capacity!$A:$A,Comparison_CDP1,Capacity!$B:$B,IF($B$30="NEM","*",$B$30),Capacity!$C:$C,$H45)-SUMIFS(Capacity!I:I,Capacity!$A:$A,Comparison_CDP2,Capacity!$B:$B,IF($B$30="NEM","*",$B$30),Capacity!$C:$C,$H45)</f>
        <v>774.20877085000029</v>
      </c>
      <c r="N45" s="5">
        <f>SUMIFS(Capacity!J:J,Capacity!$A:$A,Comparison_CDP1,Capacity!$B:$B,IF($B$30="NEM","*",$B$30),Capacity!$C:$C,$H45)-SUMIFS(Capacity!J:J,Capacity!$A:$A,Comparison_CDP2,Capacity!$B:$B,IF($B$30="NEM","*",$B$30),Capacity!$C:$C,$H45)</f>
        <v>915.75770482000007</v>
      </c>
      <c r="O45" s="5">
        <f>SUMIFS(Capacity!K:K,Capacity!$A:$A,Comparison_CDP1,Capacity!$B:$B,IF($B$30="NEM","*",$B$30),Capacity!$C:$C,$H45)-SUMIFS(Capacity!K:K,Capacity!$A:$A,Comparison_CDP2,Capacity!$B:$B,IF($B$30="NEM","*",$B$30),Capacity!$C:$C,$H45)</f>
        <v>720.08949121000114</v>
      </c>
      <c r="P45" s="5">
        <f>SUMIFS(Capacity!L:L,Capacity!$A:$A,Comparison_CDP1,Capacity!$B:$B,IF($B$30="NEM","*",$B$30),Capacity!$C:$C,$H45)-SUMIFS(Capacity!L:L,Capacity!$A:$A,Comparison_CDP2,Capacity!$B:$B,IF($B$30="NEM","*",$B$30),Capacity!$C:$C,$H45)</f>
        <v>-3375.3081300699996</v>
      </c>
      <c r="Q45" s="5">
        <f>SUMIFS(Capacity!M:M,Capacity!$A:$A,Comparison_CDP1,Capacity!$B:$B,IF($B$30="NEM","*",$B$30),Capacity!$C:$C,$H45)-SUMIFS(Capacity!M:M,Capacity!$A:$A,Comparison_CDP2,Capacity!$B:$B,IF($B$30="NEM","*",$B$30),Capacity!$C:$C,$H45)</f>
        <v>-3812.9216929100039</v>
      </c>
      <c r="R45" s="5">
        <f>SUMIFS(Capacity!N:N,Capacity!$A:$A,Comparison_CDP1,Capacity!$B:$B,IF($B$30="NEM","*",$B$30),Capacity!$C:$C,$H45)-SUMIFS(Capacity!N:N,Capacity!$A:$A,Comparison_CDP2,Capacity!$B:$B,IF($B$30="NEM","*",$B$30),Capacity!$C:$C,$H45)</f>
        <v>-5187.9841457300099</v>
      </c>
      <c r="S45" s="5">
        <f>SUMIFS(Capacity!O:O,Capacity!$A:$A,Comparison_CDP1,Capacity!$B:$B,IF($B$30="NEM","*",$B$30),Capacity!$C:$C,$H45)-SUMIFS(Capacity!O:O,Capacity!$A:$A,Comparison_CDP2,Capacity!$B:$B,IF($B$30="NEM","*",$B$30),Capacity!$C:$C,$H45)</f>
        <v>-5381.08522447</v>
      </c>
      <c r="T45" s="5">
        <f>SUMIFS(Capacity!P:P,Capacity!$A:$A,Comparison_CDP1,Capacity!$B:$B,IF($B$30="NEM","*",$B$30),Capacity!$C:$C,$H45)-SUMIFS(Capacity!P:P,Capacity!$A:$A,Comparison_CDP2,Capacity!$B:$B,IF($B$30="NEM","*",$B$30),Capacity!$C:$C,$H45)</f>
        <v>-5258.8127952700015</v>
      </c>
      <c r="U45" s="5">
        <f>SUMIFS(Capacity!Q:Q,Capacity!$A:$A,Comparison_CDP1,Capacity!$B:$B,IF($B$30="NEM","*",$B$30),Capacity!$C:$C,$H45)-SUMIFS(Capacity!Q:Q,Capacity!$A:$A,Comparison_CDP2,Capacity!$B:$B,IF($B$30="NEM","*",$B$30),Capacity!$C:$C,$H45)</f>
        <v>-4001.6817510300025</v>
      </c>
      <c r="V45" s="5">
        <f>SUMIFS(Capacity!R:R,Capacity!$A:$A,Comparison_CDP1,Capacity!$B:$B,IF($B$30="NEM","*",$B$30),Capacity!$C:$C,$H45)-SUMIFS(Capacity!R:R,Capacity!$A:$A,Comparison_CDP2,Capacity!$B:$B,IF($B$30="NEM","*",$B$30),Capacity!$C:$C,$H45)</f>
        <v>-3088.7021458500021</v>
      </c>
      <c r="W45" s="5">
        <f>SUMIFS(Capacity!S:S,Capacity!$A:$A,Comparison_CDP1,Capacity!$B:$B,IF($B$30="NEM","*",$B$30),Capacity!$C:$C,$H45)-SUMIFS(Capacity!S:S,Capacity!$A:$A,Comparison_CDP2,Capacity!$B:$B,IF($B$30="NEM","*",$B$30),Capacity!$C:$C,$H45)</f>
        <v>-2030.087004819994</v>
      </c>
      <c r="X45" s="5">
        <f>SUMIFS(Capacity!T:T,Capacity!$A:$A,Comparison_CDP1,Capacity!$B:$B,IF($B$30="NEM","*",$B$30),Capacity!$C:$C,$H45)-SUMIFS(Capacity!T:T,Capacity!$A:$A,Comparison_CDP2,Capacity!$B:$B,IF($B$30="NEM","*",$B$30),Capacity!$C:$C,$H45)</f>
        <v>340.48224501999357</v>
      </c>
      <c r="Y45" s="5">
        <f>SUMIFS(Capacity!U:U,Capacity!$A:$A,Comparison_CDP1,Capacity!$B:$B,IF($B$30="NEM","*",$B$30),Capacity!$C:$C,$H45)-SUMIFS(Capacity!U:U,Capacity!$A:$A,Comparison_CDP2,Capacity!$B:$B,IF($B$30="NEM","*",$B$30),Capacity!$C:$C,$H45)</f>
        <v>-843.07188730000053</v>
      </c>
      <c r="Z45" s="5">
        <f>SUMIFS(Capacity!V:V,Capacity!$A:$A,Comparison_CDP1,Capacity!$B:$B,IF($B$30="NEM","*",$B$30),Capacity!$C:$C,$H45)-SUMIFS(Capacity!V:V,Capacity!$A:$A,Comparison_CDP2,Capacity!$B:$B,IF($B$30="NEM","*",$B$30),Capacity!$C:$C,$H45)</f>
        <v>230.87239392999618</v>
      </c>
      <c r="AA45" s="5">
        <f>SUMIFS(Capacity!W:W,Capacity!$A:$A,Comparison_CDP1,Capacity!$B:$B,IF($B$30="NEM","*",$B$30),Capacity!$C:$C,$H45)-SUMIFS(Capacity!W:W,Capacity!$A:$A,Comparison_CDP2,Capacity!$B:$B,IF($B$30="NEM","*",$B$30),Capacity!$C:$C,$H45)</f>
        <v>450.36815539000236</v>
      </c>
      <c r="AB45" s="5">
        <f>SUMIFS(Capacity!X:X,Capacity!$A:$A,Comparison_CDP1,Capacity!$B:$B,IF($B$30="NEM","*",$B$30),Capacity!$C:$C,$H45)-SUMIFS(Capacity!X:X,Capacity!$A:$A,Comparison_CDP2,Capacity!$B:$B,IF($B$30="NEM","*",$B$30),Capacity!$C:$C,$H45)</f>
        <v>2977.4120543400059</v>
      </c>
      <c r="AC45" s="5">
        <f>SUMIFS(Capacity!Y:Y,Capacity!$A:$A,Comparison_CDP1,Capacity!$B:$B,IF($B$30="NEM","*",$B$30),Capacity!$C:$C,$H45)-SUMIFS(Capacity!Y:Y,Capacity!$A:$A,Comparison_CDP2,Capacity!$B:$B,IF($B$30="NEM","*",$B$30),Capacity!$C:$C,$H45)</f>
        <v>5048.9550808600106</v>
      </c>
      <c r="AD45" s="5">
        <f>SUMIFS(Capacity!Z:Z,Capacity!$A:$A,Comparison_CDP1,Capacity!$B:$B,IF($B$30="NEM","*",$B$30),Capacity!$C:$C,$H45)-SUMIFS(Capacity!Z:Z,Capacity!$A:$A,Comparison_CDP2,Capacity!$B:$B,IF($B$30="NEM","*",$B$30),Capacity!$C:$C,$H45)</f>
        <v>6219.8072969100031</v>
      </c>
      <c r="AE45" s="5">
        <f>SUMIFS(Capacity!AA:AA,Capacity!$A:$A,Comparison_CDP1,Capacity!$B:$B,IF($B$30="NEM","*",$B$30),Capacity!$C:$C,$H45)-SUMIFS(Capacity!AA:AA,Capacity!$A:$A,Comparison_CDP2,Capacity!$B:$B,IF($B$30="NEM","*",$B$30),Capacity!$C:$C,$H45)</f>
        <v>7682.0362065000008</v>
      </c>
      <c r="AF45" s="5">
        <f>SUMIFS(Capacity!AB:AB,Capacity!$A:$A,Comparison_CDP1,Capacity!$B:$B,IF($B$30="NEM","*",$B$30),Capacity!$C:$C,$H45)-SUMIFS(Capacity!AB:AB,Capacity!$A:$A,Comparison_CDP2,Capacity!$B:$B,IF($B$30="NEM","*",$B$30),Capacity!$C:$C,$H45)</f>
        <v>12115.642606650006</v>
      </c>
      <c r="AG45" s="5">
        <f>SUMIFS(Capacity!AC:AC,Capacity!$A:$A,Comparison_CDP1,Capacity!$B:$B,IF($B$30="NEM","*",$B$30),Capacity!$C:$C,$H45)-SUMIFS(Capacity!AC:AC,Capacity!$A:$A,Comparison_CDP2,Capacity!$B:$B,IF($B$30="NEM","*",$B$30),Capacity!$C:$C,$H45)</f>
        <v>19216.557984350002</v>
      </c>
      <c r="AH45" s="5">
        <f>SUMIFS(Capacity!AD:AD,Capacity!$A:$A,Comparison_CDP1,Capacity!$B:$B,IF($B$30="NEM","*",$B$30),Capacity!$C:$C,$H45)-SUMIFS(Capacity!AD:AD,Capacity!$A:$A,Comparison_CDP2,Capacity!$B:$B,IF($B$30="NEM","*",$B$30),Capacity!$C:$C,$H45)</f>
        <v>25613.02551152002</v>
      </c>
      <c r="AI45" s="5">
        <f>SUMIFS(Capacity!AE:AE,Capacity!$A:$A,Comparison_CDP1,Capacity!$B:$B,IF($B$30="NEM","*",$B$30),Capacity!$C:$C,$H45)-SUMIFS(Capacity!AE:AE,Capacity!$A:$A,Comparison_CDP2,Capacity!$B:$B,IF($B$30="NEM","*",$B$30),Capacity!$C:$C,$H45)</f>
        <v>26740.37928008</v>
      </c>
      <c r="AJ45" s="5">
        <f>SUMIFS(Capacity!AF:AF,Capacity!$A:$A,Comparison_CDP1,Capacity!$B:$B,IF($B$30="NEM","*",$B$30),Capacity!$C:$C,$H45)-SUMIFS(Capacity!AF:AF,Capacity!$A:$A,Comparison_CDP2,Capacity!$B:$B,IF($B$30="NEM","*",$B$30),Capacity!$C:$C,$H45)</f>
        <v>26890.775972199997</v>
      </c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</row>
    <row r="46" spans="8:60" ht="15" customHeight="1">
      <c r="H46" s="9" t="s">
        <v>143</v>
      </c>
      <c r="I46" s="5">
        <f>SUMIFS(Capacity!E:E,Capacity!$A:$A,Comparison_CDP1,Capacity!$B:$B,IF($B$30="NEM","*",$B$30),Capacity!$C:$C,$H46)-SUMIFS(Capacity!E:E,Capacity!$A:$A,Comparison_CDP2,Capacity!$B:$B,IF($B$30="NEM","*",$B$30),Capacity!$C:$C,$H46)</f>
        <v>3.3300002542091534E-6</v>
      </c>
      <c r="J46" s="5">
        <f>SUMIFS(Capacity!F:F,Capacity!$A:$A,Comparison_CDP1,Capacity!$B:$B,IF($B$30="NEM","*",$B$30),Capacity!$C:$C,$H46)-SUMIFS(Capacity!F:F,Capacity!$A:$A,Comparison_CDP2,Capacity!$B:$B,IF($B$30="NEM","*",$B$30),Capacity!$C:$C,$H46)</f>
        <v>1.8210001144325361E-5</v>
      </c>
      <c r="K46" s="5">
        <f>SUMIFS(Capacity!G:G,Capacity!$A:$A,Comparison_CDP1,Capacity!$B:$B,IF($B$30="NEM","*",$B$30),Capacity!$C:$C,$H46)-SUMIFS(Capacity!G:G,Capacity!$A:$A,Comparison_CDP2,Capacity!$B:$B,IF($B$30="NEM","*",$B$30),Capacity!$C:$C,$H46)</f>
        <v>3.2109999665408395E-5</v>
      </c>
      <c r="L46" s="5">
        <f>SUMIFS(Capacity!H:H,Capacity!$A:$A,Comparison_CDP1,Capacity!$B:$B,IF($B$30="NEM","*",$B$30),Capacity!$C:$C,$H46)-SUMIFS(Capacity!H:H,Capacity!$A:$A,Comparison_CDP2,Capacity!$B:$B,IF($B$30="NEM","*",$B$30),Capacity!$C:$C,$H46)</f>
        <v>-276.39282227999865</v>
      </c>
      <c r="M46" s="5">
        <f>SUMIFS(Capacity!I:I,Capacity!$A:$A,Comparison_CDP1,Capacity!$B:$B,IF($B$30="NEM","*",$B$30),Capacity!$C:$C,$H46)-SUMIFS(Capacity!I:I,Capacity!$A:$A,Comparison_CDP2,Capacity!$B:$B,IF($B$30="NEM","*",$B$30),Capacity!$C:$C,$H46)</f>
        <v>-1315.8815987000016</v>
      </c>
      <c r="N46" s="5">
        <f>SUMIFS(Capacity!J:J,Capacity!$A:$A,Comparison_CDP1,Capacity!$B:$B,IF($B$30="NEM","*",$B$30),Capacity!$C:$C,$H46)-SUMIFS(Capacity!J:J,Capacity!$A:$A,Comparison_CDP2,Capacity!$B:$B,IF($B$30="NEM","*",$B$30),Capacity!$C:$C,$H46)</f>
        <v>-1610.3301011099993</v>
      </c>
      <c r="O46" s="5">
        <f>SUMIFS(Capacity!K:K,Capacity!$A:$A,Comparison_CDP1,Capacity!$B:$B,IF($B$30="NEM","*",$B$30),Capacity!$C:$C,$H46)-SUMIFS(Capacity!K:K,Capacity!$A:$A,Comparison_CDP2,Capacity!$B:$B,IF($B$30="NEM","*",$B$30),Capacity!$C:$C,$H46)</f>
        <v>-1261.2115759099997</v>
      </c>
      <c r="P46" s="5">
        <f>SUMIFS(Capacity!L:L,Capacity!$A:$A,Comparison_CDP1,Capacity!$B:$B,IF($B$30="NEM","*",$B$30),Capacity!$C:$C,$H46)-SUMIFS(Capacity!L:L,Capacity!$A:$A,Comparison_CDP2,Capacity!$B:$B,IF($B$30="NEM","*",$B$30),Capacity!$C:$C,$H46)</f>
        <v>-1261.21163007</v>
      </c>
      <c r="Q46" s="5">
        <f>SUMIFS(Capacity!M:M,Capacity!$A:$A,Comparison_CDP1,Capacity!$B:$B,IF($B$30="NEM","*",$B$30),Capacity!$C:$C,$H46)-SUMIFS(Capacity!M:M,Capacity!$A:$A,Comparison_CDP2,Capacity!$B:$B,IF($B$30="NEM","*",$B$30),Capacity!$C:$C,$H46)</f>
        <v>-1261.2116415</v>
      </c>
      <c r="R46" s="5">
        <f>SUMIFS(Capacity!N:N,Capacity!$A:$A,Comparison_CDP1,Capacity!$B:$B,IF($B$30="NEM","*",$B$30),Capacity!$C:$C,$H46)-SUMIFS(Capacity!N:N,Capacity!$A:$A,Comparison_CDP2,Capacity!$B:$B,IF($B$30="NEM","*",$B$30),Capacity!$C:$C,$H46)</f>
        <v>-1261.2117035899973</v>
      </c>
      <c r="S46" s="5">
        <f>SUMIFS(Capacity!O:O,Capacity!$A:$A,Comparison_CDP1,Capacity!$B:$B,IF($B$30="NEM","*",$B$30),Capacity!$C:$C,$H46)-SUMIFS(Capacity!O:O,Capacity!$A:$A,Comparison_CDP2,Capacity!$B:$B,IF($B$30="NEM","*",$B$30),Capacity!$C:$C,$H46)</f>
        <v>-2156.214952530001</v>
      </c>
      <c r="T46" s="5">
        <f>SUMIFS(Capacity!P:P,Capacity!$A:$A,Comparison_CDP1,Capacity!$B:$B,IF($B$30="NEM","*",$B$30),Capacity!$C:$C,$H46)-SUMIFS(Capacity!P:P,Capacity!$A:$A,Comparison_CDP2,Capacity!$B:$B,IF($B$30="NEM","*",$B$30),Capacity!$C:$C,$H46)</f>
        <v>-1755.6976778699991</v>
      </c>
      <c r="U46" s="5">
        <f>SUMIFS(Capacity!Q:Q,Capacity!$A:$A,Comparison_CDP1,Capacity!$B:$B,IF($B$30="NEM","*",$B$30),Capacity!$C:$C,$H46)-SUMIFS(Capacity!Q:Q,Capacity!$A:$A,Comparison_CDP2,Capacity!$B:$B,IF($B$30="NEM","*",$B$30),Capacity!$C:$C,$H46)</f>
        <v>-3133.6031028200014</v>
      </c>
      <c r="V46" s="5">
        <f>SUMIFS(Capacity!R:R,Capacity!$A:$A,Comparison_CDP1,Capacity!$B:$B,IF($B$30="NEM","*",$B$30),Capacity!$C:$C,$H46)-SUMIFS(Capacity!R:R,Capacity!$A:$A,Comparison_CDP2,Capacity!$B:$B,IF($B$30="NEM","*",$B$30),Capacity!$C:$C,$H46)</f>
        <v>-4449.15555743</v>
      </c>
      <c r="W46" s="5">
        <f>SUMIFS(Capacity!S:S,Capacity!$A:$A,Comparison_CDP1,Capacity!$B:$B,IF($B$30="NEM","*",$B$30),Capacity!$C:$C,$H46)-SUMIFS(Capacity!S:S,Capacity!$A:$A,Comparison_CDP2,Capacity!$B:$B,IF($B$30="NEM","*",$B$30),Capacity!$C:$C,$H46)</f>
        <v>-3003.9294053199992</v>
      </c>
      <c r="X46" s="5">
        <f>SUMIFS(Capacity!T:T,Capacity!$A:$A,Comparison_CDP1,Capacity!$B:$B,IF($B$30="NEM","*",$B$30),Capacity!$C:$C,$H46)-SUMIFS(Capacity!T:T,Capacity!$A:$A,Comparison_CDP2,Capacity!$B:$B,IF($B$30="NEM","*",$B$30),Capacity!$C:$C,$H46)</f>
        <v>-4702.6090794499978</v>
      </c>
      <c r="Y46" s="5">
        <f>SUMIFS(Capacity!U:U,Capacity!$A:$A,Comparison_CDP1,Capacity!$B:$B,IF($B$30="NEM","*",$B$30),Capacity!$C:$C,$H46)-SUMIFS(Capacity!U:U,Capacity!$A:$A,Comparison_CDP2,Capacity!$B:$B,IF($B$30="NEM","*",$B$30),Capacity!$C:$C,$H46)</f>
        <v>-5983.0804172499957</v>
      </c>
      <c r="Z46" s="5">
        <f>SUMIFS(Capacity!V:V,Capacity!$A:$A,Comparison_CDP1,Capacity!$B:$B,IF($B$30="NEM","*",$B$30),Capacity!$C:$C,$H46)-SUMIFS(Capacity!V:V,Capacity!$A:$A,Comparison_CDP2,Capacity!$B:$B,IF($B$30="NEM","*",$B$30),Capacity!$C:$C,$H46)</f>
        <v>-5247.593178269999</v>
      </c>
      <c r="AA46" s="5">
        <f>SUMIFS(Capacity!W:W,Capacity!$A:$A,Comparison_CDP1,Capacity!$B:$B,IF($B$30="NEM","*",$B$30),Capacity!$C:$C,$H46)-SUMIFS(Capacity!W:W,Capacity!$A:$A,Comparison_CDP2,Capacity!$B:$B,IF($B$30="NEM","*",$B$30),Capacity!$C:$C,$H46)</f>
        <v>-3209.2148192300047</v>
      </c>
      <c r="AB46" s="5">
        <f>SUMIFS(Capacity!X:X,Capacity!$A:$A,Comparison_CDP1,Capacity!$B:$B,IF($B$30="NEM","*",$B$30),Capacity!$C:$C,$H46)-SUMIFS(Capacity!X:X,Capacity!$A:$A,Comparison_CDP2,Capacity!$B:$B,IF($B$30="NEM","*",$B$30),Capacity!$C:$C,$H46)</f>
        <v>-2949.5418793300014</v>
      </c>
      <c r="AC46" s="5">
        <f>SUMIFS(Capacity!Y:Y,Capacity!$A:$A,Comparison_CDP1,Capacity!$B:$B,IF($B$30="NEM","*",$B$30),Capacity!$C:$C,$H46)-SUMIFS(Capacity!Y:Y,Capacity!$A:$A,Comparison_CDP2,Capacity!$B:$B,IF($B$30="NEM","*",$B$30),Capacity!$C:$C,$H46)</f>
        <v>-1675.9694112899997</v>
      </c>
      <c r="AD46" s="5">
        <f>SUMIFS(Capacity!Z:Z,Capacity!$A:$A,Comparison_CDP1,Capacity!$B:$B,IF($B$30="NEM","*",$B$30),Capacity!$C:$C,$H46)-SUMIFS(Capacity!Z:Z,Capacity!$A:$A,Comparison_CDP2,Capacity!$B:$B,IF($B$30="NEM","*",$B$30),Capacity!$C:$C,$H46)</f>
        <v>-1727.6897061799973</v>
      </c>
      <c r="AE46" s="5">
        <f>SUMIFS(Capacity!AA:AA,Capacity!$A:$A,Comparison_CDP1,Capacity!$B:$B,IF($B$30="NEM","*",$B$30),Capacity!$C:$C,$H46)-SUMIFS(Capacity!AA:AA,Capacity!$A:$A,Comparison_CDP2,Capacity!$B:$B,IF($B$30="NEM","*",$B$30),Capacity!$C:$C,$H46)</f>
        <v>-848.26681554999959</v>
      </c>
      <c r="AF46" s="5">
        <f>SUMIFS(Capacity!AB:AB,Capacity!$A:$A,Comparison_CDP1,Capacity!$B:$B,IF($B$30="NEM","*",$B$30),Capacity!$C:$C,$H46)-SUMIFS(Capacity!AB:AB,Capacity!$A:$A,Comparison_CDP2,Capacity!$B:$B,IF($B$30="NEM","*",$B$30),Capacity!$C:$C,$H46)</f>
        <v>4218.7454627199913</v>
      </c>
      <c r="AG46" s="5">
        <f>SUMIFS(Capacity!AC:AC,Capacity!$A:$A,Comparison_CDP1,Capacity!$B:$B,IF($B$30="NEM","*",$B$30),Capacity!$C:$C,$H46)-SUMIFS(Capacity!AC:AC,Capacity!$A:$A,Comparison_CDP2,Capacity!$B:$B,IF($B$30="NEM","*",$B$30),Capacity!$C:$C,$H46)</f>
        <v>8034.9148941099847</v>
      </c>
      <c r="AH46" s="5">
        <f>SUMIFS(Capacity!AD:AD,Capacity!$A:$A,Comparison_CDP1,Capacity!$B:$B,IF($B$30="NEM","*",$B$30),Capacity!$C:$C,$H46)-SUMIFS(Capacity!AD:AD,Capacity!$A:$A,Comparison_CDP2,Capacity!$B:$B,IF($B$30="NEM","*",$B$30),Capacity!$C:$C,$H46)</f>
        <v>17605.858725499987</v>
      </c>
      <c r="AI46" s="5">
        <f>SUMIFS(Capacity!AE:AE,Capacity!$A:$A,Comparison_CDP1,Capacity!$B:$B,IF($B$30="NEM","*",$B$30),Capacity!$C:$C,$H46)-SUMIFS(Capacity!AE:AE,Capacity!$A:$A,Comparison_CDP2,Capacity!$B:$B,IF($B$30="NEM","*",$B$30),Capacity!$C:$C,$H46)</f>
        <v>26512.143638109999</v>
      </c>
      <c r="AJ46" s="5">
        <f>SUMIFS(Capacity!AF:AF,Capacity!$A:$A,Comparison_CDP1,Capacity!$B:$B,IF($B$30="NEM","*",$B$30),Capacity!$C:$C,$H46)-SUMIFS(Capacity!AF:AF,Capacity!$A:$A,Comparison_CDP2,Capacity!$B:$B,IF($B$30="NEM","*",$B$30),Capacity!$C:$C,$H46)</f>
        <v>26261.097932729994</v>
      </c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</row>
    <row r="47" spans="8:60" ht="15" customHeight="1">
      <c r="H47" s="9" t="s">
        <v>144</v>
      </c>
      <c r="I47" s="5">
        <f>SUMIFS(Capacity!E:E,Capacity!$A:$A,Comparison_CDP1,Capacity!$B:$B,IF($B$30="NEM","*",$B$30),Capacity!$C:$C,$H47)-SUMIFS(Capacity!E:E,Capacity!$A:$A,Comparison_CDP2,Capacity!$B:$B,IF($B$30="NEM","*",$B$30),Capacity!$C:$C,$H47)</f>
        <v>0</v>
      </c>
      <c r="J47" s="5">
        <f>SUMIFS(Capacity!F:F,Capacity!$A:$A,Comparison_CDP1,Capacity!$B:$B,IF($B$30="NEM","*",$B$30),Capacity!$C:$C,$H47)-SUMIFS(Capacity!F:F,Capacity!$A:$A,Comparison_CDP2,Capacity!$B:$B,IF($B$30="NEM","*",$B$30),Capacity!$C:$C,$H47)</f>
        <v>0</v>
      </c>
      <c r="K47" s="5">
        <f>SUMIFS(Capacity!G:G,Capacity!$A:$A,Comparison_CDP1,Capacity!$B:$B,IF($B$30="NEM","*",$B$30),Capacity!$C:$C,$H47)-SUMIFS(Capacity!G:G,Capacity!$A:$A,Comparison_CDP2,Capacity!$B:$B,IF($B$30="NEM","*",$B$30),Capacity!$C:$C,$H47)</f>
        <v>0</v>
      </c>
      <c r="L47" s="5">
        <f>SUMIFS(Capacity!H:H,Capacity!$A:$A,Comparison_CDP1,Capacity!$B:$B,IF($B$30="NEM","*",$B$30),Capacity!$C:$C,$H47)-SUMIFS(Capacity!H:H,Capacity!$A:$A,Comparison_CDP2,Capacity!$B:$B,IF($B$30="NEM","*",$B$30),Capacity!$C:$C,$H47)</f>
        <v>0</v>
      </c>
      <c r="M47" s="5">
        <f>SUMIFS(Capacity!I:I,Capacity!$A:$A,Comparison_CDP1,Capacity!$B:$B,IF($B$30="NEM","*",$B$30),Capacity!$C:$C,$H47)-SUMIFS(Capacity!I:I,Capacity!$A:$A,Comparison_CDP2,Capacity!$B:$B,IF($B$30="NEM","*",$B$30),Capacity!$C:$C,$H47)</f>
        <v>0</v>
      </c>
      <c r="N47" s="5">
        <f>SUMIFS(Capacity!J:J,Capacity!$A:$A,Comparison_CDP1,Capacity!$B:$B,IF($B$30="NEM","*",$B$30),Capacity!$C:$C,$H47)-SUMIFS(Capacity!J:J,Capacity!$A:$A,Comparison_CDP2,Capacity!$B:$B,IF($B$30="NEM","*",$B$30),Capacity!$C:$C,$H47)</f>
        <v>0</v>
      </c>
      <c r="O47" s="5">
        <f>SUMIFS(Capacity!K:K,Capacity!$A:$A,Comparison_CDP1,Capacity!$B:$B,IF($B$30="NEM","*",$B$30),Capacity!$C:$C,$H47)-SUMIFS(Capacity!K:K,Capacity!$A:$A,Comparison_CDP2,Capacity!$B:$B,IF($B$30="NEM","*",$B$30),Capacity!$C:$C,$H47)</f>
        <v>0</v>
      </c>
      <c r="P47" s="5">
        <f>SUMIFS(Capacity!L:L,Capacity!$A:$A,Comparison_CDP1,Capacity!$B:$B,IF($B$30="NEM","*",$B$30),Capacity!$C:$C,$H47)-SUMIFS(Capacity!L:L,Capacity!$A:$A,Comparison_CDP2,Capacity!$B:$B,IF($B$30="NEM","*",$B$30),Capacity!$C:$C,$H47)</f>
        <v>0</v>
      </c>
      <c r="Q47" s="5">
        <f>SUMIFS(Capacity!M:M,Capacity!$A:$A,Comparison_CDP1,Capacity!$B:$B,IF($B$30="NEM","*",$B$30),Capacity!$C:$C,$H47)-SUMIFS(Capacity!M:M,Capacity!$A:$A,Comparison_CDP2,Capacity!$B:$B,IF($B$30="NEM","*",$B$30),Capacity!$C:$C,$H47)</f>
        <v>0</v>
      </c>
      <c r="R47" s="5">
        <f>SUMIFS(Capacity!N:N,Capacity!$A:$A,Comparison_CDP1,Capacity!$B:$B,IF($B$30="NEM","*",$B$30),Capacity!$C:$C,$H47)-SUMIFS(Capacity!N:N,Capacity!$A:$A,Comparison_CDP2,Capacity!$B:$B,IF($B$30="NEM","*",$B$30),Capacity!$C:$C,$H47)</f>
        <v>0</v>
      </c>
      <c r="S47" s="5">
        <f>SUMIFS(Capacity!O:O,Capacity!$A:$A,Comparison_CDP1,Capacity!$B:$B,IF($B$30="NEM","*",$B$30),Capacity!$C:$C,$H47)-SUMIFS(Capacity!O:O,Capacity!$A:$A,Comparison_CDP2,Capacity!$B:$B,IF($B$30="NEM","*",$B$30),Capacity!$C:$C,$H47)</f>
        <v>0</v>
      </c>
      <c r="T47" s="5">
        <f>SUMIFS(Capacity!P:P,Capacity!$A:$A,Comparison_CDP1,Capacity!$B:$B,IF($B$30="NEM","*",$B$30),Capacity!$C:$C,$H47)-SUMIFS(Capacity!P:P,Capacity!$A:$A,Comparison_CDP2,Capacity!$B:$B,IF($B$30="NEM","*",$B$30),Capacity!$C:$C,$H47)</f>
        <v>0</v>
      </c>
      <c r="U47" s="5">
        <f>SUMIFS(Capacity!Q:Q,Capacity!$A:$A,Comparison_CDP1,Capacity!$B:$B,IF($B$30="NEM","*",$B$30),Capacity!$C:$C,$H47)-SUMIFS(Capacity!Q:Q,Capacity!$A:$A,Comparison_CDP2,Capacity!$B:$B,IF($B$30="NEM","*",$B$30),Capacity!$C:$C,$H47)</f>
        <v>0</v>
      </c>
      <c r="V47" s="5">
        <f>SUMIFS(Capacity!R:R,Capacity!$A:$A,Comparison_CDP1,Capacity!$B:$B,IF($B$30="NEM","*",$B$30),Capacity!$C:$C,$H47)-SUMIFS(Capacity!R:R,Capacity!$A:$A,Comparison_CDP2,Capacity!$B:$B,IF($B$30="NEM","*",$B$30),Capacity!$C:$C,$H47)</f>
        <v>0</v>
      </c>
      <c r="W47" s="5">
        <f>SUMIFS(Capacity!S:S,Capacity!$A:$A,Comparison_CDP1,Capacity!$B:$B,IF($B$30="NEM","*",$B$30),Capacity!$C:$C,$H47)-SUMIFS(Capacity!S:S,Capacity!$A:$A,Comparison_CDP2,Capacity!$B:$B,IF($B$30="NEM","*",$B$30),Capacity!$C:$C,$H47)</f>
        <v>0</v>
      </c>
      <c r="X47" s="5">
        <f>SUMIFS(Capacity!T:T,Capacity!$A:$A,Comparison_CDP1,Capacity!$B:$B,IF($B$30="NEM","*",$B$30),Capacity!$C:$C,$H47)-SUMIFS(Capacity!T:T,Capacity!$A:$A,Comparison_CDP2,Capacity!$B:$B,IF($B$30="NEM","*",$B$30),Capacity!$C:$C,$H47)</f>
        <v>0</v>
      </c>
      <c r="Y47" s="5">
        <f>SUMIFS(Capacity!U:U,Capacity!$A:$A,Comparison_CDP1,Capacity!$B:$B,IF($B$30="NEM","*",$B$30),Capacity!$C:$C,$H47)-SUMIFS(Capacity!U:U,Capacity!$A:$A,Comparison_CDP2,Capacity!$B:$B,IF($B$30="NEM","*",$B$30),Capacity!$C:$C,$H47)</f>
        <v>0</v>
      </c>
      <c r="Z47" s="5">
        <f>SUMIFS(Capacity!V:V,Capacity!$A:$A,Comparison_CDP1,Capacity!$B:$B,IF($B$30="NEM","*",$B$30),Capacity!$C:$C,$H47)-SUMIFS(Capacity!V:V,Capacity!$A:$A,Comparison_CDP2,Capacity!$B:$B,IF($B$30="NEM","*",$B$30),Capacity!$C:$C,$H47)</f>
        <v>0</v>
      </c>
      <c r="AA47" s="5">
        <f>SUMIFS(Capacity!W:W,Capacity!$A:$A,Comparison_CDP1,Capacity!$B:$B,IF($B$30="NEM","*",$B$30),Capacity!$C:$C,$H47)-SUMIFS(Capacity!W:W,Capacity!$A:$A,Comparison_CDP2,Capacity!$B:$B,IF($B$30="NEM","*",$B$30),Capacity!$C:$C,$H47)</f>
        <v>0</v>
      </c>
      <c r="AB47" s="5">
        <f>SUMIFS(Capacity!X:X,Capacity!$A:$A,Comparison_CDP1,Capacity!$B:$B,IF($B$30="NEM","*",$B$30),Capacity!$C:$C,$H47)-SUMIFS(Capacity!X:X,Capacity!$A:$A,Comparison_CDP2,Capacity!$B:$B,IF($B$30="NEM","*",$B$30),Capacity!$C:$C,$H47)</f>
        <v>0</v>
      </c>
      <c r="AC47" s="5">
        <f>SUMIFS(Capacity!Y:Y,Capacity!$A:$A,Comparison_CDP1,Capacity!$B:$B,IF($B$30="NEM","*",$B$30),Capacity!$C:$C,$H47)-SUMIFS(Capacity!Y:Y,Capacity!$A:$A,Comparison_CDP2,Capacity!$B:$B,IF($B$30="NEM","*",$B$30),Capacity!$C:$C,$H47)</f>
        <v>0</v>
      </c>
      <c r="AD47" s="5">
        <f>SUMIFS(Capacity!Z:Z,Capacity!$A:$A,Comparison_CDP1,Capacity!$B:$B,IF($B$30="NEM","*",$B$30),Capacity!$C:$C,$H47)-SUMIFS(Capacity!Z:Z,Capacity!$A:$A,Comparison_CDP2,Capacity!$B:$B,IF($B$30="NEM","*",$B$30),Capacity!$C:$C,$H47)</f>
        <v>0</v>
      </c>
      <c r="AE47" s="5">
        <f>SUMIFS(Capacity!AA:AA,Capacity!$A:$A,Comparison_CDP1,Capacity!$B:$B,IF($B$30="NEM","*",$B$30),Capacity!$C:$C,$H47)-SUMIFS(Capacity!AA:AA,Capacity!$A:$A,Comparison_CDP2,Capacity!$B:$B,IF($B$30="NEM","*",$B$30),Capacity!$C:$C,$H47)</f>
        <v>0</v>
      </c>
      <c r="AF47" s="5">
        <f>SUMIFS(Capacity!AB:AB,Capacity!$A:$A,Comparison_CDP1,Capacity!$B:$B,IF($B$30="NEM","*",$B$30),Capacity!$C:$C,$H47)-SUMIFS(Capacity!AB:AB,Capacity!$A:$A,Comparison_CDP2,Capacity!$B:$B,IF($B$30="NEM","*",$B$30),Capacity!$C:$C,$H47)</f>
        <v>0</v>
      </c>
      <c r="AG47" s="5">
        <f>SUMIFS(Capacity!AC:AC,Capacity!$A:$A,Comparison_CDP1,Capacity!$B:$B,IF($B$30="NEM","*",$B$30),Capacity!$C:$C,$H47)-SUMIFS(Capacity!AC:AC,Capacity!$A:$A,Comparison_CDP2,Capacity!$B:$B,IF($B$30="NEM","*",$B$30),Capacity!$C:$C,$H47)</f>
        <v>0</v>
      </c>
      <c r="AH47" s="5">
        <f>SUMIFS(Capacity!AD:AD,Capacity!$A:$A,Comparison_CDP1,Capacity!$B:$B,IF($B$30="NEM","*",$B$30),Capacity!$C:$C,$H47)-SUMIFS(Capacity!AD:AD,Capacity!$A:$A,Comparison_CDP2,Capacity!$B:$B,IF($B$30="NEM","*",$B$30),Capacity!$C:$C,$H47)</f>
        <v>0</v>
      </c>
      <c r="AI47" s="5">
        <f>SUMIFS(Capacity!AE:AE,Capacity!$A:$A,Comparison_CDP1,Capacity!$B:$B,IF($B$30="NEM","*",$B$30),Capacity!$C:$C,$H47)-SUMIFS(Capacity!AE:AE,Capacity!$A:$A,Comparison_CDP2,Capacity!$B:$B,IF($B$30="NEM","*",$B$30),Capacity!$C:$C,$H47)</f>
        <v>0</v>
      </c>
      <c r="AJ47" s="5">
        <f>SUMIFS(Capacity!AF:AF,Capacity!$A:$A,Comparison_CDP1,Capacity!$B:$B,IF($B$30="NEM","*",$B$30),Capacity!$C:$C,$H47)-SUMIFS(Capacity!AF:AF,Capacity!$A:$A,Comparison_CDP2,Capacity!$B:$B,IF($B$30="NEM","*",$B$30),Capacity!$C:$C,$H47)</f>
        <v>0</v>
      </c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</row>
    <row r="48" spans="8:60" ht="15" customHeight="1">
      <c r="H48" s="25" t="s">
        <v>145</v>
      </c>
      <c r="I48" s="5">
        <f t="shared" ref="I48:AJ48" si="2">SUM(I33:I41,I43,I50)</f>
        <v>4.5590000127049279E-5</v>
      </c>
      <c r="J48" s="5">
        <f t="shared" si="2"/>
        <v>4.697000008491159E-5</v>
      </c>
      <c r="K48" s="5">
        <f t="shared" si="2"/>
        <v>0.85493958000051862</v>
      </c>
      <c r="L48" s="5">
        <f t="shared" si="2"/>
        <v>0.85494644000118569</v>
      </c>
      <c r="M48" s="5">
        <f t="shared" si="2"/>
        <v>-285.66610499999933</v>
      </c>
      <c r="N48" s="5">
        <f t="shared" si="2"/>
        <v>-645.60197066000001</v>
      </c>
      <c r="O48" s="5">
        <f t="shared" si="2"/>
        <v>-356.68092244000127</v>
      </c>
      <c r="P48" s="5">
        <f t="shared" si="2"/>
        <v>-570.23689246000049</v>
      </c>
      <c r="Q48" s="5">
        <f t="shared" si="2"/>
        <v>-566.94614623000052</v>
      </c>
      <c r="R48" s="5">
        <f t="shared" si="2"/>
        <v>-522.72319027000231</v>
      </c>
      <c r="S48" s="5">
        <f t="shared" si="2"/>
        <v>-1060.3830468999986</v>
      </c>
      <c r="T48" s="5">
        <f t="shared" si="2"/>
        <v>-1073.7325379200011</v>
      </c>
      <c r="U48" s="5">
        <f t="shared" si="2"/>
        <v>-2301.9526829599981</v>
      </c>
      <c r="V48" s="5">
        <f t="shared" si="2"/>
        <v>-3712.4379955000004</v>
      </c>
      <c r="W48" s="5">
        <f t="shared" si="2"/>
        <v>-4720.0930324599994</v>
      </c>
      <c r="X48" s="5">
        <f t="shared" si="2"/>
        <v>-4398.4645142800036</v>
      </c>
      <c r="Y48" s="5">
        <f t="shared" si="2"/>
        <v>-4739.6016531700016</v>
      </c>
      <c r="Z48" s="5">
        <f t="shared" si="2"/>
        <v>-3963.1543799900028</v>
      </c>
      <c r="AA48" s="5">
        <f t="shared" si="2"/>
        <v>-7644.1543800300024</v>
      </c>
      <c r="AB48" s="5">
        <f t="shared" si="2"/>
        <v>-7226.8968895600046</v>
      </c>
      <c r="AC48" s="5">
        <f t="shared" si="2"/>
        <v>-4505.0408647500008</v>
      </c>
      <c r="AD48" s="5">
        <f t="shared" si="2"/>
        <v>-4060.0581494499984</v>
      </c>
      <c r="AE48" s="5">
        <f t="shared" si="2"/>
        <v>-5903.1406363300011</v>
      </c>
      <c r="AF48" s="5">
        <f t="shared" si="2"/>
        <v>-8220.1117517399998</v>
      </c>
      <c r="AG48" s="5">
        <f t="shared" si="2"/>
        <v>-7200.6877991199963</v>
      </c>
      <c r="AH48" s="5">
        <f t="shared" si="2"/>
        <v>-9550.4787154099977</v>
      </c>
      <c r="AI48" s="5">
        <f t="shared" si="2"/>
        <v>-8700.2271265199979</v>
      </c>
      <c r="AJ48" s="5">
        <f t="shared" si="2"/>
        <v>-5663.023777260003</v>
      </c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</row>
    <row r="49" spans="1:60" ht="15" customHeight="1">
      <c r="AD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</row>
    <row r="50" spans="1:60" ht="15" customHeight="1">
      <c r="H50" s="9" t="s">
        <v>146</v>
      </c>
      <c r="I50" s="5">
        <f>SUMIFS(Capacity!E:E,Capacity!$A:$A,Comparison_CDP1,Capacity!$B:$B,IF($B$30="NEM","*",$B$30),Capacity!$C:$C,$H50)-SUMIFS(Capacity!E:E,Capacity!$A:$A,Comparison_CDP2,Capacity!$B:$B,IF($B$30="NEM","*",$B$30),Capacity!$C:$C,$H50)</f>
        <v>0</v>
      </c>
      <c r="J50" s="5">
        <f>SUMIFS(Capacity!F:F,Capacity!$A:$A,Comparison_CDP1,Capacity!$B:$B,IF($B$30="NEM","*",$B$30),Capacity!$C:$C,$H50)-SUMIFS(Capacity!F:F,Capacity!$A:$A,Comparison_CDP2,Capacity!$B:$B,IF($B$30="NEM","*",$B$30),Capacity!$C:$C,$H50)</f>
        <v>0</v>
      </c>
      <c r="K50" s="5">
        <f>SUMIFS(Capacity!G:G,Capacity!$A:$A,Comparison_CDP1,Capacity!$B:$B,IF($B$30="NEM","*",$B$30),Capacity!$C:$C,$H50)-SUMIFS(Capacity!G:G,Capacity!$A:$A,Comparison_CDP2,Capacity!$B:$B,IF($B$30="NEM","*",$B$30),Capacity!$C:$C,$H50)</f>
        <v>0</v>
      </c>
      <c r="L50" s="5">
        <f>SUMIFS(Capacity!H:H,Capacity!$A:$A,Comparison_CDP1,Capacity!$B:$B,IF($B$30="NEM","*",$B$30),Capacity!$C:$C,$H50)-SUMIFS(Capacity!H:H,Capacity!$A:$A,Comparison_CDP2,Capacity!$B:$B,IF($B$30="NEM","*",$B$30),Capacity!$C:$C,$H50)</f>
        <v>0</v>
      </c>
      <c r="M50" s="5">
        <f>SUMIFS(Capacity!I:I,Capacity!$A:$A,Comparison_CDP1,Capacity!$B:$B,IF($B$30="NEM","*",$B$30),Capacity!$C:$C,$H50)-SUMIFS(Capacity!I:I,Capacity!$A:$A,Comparison_CDP2,Capacity!$B:$B,IF($B$30="NEM","*",$B$30),Capacity!$C:$C,$H50)</f>
        <v>0</v>
      </c>
      <c r="N50" s="5">
        <f>SUMIFS(Capacity!J:J,Capacity!$A:$A,Comparison_CDP1,Capacity!$B:$B,IF($B$30="NEM","*",$B$30),Capacity!$C:$C,$H50)-SUMIFS(Capacity!J:J,Capacity!$A:$A,Comparison_CDP2,Capacity!$B:$B,IF($B$30="NEM","*",$B$30),Capacity!$C:$C,$H50)</f>
        <v>0</v>
      </c>
      <c r="O50" s="5">
        <f>SUMIFS(Capacity!K:K,Capacity!$A:$A,Comparison_CDP1,Capacity!$B:$B,IF($B$30="NEM","*",$B$30),Capacity!$C:$C,$H50)-SUMIFS(Capacity!K:K,Capacity!$A:$A,Comparison_CDP2,Capacity!$B:$B,IF($B$30="NEM","*",$B$30),Capacity!$C:$C,$H50)</f>
        <v>0</v>
      </c>
      <c r="P50" s="5">
        <f>SUMIFS(Capacity!L:L,Capacity!$A:$A,Comparison_CDP1,Capacity!$B:$B,IF($B$30="NEM","*",$B$30),Capacity!$C:$C,$H50)-SUMIFS(Capacity!L:L,Capacity!$A:$A,Comparison_CDP2,Capacity!$B:$B,IF($B$30="NEM","*",$B$30),Capacity!$C:$C,$H50)</f>
        <v>0</v>
      </c>
      <c r="Q50" s="5">
        <f>SUMIFS(Capacity!M:M,Capacity!$A:$A,Comparison_CDP1,Capacity!$B:$B,IF($B$30="NEM","*",$B$30),Capacity!$C:$C,$H50)-SUMIFS(Capacity!M:M,Capacity!$A:$A,Comparison_CDP2,Capacity!$B:$B,IF($B$30="NEM","*",$B$30),Capacity!$C:$C,$H50)</f>
        <v>0</v>
      </c>
      <c r="R50" s="5">
        <f>SUMIFS(Capacity!N:N,Capacity!$A:$A,Comparison_CDP1,Capacity!$B:$B,IF($B$30="NEM","*",$B$30),Capacity!$C:$C,$H50)-SUMIFS(Capacity!N:N,Capacity!$A:$A,Comparison_CDP2,Capacity!$B:$B,IF($B$30="NEM","*",$B$30),Capacity!$C:$C,$H50)</f>
        <v>0</v>
      </c>
      <c r="S50" s="5">
        <f>SUMIFS(Capacity!O:O,Capacity!$A:$A,Comparison_CDP1,Capacity!$B:$B,IF($B$30="NEM","*",$B$30),Capacity!$C:$C,$H50)-SUMIFS(Capacity!O:O,Capacity!$A:$A,Comparison_CDP2,Capacity!$B:$B,IF($B$30="NEM","*",$B$30),Capacity!$C:$C,$H50)</f>
        <v>0</v>
      </c>
      <c r="T50" s="5">
        <f>SUMIFS(Capacity!P:P,Capacity!$A:$A,Comparison_CDP1,Capacity!$B:$B,IF($B$30="NEM","*",$B$30),Capacity!$C:$C,$H50)-SUMIFS(Capacity!P:P,Capacity!$A:$A,Comparison_CDP2,Capacity!$B:$B,IF($B$30="NEM","*",$B$30),Capacity!$C:$C,$H50)</f>
        <v>0</v>
      </c>
      <c r="U50" s="5">
        <f>SUMIFS(Capacity!Q:Q,Capacity!$A:$A,Comparison_CDP1,Capacity!$B:$B,IF($B$30="NEM","*",$B$30),Capacity!$C:$C,$H50)-SUMIFS(Capacity!Q:Q,Capacity!$A:$A,Comparison_CDP2,Capacity!$B:$B,IF($B$30="NEM","*",$B$30),Capacity!$C:$C,$H50)</f>
        <v>0</v>
      </c>
      <c r="V50" s="5">
        <f>SUMIFS(Capacity!R:R,Capacity!$A:$A,Comparison_CDP1,Capacity!$B:$B,IF($B$30="NEM","*",$B$30),Capacity!$C:$C,$H50)-SUMIFS(Capacity!R:R,Capacity!$A:$A,Comparison_CDP2,Capacity!$B:$B,IF($B$30="NEM","*",$B$30),Capacity!$C:$C,$H50)</f>
        <v>0</v>
      </c>
      <c r="W50" s="5">
        <f>SUMIFS(Capacity!S:S,Capacity!$A:$A,Comparison_CDP1,Capacity!$B:$B,IF($B$30="NEM","*",$B$30),Capacity!$C:$C,$H50)-SUMIFS(Capacity!S:S,Capacity!$A:$A,Comparison_CDP2,Capacity!$B:$B,IF($B$30="NEM","*",$B$30),Capacity!$C:$C,$H50)</f>
        <v>0</v>
      </c>
      <c r="X50" s="5">
        <f>SUMIFS(Capacity!T:T,Capacity!$A:$A,Comparison_CDP1,Capacity!$B:$B,IF($B$30="NEM","*",$B$30),Capacity!$C:$C,$H50)-SUMIFS(Capacity!T:T,Capacity!$A:$A,Comparison_CDP2,Capacity!$B:$B,IF($B$30="NEM","*",$B$30),Capacity!$C:$C,$H50)</f>
        <v>0</v>
      </c>
      <c r="Y50" s="5">
        <f>SUMIFS(Capacity!U:U,Capacity!$A:$A,Comparison_CDP1,Capacity!$B:$B,IF($B$30="NEM","*",$B$30),Capacity!$C:$C,$H50)-SUMIFS(Capacity!U:U,Capacity!$A:$A,Comparison_CDP2,Capacity!$B:$B,IF($B$30="NEM","*",$B$30),Capacity!$C:$C,$H50)</f>
        <v>0</v>
      </c>
      <c r="Z50" s="5">
        <f>SUMIFS(Capacity!V:V,Capacity!$A:$A,Comparison_CDP1,Capacity!$B:$B,IF($B$30="NEM","*",$B$30),Capacity!$C:$C,$H50)-SUMIFS(Capacity!V:V,Capacity!$A:$A,Comparison_CDP2,Capacity!$B:$B,IF($B$30="NEM","*",$B$30),Capacity!$C:$C,$H50)</f>
        <v>0</v>
      </c>
      <c r="AA50" s="5">
        <f>SUMIFS(Capacity!W:W,Capacity!$A:$A,Comparison_CDP1,Capacity!$B:$B,IF($B$30="NEM","*",$B$30),Capacity!$C:$C,$H50)-SUMIFS(Capacity!W:W,Capacity!$A:$A,Comparison_CDP2,Capacity!$B:$B,IF($B$30="NEM","*",$B$30),Capacity!$C:$C,$H50)</f>
        <v>0</v>
      </c>
      <c r="AB50" s="5">
        <f>SUMIFS(Capacity!X:X,Capacity!$A:$A,Comparison_CDP1,Capacity!$B:$B,IF($B$30="NEM","*",$B$30),Capacity!$C:$C,$H50)-SUMIFS(Capacity!X:X,Capacity!$A:$A,Comparison_CDP2,Capacity!$B:$B,IF($B$30="NEM","*",$B$30),Capacity!$C:$C,$H50)</f>
        <v>0</v>
      </c>
      <c r="AC50" s="5">
        <f>SUMIFS(Capacity!Y:Y,Capacity!$A:$A,Comparison_CDP1,Capacity!$B:$B,IF($B$30="NEM","*",$B$30),Capacity!$C:$C,$H50)-SUMIFS(Capacity!Y:Y,Capacity!$A:$A,Comparison_CDP2,Capacity!$B:$B,IF($B$30="NEM","*",$B$30),Capacity!$C:$C,$H50)</f>
        <v>0</v>
      </c>
      <c r="AD50" s="5">
        <f>SUMIFS(Capacity!Z:Z,Capacity!$A:$A,Comparison_CDP1,Capacity!$B:$B,IF($B$30="NEM","*",$B$30),Capacity!$C:$C,$H50)-SUMIFS(Capacity!Z:Z,Capacity!$A:$A,Comparison_CDP2,Capacity!$B:$B,IF($B$30="NEM","*",$B$30),Capacity!$C:$C,$H50)</f>
        <v>0</v>
      </c>
      <c r="AE50" s="5">
        <f>SUMIFS(Capacity!AA:AA,Capacity!$A:$A,Comparison_CDP1,Capacity!$B:$B,IF($B$30="NEM","*",$B$30),Capacity!$C:$C,$H50)-SUMIFS(Capacity!AA:AA,Capacity!$A:$A,Comparison_CDP2,Capacity!$B:$B,IF($B$30="NEM","*",$B$30),Capacity!$C:$C,$H50)</f>
        <v>0</v>
      </c>
      <c r="AF50" s="5">
        <f>SUMIFS(Capacity!AB:AB,Capacity!$A:$A,Comparison_CDP1,Capacity!$B:$B,IF($B$30="NEM","*",$B$30),Capacity!$C:$C,$H50)-SUMIFS(Capacity!AB:AB,Capacity!$A:$A,Comparison_CDP2,Capacity!$B:$B,IF($B$30="NEM","*",$B$30),Capacity!$C:$C,$H50)</f>
        <v>0</v>
      </c>
      <c r="AG50" s="5">
        <f>SUMIFS(Capacity!AC:AC,Capacity!$A:$A,Comparison_CDP1,Capacity!$B:$B,IF($B$30="NEM","*",$B$30),Capacity!$C:$C,$H50)-SUMIFS(Capacity!AC:AC,Capacity!$A:$A,Comparison_CDP2,Capacity!$B:$B,IF($B$30="NEM","*",$B$30),Capacity!$C:$C,$H50)</f>
        <v>0</v>
      </c>
      <c r="AH50" s="5">
        <f>SUMIFS(Capacity!AD:AD,Capacity!$A:$A,Comparison_CDP1,Capacity!$B:$B,IF($B$30="NEM","*",$B$30),Capacity!$C:$C,$H50)-SUMIFS(Capacity!AD:AD,Capacity!$A:$A,Comparison_CDP2,Capacity!$B:$B,IF($B$30="NEM","*",$B$30),Capacity!$C:$C,$H50)</f>
        <v>0</v>
      </c>
      <c r="AI50" s="5">
        <f>SUMIFS(Capacity!AE:AE,Capacity!$A:$A,Comparison_CDP1,Capacity!$B:$B,IF($B$30="NEM","*",$B$30),Capacity!$C:$C,$H50)-SUMIFS(Capacity!AE:AE,Capacity!$A:$A,Comparison_CDP2,Capacity!$B:$B,IF($B$30="NEM","*",$B$30),Capacity!$C:$C,$H50)</f>
        <v>0</v>
      </c>
      <c r="AJ50" s="5">
        <f>SUMIFS(Capacity!AF:AF,Capacity!$A:$A,Comparison_CDP1,Capacity!$B:$B,IF($B$30="NEM","*",$B$30),Capacity!$C:$C,$H50)-SUMIFS(Capacity!AF:AF,Capacity!$A:$A,Comparison_CDP2,Capacity!$B:$B,IF($B$30="NEM","*",$B$30),Capacity!$C:$C,$H50)</f>
        <v>0</v>
      </c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</row>
    <row r="52" spans="1:60" s="51" customFormat="1" ht="24" customHeight="1" thickBot="1">
      <c r="A52" s="49" t="str">
        <f>B53&amp;" difference in generation by year"</f>
        <v>NEM difference in generation by year</v>
      </c>
      <c r="B52" s="47"/>
      <c r="C52" s="47"/>
      <c r="D52" s="47"/>
      <c r="E52" s="47"/>
      <c r="F52" s="47"/>
      <c r="G52" s="47"/>
      <c r="H52" s="47"/>
      <c r="I52" s="50"/>
      <c r="J52" s="47"/>
      <c r="K52" s="47"/>
      <c r="L52" s="47"/>
      <c r="M52" s="47"/>
      <c r="N52" s="47"/>
      <c r="O52" s="47"/>
      <c r="P52" s="47"/>
      <c r="Q52" s="47"/>
      <c r="R52" s="50"/>
      <c r="S52" s="47"/>
      <c r="T52" s="47"/>
      <c r="U52" s="47"/>
      <c r="V52" s="47"/>
      <c r="W52" s="47"/>
      <c r="X52" s="47"/>
      <c r="Y52" s="47"/>
      <c r="Z52" s="47"/>
      <c r="AA52" s="47"/>
      <c r="AB52" s="50"/>
      <c r="AC52" s="47"/>
      <c r="AD52" s="47"/>
    </row>
    <row r="53" spans="1:60" ht="15" customHeight="1" thickTop="1">
      <c r="A53" s="11" t="s">
        <v>127</v>
      </c>
      <c r="B53" s="21" t="s">
        <v>128</v>
      </c>
    </row>
    <row r="55" spans="1:60" ht="15" customHeight="1">
      <c r="H55" s="44" t="s">
        <v>147</v>
      </c>
      <c r="I55" s="8" t="s">
        <v>90</v>
      </c>
      <c r="J55" s="8" t="s">
        <v>91</v>
      </c>
      <c r="K55" s="8" t="s">
        <v>92</v>
      </c>
      <c r="L55" s="8" t="s">
        <v>93</v>
      </c>
      <c r="M55" s="8" t="s">
        <v>94</v>
      </c>
      <c r="N55" s="8" t="s">
        <v>95</v>
      </c>
      <c r="O55" s="8" t="s">
        <v>96</v>
      </c>
      <c r="P55" s="8" t="s">
        <v>97</v>
      </c>
      <c r="Q55" s="8" t="s">
        <v>98</v>
      </c>
      <c r="R55" s="8" t="s">
        <v>99</v>
      </c>
      <c r="S55" s="8" t="s">
        <v>100</v>
      </c>
      <c r="T55" s="8" t="s">
        <v>101</v>
      </c>
      <c r="U55" s="8" t="s">
        <v>102</v>
      </c>
      <c r="V55" s="8" t="s">
        <v>103</v>
      </c>
      <c r="W55" s="8" t="s">
        <v>104</v>
      </c>
      <c r="X55" s="8" t="s">
        <v>105</v>
      </c>
      <c r="Y55" s="8" t="s">
        <v>106</v>
      </c>
      <c r="Z55" s="8" t="s">
        <v>107</v>
      </c>
      <c r="AA55" s="8" t="s">
        <v>108</v>
      </c>
      <c r="AB55" s="8" t="s">
        <v>109</v>
      </c>
      <c r="AC55" s="8" t="s">
        <v>110</v>
      </c>
      <c r="AD55" s="8" t="s">
        <v>111</v>
      </c>
      <c r="AE55" s="8" t="s">
        <v>112</v>
      </c>
      <c r="AF55" s="8" t="s">
        <v>113</v>
      </c>
      <c r="AG55" s="8" t="s">
        <v>114</v>
      </c>
      <c r="AH55" s="8" t="s">
        <v>115</v>
      </c>
      <c r="AI55" s="8" t="s">
        <v>116</v>
      </c>
      <c r="AJ55" s="8" t="s">
        <v>117</v>
      </c>
    </row>
    <row r="56" spans="1:60" ht="15" customHeight="1">
      <c r="H56" s="9" t="s">
        <v>130</v>
      </c>
      <c r="I56" s="5">
        <f>SUMIFS(Generation!D:D,Generation!$A:$A,Comparison_CDP1,Generation!$B:$B,IF($B$53="NEM","*",$B$53),Generation!$C:$C,$H56)-SUMIFS(Generation!D:D,Generation!$A:$A,Comparison_CDP2,Generation!$B:$B,IF($B$53="NEM","*",$B$53),Generation!$C:$C,$H56)</f>
        <v>-29.726197755633621</v>
      </c>
      <c r="J56" s="5">
        <f>SUMIFS(Generation!E:E,Generation!$A:$A,Comparison_CDP1,Generation!$B:$B,IF($B$53="NEM","*",$B$53),Generation!$C:$C,$H56)-SUMIFS(Generation!E:E,Generation!$A:$A,Comparison_CDP2,Generation!$B:$B,IF($B$53="NEM","*",$B$53),Generation!$C:$C,$H56)</f>
        <v>-361.95529086046736</v>
      </c>
      <c r="K56" s="5">
        <f>SUMIFS(Generation!F:F,Generation!$A:$A,Comparison_CDP1,Generation!$B:$B,IF($B$53="NEM","*",$B$53),Generation!$C:$C,$H56)-SUMIFS(Generation!F:F,Generation!$A:$A,Comparison_CDP2,Generation!$B:$B,IF($B$53="NEM","*",$B$53),Generation!$C:$C,$H56)</f>
        <v>-202.327174111575</v>
      </c>
      <c r="L56" s="5">
        <f>SUMIFS(Generation!G:G,Generation!$A:$A,Comparison_CDP1,Generation!$B:$B,IF($B$53="NEM","*",$B$53),Generation!$C:$C,$H56)-SUMIFS(Generation!G:G,Generation!$A:$A,Comparison_CDP2,Generation!$B:$B,IF($B$53="NEM","*",$B$53),Generation!$C:$C,$H56)</f>
        <v>-146.12061721109785</v>
      </c>
      <c r="M56" s="5">
        <f>SUMIFS(Generation!H:H,Generation!$A:$A,Comparison_CDP1,Generation!$B:$B,IF($B$53="NEM","*",$B$53),Generation!$C:$C,$H56)-SUMIFS(Generation!H:H,Generation!$A:$A,Comparison_CDP2,Generation!$B:$B,IF($B$53="NEM","*",$B$53),Generation!$C:$C,$H56)</f>
        <v>-1169.6416327335755</v>
      </c>
      <c r="N56" s="5">
        <f>SUMIFS(Generation!I:I,Generation!$A:$A,Comparison_CDP1,Generation!$B:$B,IF($B$53="NEM","*",$B$53),Generation!$C:$C,$H56)-SUMIFS(Generation!I:I,Generation!$A:$A,Comparison_CDP2,Generation!$B:$B,IF($B$53="NEM","*",$B$53),Generation!$C:$C,$H56)</f>
        <v>-1323.2808538288882</v>
      </c>
      <c r="O56" s="5">
        <f>SUMIFS(Generation!J:J,Generation!$A:$A,Comparison_CDP1,Generation!$B:$B,IF($B$53="NEM","*",$B$53),Generation!$C:$C,$H56)-SUMIFS(Generation!J:J,Generation!$A:$A,Comparison_CDP2,Generation!$B:$B,IF($B$53="NEM","*",$B$53),Generation!$C:$C,$H56)</f>
        <v>-1850.2363605863284</v>
      </c>
      <c r="P56" s="5">
        <f>SUMIFS(Generation!K:K,Generation!$A:$A,Comparison_CDP1,Generation!$B:$B,IF($B$53="NEM","*",$B$53),Generation!$C:$C,$H56)-SUMIFS(Generation!K:K,Generation!$A:$A,Comparison_CDP2,Generation!$B:$B,IF($B$53="NEM","*",$B$53),Generation!$C:$C,$H56)</f>
        <v>6386.8589075708805</v>
      </c>
      <c r="Q56" s="5">
        <f>SUMIFS(Generation!L:L,Generation!$A:$A,Comparison_CDP1,Generation!$B:$B,IF($B$53="NEM","*",$B$53),Generation!$C:$C,$H56)-SUMIFS(Generation!L:L,Generation!$A:$A,Comparison_CDP2,Generation!$B:$B,IF($B$53="NEM","*",$B$53),Generation!$C:$C,$H56)</f>
        <v>8847.7246436926362</v>
      </c>
      <c r="R56" s="5">
        <f>SUMIFS(Generation!M:M,Generation!$A:$A,Comparison_CDP1,Generation!$B:$B,IF($B$53="NEM","*",$B$53),Generation!$C:$C,$H56)-SUMIFS(Generation!M:M,Generation!$A:$A,Comparison_CDP2,Generation!$B:$B,IF($B$53="NEM","*",$B$53),Generation!$C:$C,$H56)</f>
        <v>8856.3537052095635</v>
      </c>
      <c r="S56" s="5">
        <f>SUMIFS(Generation!N:N,Generation!$A:$A,Comparison_CDP1,Generation!$B:$B,IF($B$53="NEM","*",$B$53),Generation!$C:$C,$H56)-SUMIFS(Generation!N:N,Generation!$A:$A,Comparison_CDP2,Generation!$B:$B,IF($B$53="NEM","*",$B$53),Generation!$C:$C,$H56)</f>
        <v>13750.137803253638</v>
      </c>
      <c r="T56" s="5">
        <f>SUMIFS(Generation!O:O,Generation!$A:$A,Comparison_CDP1,Generation!$B:$B,IF($B$53="NEM","*",$B$53),Generation!$C:$C,$H56)-SUMIFS(Generation!O:O,Generation!$A:$A,Comparison_CDP2,Generation!$B:$B,IF($B$53="NEM","*",$B$53),Generation!$C:$C,$H56)</f>
        <v>13709.617804640628</v>
      </c>
      <c r="U56" s="5">
        <f>SUMIFS(Generation!P:P,Generation!$A:$A,Comparison_CDP1,Generation!$B:$B,IF($B$53="NEM","*",$B$53),Generation!$C:$C,$H56)-SUMIFS(Generation!P:P,Generation!$A:$A,Comparison_CDP2,Generation!$B:$B,IF($B$53="NEM","*",$B$53),Generation!$C:$C,$H56)</f>
        <v>10555.127868130312</v>
      </c>
      <c r="V56" s="5">
        <f>SUMIFS(Generation!Q:Q,Generation!$A:$A,Comparison_CDP1,Generation!$B:$B,IF($B$53="NEM","*",$B$53),Generation!$C:$C,$H56)-SUMIFS(Generation!Q:Q,Generation!$A:$A,Comparison_CDP2,Generation!$B:$B,IF($B$53="NEM","*",$B$53),Generation!$C:$C,$H56)</f>
        <v>11780.733577512954</v>
      </c>
      <c r="W56" s="5">
        <f>SUMIFS(Generation!R:R,Generation!$A:$A,Comparison_CDP1,Generation!$B:$B,IF($B$53="NEM","*",$B$53),Generation!$C:$C,$H56)-SUMIFS(Generation!R:R,Generation!$A:$A,Comparison_CDP2,Generation!$B:$B,IF($B$53="NEM","*",$B$53),Generation!$C:$C,$H56)</f>
        <v>9634.2525094092925</v>
      </c>
      <c r="X56" s="5">
        <f>SUMIFS(Generation!S:S,Generation!$A:$A,Comparison_CDP1,Generation!$B:$B,IF($B$53="NEM","*",$B$53),Generation!$C:$C,$H56)-SUMIFS(Generation!S:S,Generation!$A:$A,Comparison_CDP2,Generation!$B:$B,IF($B$53="NEM","*",$B$53),Generation!$C:$C,$H56)</f>
        <v>10354.22819871984</v>
      </c>
      <c r="Y56" s="5">
        <f>SUMIFS(Generation!T:T,Generation!$A:$A,Comparison_CDP1,Generation!$B:$B,IF($B$53="NEM","*",$B$53),Generation!$C:$C,$H56)-SUMIFS(Generation!T:T,Generation!$A:$A,Comparison_CDP2,Generation!$B:$B,IF($B$53="NEM","*",$B$53),Generation!$C:$C,$H56)</f>
        <v>10791.232751374468</v>
      </c>
      <c r="Z56" s="5">
        <f>SUMIFS(Generation!U:U,Generation!$A:$A,Comparison_CDP1,Generation!$B:$B,IF($B$53="NEM","*",$B$53),Generation!$C:$C,$H56)-SUMIFS(Generation!U:U,Generation!$A:$A,Comparison_CDP2,Generation!$B:$B,IF($B$53="NEM","*",$B$53),Generation!$C:$C,$H56)</f>
        <v>12589.68795583519</v>
      </c>
      <c r="AA56" s="5">
        <f>SUMIFS(Generation!V:V,Generation!$A:$A,Comparison_CDP1,Generation!$B:$B,IF($B$53="NEM","*",$B$53),Generation!$C:$C,$H56)-SUMIFS(Generation!V:V,Generation!$A:$A,Comparison_CDP2,Generation!$B:$B,IF($B$53="NEM","*",$B$53),Generation!$C:$C,$H56)</f>
        <v>12431.782891735382</v>
      </c>
      <c r="AB56" s="5">
        <f>SUMIFS(Generation!W:W,Generation!$A:$A,Comparison_CDP1,Generation!$B:$B,IF($B$53="NEM","*",$B$53),Generation!$C:$C,$H56)-SUMIFS(Generation!W:W,Generation!$A:$A,Comparison_CDP2,Generation!$B:$B,IF($B$53="NEM","*",$B$53),Generation!$C:$C,$H56)</f>
        <v>8729.7661831408259</v>
      </c>
      <c r="AC56" s="5">
        <f>SUMIFS(Generation!X:X,Generation!$A:$A,Comparison_CDP1,Generation!$B:$B,IF($B$53="NEM","*",$B$53),Generation!$C:$C,$H56)-SUMIFS(Generation!X:X,Generation!$A:$A,Comparison_CDP2,Generation!$B:$B,IF($B$53="NEM","*",$B$53),Generation!$C:$C,$H56)</f>
        <v>8678.4738901561541</v>
      </c>
      <c r="AD56" s="5">
        <f>SUMIFS(Generation!Y:Y,Generation!$A:$A,Comparison_CDP1,Generation!$B:$B,IF($B$53="NEM","*",$B$53),Generation!$C:$C,$H56)-SUMIFS(Generation!Y:Y,Generation!$A:$A,Comparison_CDP2,Generation!$B:$B,IF($B$53="NEM","*",$B$53),Generation!$C:$C,$H56)</f>
        <v>6659.4709012958065</v>
      </c>
      <c r="AE56" s="5">
        <f>SUMIFS(Generation!Z:Z,Generation!$A:$A,Comparison_CDP1,Generation!$B:$B,IF($B$53="NEM","*",$B$53),Generation!$C:$C,$H56)-SUMIFS(Generation!Z:Z,Generation!$A:$A,Comparison_CDP2,Generation!$B:$B,IF($B$53="NEM","*",$B$53),Generation!$C:$C,$H56)</f>
        <v>4940.2169558926289</v>
      </c>
      <c r="AF56" s="5">
        <f>SUMIFS(Generation!AA:AA,Generation!$A:$A,Comparison_CDP1,Generation!$B:$B,IF($B$53="NEM","*",$B$53),Generation!$C:$C,$H56)-SUMIFS(Generation!AA:AA,Generation!$A:$A,Comparison_CDP2,Generation!$B:$B,IF($B$53="NEM","*",$B$53),Generation!$C:$C,$H56)</f>
        <v>3131.2327104740543</v>
      </c>
      <c r="AG56" s="5">
        <f>SUMIFS(Generation!AB:AB,Generation!$A:$A,Comparison_CDP1,Generation!$B:$B,IF($B$53="NEM","*",$B$53),Generation!$C:$C,$H56)-SUMIFS(Generation!AB:AB,Generation!$A:$A,Comparison_CDP2,Generation!$B:$B,IF($B$53="NEM","*",$B$53),Generation!$C:$C,$H56)</f>
        <v>2598.2561449858022</v>
      </c>
      <c r="AH56" s="5">
        <f>SUMIFS(Generation!AC:AC,Generation!$A:$A,Comparison_CDP1,Generation!$B:$B,IF($B$53="NEM","*",$B$53),Generation!$C:$C,$H56)-SUMIFS(Generation!AC:AC,Generation!$A:$A,Comparison_CDP2,Generation!$B:$B,IF($B$53="NEM","*",$B$53),Generation!$C:$C,$H56)</f>
        <v>6691.7024909341135</v>
      </c>
      <c r="AI56" s="5">
        <f>SUMIFS(Generation!AD:AD,Generation!$A:$A,Comparison_CDP1,Generation!$B:$B,IF($B$53="NEM","*",$B$53),Generation!$C:$C,$H56)-SUMIFS(Generation!AD:AD,Generation!$A:$A,Comparison_CDP2,Generation!$B:$B,IF($B$53="NEM","*",$B$53),Generation!$C:$C,$H56)</f>
        <v>9451.1968544780684</v>
      </c>
      <c r="AJ56" s="5">
        <f>SUMIFS(Generation!AE:AE,Generation!$A:$A,Comparison_CDP1,Generation!$B:$B,IF($B$53="NEM","*",$B$53),Generation!$C:$C,$H56)-SUMIFS(Generation!AE:AE,Generation!$A:$A,Comparison_CDP2,Generation!$B:$B,IF($B$53="NEM","*",$B$53),Generation!$C:$C,$H56)</f>
        <v>9168.1313220393822</v>
      </c>
    </row>
    <row r="57" spans="1:60" ht="15" customHeight="1">
      <c r="H57" s="9" t="s">
        <v>131</v>
      </c>
      <c r="I57" s="5">
        <f>SUMIFS(Generation!D:D,Generation!$A:$A,Comparison_CDP1,Generation!$B:$B,IF($B$53="NEM","*",$B$53),Generation!$C:$C,$H57)-SUMIFS(Generation!D:D,Generation!$A:$A,Comparison_CDP2,Generation!$B:$B,IF($B$53="NEM","*",$B$53),Generation!$C:$C,$H57)</f>
        <v>-1.689046353501908</v>
      </c>
      <c r="J57" s="5">
        <f>SUMIFS(Generation!E:E,Generation!$A:$A,Comparison_CDP1,Generation!$B:$B,IF($B$53="NEM","*",$B$53),Generation!$C:$C,$H57)-SUMIFS(Generation!E:E,Generation!$A:$A,Comparison_CDP2,Generation!$B:$B,IF($B$53="NEM","*",$B$53),Generation!$C:$C,$H57)</f>
        <v>-5.0303382407983008</v>
      </c>
      <c r="K57" s="5">
        <f>SUMIFS(Generation!F:F,Generation!$A:$A,Comparison_CDP1,Generation!$B:$B,IF($B$53="NEM","*",$B$53),Generation!$C:$C,$H57)-SUMIFS(Generation!F:F,Generation!$A:$A,Comparison_CDP2,Generation!$B:$B,IF($B$53="NEM","*",$B$53),Generation!$C:$C,$H57)</f>
        <v>-23.878383223964192</v>
      </c>
      <c r="L57" s="5">
        <f>SUMIFS(Generation!G:G,Generation!$A:$A,Comparison_CDP1,Generation!$B:$B,IF($B$53="NEM","*",$B$53),Generation!$C:$C,$H57)-SUMIFS(Generation!G:G,Generation!$A:$A,Comparison_CDP2,Generation!$B:$B,IF($B$53="NEM","*",$B$53),Generation!$C:$C,$H57)</f>
        <v>46.682379650686926</v>
      </c>
      <c r="M57" s="5">
        <f>SUMIFS(Generation!H:H,Generation!$A:$A,Comparison_CDP1,Generation!$B:$B,IF($B$53="NEM","*",$B$53),Generation!$C:$C,$H57)-SUMIFS(Generation!H:H,Generation!$A:$A,Comparison_CDP2,Generation!$B:$B,IF($B$53="NEM","*",$B$53),Generation!$C:$C,$H57)</f>
        <v>-86.572619570248207</v>
      </c>
      <c r="N57" s="5">
        <f>SUMIFS(Generation!I:I,Generation!$A:$A,Comparison_CDP1,Generation!$B:$B,IF($B$53="NEM","*",$B$53),Generation!$C:$C,$H57)-SUMIFS(Generation!I:I,Generation!$A:$A,Comparison_CDP2,Generation!$B:$B,IF($B$53="NEM","*",$B$53),Generation!$C:$C,$H57)</f>
        <v>-123.95504664531109</v>
      </c>
      <c r="O57" s="5">
        <f>SUMIFS(Generation!J:J,Generation!$A:$A,Comparison_CDP1,Generation!$B:$B,IF($B$53="NEM","*",$B$53),Generation!$C:$C,$H57)-SUMIFS(Generation!J:J,Generation!$A:$A,Comparison_CDP2,Generation!$B:$B,IF($B$53="NEM","*",$B$53),Generation!$C:$C,$H57)</f>
        <v>317.73235804814976</v>
      </c>
      <c r="P57" s="5">
        <f>SUMIFS(Generation!K:K,Generation!$A:$A,Comparison_CDP1,Generation!$B:$B,IF($B$53="NEM","*",$B$53),Generation!$C:$C,$H57)-SUMIFS(Generation!K:K,Generation!$A:$A,Comparison_CDP2,Generation!$B:$B,IF($B$53="NEM","*",$B$53),Generation!$C:$C,$H57)</f>
        <v>4882.4073026262104</v>
      </c>
      <c r="Q57" s="5">
        <f>SUMIFS(Generation!L:L,Generation!$A:$A,Comparison_CDP1,Generation!$B:$B,IF($B$53="NEM","*",$B$53),Generation!$C:$C,$H57)-SUMIFS(Generation!L:L,Generation!$A:$A,Comparison_CDP2,Generation!$B:$B,IF($B$53="NEM","*",$B$53),Generation!$C:$C,$H57)</f>
        <v>4963.6713726024318</v>
      </c>
      <c r="R57" s="5">
        <f>SUMIFS(Generation!M:M,Generation!$A:$A,Comparison_CDP1,Generation!$B:$B,IF($B$53="NEM","*",$B$53),Generation!$C:$C,$H57)-SUMIFS(Generation!M:M,Generation!$A:$A,Comparison_CDP2,Generation!$B:$B,IF($B$53="NEM","*",$B$53),Generation!$C:$C,$H57)</f>
        <v>5259.3105453448479</v>
      </c>
      <c r="S57" s="5">
        <f>SUMIFS(Generation!N:N,Generation!$A:$A,Comparison_CDP1,Generation!$B:$B,IF($B$53="NEM","*",$B$53),Generation!$C:$C,$H57)-SUMIFS(Generation!N:N,Generation!$A:$A,Comparison_CDP2,Generation!$B:$B,IF($B$53="NEM","*",$B$53),Generation!$C:$C,$H57)</f>
        <v>5649.9889247810479</v>
      </c>
      <c r="T57" s="5">
        <f>SUMIFS(Generation!O:O,Generation!$A:$A,Comparison_CDP1,Generation!$B:$B,IF($B$53="NEM","*",$B$53),Generation!$C:$C,$H57)-SUMIFS(Generation!O:O,Generation!$A:$A,Comparison_CDP2,Generation!$B:$B,IF($B$53="NEM","*",$B$53),Generation!$C:$C,$H57)</f>
        <v>4934.144018596151</v>
      </c>
      <c r="U57" s="5">
        <f>SUMIFS(Generation!P:P,Generation!$A:$A,Comparison_CDP1,Generation!$B:$B,IF($B$53="NEM","*",$B$53),Generation!$C:$C,$H57)-SUMIFS(Generation!P:P,Generation!$A:$A,Comparison_CDP2,Generation!$B:$B,IF($B$53="NEM","*",$B$53),Generation!$C:$C,$H57)</f>
        <v>4751.6196151632084</v>
      </c>
      <c r="V57" s="5">
        <f>SUMIFS(Generation!Q:Q,Generation!$A:$A,Comparison_CDP1,Generation!$B:$B,IF($B$53="NEM","*",$B$53),Generation!$C:$C,$H57)-SUMIFS(Generation!Q:Q,Generation!$A:$A,Comparison_CDP2,Generation!$B:$B,IF($B$53="NEM","*",$B$53),Generation!$C:$C,$H57)</f>
        <v>4915.2286679492718</v>
      </c>
      <c r="W57" s="5">
        <f>SUMIFS(Generation!R:R,Generation!$A:$A,Comparison_CDP1,Generation!$B:$B,IF($B$53="NEM","*",$B$53),Generation!$C:$C,$H57)-SUMIFS(Generation!R:R,Generation!$A:$A,Comparison_CDP2,Generation!$B:$B,IF($B$53="NEM","*",$B$53),Generation!$C:$C,$H57)</f>
        <v>4293.5482465160294</v>
      </c>
      <c r="X57" s="5">
        <f>SUMIFS(Generation!S:S,Generation!$A:$A,Comparison_CDP1,Generation!$B:$B,IF($B$53="NEM","*",$B$53),Generation!$C:$C,$H57)-SUMIFS(Generation!S:S,Generation!$A:$A,Comparison_CDP2,Generation!$B:$B,IF($B$53="NEM","*",$B$53),Generation!$C:$C,$H57)</f>
        <v>3595.2776847765108</v>
      </c>
      <c r="Y57" s="5">
        <f>SUMIFS(Generation!T:T,Generation!$A:$A,Comparison_CDP1,Generation!$B:$B,IF($B$53="NEM","*",$B$53),Generation!$C:$C,$H57)-SUMIFS(Generation!T:T,Generation!$A:$A,Comparison_CDP2,Generation!$B:$B,IF($B$53="NEM","*",$B$53),Generation!$C:$C,$H57)</f>
        <v>3326.9422146885299</v>
      </c>
      <c r="Z57" s="5">
        <f>SUMIFS(Generation!U:U,Generation!$A:$A,Comparison_CDP1,Generation!$B:$B,IF($B$53="NEM","*",$B$53),Generation!$C:$C,$H57)-SUMIFS(Generation!U:U,Generation!$A:$A,Comparison_CDP2,Generation!$B:$B,IF($B$53="NEM","*",$B$53),Generation!$C:$C,$H57)</f>
        <v>3025.9898039186482</v>
      </c>
      <c r="AA57" s="5">
        <f>SUMIFS(Generation!V:V,Generation!$A:$A,Comparison_CDP1,Generation!$B:$B,IF($B$53="NEM","*",$B$53),Generation!$C:$C,$H57)-SUMIFS(Generation!V:V,Generation!$A:$A,Comparison_CDP2,Generation!$B:$B,IF($B$53="NEM","*",$B$53),Generation!$C:$C,$H57)</f>
        <v>2768.2237069479415</v>
      </c>
      <c r="AB57" s="5">
        <f>SUMIFS(Generation!W:W,Generation!$A:$A,Comparison_CDP1,Generation!$B:$B,IF($B$53="NEM","*",$B$53),Generation!$C:$C,$H57)-SUMIFS(Generation!W:W,Generation!$A:$A,Comparison_CDP2,Generation!$B:$B,IF($B$53="NEM","*",$B$53),Generation!$C:$C,$H57)</f>
        <v>6564.7761654326023</v>
      </c>
      <c r="AC57" s="5">
        <f>SUMIFS(Generation!X:X,Generation!$A:$A,Comparison_CDP1,Generation!$B:$B,IF($B$53="NEM","*",$B$53),Generation!$C:$C,$H57)-SUMIFS(Generation!X:X,Generation!$A:$A,Comparison_CDP2,Generation!$B:$B,IF($B$53="NEM","*",$B$53),Generation!$C:$C,$H57)</f>
        <v>-4723.4840414514192</v>
      </c>
      <c r="AD57" s="5">
        <f>SUMIFS(Generation!Y:Y,Generation!$A:$A,Comparison_CDP1,Generation!$B:$B,IF($B$53="NEM","*",$B$53),Generation!$C:$C,$H57)-SUMIFS(Generation!Y:Y,Generation!$A:$A,Comparison_CDP2,Generation!$B:$B,IF($B$53="NEM","*",$B$53),Generation!$C:$C,$H57)</f>
        <v>-1210.5736697355005</v>
      </c>
      <c r="AE57" s="5">
        <f>SUMIFS(Generation!Z:Z,Generation!$A:$A,Comparison_CDP1,Generation!$B:$B,IF($B$53="NEM","*",$B$53),Generation!$C:$C,$H57)-SUMIFS(Generation!Z:Z,Generation!$A:$A,Comparison_CDP2,Generation!$B:$B,IF($B$53="NEM","*",$B$53),Generation!$C:$C,$H57)</f>
        <v>-1084.7132758319913</v>
      </c>
      <c r="AF57" s="5">
        <f>SUMIFS(Generation!AA:AA,Generation!$A:$A,Comparison_CDP1,Generation!$B:$B,IF($B$53="NEM","*",$B$53),Generation!$C:$C,$H57)-SUMIFS(Generation!AA:AA,Generation!$A:$A,Comparison_CDP2,Generation!$B:$B,IF($B$53="NEM","*",$B$53),Generation!$C:$C,$H57)</f>
        <v>-1443.408514668301</v>
      </c>
      <c r="AG57" s="5">
        <f>SUMIFS(Generation!AB:AB,Generation!$A:$A,Comparison_CDP1,Generation!$B:$B,IF($B$53="NEM","*",$B$53),Generation!$C:$C,$H57)-SUMIFS(Generation!AB:AB,Generation!$A:$A,Comparison_CDP2,Generation!$B:$B,IF($B$53="NEM","*",$B$53),Generation!$C:$C,$H57)</f>
        <v>0</v>
      </c>
      <c r="AH57" s="5">
        <f>SUMIFS(Generation!AC:AC,Generation!$A:$A,Comparison_CDP1,Generation!$B:$B,IF($B$53="NEM","*",$B$53),Generation!$C:$C,$H57)-SUMIFS(Generation!AC:AC,Generation!$A:$A,Comparison_CDP2,Generation!$B:$B,IF($B$53="NEM","*",$B$53),Generation!$C:$C,$H57)</f>
        <v>0</v>
      </c>
      <c r="AI57" s="5">
        <f>SUMIFS(Generation!AD:AD,Generation!$A:$A,Comparison_CDP1,Generation!$B:$B,IF($B$53="NEM","*",$B$53),Generation!$C:$C,$H57)-SUMIFS(Generation!AD:AD,Generation!$A:$A,Comparison_CDP2,Generation!$B:$B,IF($B$53="NEM","*",$B$53),Generation!$C:$C,$H57)</f>
        <v>0</v>
      </c>
      <c r="AJ57" s="5">
        <f>SUMIFS(Generation!AE:AE,Generation!$A:$A,Comparison_CDP1,Generation!$B:$B,IF($B$53="NEM","*",$B$53),Generation!$C:$C,$H57)-SUMIFS(Generation!AE:AE,Generation!$A:$A,Comparison_CDP2,Generation!$B:$B,IF($B$53="NEM","*",$B$53),Generation!$C:$C,$H57)</f>
        <v>0</v>
      </c>
    </row>
    <row r="58" spans="1:60" ht="15" customHeight="1">
      <c r="H58" s="9" t="s">
        <v>132</v>
      </c>
      <c r="I58" s="5">
        <f>SUMIFS(Generation!D:D,Generation!$A:$A,Comparison_CDP1,Generation!$B:$B,IF($B$53="NEM","*",$B$53),Generation!$C:$C,$H58)-SUMIFS(Generation!D:D,Generation!$A:$A,Comparison_CDP2,Generation!$B:$B,IF($B$53="NEM","*",$B$53),Generation!$C:$C,$H58)</f>
        <v>9.5864403874657E-5</v>
      </c>
      <c r="J58" s="5">
        <f>SUMIFS(Generation!E:E,Generation!$A:$A,Comparison_CDP1,Generation!$B:$B,IF($B$53="NEM","*",$B$53),Generation!$C:$C,$H58)-SUMIFS(Generation!E:E,Generation!$A:$A,Comparison_CDP2,Generation!$B:$B,IF($B$53="NEM","*",$B$53),Generation!$C:$C,$H58)</f>
        <v>8.7323672014463227E-3</v>
      </c>
      <c r="K58" s="5">
        <f>SUMIFS(Generation!F:F,Generation!$A:$A,Comparison_CDP1,Generation!$B:$B,IF($B$53="NEM","*",$B$53),Generation!$C:$C,$H58)-SUMIFS(Generation!F:F,Generation!$A:$A,Comparison_CDP2,Generation!$B:$B,IF($B$53="NEM","*",$B$53),Generation!$C:$C,$H58)</f>
        <v>-0.69803513292868047</v>
      </c>
      <c r="L58" s="5">
        <f>SUMIFS(Generation!G:G,Generation!$A:$A,Comparison_CDP1,Generation!$B:$B,IF($B$53="NEM","*",$B$53),Generation!$C:$C,$H58)-SUMIFS(Generation!G:G,Generation!$A:$A,Comparison_CDP2,Generation!$B:$B,IF($B$53="NEM","*",$B$53),Generation!$C:$C,$H58)</f>
        <v>0.55857392385246385</v>
      </c>
      <c r="M58" s="5">
        <f>SUMIFS(Generation!H:H,Generation!$A:$A,Comparison_CDP1,Generation!$B:$B,IF($B$53="NEM","*",$B$53),Generation!$C:$C,$H58)-SUMIFS(Generation!H:H,Generation!$A:$A,Comparison_CDP2,Generation!$B:$B,IF($B$53="NEM","*",$B$53),Generation!$C:$C,$H58)</f>
        <v>-115.24519086867599</v>
      </c>
      <c r="N58" s="5">
        <f>SUMIFS(Generation!I:I,Generation!$A:$A,Comparison_CDP1,Generation!$B:$B,IF($B$53="NEM","*",$B$53),Generation!$C:$C,$H58)-SUMIFS(Generation!I:I,Generation!$A:$A,Comparison_CDP2,Generation!$B:$B,IF($B$53="NEM","*",$B$53),Generation!$C:$C,$H58)</f>
        <v>-127.28630574928548</v>
      </c>
      <c r="O58" s="5">
        <f>SUMIFS(Generation!J:J,Generation!$A:$A,Comparison_CDP1,Generation!$B:$B,IF($B$53="NEM","*",$B$53),Generation!$C:$C,$H58)-SUMIFS(Generation!J:J,Generation!$A:$A,Comparison_CDP2,Generation!$B:$B,IF($B$53="NEM","*",$B$53),Generation!$C:$C,$H58)</f>
        <v>-197.55753896596548</v>
      </c>
      <c r="P58" s="5">
        <f>SUMIFS(Generation!K:K,Generation!$A:$A,Comparison_CDP1,Generation!$B:$B,IF($B$53="NEM","*",$B$53),Generation!$C:$C,$H58)-SUMIFS(Generation!K:K,Generation!$A:$A,Comparison_CDP2,Generation!$B:$B,IF($B$53="NEM","*",$B$53),Generation!$C:$C,$H58)</f>
        <v>-1093.779588545066</v>
      </c>
      <c r="Q58" s="5">
        <f>SUMIFS(Generation!L:L,Generation!$A:$A,Comparison_CDP1,Generation!$B:$B,IF($B$53="NEM","*",$B$53),Generation!$C:$C,$H58)-SUMIFS(Generation!L:L,Generation!$A:$A,Comparison_CDP2,Generation!$B:$B,IF($B$53="NEM","*",$B$53),Generation!$C:$C,$H58)</f>
        <v>-1045.5523881181273</v>
      </c>
      <c r="R58" s="5">
        <f>SUMIFS(Generation!M:M,Generation!$A:$A,Comparison_CDP1,Generation!$B:$B,IF($B$53="NEM","*",$B$53),Generation!$C:$C,$H58)-SUMIFS(Generation!M:M,Generation!$A:$A,Comparison_CDP2,Generation!$B:$B,IF($B$53="NEM","*",$B$53),Generation!$C:$C,$H58)</f>
        <v>-1781.8282062500343</v>
      </c>
      <c r="S58" s="5">
        <f>SUMIFS(Generation!N:N,Generation!$A:$A,Comparison_CDP1,Generation!$B:$B,IF($B$53="NEM","*",$B$53),Generation!$C:$C,$H58)-SUMIFS(Generation!N:N,Generation!$A:$A,Comparison_CDP2,Generation!$B:$B,IF($B$53="NEM","*",$B$53),Generation!$C:$C,$H58)</f>
        <v>-2976.964321868802</v>
      </c>
      <c r="T58" s="5">
        <f>SUMIFS(Generation!O:O,Generation!$A:$A,Comparison_CDP1,Generation!$B:$B,IF($B$53="NEM","*",$B$53),Generation!$C:$C,$H58)-SUMIFS(Generation!O:O,Generation!$A:$A,Comparison_CDP2,Generation!$B:$B,IF($B$53="NEM","*",$B$53),Generation!$C:$C,$H58)</f>
        <v>-3070.4750193474083</v>
      </c>
      <c r="U58" s="5">
        <f>SUMIFS(Generation!P:P,Generation!$A:$A,Comparison_CDP1,Generation!$B:$B,IF($B$53="NEM","*",$B$53),Generation!$C:$C,$H58)-SUMIFS(Generation!P:P,Generation!$A:$A,Comparison_CDP2,Generation!$B:$B,IF($B$53="NEM","*",$B$53),Generation!$C:$C,$H58)</f>
        <v>-5120.4675746173471</v>
      </c>
      <c r="V58" s="5">
        <f>SUMIFS(Generation!Q:Q,Generation!$A:$A,Comparison_CDP1,Generation!$B:$B,IF($B$53="NEM","*",$B$53),Generation!$C:$C,$H58)-SUMIFS(Generation!Q:Q,Generation!$A:$A,Comparison_CDP2,Generation!$B:$B,IF($B$53="NEM","*",$B$53),Generation!$C:$C,$H58)</f>
        <v>-7506.0409239034116</v>
      </c>
      <c r="W58" s="5">
        <f>SUMIFS(Generation!R:R,Generation!$A:$A,Comparison_CDP1,Generation!$B:$B,IF($B$53="NEM","*",$B$53),Generation!$C:$C,$H58)-SUMIFS(Generation!R:R,Generation!$A:$A,Comparison_CDP2,Generation!$B:$B,IF($B$53="NEM","*",$B$53),Generation!$C:$C,$H58)</f>
        <v>-10019.00228291758</v>
      </c>
      <c r="X58" s="5">
        <f>SUMIFS(Generation!S:S,Generation!$A:$A,Comparison_CDP1,Generation!$B:$B,IF($B$53="NEM","*",$B$53),Generation!$C:$C,$H58)-SUMIFS(Generation!S:S,Generation!$A:$A,Comparison_CDP2,Generation!$B:$B,IF($B$53="NEM","*",$B$53),Generation!$C:$C,$H58)</f>
        <v>-13444.070739173752</v>
      </c>
      <c r="Y58" s="5">
        <f>SUMIFS(Generation!T:T,Generation!$A:$A,Comparison_CDP1,Generation!$B:$B,IF($B$53="NEM","*",$B$53),Generation!$C:$C,$H58)-SUMIFS(Generation!T:T,Generation!$A:$A,Comparison_CDP2,Generation!$B:$B,IF($B$53="NEM","*",$B$53),Generation!$C:$C,$H58)</f>
        <v>-12430.485364583606</v>
      </c>
      <c r="Z58" s="5">
        <f>SUMIFS(Generation!U:U,Generation!$A:$A,Comparison_CDP1,Generation!$B:$B,IF($B$53="NEM","*",$B$53),Generation!$C:$C,$H58)-SUMIFS(Generation!U:U,Generation!$A:$A,Comparison_CDP2,Generation!$B:$B,IF($B$53="NEM","*",$B$53),Generation!$C:$C,$H58)</f>
        <v>-18198.892085679672</v>
      </c>
      <c r="AA58" s="5">
        <f>SUMIFS(Generation!V:V,Generation!$A:$A,Comparison_CDP1,Generation!$B:$B,IF($B$53="NEM","*",$B$53),Generation!$C:$C,$H58)-SUMIFS(Generation!V:V,Generation!$A:$A,Comparison_CDP2,Generation!$B:$B,IF($B$53="NEM","*",$B$53),Generation!$C:$C,$H58)</f>
        <v>-27278.269664773448</v>
      </c>
      <c r="AB58" s="5">
        <f>SUMIFS(Generation!W:W,Generation!$A:$A,Comparison_CDP1,Generation!$B:$B,IF($B$53="NEM","*",$B$53),Generation!$C:$C,$H58)-SUMIFS(Generation!W:W,Generation!$A:$A,Comparison_CDP2,Generation!$B:$B,IF($B$53="NEM","*",$B$53),Generation!$C:$C,$H58)</f>
        <v>-32128.663603588335</v>
      </c>
      <c r="AC58" s="5">
        <f>SUMIFS(Generation!X:X,Generation!$A:$A,Comparison_CDP1,Generation!$B:$B,IF($B$53="NEM","*",$B$53),Generation!$C:$C,$H58)-SUMIFS(Generation!X:X,Generation!$A:$A,Comparison_CDP2,Generation!$B:$B,IF($B$53="NEM","*",$B$53),Generation!$C:$C,$H58)</f>
        <v>-31872.117345577808</v>
      </c>
      <c r="AD58" s="5">
        <f>SUMIFS(Generation!Y:Y,Generation!$A:$A,Comparison_CDP1,Generation!$B:$B,IF($B$53="NEM","*",$B$53),Generation!$C:$C,$H58)-SUMIFS(Generation!Y:Y,Generation!$A:$A,Comparison_CDP2,Generation!$B:$B,IF($B$53="NEM","*",$B$53),Generation!$C:$C,$H58)</f>
        <v>-32660.16729310247</v>
      </c>
      <c r="AE58" s="5">
        <f>SUMIFS(Generation!Z:Z,Generation!$A:$A,Comparison_CDP1,Generation!$B:$B,IF($B$53="NEM","*",$B$53),Generation!$C:$C,$H58)-SUMIFS(Generation!Z:Z,Generation!$A:$A,Comparison_CDP2,Generation!$B:$B,IF($B$53="NEM","*",$B$53),Generation!$C:$C,$H58)</f>
        <v>-35114.362640404535</v>
      </c>
      <c r="AF58" s="5">
        <f>SUMIFS(Generation!AA:AA,Generation!$A:$A,Comparison_CDP1,Generation!$B:$B,IF($B$53="NEM","*",$B$53),Generation!$C:$C,$H58)-SUMIFS(Generation!AA:AA,Generation!$A:$A,Comparison_CDP2,Generation!$B:$B,IF($B$53="NEM","*",$B$53),Generation!$C:$C,$H58)</f>
        <v>-53464.206090839165</v>
      </c>
      <c r="AG58" s="5">
        <f>SUMIFS(Generation!AB:AB,Generation!$A:$A,Comparison_CDP1,Generation!$B:$B,IF($B$53="NEM","*",$B$53),Generation!$C:$C,$H58)-SUMIFS(Generation!AB:AB,Generation!$A:$A,Comparison_CDP2,Generation!$B:$B,IF($B$53="NEM","*",$B$53),Generation!$C:$C,$H58)</f>
        <v>-72391.800883127362</v>
      </c>
      <c r="AH58" s="5">
        <f>SUMIFS(Generation!AC:AC,Generation!$A:$A,Comparison_CDP1,Generation!$B:$B,IF($B$53="NEM","*",$B$53),Generation!$C:$C,$H58)-SUMIFS(Generation!AC:AC,Generation!$A:$A,Comparison_CDP2,Generation!$B:$B,IF($B$53="NEM","*",$B$53),Generation!$C:$C,$H58)</f>
        <v>-96520.688459311947</v>
      </c>
      <c r="AI58" s="5">
        <f>SUMIFS(Generation!AD:AD,Generation!$A:$A,Comparison_CDP1,Generation!$B:$B,IF($B$53="NEM","*",$B$53),Generation!$C:$C,$H58)-SUMIFS(Generation!AD:AD,Generation!$A:$A,Comparison_CDP2,Generation!$B:$B,IF($B$53="NEM","*",$B$53),Generation!$C:$C,$H58)</f>
        <v>-99253.421171135415</v>
      </c>
      <c r="AJ58" s="5">
        <f>SUMIFS(Generation!AE:AE,Generation!$A:$A,Comparison_CDP1,Generation!$B:$B,IF($B$53="NEM","*",$B$53),Generation!$C:$C,$H58)-SUMIFS(Generation!AE:AE,Generation!$A:$A,Comparison_CDP2,Generation!$B:$B,IF($B$53="NEM","*",$B$53),Generation!$C:$C,$H58)</f>
        <v>-97888.078610884142</v>
      </c>
    </row>
    <row r="59" spans="1:60" ht="15" customHeight="1">
      <c r="H59" s="9" t="s">
        <v>133</v>
      </c>
      <c r="I59" s="5">
        <f>SUMIFS(Generation!D:D,Generation!$A:$A,Comparison_CDP1,Generation!$B:$B,IF($B$53="NEM","*",$B$53),Generation!$C:$C,$H59)-SUMIFS(Generation!D:D,Generation!$A:$A,Comparison_CDP2,Generation!$B:$B,IF($B$53="NEM","*",$B$53),Generation!$C:$C,$H59)</f>
        <v>0</v>
      </c>
      <c r="J59" s="5">
        <f>SUMIFS(Generation!E:E,Generation!$A:$A,Comparison_CDP1,Generation!$B:$B,IF($B$53="NEM","*",$B$53),Generation!$C:$C,$H59)-SUMIFS(Generation!E:E,Generation!$A:$A,Comparison_CDP2,Generation!$B:$B,IF($B$53="NEM","*",$B$53),Generation!$C:$C,$H59)</f>
        <v>0</v>
      </c>
      <c r="K59" s="5">
        <f>SUMIFS(Generation!F:F,Generation!$A:$A,Comparison_CDP1,Generation!$B:$B,IF($B$53="NEM","*",$B$53),Generation!$C:$C,$H59)-SUMIFS(Generation!F:F,Generation!$A:$A,Comparison_CDP2,Generation!$B:$B,IF($B$53="NEM","*",$B$53),Generation!$C:$C,$H59)</f>
        <v>0</v>
      </c>
      <c r="L59" s="5">
        <f>SUMIFS(Generation!G:G,Generation!$A:$A,Comparison_CDP1,Generation!$B:$B,IF($B$53="NEM","*",$B$53),Generation!$C:$C,$H59)-SUMIFS(Generation!G:G,Generation!$A:$A,Comparison_CDP2,Generation!$B:$B,IF($B$53="NEM","*",$B$53),Generation!$C:$C,$H59)</f>
        <v>0</v>
      </c>
      <c r="M59" s="5">
        <f>SUMIFS(Generation!H:H,Generation!$A:$A,Comparison_CDP1,Generation!$B:$B,IF($B$53="NEM","*",$B$53),Generation!$C:$C,$H59)-SUMIFS(Generation!H:H,Generation!$A:$A,Comparison_CDP2,Generation!$B:$B,IF($B$53="NEM","*",$B$53),Generation!$C:$C,$H59)</f>
        <v>0</v>
      </c>
      <c r="N59" s="5">
        <f>SUMIFS(Generation!I:I,Generation!$A:$A,Comparison_CDP1,Generation!$B:$B,IF($B$53="NEM","*",$B$53),Generation!$C:$C,$H59)-SUMIFS(Generation!I:I,Generation!$A:$A,Comparison_CDP2,Generation!$B:$B,IF($B$53="NEM","*",$B$53),Generation!$C:$C,$H59)</f>
        <v>0</v>
      </c>
      <c r="O59" s="5">
        <f>SUMIFS(Generation!J:J,Generation!$A:$A,Comparison_CDP1,Generation!$B:$B,IF($B$53="NEM","*",$B$53),Generation!$C:$C,$H59)-SUMIFS(Generation!J:J,Generation!$A:$A,Comparison_CDP2,Generation!$B:$B,IF($B$53="NEM","*",$B$53),Generation!$C:$C,$H59)</f>
        <v>0</v>
      </c>
      <c r="P59" s="5">
        <f>SUMIFS(Generation!K:K,Generation!$A:$A,Comparison_CDP1,Generation!$B:$B,IF($B$53="NEM","*",$B$53),Generation!$C:$C,$H59)-SUMIFS(Generation!K:K,Generation!$A:$A,Comparison_CDP2,Generation!$B:$B,IF($B$53="NEM","*",$B$53),Generation!$C:$C,$H59)</f>
        <v>0</v>
      </c>
      <c r="Q59" s="5">
        <f>SUMIFS(Generation!L:L,Generation!$A:$A,Comparison_CDP1,Generation!$B:$B,IF($B$53="NEM","*",$B$53),Generation!$C:$C,$H59)-SUMIFS(Generation!L:L,Generation!$A:$A,Comparison_CDP2,Generation!$B:$B,IF($B$53="NEM","*",$B$53),Generation!$C:$C,$H59)</f>
        <v>0</v>
      </c>
      <c r="R59" s="5">
        <f>SUMIFS(Generation!M:M,Generation!$A:$A,Comparison_CDP1,Generation!$B:$B,IF($B$53="NEM","*",$B$53),Generation!$C:$C,$H59)-SUMIFS(Generation!M:M,Generation!$A:$A,Comparison_CDP2,Generation!$B:$B,IF($B$53="NEM","*",$B$53),Generation!$C:$C,$H59)</f>
        <v>0</v>
      </c>
      <c r="S59" s="5">
        <f>SUMIFS(Generation!N:N,Generation!$A:$A,Comparison_CDP1,Generation!$B:$B,IF($B$53="NEM","*",$B$53),Generation!$C:$C,$H59)-SUMIFS(Generation!N:N,Generation!$A:$A,Comparison_CDP2,Generation!$B:$B,IF($B$53="NEM","*",$B$53),Generation!$C:$C,$H59)</f>
        <v>0</v>
      </c>
      <c r="T59" s="5">
        <f>SUMIFS(Generation!O:O,Generation!$A:$A,Comparison_CDP1,Generation!$B:$B,IF($B$53="NEM","*",$B$53),Generation!$C:$C,$H59)-SUMIFS(Generation!O:O,Generation!$A:$A,Comparison_CDP2,Generation!$B:$B,IF($B$53="NEM","*",$B$53),Generation!$C:$C,$H59)</f>
        <v>0</v>
      </c>
      <c r="U59" s="5">
        <f>SUMIFS(Generation!P:P,Generation!$A:$A,Comparison_CDP1,Generation!$B:$B,IF($B$53="NEM","*",$B$53),Generation!$C:$C,$H59)-SUMIFS(Generation!P:P,Generation!$A:$A,Comparison_CDP2,Generation!$B:$B,IF($B$53="NEM","*",$B$53),Generation!$C:$C,$H59)</f>
        <v>0</v>
      </c>
      <c r="V59" s="5">
        <f>SUMIFS(Generation!Q:Q,Generation!$A:$A,Comparison_CDP1,Generation!$B:$B,IF($B$53="NEM","*",$B$53),Generation!$C:$C,$H59)-SUMIFS(Generation!Q:Q,Generation!$A:$A,Comparison_CDP2,Generation!$B:$B,IF($B$53="NEM","*",$B$53),Generation!$C:$C,$H59)</f>
        <v>0</v>
      </c>
      <c r="W59" s="5">
        <f>SUMIFS(Generation!R:R,Generation!$A:$A,Comparison_CDP1,Generation!$B:$B,IF($B$53="NEM","*",$B$53),Generation!$C:$C,$H59)-SUMIFS(Generation!R:R,Generation!$A:$A,Comparison_CDP2,Generation!$B:$B,IF($B$53="NEM","*",$B$53),Generation!$C:$C,$H59)</f>
        <v>0</v>
      </c>
      <c r="X59" s="5">
        <f>SUMIFS(Generation!S:S,Generation!$A:$A,Comparison_CDP1,Generation!$B:$B,IF($B$53="NEM","*",$B$53),Generation!$C:$C,$H59)-SUMIFS(Generation!S:S,Generation!$A:$A,Comparison_CDP2,Generation!$B:$B,IF($B$53="NEM","*",$B$53),Generation!$C:$C,$H59)</f>
        <v>0</v>
      </c>
      <c r="Y59" s="5">
        <f>SUMIFS(Generation!T:T,Generation!$A:$A,Comparison_CDP1,Generation!$B:$B,IF($B$53="NEM","*",$B$53),Generation!$C:$C,$H59)-SUMIFS(Generation!T:T,Generation!$A:$A,Comparison_CDP2,Generation!$B:$B,IF($B$53="NEM","*",$B$53),Generation!$C:$C,$H59)</f>
        <v>0</v>
      </c>
      <c r="Z59" s="5">
        <f>SUMIFS(Generation!U:U,Generation!$A:$A,Comparison_CDP1,Generation!$B:$B,IF($B$53="NEM","*",$B$53),Generation!$C:$C,$H59)-SUMIFS(Generation!U:U,Generation!$A:$A,Comparison_CDP2,Generation!$B:$B,IF($B$53="NEM","*",$B$53),Generation!$C:$C,$H59)</f>
        <v>0</v>
      </c>
      <c r="AA59" s="5">
        <f>SUMIFS(Generation!V:V,Generation!$A:$A,Comparison_CDP1,Generation!$B:$B,IF($B$53="NEM","*",$B$53),Generation!$C:$C,$H59)-SUMIFS(Generation!V:V,Generation!$A:$A,Comparison_CDP2,Generation!$B:$B,IF($B$53="NEM","*",$B$53),Generation!$C:$C,$H59)</f>
        <v>0</v>
      </c>
      <c r="AB59" s="5">
        <f>SUMIFS(Generation!W:W,Generation!$A:$A,Comparison_CDP1,Generation!$B:$B,IF($B$53="NEM","*",$B$53),Generation!$C:$C,$H59)-SUMIFS(Generation!W:W,Generation!$A:$A,Comparison_CDP2,Generation!$B:$B,IF($B$53="NEM","*",$B$53),Generation!$C:$C,$H59)</f>
        <v>0</v>
      </c>
      <c r="AC59" s="5">
        <f>SUMIFS(Generation!X:X,Generation!$A:$A,Comparison_CDP1,Generation!$B:$B,IF($B$53="NEM","*",$B$53),Generation!$C:$C,$H59)-SUMIFS(Generation!X:X,Generation!$A:$A,Comparison_CDP2,Generation!$B:$B,IF($B$53="NEM","*",$B$53),Generation!$C:$C,$H59)</f>
        <v>0</v>
      </c>
      <c r="AD59" s="5">
        <f>SUMIFS(Generation!Y:Y,Generation!$A:$A,Comparison_CDP1,Generation!$B:$B,IF($B$53="NEM","*",$B$53),Generation!$C:$C,$H59)-SUMIFS(Generation!Y:Y,Generation!$A:$A,Comparison_CDP2,Generation!$B:$B,IF($B$53="NEM","*",$B$53),Generation!$C:$C,$H59)</f>
        <v>0</v>
      </c>
      <c r="AE59" s="5">
        <f>SUMIFS(Generation!Z:Z,Generation!$A:$A,Comparison_CDP1,Generation!$B:$B,IF($B$53="NEM","*",$B$53),Generation!$C:$C,$H59)-SUMIFS(Generation!Z:Z,Generation!$A:$A,Comparison_CDP2,Generation!$B:$B,IF($B$53="NEM","*",$B$53),Generation!$C:$C,$H59)</f>
        <v>0</v>
      </c>
      <c r="AF59" s="5">
        <f>SUMIFS(Generation!AA:AA,Generation!$A:$A,Comparison_CDP1,Generation!$B:$B,IF($B$53="NEM","*",$B$53),Generation!$C:$C,$H59)-SUMIFS(Generation!AA:AA,Generation!$A:$A,Comparison_CDP2,Generation!$B:$B,IF($B$53="NEM","*",$B$53),Generation!$C:$C,$H59)</f>
        <v>0</v>
      </c>
      <c r="AG59" s="5">
        <f>SUMIFS(Generation!AB:AB,Generation!$A:$A,Comparison_CDP1,Generation!$B:$B,IF($B$53="NEM","*",$B$53),Generation!$C:$C,$H59)-SUMIFS(Generation!AB:AB,Generation!$A:$A,Comparison_CDP2,Generation!$B:$B,IF($B$53="NEM","*",$B$53),Generation!$C:$C,$H59)</f>
        <v>0</v>
      </c>
      <c r="AH59" s="5">
        <f>SUMIFS(Generation!AC:AC,Generation!$A:$A,Comparison_CDP1,Generation!$B:$B,IF($B$53="NEM","*",$B$53),Generation!$C:$C,$H59)-SUMIFS(Generation!AC:AC,Generation!$A:$A,Comparison_CDP2,Generation!$B:$B,IF($B$53="NEM","*",$B$53),Generation!$C:$C,$H59)</f>
        <v>0</v>
      </c>
      <c r="AI59" s="5">
        <f>SUMIFS(Generation!AD:AD,Generation!$A:$A,Comparison_CDP1,Generation!$B:$B,IF($B$53="NEM","*",$B$53),Generation!$C:$C,$H59)-SUMIFS(Generation!AD:AD,Generation!$A:$A,Comparison_CDP2,Generation!$B:$B,IF($B$53="NEM","*",$B$53),Generation!$C:$C,$H59)</f>
        <v>-15322.91158120506</v>
      </c>
      <c r="AJ59" s="5">
        <f>SUMIFS(Generation!AE:AE,Generation!$A:$A,Comparison_CDP1,Generation!$B:$B,IF($B$53="NEM","*",$B$53),Generation!$C:$C,$H59)-SUMIFS(Generation!AE:AE,Generation!$A:$A,Comparison_CDP2,Generation!$B:$B,IF($B$53="NEM","*",$B$53),Generation!$C:$C,$H59)</f>
        <v>-15332.24029971868</v>
      </c>
    </row>
    <row r="60" spans="1:60" ht="15" customHeight="1">
      <c r="H60" s="9" t="s">
        <v>134</v>
      </c>
      <c r="I60" s="5">
        <f>SUMIFS(Generation!D:D,Generation!$A:$A,Comparison_CDP1,Generation!$B:$B,IF($B$53="NEM","*",$B$53),Generation!$C:$C,$H60)-SUMIFS(Generation!D:D,Generation!$A:$A,Comparison_CDP2,Generation!$B:$B,IF($B$53="NEM","*",$B$53),Generation!$C:$C,$H60)</f>
        <v>-9.5206115062751451E-5</v>
      </c>
      <c r="J60" s="5">
        <f>SUMIFS(Generation!E:E,Generation!$A:$A,Comparison_CDP1,Generation!$B:$B,IF($B$53="NEM","*",$B$53),Generation!$C:$C,$H60)-SUMIFS(Generation!E:E,Generation!$A:$A,Comparison_CDP2,Generation!$B:$B,IF($B$53="NEM","*",$B$53),Generation!$C:$C,$H60)</f>
        <v>-4.5593778498442816E-4</v>
      </c>
      <c r="K60" s="5">
        <f>SUMIFS(Generation!F:F,Generation!$A:$A,Comparison_CDP1,Generation!$B:$B,IF($B$53="NEM","*",$B$53),Generation!$C:$C,$H60)-SUMIFS(Generation!F:F,Generation!$A:$A,Comparison_CDP2,Generation!$B:$B,IF($B$53="NEM","*",$B$53),Generation!$C:$C,$H60)</f>
        <v>0.71609624545499884</v>
      </c>
      <c r="L60" s="5">
        <f>SUMIFS(Generation!G:G,Generation!$A:$A,Comparison_CDP1,Generation!$B:$B,IF($B$53="NEM","*",$B$53),Generation!$C:$C,$H60)-SUMIFS(Generation!G:G,Generation!$A:$A,Comparison_CDP2,Generation!$B:$B,IF($B$53="NEM","*",$B$53),Generation!$C:$C,$H60)</f>
        <v>0.26269568261000842</v>
      </c>
      <c r="M60" s="5">
        <f>SUMIFS(Generation!H:H,Generation!$A:$A,Comparison_CDP1,Generation!$B:$B,IF($B$53="NEM","*",$B$53),Generation!$C:$C,$H60)-SUMIFS(Generation!H:H,Generation!$A:$A,Comparison_CDP2,Generation!$B:$B,IF($B$53="NEM","*",$B$53),Generation!$C:$C,$H60)</f>
        <v>-117.816653475995</v>
      </c>
      <c r="N60" s="5">
        <f>SUMIFS(Generation!I:I,Generation!$A:$A,Comparison_CDP1,Generation!$B:$B,IF($B$53="NEM","*",$B$53),Generation!$C:$C,$H60)-SUMIFS(Generation!I:I,Generation!$A:$A,Comparison_CDP2,Generation!$B:$B,IF($B$53="NEM","*",$B$53),Generation!$C:$C,$H60)</f>
        <v>-147.57644646827006</v>
      </c>
      <c r="O60" s="5">
        <f>SUMIFS(Generation!J:J,Generation!$A:$A,Comparison_CDP1,Generation!$B:$B,IF($B$53="NEM","*",$B$53),Generation!$C:$C,$H60)-SUMIFS(Generation!J:J,Generation!$A:$A,Comparison_CDP2,Generation!$B:$B,IF($B$53="NEM","*",$B$53),Generation!$C:$C,$H60)</f>
        <v>-172.75202039595501</v>
      </c>
      <c r="P60" s="5">
        <f>SUMIFS(Generation!K:K,Generation!$A:$A,Comparison_CDP1,Generation!$B:$B,IF($B$53="NEM","*",$B$53),Generation!$C:$C,$H60)-SUMIFS(Generation!K:K,Generation!$A:$A,Comparison_CDP2,Generation!$B:$B,IF($B$53="NEM","*",$B$53),Generation!$C:$C,$H60)</f>
        <v>-140.63088814918504</v>
      </c>
      <c r="Q60" s="5">
        <f>SUMIFS(Generation!L:L,Generation!$A:$A,Comparison_CDP1,Generation!$B:$B,IF($B$53="NEM","*",$B$53),Generation!$C:$C,$H60)-SUMIFS(Generation!L:L,Generation!$A:$A,Comparison_CDP2,Generation!$B:$B,IF($B$53="NEM","*",$B$53),Generation!$C:$C,$H60)</f>
        <v>-324.59551698232519</v>
      </c>
      <c r="R60" s="5">
        <f>SUMIFS(Generation!M:M,Generation!$A:$A,Comparison_CDP1,Generation!$B:$B,IF($B$53="NEM","*",$B$53),Generation!$C:$C,$H60)-SUMIFS(Generation!M:M,Generation!$A:$A,Comparison_CDP2,Generation!$B:$B,IF($B$53="NEM","*",$B$53),Generation!$C:$C,$H60)</f>
        <v>-553.21351794556006</v>
      </c>
      <c r="S60" s="5">
        <f>SUMIFS(Generation!N:N,Generation!$A:$A,Comparison_CDP1,Generation!$B:$B,IF($B$53="NEM","*",$B$53),Generation!$C:$C,$H60)-SUMIFS(Generation!N:N,Generation!$A:$A,Comparison_CDP2,Generation!$B:$B,IF($B$53="NEM","*",$B$53),Generation!$C:$C,$H60)</f>
        <v>-1553.0484609309349</v>
      </c>
      <c r="T60" s="5">
        <f>SUMIFS(Generation!O:O,Generation!$A:$A,Comparison_CDP1,Generation!$B:$B,IF($B$53="NEM","*",$B$53),Generation!$C:$C,$H60)-SUMIFS(Generation!O:O,Generation!$A:$A,Comparison_CDP2,Generation!$B:$B,IF($B$53="NEM","*",$B$53),Generation!$C:$C,$H60)</f>
        <v>-2332.128216069631</v>
      </c>
      <c r="U60" s="5">
        <f>SUMIFS(Generation!P:P,Generation!$A:$A,Comparison_CDP1,Generation!$B:$B,IF($B$53="NEM","*",$B$53),Generation!$C:$C,$H60)-SUMIFS(Generation!P:P,Generation!$A:$A,Comparison_CDP2,Generation!$B:$B,IF($B$53="NEM","*",$B$53),Generation!$C:$C,$H60)</f>
        <v>-2951.8648879411658</v>
      </c>
      <c r="V60" s="5">
        <f>SUMIFS(Generation!Q:Q,Generation!$A:$A,Comparison_CDP1,Generation!$B:$B,IF($B$53="NEM","*",$B$53),Generation!$C:$C,$H60)-SUMIFS(Generation!Q:Q,Generation!$A:$A,Comparison_CDP2,Generation!$B:$B,IF($B$53="NEM","*",$B$53),Generation!$C:$C,$H60)</f>
        <v>-2561.8754719738736</v>
      </c>
      <c r="W60" s="5">
        <f>SUMIFS(Generation!R:R,Generation!$A:$A,Comparison_CDP1,Generation!$B:$B,IF($B$53="NEM","*",$B$53),Generation!$C:$C,$H60)-SUMIFS(Generation!R:R,Generation!$A:$A,Comparison_CDP2,Generation!$B:$B,IF($B$53="NEM","*",$B$53),Generation!$C:$C,$H60)</f>
        <v>-1764.6984392675749</v>
      </c>
      <c r="X60" s="5">
        <f>SUMIFS(Generation!S:S,Generation!$A:$A,Comparison_CDP1,Generation!$B:$B,IF($B$53="NEM","*",$B$53),Generation!$C:$C,$H60)-SUMIFS(Generation!S:S,Generation!$A:$A,Comparison_CDP2,Generation!$B:$B,IF($B$53="NEM","*",$B$53),Generation!$C:$C,$H60)</f>
        <v>-4373.3173240175674</v>
      </c>
      <c r="Y60" s="5">
        <f>SUMIFS(Generation!T:T,Generation!$A:$A,Comparison_CDP1,Generation!$B:$B,IF($B$53="NEM","*",$B$53),Generation!$C:$C,$H60)-SUMIFS(Generation!T:T,Generation!$A:$A,Comparison_CDP2,Generation!$B:$B,IF($B$53="NEM","*",$B$53),Generation!$C:$C,$H60)</f>
        <v>-3960.8785512495156</v>
      </c>
      <c r="Z60" s="5">
        <f>SUMIFS(Generation!U:U,Generation!$A:$A,Comparison_CDP1,Generation!$B:$B,IF($B$53="NEM","*",$B$53),Generation!$C:$C,$H60)-SUMIFS(Generation!U:U,Generation!$A:$A,Comparison_CDP2,Generation!$B:$B,IF($B$53="NEM","*",$B$53),Generation!$C:$C,$H60)</f>
        <v>-3511.8842677845873</v>
      </c>
      <c r="AA60" s="5">
        <f>SUMIFS(Generation!V:V,Generation!$A:$A,Comparison_CDP1,Generation!$B:$B,IF($B$53="NEM","*",$B$53),Generation!$C:$C,$H60)-SUMIFS(Generation!V:V,Generation!$A:$A,Comparison_CDP2,Generation!$B:$B,IF($B$53="NEM","*",$B$53),Generation!$C:$C,$H60)</f>
        <v>895.99191056603604</v>
      </c>
      <c r="AB60" s="5">
        <f>SUMIFS(Generation!W:W,Generation!$A:$A,Comparison_CDP1,Generation!$B:$B,IF($B$53="NEM","*",$B$53),Generation!$C:$C,$H60)-SUMIFS(Generation!W:W,Generation!$A:$A,Comparison_CDP2,Generation!$B:$B,IF($B$53="NEM","*",$B$53),Generation!$C:$C,$H60)</f>
        <v>-344.07453890314082</v>
      </c>
      <c r="AC60" s="5">
        <f>SUMIFS(Generation!X:X,Generation!$A:$A,Comparison_CDP1,Generation!$B:$B,IF($B$53="NEM","*",$B$53),Generation!$C:$C,$H60)-SUMIFS(Generation!X:X,Generation!$A:$A,Comparison_CDP2,Generation!$B:$B,IF($B$53="NEM","*",$B$53),Generation!$C:$C,$H60)</f>
        <v>1762.0908983749277</v>
      </c>
      <c r="AD60" s="5">
        <f>SUMIFS(Generation!Y:Y,Generation!$A:$A,Comparison_CDP1,Generation!$B:$B,IF($B$53="NEM","*",$B$53),Generation!$C:$C,$H60)-SUMIFS(Generation!Y:Y,Generation!$A:$A,Comparison_CDP2,Generation!$B:$B,IF($B$53="NEM","*",$B$53),Generation!$C:$C,$H60)</f>
        <v>1500.8743432429865</v>
      </c>
      <c r="AE60" s="5">
        <f>SUMIFS(Generation!Z:Z,Generation!$A:$A,Comparison_CDP1,Generation!$B:$B,IF($B$53="NEM","*",$B$53),Generation!$C:$C,$H60)-SUMIFS(Generation!Z:Z,Generation!$A:$A,Comparison_CDP2,Generation!$B:$B,IF($B$53="NEM","*",$B$53),Generation!$C:$C,$H60)</f>
        <v>2543.9465155995376</v>
      </c>
      <c r="AF60" s="5">
        <f>SUMIFS(Generation!AA:AA,Generation!$A:$A,Comparison_CDP1,Generation!$B:$B,IF($B$53="NEM","*",$B$53),Generation!$C:$C,$H60)-SUMIFS(Generation!AA:AA,Generation!$A:$A,Comparison_CDP2,Generation!$B:$B,IF($B$53="NEM","*",$B$53),Generation!$C:$C,$H60)</f>
        <v>5726.7861169258713</v>
      </c>
      <c r="AG60" s="5">
        <f>SUMIFS(Generation!AB:AB,Generation!$A:$A,Comparison_CDP1,Generation!$B:$B,IF($B$53="NEM","*",$B$53),Generation!$C:$C,$H60)-SUMIFS(Generation!AB:AB,Generation!$A:$A,Comparison_CDP2,Generation!$B:$B,IF($B$53="NEM","*",$B$53),Generation!$C:$C,$H60)</f>
        <v>3929.7716724387365</v>
      </c>
      <c r="AH60" s="5">
        <f>SUMIFS(Generation!AC:AC,Generation!$A:$A,Comparison_CDP1,Generation!$B:$B,IF($B$53="NEM","*",$B$53),Generation!$C:$C,$H60)-SUMIFS(Generation!AC:AC,Generation!$A:$A,Comparison_CDP2,Generation!$B:$B,IF($B$53="NEM","*",$B$53),Generation!$C:$C,$H60)</f>
        <v>10369.950771459189</v>
      </c>
      <c r="AI60" s="5">
        <f>SUMIFS(Generation!AD:AD,Generation!$A:$A,Comparison_CDP1,Generation!$B:$B,IF($B$53="NEM","*",$B$53),Generation!$C:$C,$H60)-SUMIFS(Generation!AD:AD,Generation!$A:$A,Comparison_CDP2,Generation!$B:$B,IF($B$53="NEM","*",$B$53),Generation!$C:$C,$H60)</f>
        <v>20004.821422632311</v>
      </c>
      <c r="AJ60" s="5">
        <f>SUMIFS(Generation!AE:AE,Generation!$A:$A,Comparison_CDP1,Generation!$B:$B,IF($B$53="NEM","*",$B$53),Generation!$C:$C,$H60)-SUMIFS(Generation!AE:AE,Generation!$A:$A,Comparison_CDP2,Generation!$B:$B,IF($B$53="NEM","*",$B$53),Generation!$C:$C,$H60)</f>
        <v>11999.761104305751</v>
      </c>
    </row>
    <row r="61" spans="1:60" ht="15" customHeight="1">
      <c r="H61" s="9" t="s">
        <v>135</v>
      </c>
      <c r="I61" s="5">
        <f>SUMIFS(Generation!D:D,Generation!$A:$A,Comparison_CDP1,Generation!$B:$B,IF($B$53="NEM","*",$B$53),Generation!$C:$C,$H61)-SUMIFS(Generation!D:D,Generation!$A:$A,Comparison_CDP2,Generation!$B:$B,IF($B$53="NEM","*",$B$53),Generation!$C:$C,$H61)</f>
        <v>0</v>
      </c>
      <c r="J61" s="5">
        <f>SUMIFS(Generation!E:E,Generation!$A:$A,Comparison_CDP1,Generation!$B:$B,IF($B$53="NEM","*",$B$53),Generation!$C:$C,$H61)-SUMIFS(Generation!E:E,Generation!$A:$A,Comparison_CDP2,Generation!$B:$B,IF($B$53="NEM","*",$B$53),Generation!$C:$C,$H61)</f>
        <v>0</v>
      </c>
      <c r="K61" s="5">
        <f>SUMIFS(Generation!F:F,Generation!$A:$A,Comparison_CDP1,Generation!$B:$B,IF($B$53="NEM","*",$B$53),Generation!$C:$C,$H61)-SUMIFS(Generation!F:F,Generation!$A:$A,Comparison_CDP2,Generation!$B:$B,IF($B$53="NEM","*",$B$53),Generation!$C:$C,$H61)</f>
        <v>0</v>
      </c>
      <c r="L61" s="5">
        <f>SUMIFS(Generation!G:G,Generation!$A:$A,Comparison_CDP1,Generation!$B:$B,IF($B$53="NEM","*",$B$53),Generation!$C:$C,$H61)-SUMIFS(Generation!G:G,Generation!$A:$A,Comparison_CDP2,Generation!$B:$B,IF($B$53="NEM","*",$B$53),Generation!$C:$C,$H61)</f>
        <v>0</v>
      </c>
      <c r="M61" s="5">
        <f>SUMIFS(Generation!H:H,Generation!$A:$A,Comparison_CDP1,Generation!$B:$B,IF($B$53="NEM","*",$B$53),Generation!$C:$C,$H61)-SUMIFS(Generation!H:H,Generation!$A:$A,Comparison_CDP2,Generation!$B:$B,IF($B$53="NEM","*",$B$53),Generation!$C:$C,$H61)</f>
        <v>0</v>
      </c>
      <c r="N61" s="5">
        <f>SUMIFS(Generation!I:I,Generation!$A:$A,Comparison_CDP1,Generation!$B:$B,IF($B$53="NEM","*",$B$53),Generation!$C:$C,$H61)-SUMIFS(Generation!I:I,Generation!$A:$A,Comparison_CDP2,Generation!$B:$B,IF($B$53="NEM","*",$B$53),Generation!$C:$C,$H61)</f>
        <v>0</v>
      </c>
      <c r="O61" s="5">
        <f>SUMIFS(Generation!J:J,Generation!$A:$A,Comparison_CDP1,Generation!$B:$B,IF($B$53="NEM","*",$B$53),Generation!$C:$C,$H61)-SUMIFS(Generation!J:J,Generation!$A:$A,Comparison_CDP2,Generation!$B:$B,IF($B$53="NEM","*",$B$53),Generation!$C:$C,$H61)</f>
        <v>0</v>
      </c>
      <c r="P61" s="5">
        <f>SUMIFS(Generation!K:K,Generation!$A:$A,Comparison_CDP1,Generation!$B:$B,IF($B$53="NEM","*",$B$53),Generation!$C:$C,$H61)-SUMIFS(Generation!K:K,Generation!$A:$A,Comparison_CDP2,Generation!$B:$B,IF($B$53="NEM","*",$B$53),Generation!$C:$C,$H61)</f>
        <v>0</v>
      </c>
      <c r="Q61" s="5">
        <f>SUMIFS(Generation!L:L,Generation!$A:$A,Comparison_CDP1,Generation!$B:$B,IF($B$53="NEM","*",$B$53),Generation!$C:$C,$H61)-SUMIFS(Generation!L:L,Generation!$A:$A,Comparison_CDP2,Generation!$B:$B,IF($B$53="NEM","*",$B$53),Generation!$C:$C,$H61)</f>
        <v>0</v>
      </c>
      <c r="R61" s="5">
        <f>SUMIFS(Generation!M:M,Generation!$A:$A,Comparison_CDP1,Generation!$B:$B,IF($B$53="NEM","*",$B$53),Generation!$C:$C,$H61)-SUMIFS(Generation!M:M,Generation!$A:$A,Comparison_CDP2,Generation!$B:$B,IF($B$53="NEM","*",$B$53),Generation!$C:$C,$H61)</f>
        <v>0</v>
      </c>
      <c r="S61" s="5">
        <f>SUMIFS(Generation!N:N,Generation!$A:$A,Comparison_CDP1,Generation!$B:$B,IF($B$53="NEM","*",$B$53),Generation!$C:$C,$H61)-SUMIFS(Generation!N:N,Generation!$A:$A,Comparison_CDP2,Generation!$B:$B,IF($B$53="NEM","*",$B$53),Generation!$C:$C,$H61)</f>
        <v>0</v>
      </c>
      <c r="T61" s="5">
        <f>SUMIFS(Generation!O:O,Generation!$A:$A,Comparison_CDP1,Generation!$B:$B,IF($B$53="NEM","*",$B$53),Generation!$C:$C,$H61)-SUMIFS(Generation!O:O,Generation!$A:$A,Comparison_CDP2,Generation!$B:$B,IF($B$53="NEM","*",$B$53),Generation!$C:$C,$H61)</f>
        <v>0</v>
      </c>
      <c r="U61" s="5">
        <f>SUMIFS(Generation!P:P,Generation!$A:$A,Comparison_CDP1,Generation!$B:$B,IF($B$53="NEM","*",$B$53),Generation!$C:$C,$H61)-SUMIFS(Generation!P:P,Generation!$A:$A,Comparison_CDP2,Generation!$B:$B,IF($B$53="NEM","*",$B$53),Generation!$C:$C,$H61)</f>
        <v>0</v>
      </c>
      <c r="V61" s="5">
        <f>SUMIFS(Generation!Q:Q,Generation!$A:$A,Comparison_CDP1,Generation!$B:$B,IF($B$53="NEM","*",$B$53),Generation!$C:$C,$H61)-SUMIFS(Generation!Q:Q,Generation!$A:$A,Comparison_CDP2,Generation!$B:$B,IF($B$53="NEM","*",$B$53),Generation!$C:$C,$H61)</f>
        <v>0</v>
      </c>
      <c r="W61" s="5">
        <f>SUMIFS(Generation!R:R,Generation!$A:$A,Comparison_CDP1,Generation!$B:$B,IF($B$53="NEM","*",$B$53),Generation!$C:$C,$H61)-SUMIFS(Generation!R:R,Generation!$A:$A,Comparison_CDP2,Generation!$B:$B,IF($B$53="NEM","*",$B$53),Generation!$C:$C,$H61)</f>
        <v>0</v>
      </c>
      <c r="X61" s="5">
        <f>SUMIFS(Generation!S:S,Generation!$A:$A,Comparison_CDP1,Generation!$B:$B,IF($B$53="NEM","*",$B$53),Generation!$C:$C,$H61)-SUMIFS(Generation!S:S,Generation!$A:$A,Comparison_CDP2,Generation!$B:$B,IF($B$53="NEM","*",$B$53),Generation!$C:$C,$H61)</f>
        <v>0</v>
      </c>
      <c r="Y61" s="5">
        <f>SUMIFS(Generation!T:T,Generation!$A:$A,Comparison_CDP1,Generation!$B:$B,IF($B$53="NEM","*",$B$53),Generation!$C:$C,$H61)-SUMIFS(Generation!T:T,Generation!$A:$A,Comparison_CDP2,Generation!$B:$B,IF($B$53="NEM","*",$B$53),Generation!$C:$C,$H61)</f>
        <v>0</v>
      </c>
      <c r="Z61" s="5">
        <f>SUMIFS(Generation!U:U,Generation!$A:$A,Comparison_CDP1,Generation!$B:$B,IF($B$53="NEM","*",$B$53),Generation!$C:$C,$H61)-SUMIFS(Generation!U:U,Generation!$A:$A,Comparison_CDP2,Generation!$B:$B,IF($B$53="NEM","*",$B$53),Generation!$C:$C,$H61)</f>
        <v>0</v>
      </c>
      <c r="AA61" s="5">
        <f>SUMIFS(Generation!V:V,Generation!$A:$A,Comparison_CDP1,Generation!$B:$B,IF($B$53="NEM","*",$B$53),Generation!$C:$C,$H61)-SUMIFS(Generation!V:V,Generation!$A:$A,Comparison_CDP2,Generation!$B:$B,IF($B$53="NEM","*",$B$53),Generation!$C:$C,$H61)</f>
        <v>0</v>
      </c>
      <c r="AB61" s="5">
        <f>SUMIFS(Generation!W:W,Generation!$A:$A,Comparison_CDP1,Generation!$B:$B,IF($B$53="NEM","*",$B$53),Generation!$C:$C,$H61)-SUMIFS(Generation!W:W,Generation!$A:$A,Comparison_CDP2,Generation!$B:$B,IF($B$53="NEM","*",$B$53),Generation!$C:$C,$H61)</f>
        <v>0</v>
      </c>
      <c r="AC61" s="5">
        <f>SUMIFS(Generation!X:X,Generation!$A:$A,Comparison_CDP1,Generation!$B:$B,IF($B$53="NEM","*",$B$53),Generation!$C:$C,$H61)-SUMIFS(Generation!X:X,Generation!$A:$A,Comparison_CDP2,Generation!$B:$B,IF($B$53="NEM","*",$B$53),Generation!$C:$C,$H61)</f>
        <v>0</v>
      </c>
      <c r="AD61" s="5">
        <f>SUMIFS(Generation!Y:Y,Generation!$A:$A,Comparison_CDP1,Generation!$B:$B,IF($B$53="NEM","*",$B$53),Generation!$C:$C,$H61)-SUMIFS(Generation!Y:Y,Generation!$A:$A,Comparison_CDP2,Generation!$B:$B,IF($B$53="NEM","*",$B$53),Generation!$C:$C,$H61)</f>
        <v>0</v>
      </c>
      <c r="AE61" s="5">
        <f>SUMIFS(Generation!Z:Z,Generation!$A:$A,Comparison_CDP1,Generation!$B:$B,IF($B$53="NEM","*",$B$53),Generation!$C:$C,$H61)-SUMIFS(Generation!Z:Z,Generation!$A:$A,Comparison_CDP2,Generation!$B:$B,IF($B$53="NEM","*",$B$53),Generation!$C:$C,$H61)</f>
        <v>0</v>
      </c>
      <c r="AF61" s="5">
        <f>SUMIFS(Generation!AA:AA,Generation!$A:$A,Comparison_CDP1,Generation!$B:$B,IF($B$53="NEM","*",$B$53),Generation!$C:$C,$H61)-SUMIFS(Generation!AA:AA,Generation!$A:$A,Comparison_CDP2,Generation!$B:$B,IF($B$53="NEM","*",$B$53),Generation!$C:$C,$H61)</f>
        <v>0</v>
      </c>
      <c r="AG61" s="5">
        <f>SUMIFS(Generation!AB:AB,Generation!$A:$A,Comparison_CDP1,Generation!$B:$B,IF($B$53="NEM","*",$B$53),Generation!$C:$C,$H61)-SUMIFS(Generation!AB:AB,Generation!$A:$A,Comparison_CDP2,Generation!$B:$B,IF($B$53="NEM","*",$B$53),Generation!$C:$C,$H61)</f>
        <v>0</v>
      </c>
      <c r="AH61" s="5">
        <f>SUMIFS(Generation!AC:AC,Generation!$A:$A,Comparison_CDP1,Generation!$B:$B,IF($B$53="NEM","*",$B$53),Generation!$C:$C,$H61)-SUMIFS(Generation!AC:AC,Generation!$A:$A,Comparison_CDP2,Generation!$B:$B,IF($B$53="NEM","*",$B$53),Generation!$C:$C,$H61)</f>
        <v>0</v>
      </c>
      <c r="AI61" s="5">
        <f>SUMIFS(Generation!AD:AD,Generation!$A:$A,Comparison_CDP1,Generation!$B:$B,IF($B$53="NEM","*",$B$53),Generation!$C:$C,$H61)-SUMIFS(Generation!AD:AD,Generation!$A:$A,Comparison_CDP2,Generation!$B:$B,IF($B$53="NEM","*",$B$53),Generation!$C:$C,$H61)</f>
        <v>0</v>
      </c>
      <c r="AJ61" s="5">
        <f>SUMIFS(Generation!AE:AE,Generation!$A:$A,Comparison_CDP1,Generation!$B:$B,IF($B$53="NEM","*",$B$53),Generation!$C:$C,$H61)-SUMIFS(Generation!AE:AE,Generation!$A:$A,Comparison_CDP2,Generation!$B:$B,IF($B$53="NEM","*",$B$53),Generation!$C:$C,$H61)</f>
        <v>0</v>
      </c>
    </row>
    <row r="62" spans="1:60" ht="15" customHeight="1">
      <c r="H62" s="9" t="s">
        <v>136</v>
      </c>
      <c r="I62" s="5">
        <f>SUMIFS(Generation!D:D,Generation!$A:$A,Comparison_CDP1,Generation!$B:$B,IF($B$53="NEM","*",$B$53),Generation!$C:$C,$H62)-SUMIFS(Generation!D:D,Generation!$A:$A,Comparison_CDP2,Generation!$B:$B,IF($B$53="NEM","*",$B$53),Generation!$C:$C,$H62)</f>
        <v>33.735474665410948</v>
      </c>
      <c r="J62" s="5">
        <f>SUMIFS(Generation!E:E,Generation!$A:$A,Comparison_CDP1,Generation!$B:$B,IF($B$53="NEM","*",$B$53),Generation!$C:$C,$H62)-SUMIFS(Generation!E:E,Generation!$A:$A,Comparison_CDP2,Generation!$B:$B,IF($B$53="NEM","*",$B$53),Generation!$C:$C,$H62)</f>
        <v>362.58231756484201</v>
      </c>
      <c r="K62" s="5">
        <f>SUMIFS(Generation!F:F,Generation!$A:$A,Comparison_CDP1,Generation!$B:$B,IF($B$53="NEM","*",$B$53),Generation!$C:$C,$H62)-SUMIFS(Generation!F:F,Generation!$A:$A,Comparison_CDP2,Generation!$B:$B,IF($B$53="NEM","*",$B$53),Generation!$C:$C,$H62)</f>
        <v>223.77092089989856</v>
      </c>
      <c r="L62" s="5">
        <f>SUMIFS(Generation!G:G,Generation!$A:$A,Comparison_CDP1,Generation!$B:$B,IF($B$53="NEM","*",$B$53),Generation!$C:$C,$H62)-SUMIFS(Generation!G:G,Generation!$A:$A,Comparison_CDP2,Generation!$B:$B,IF($B$53="NEM","*",$B$53),Generation!$C:$C,$H62)</f>
        <v>328.66094566179527</v>
      </c>
      <c r="M62" s="5">
        <f>SUMIFS(Generation!H:H,Generation!$A:$A,Comparison_CDP1,Generation!$B:$B,IF($B$53="NEM","*",$B$53),Generation!$C:$C,$H62)-SUMIFS(Generation!H:H,Generation!$A:$A,Comparison_CDP2,Generation!$B:$B,IF($B$53="NEM","*",$B$53),Generation!$C:$C,$H62)</f>
        <v>-173.56463206975604</v>
      </c>
      <c r="N62" s="5">
        <f>SUMIFS(Generation!I:I,Generation!$A:$A,Comparison_CDP1,Generation!$B:$B,IF($B$53="NEM","*",$B$53),Generation!$C:$C,$H62)-SUMIFS(Generation!I:I,Generation!$A:$A,Comparison_CDP2,Generation!$B:$B,IF($B$53="NEM","*",$B$53),Generation!$C:$C,$H62)</f>
        <v>-195.99891389224831</v>
      </c>
      <c r="O62" s="5">
        <f>SUMIFS(Generation!J:J,Generation!$A:$A,Comparison_CDP1,Generation!$B:$B,IF($B$53="NEM","*",$B$53),Generation!$C:$C,$H62)-SUMIFS(Generation!J:J,Generation!$A:$A,Comparison_CDP2,Generation!$B:$B,IF($B$53="NEM","*",$B$53),Generation!$C:$C,$H62)</f>
        <v>180.67171052488447</v>
      </c>
      <c r="P62" s="5">
        <f>SUMIFS(Generation!K:K,Generation!$A:$A,Comparison_CDP1,Generation!$B:$B,IF($B$53="NEM","*",$B$53),Generation!$C:$C,$H62)-SUMIFS(Generation!K:K,Generation!$A:$A,Comparison_CDP2,Generation!$B:$B,IF($B$53="NEM","*",$B$53),Generation!$C:$C,$H62)</f>
        <v>2804.8115491186272</v>
      </c>
      <c r="Q62" s="5">
        <f>SUMIFS(Generation!L:L,Generation!$A:$A,Comparison_CDP1,Generation!$B:$B,IF($B$53="NEM","*",$B$53),Generation!$C:$C,$H62)-SUMIFS(Generation!L:L,Generation!$A:$A,Comparison_CDP2,Generation!$B:$B,IF($B$53="NEM","*",$B$53),Generation!$C:$C,$H62)</f>
        <v>79.562376972342463</v>
      </c>
      <c r="R62" s="5">
        <f>SUMIFS(Generation!M:M,Generation!$A:$A,Comparison_CDP1,Generation!$B:$B,IF($B$53="NEM","*",$B$53),Generation!$C:$C,$H62)-SUMIFS(Generation!M:M,Generation!$A:$A,Comparison_CDP2,Generation!$B:$B,IF($B$53="NEM","*",$B$53),Generation!$C:$C,$H62)</f>
        <v>2708.4903354798662</v>
      </c>
      <c r="S62" s="5">
        <f>SUMIFS(Generation!N:N,Generation!$A:$A,Comparison_CDP1,Generation!$B:$B,IF($B$53="NEM","*",$B$53),Generation!$C:$C,$H62)-SUMIFS(Generation!N:N,Generation!$A:$A,Comparison_CDP2,Generation!$B:$B,IF($B$53="NEM","*",$B$53),Generation!$C:$C,$H62)</f>
        <v>244.21434596397376</v>
      </c>
      <c r="T62" s="5">
        <f>SUMIFS(Generation!O:O,Generation!$A:$A,Comparison_CDP1,Generation!$B:$B,IF($B$53="NEM","*",$B$53),Generation!$C:$C,$H62)-SUMIFS(Generation!O:O,Generation!$A:$A,Comparison_CDP2,Generation!$B:$B,IF($B$53="NEM","*",$B$53),Generation!$C:$C,$H62)</f>
        <v>-215.98492538959363</v>
      </c>
      <c r="U62" s="5">
        <f>SUMIFS(Generation!P:P,Generation!$A:$A,Comparison_CDP1,Generation!$B:$B,IF($B$53="NEM","*",$B$53),Generation!$C:$C,$H62)-SUMIFS(Generation!P:P,Generation!$A:$A,Comparison_CDP2,Generation!$B:$B,IF($B$53="NEM","*",$B$53),Generation!$C:$C,$H62)</f>
        <v>4131.2993798444295</v>
      </c>
      <c r="V62" s="5">
        <f>SUMIFS(Generation!Q:Q,Generation!$A:$A,Comparison_CDP1,Generation!$B:$B,IF($B$53="NEM","*",$B$53),Generation!$C:$C,$H62)-SUMIFS(Generation!Q:Q,Generation!$A:$A,Comparison_CDP2,Generation!$B:$B,IF($B$53="NEM","*",$B$53),Generation!$C:$C,$H62)</f>
        <v>1847.5124406526447</v>
      </c>
      <c r="W62" s="5">
        <f>SUMIFS(Generation!R:R,Generation!$A:$A,Comparison_CDP1,Generation!$B:$B,IF($B$53="NEM","*",$B$53),Generation!$C:$C,$H62)-SUMIFS(Generation!R:R,Generation!$A:$A,Comparison_CDP2,Generation!$B:$B,IF($B$53="NEM","*",$B$53),Generation!$C:$C,$H62)</f>
        <v>1597.3057584299404</v>
      </c>
      <c r="X62" s="5">
        <f>SUMIFS(Generation!S:S,Generation!$A:$A,Comparison_CDP1,Generation!$B:$B,IF($B$53="NEM","*",$B$53),Generation!$C:$C,$H62)-SUMIFS(Generation!S:S,Generation!$A:$A,Comparison_CDP2,Generation!$B:$B,IF($B$53="NEM","*",$B$53),Generation!$C:$C,$H62)</f>
        <v>1328.3202289144265</v>
      </c>
      <c r="Y62" s="5">
        <f>SUMIFS(Generation!T:T,Generation!$A:$A,Comparison_CDP1,Generation!$B:$B,IF($B$53="NEM","*",$B$53),Generation!$C:$C,$H62)-SUMIFS(Generation!T:T,Generation!$A:$A,Comparison_CDP2,Generation!$B:$B,IF($B$53="NEM","*",$B$53),Generation!$C:$C,$H62)</f>
        <v>1567.038019144642</v>
      </c>
      <c r="Z62" s="5">
        <f>SUMIFS(Generation!U:U,Generation!$A:$A,Comparison_CDP1,Generation!$B:$B,IF($B$53="NEM","*",$B$53),Generation!$C:$C,$H62)-SUMIFS(Generation!U:U,Generation!$A:$A,Comparison_CDP2,Generation!$B:$B,IF($B$53="NEM","*",$B$53),Generation!$C:$C,$H62)</f>
        <v>1517.2143819740413</v>
      </c>
      <c r="AA62" s="5">
        <f>SUMIFS(Generation!V:V,Generation!$A:$A,Comparison_CDP1,Generation!$B:$B,IF($B$53="NEM","*",$B$53),Generation!$C:$C,$H62)-SUMIFS(Generation!V:V,Generation!$A:$A,Comparison_CDP2,Generation!$B:$B,IF($B$53="NEM","*",$B$53),Generation!$C:$C,$H62)</f>
        <v>3477.1238336802744</v>
      </c>
      <c r="AB62" s="5">
        <f>SUMIFS(Generation!W:W,Generation!$A:$A,Comparison_CDP1,Generation!$B:$B,IF($B$53="NEM","*",$B$53),Generation!$C:$C,$H62)-SUMIFS(Generation!W:W,Generation!$A:$A,Comparison_CDP2,Generation!$B:$B,IF($B$53="NEM","*",$B$53),Generation!$C:$C,$H62)</f>
        <v>535.02139256787632</v>
      </c>
      <c r="AC62" s="5">
        <f>SUMIFS(Generation!X:X,Generation!$A:$A,Comparison_CDP1,Generation!$B:$B,IF($B$53="NEM","*",$B$53),Generation!$C:$C,$H62)-SUMIFS(Generation!X:X,Generation!$A:$A,Comparison_CDP2,Generation!$B:$B,IF($B$53="NEM","*",$B$53),Generation!$C:$C,$H62)</f>
        <v>3276.9496924306422</v>
      </c>
      <c r="AD62" s="5">
        <f>SUMIFS(Generation!Y:Y,Generation!$A:$A,Comparison_CDP1,Generation!$B:$B,IF($B$53="NEM","*",$B$53),Generation!$C:$C,$H62)-SUMIFS(Generation!Y:Y,Generation!$A:$A,Comparison_CDP2,Generation!$B:$B,IF($B$53="NEM","*",$B$53),Generation!$C:$C,$H62)</f>
        <v>315.45701703794657</v>
      </c>
      <c r="AE62" s="5">
        <f>SUMIFS(Generation!Z:Z,Generation!$A:$A,Comparison_CDP1,Generation!$B:$B,IF($B$53="NEM","*",$B$53),Generation!$C:$C,$H62)-SUMIFS(Generation!Z:Z,Generation!$A:$A,Comparison_CDP2,Generation!$B:$B,IF($B$53="NEM","*",$B$53),Generation!$C:$C,$H62)</f>
        <v>-76.70982552645728</v>
      </c>
      <c r="AF62" s="5">
        <f>SUMIFS(Generation!AA:AA,Generation!$A:$A,Comparison_CDP1,Generation!$B:$B,IF($B$53="NEM","*",$B$53),Generation!$C:$C,$H62)-SUMIFS(Generation!AA:AA,Generation!$A:$A,Comparison_CDP2,Generation!$B:$B,IF($B$53="NEM","*",$B$53),Generation!$C:$C,$H62)</f>
        <v>266.96518219620339</v>
      </c>
      <c r="AG62" s="5">
        <f>SUMIFS(Generation!AB:AB,Generation!$A:$A,Comparison_CDP1,Generation!$B:$B,IF($B$53="NEM","*",$B$53),Generation!$C:$C,$H62)-SUMIFS(Generation!AB:AB,Generation!$A:$A,Comparison_CDP2,Generation!$B:$B,IF($B$53="NEM","*",$B$53),Generation!$C:$C,$H62)</f>
        <v>797.69717144042443</v>
      </c>
      <c r="AH62" s="5">
        <f>SUMIFS(Generation!AC:AC,Generation!$A:$A,Comparison_CDP1,Generation!$B:$B,IF($B$53="NEM","*",$B$53),Generation!$C:$C,$H62)-SUMIFS(Generation!AC:AC,Generation!$A:$A,Comparison_CDP2,Generation!$B:$B,IF($B$53="NEM","*",$B$53),Generation!$C:$C,$H62)</f>
        <v>244.33150485775332</v>
      </c>
      <c r="AI62" s="5">
        <f>SUMIFS(Generation!AD:AD,Generation!$A:$A,Comparison_CDP1,Generation!$B:$B,IF($B$53="NEM","*",$B$53),Generation!$C:$C,$H62)-SUMIFS(Generation!AD:AD,Generation!$A:$A,Comparison_CDP2,Generation!$B:$B,IF($B$53="NEM","*",$B$53),Generation!$C:$C,$H62)</f>
        <v>-3186.0695551576282</v>
      </c>
      <c r="AJ62" s="5">
        <f>SUMIFS(Generation!AE:AE,Generation!$A:$A,Comparison_CDP1,Generation!$B:$B,IF($B$53="NEM","*",$B$53),Generation!$C:$C,$H62)-SUMIFS(Generation!AE:AE,Generation!$A:$A,Comparison_CDP2,Generation!$B:$B,IF($B$53="NEM","*",$B$53),Generation!$C:$C,$H62)</f>
        <v>-1296.8340479254257</v>
      </c>
    </row>
    <row r="63" spans="1:60" ht="15" customHeight="1">
      <c r="H63" s="9" t="s">
        <v>137</v>
      </c>
      <c r="I63" s="5">
        <f>SUMIFS(Generation!D:D,Generation!$A:$A,Comparison_CDP1,Generation!$B:$B,IF($B$53="NEM","*",$B$53),Generation!$C:$C,$H63)-SUMIFS(Generation!D:D,Generation!$A:$A,Comparison_CDP2,Generation!$B:$B,IF($B$53="NEM","*",$B$53),Generation!$C:$C,$H63)</f>
        <v>2.2490451571693484</v>
      </c>
      <c r="J63" s="5">
        <f>SUMIFS(Generation!E:E,Generation!$A:$A,Comparison_CDP1,Generation!$B:$B,IF($B$53="NEM","*",$B$53),Generation!$C:$C,$H63)-SUMIFS(Generation!E:E,Generation!$A:$A,Comparison_CDP2,Generation!$B:$B,IF($B$53="NEM","*",$B$53),Generation!$C:$C,$H63)</f>
        <v>-0.17926635233561683</v>
      </c>
      <c r="K63" s="5">
        <f>SUMIFS(Generation!F:F,Generation!$A:$A,Comparison_CDP1,Generation!$B:$B,IF($B$53="NEM","*",$B$53),Generation!$C:$C,$H63)-SUMIFS(Generation!F:F,Generation!$A:$A,Comparison_CDP2,Generation!$B:$B,IF($B$53="NEM","*",$B$53),Generation!$C:$C,$H63)</f>
        <v>0.63219448887230101</v>
      </c>
      <c r="L63" s="5">
        <f>SUMIFS(Generation!G:G,Generation!$A:$A,Comparison_CDP1,Generation!$B:$B,IF($B$53="NEM","*",$B$53),Generation!$C:$C,$H63)-SUMIFS(Generation!G:G,Generation!$A:$A,Comparison_CDP2,Generation!$B:$B,IF($B$53="NEM","*",$B$53),Generation!$C:$C,$H63)</f>
        <v>-23.793890713138353</v>
      </c>
      <c r="M63" s="5">
        <f>SUMIFS(Generation!H:H,Generation!$A:$A,Comparison_CDP1,Generation!$B:$B,IF($B$53="NEM","*",$B$53),Generation!$C:$C,$H63)-SUMIFS(Generation!H:H,Generation!$A:$A,Comparison_CDP2,Generation!$B:$B,IF($B$53="NEM","*",$B$53),Generation!$C:$C,$H63)</f>
        <v>-78.619237092529147</v>
      </c>
      <c r="N63" s="5">
        <f>SUMIFS(Generation!I:I,Generation!$A:$A,Comparison_CDP1,Generation!$B:$B,IF($B$53="NEM","*",$B$53),Generation!$C:$C,$H63)-SUMIFS(Generation!I:I,Generation!$A:$A,Comparison_CDP2,Generation!$B:$B,IF($B$53="NEM","*",$B$53),Generation!$C:$C,$H63)</f>
        <v>28.546544617091058</v>
      </c>
      <c r="O63" s="5">
        <f>SUMIFS(Generation!J:J,Generation!$A:$A,Comparison_CDP1,Generation!$B:$B,IF($B$53="NEM","*",$B$53),Generation!$C:$C,$H63)-SUMIFS(Generation!J:J,Generation!$A:$A,Comparison_CDP2,Generation!$B:$B,IF($B$53="NEM","*",$B$53),Generation!$C:$C,$H63)</f>
        <v>-235.54541463809801</v>
      </c>
      <c r="P63" s="5">
        <f>SUMIFS(Generation!K:K,Generation!$A:$A,Comparison_CDP1,Generation!$B:$B,IF($B$53="NEM","*",$B$53),Generation!$C:$C,$H63)-SUMIFS(Generation!K:K,Generation!$A:$A,Comparison_CDP2,Generation!$B:$B,IF($B$53="NEM","*",$B$53),Generation!$C:$C,$H63)</f>
        <v>-2444.4672290244689</v>
      </c>
      <c r="Q63" s="5">
        <f>SUMIFS(Generation!L:L,Generation!$A:$A,Comparison_CDP1,Generation!$B:$B,IF($B$53="NEM","*",$B$53),Generation!$C:$C,$H63)-SUMIFS(Generation!L:L,Generation!$A:$A,Comparison_CDP2,Generation!$B:$B,IF($B$53="NEM","*",$B$53),Generation!$C:$C,$H63)</f>
        <v>-2229.0204772482612</v>
      </c>
      <c r="R63" s="5">
        <f>SUMIFS(Generation!M:M,Generation!$A:$A,Comparison_CDP1,Generation!$B:$B,IF($B$53="NEM","*",$B$53),Generation!$C:$C,$H63)-SUMIFS(Generation!M:M,Generation!$A:$A,Comparison_CDP2,Generation!$B:$B,IF($B$53="NEM","*",$B$53),Generation!$C:$C,$H63)</f>
        <v>-2018.7400005978016</v>
      </c>
      <c r="S63" s="5">
        <f>SUMIFS(Generation!N:N,Generation!$A:$A,Comparison_CDP1,Generation!$B:$B,IF($B$53="NEM","*",$B$53),Generation!$C:$C,$H63)-SUMIFS(Generation!N:N,Generation!$A:$A,Comparison_CDP2,Generation!$B:$B,IF($B$53="NEM","*",$B$53),Generation!$C:$C,$H63)</f>
        <v>-1312.7811898304008</v>
      </c>
      <c r="T63" s="5">
        <f>SUMIFS(Generation!O:O,Generation!$A:$A,Comparison_CDP1,Generation!$B:$B,IF($B$53="NEM","*",$B$53),Generation!$C:$C,$H63)-SUMIFS(Generation!O:O,Generation!$A:$A,Comparison_CDP2,Generation!$B:$B,IF($B$53="NEM","*",$B$53),Generation!$C:$C,$H63)</f>
        <v>-647.57018617655012</v>
      </c>
      <c r="U63" s="5">
        <f>SUMIFS(Generation!P:P,Generation!$A:$A,Comparison_CDP1,Generation!$B:$B,IF($B$53="NEM","*",$B$53),Generation!$C:$C,$H63)-SUMIFS(Generation!P:P,Generation!$A:$A,Comparison_CDP2,Generation!$B:$B,IF($B$53="NEM","*",$B$53),Generation!$C:$C,$H63)</f>
        <v>-1323.1847765109997</v>
      </c>
      <c r="V63" s="5">
        <f>SUMIFS(Generation!Q:Q,Generation!$A:$A,Comparison_CDP1,Generation!$B:$B,IF($B$53="NEM","*",$B$53),Generation!$C:$C,$H63)-SUMIFS(Generation!Q:Q,Generation!$A:$A,Comparison_CDP2,Generation!$B:$B,IF($B$53="NEM","*",$B$53),Generation!$C:$C,$H63)</f>
        <v>-1810.4769018541338</v>
      </c>
      <c r="W63" s="5">
        <f>SUMIFS(Generation!R:R,Generation!$A:$A,Comparison_CDP1,Generation!$B:$B,IF($B$53="NEM","*",$B$53),Generation!$C:$C,$H63)-SUMIFS(Generation!R:R,Generation!$A:$A,Comparison_CDP2,Generation!$B:$B,IF($B$53="NEM","*",$B$53),Generation!$C:$C,$H63)</f>
        <v>10.940115313493152</v>
      </c>
      <c r="X63" s="5">
        <f>SUMIFS(Generation!S:S,Generation!$A:$A,Comparison_CDP1,Generation!$B:$B,IF($B$53="NEM","*",$B$53),Generation!$C:$C,$H63)-SUMIFS(Generation!S:S,Generation!$A:$A,Comparison_CDP2,Generation!$B:$B,IF($B$53="NEM","*",$B$53),Generation!$C:$C,$H63)</f>
        <v>100.46268275561306</v>
      </c>
      <c r="Y63" s="5">
        <f>SUMIFS(Generation!T:T,Generation!$A:$A,Comparison_CDP1,Generation!$B:$B,IF($B$53="NEM","*",$B$53),Generation!$C:$C,$H63)-SUMIFS(Generation!T:T,Generation!$A:$A,Comparison_CDP2,Generation!$B:$B,IF($B$53="NEM","*",$B$53),Generation!$C:$C,$H63)</f>
        <v>-21.483766998684587</v>
      </c>
      <c r="Z63" s="5">
        <f>SUMIFS(Generation!U:U,Generation!$A:$A,Comparison_CDP1,Generation!$B:$B,IF($B$53="NEM","*",$B$53),Generation!$C:$C,$H63)-SUMIFS(Generation!U:U,Generation!$A:$A,Comparison_CDP2,Generation!$B:$B,IF($B$53="NEM","*",$B$53),Generation!$C:$C,$H63)</f>
        <v>1611.230682137335</v>
      </c>
      <c r="AA63" s="5">
        <f>SUMIFS(Generation!V:V,Generation!$A:$A,Comparison_CDP1,Generation!$B:$B,IF($B$53="NEM","*",$B$53),Generation!$C:$C,$H63)-SUMIFS(Generation!V:V,Generation!$A:$A,Comparison_CDP2,Generation!$B:$B,IF($B$53="NEM","*",$B$53),Generation!$C:$C,$H63)</f>
        <v>3015.381873046721</v>
      </c>
      <c r="AB63" s="5">
        <f>SUMIFS(Generation!W:W,Generation!$A:$A,Comparison_CDP1,Generation!$B:$B,IF($B$53="NEM","*",$B$53),Generation!$C:$C,$H63)-SUMIFS(Generation!W:W,Generation!$A:$A,Comparison_CDP2,Generation!$B:$B,IF($B$53="NEM","*",$B$53),Generation!$C:$C,$H63)</f>
        <v>3865.010887100816</v>
      </c>
      <c r="AC63" s="5">
        <f>SUMIFS(Generation!X:X,Generation!$A:$A,Comparison_CDP1,Generation!$B:$B,IF($B$53="NEM","*",$B$53),Generation!$C:$C,$H63)-SUMIFS(Generation!X:X,Generation!$A:$A,Comparison_CDP2,Generation!$B:$B,IF($B$53="NEM","*",$B$53),Generation!$C:$C,$H63)</f>
        <v>6041.9470905503858</v>
      </c>
      <c r="AD63" s="5">
        <f>SUMIFS(Generation!Y:Y,Generation!$A:$A,Comparison_CDP1,Generation!$B:$B,IF($B$53="NEM","*",$B$53),Generation!$C:$C,$H63)-SUMIFS(Generation!Y:Y,Generation!$A:$A,Comparison_CDP2,Generation!$B:$B,IF($B$53="NEM","*",$B$53),Generation!$C:$C,$H63)</f>
        <v>5558.0671835245885</v>
      </c>
      <c r="AE63" s="5">
        <f>SUMIFS(Generation!Z:Z,Generation!$A:$A,Comparison_CDP1,Generation!$B:$B,IF($B$53="NEM","*",$B$53),Generation!$C:$C,$H63)-SUMIFS(Generation!Z:Z,Generation!$A:$A,Comparison_CDP2,Generation!$B:$B,IF($B$53="NEM","*",$B$53),Generation!$C:$C,$H63)</f>
        <v>5248.9002392300281</v>
      </c>
      <c r="AF63" s="5">
        <f>SUMIFS(Generation!AA:AA,Generation!$A:$A,Comparison_CDP1,Generation!$B:$B,IF($B$53="NEM","*",$B$53),Generation!$C:$C,$H63)-SUMIFS(Generation!AA:AA,Generation!$A:$A,Comparison_CDP2,Generation!$B:$B,IF($B$53="NEM","*",$B$53),Generation!$C:$C,$H63)</f>
        <v>8858.3012196499985</v>
      </c>
      <c r="AG63" s="5">
        <f>SUMIFS(Generation!AB:AB,Generation!$A:$A,Comparison_CDP1,Generation!$B:$B,IF($B$53="NEM","*",$B$53),Generation!$C:$C,$H63)-SUMIFS(Generation!AB:AB,Generation!$A:$A,Comparison_CDP2,Generation!$B:$B,IF($B$53="NEM","*",$B$53),Generation!$C:$C,$H63)</f>
        <v>13865.699926453846</v>
      </c>
      <c r="AH63" s="5">
        <f>SUMIFS(Generation!AC:AC,Generation!$A:$A,Comparison_CDP1,Generation!$B:$B,IF($B$53="NEM","*",$B$53),Generation!$C:$C,$H63)-SUMIFS(Generation!AC:AC,Generation!$A:$A,Comparison_CDP2,Generation!$B:$B,IF($B$53="NEM","*",$B$53),Generation!$C:$C,$H63)</f>
        <v>18934.086519743447</v>
      </c>
      <c r="AI63" s="5">
        <f>SUMIFS(Generation!AD:AD,Generation!$A:$A,Comparison_CDP1,Generation!$B:$B,IF($B$53="NEM","*",$B$53),Generation!$C:$C,$H63)-SUMIFS(Generation!AD:AD,Generation!$A:$A,Comparison_CDP2,Generation!$B:$B,IF($B$53="NEM","*",$B$53),Generation!$C:$C,$H63)</f>
        <v>24487.954238323669</v>
      </c>
      <c r="AJ63" s="5">
        <f>SUMIFS(Generation!AE:AE,Generation!$A:$A,Comparison_CDP1,Generation!$B:$B,IF($B$53="NEM","*",$B$53),Generation!$C:$C,$H63)-SUMIFS(Generation!AE:AE,Generation!$A:$A,Comparison_CDP2,Generation!$B:$B,IF($B$53="NEM","*",$B$53),Generation!$C:$C,$H63)</f>
        <v>28471.87373519611</v>
      </c>
    </row>
    <row r="64" spans="1:60" ht="15" customHeight="1">
      <c r="H64" s="9" t="s">
        <v>138</v>
      </c>
      <c r="I64" s="5">
        <f>SUMIFS(Generation!D:D,Generation!$A:$A,Comparison_CDP1,Generation!$B:$B,IF($B$53="NEM","*",$B$53),Generation!$C:$C,$H64)-SUMIFS(Generation!D:D,Generation!$A:$A,Comparison_CDP2,Generation!$B:$B,IF($B$53="NEM","*",$B$53),Generation!$C:$C,$H64)</f>
        <v>0.39687275430995328</v>
      </c>
      <c r="J64" s="5">
        <f>SUMIFS(Generation!E:E,Generation!$A:$A,Comparison_CDP1,Generation!$B:$B,IF($B$53="NEM","*",$B$53),Generation!$C:$C,$H64)-SUMIFS(Generation!E:E,Generation!$A:$A,Comparison_CDP2,Generation!$B:$B,IF($B$53="NEM","*",$B$53),Generation!$C:$C,$H64)</f>
        <v>-0.33182164987988472</v>
      </c>
      <c r="K64" s="5">
        <f>SUMIFS(Generation!F:F,Generation!$A:$A,Comparison_CDP1,Generation!$B:$B,IF($B$53="NEM","*",$B$53),Generation!$C:$C,$H64)-SUMIFS(Generation!F:F,Generation!$A:$A,Comparison_CDP2,Generation!$B:$B,IF($B$53="NEM","*",$B$53),Generation!$C:$C,$H64)</f>
        <v>-0.33573440592499537</v>
      </c>
      <c r="L64" s="5">
        <f>SUMIFS(Generation!G:G,Generation!$A:$A,Comparison_CDP1,Generation!$B:$B,IF($B$53="NEM","*",$B$53),Generation!$C:$C,$H64)-SUMIFS(Generation!G:G,Generation!$A:$A,Comparison_CDP2,Generation!$B:$B,IF($B$53="NEM","*",$B$53),Generation!$C:$C,$H64)</f>
        <v>-5.5804699740101</v>
      </c>
      <c r="M64" s="5">
        <f>SUMIFS(Generation!H:H,Generation!$A:$A,Comparison_CDP1,Generation!$B:$B,IF($B$53="NEM","*",$B$53),Generation!$C:$C,$H64)-SUMIFS(Generation!H:H,Generation!$A:$A,Comparison_CDP2,Generation!$B:$B,IF($B$53="NEM","*",$B$53),Generation!$C:$C,$H64)</f>
        <v>-26.486147590919586</v>
      </c>
      <c r="N64" s="5">
        <f>SUMIFS(Generation!I:I,Generation!$A:$A,Comparison_CDP1,Generation!$B:$B,IF($B$53="NEM","*",$B$53),Generation!$C:$C,$H64)-SUMIFS(Generation!I:I,Generation!$A:$A,Comparison_CDP2,Generation!$B:$B,IF($B$53="NEM","*",$B$53),Generation!$C:$C,$H64)</f>
        <v>-21.335075657854645</v>
      </c>
      <c r="O64" s="5">
        <f>SUMIFS(Generation!J:J,Generation!$A:$A,Comparison_CDP1,Generation!$B:$B,IF($B$53="NEM","*",$B$53),Generation!$C:$C,$H64)-SUMIFS(Generation!J:J,Generation!$A:$A,Comparison_CDP2,Generation!$B:$B,IF($B$53="NEM","*",$B$53),Generation!$C:$C,$H64)</f>
        <v>7.6814897498500159</v>
      </c>
      <c r="P64" s="5">
        <f>SUMIFS(Generation!K:K,Generation!$A:$A,Comparison_CDP1,Generation!$B:$B,IF($B$53="NEM","*",$B$53),Generation!$C:$C,$H64)-SUMIFS(Generation!K:K,Generation!$A:$A,Comparison_CDP2,Generation!$B:$B,IF($B$53="NEM","*",$B$53),Generation!$C:$C,$H64)</f>
        <v>3.4741357496802721</v>
      </c>
      <c r="Q64" s="5">
        <f>SUMIFS(Generation!L:L,Generation!$A:$A,Comparison_CDP1,Generation!$B:$B,IF($B$53="NEM","*",$B$53),Generation!$C:$C,$H64)-SUMIFS(Generation!L:L,Generation!$A:$A,Comparison_CDP2,Generation!$B:$B,IF($B$53="NEM","*",$B$53),Generation!$C:$C,$H64)</f>
        <v>6.4972043222362572</v>
      </c>
      <c r="R64" s="5">
        <f>SUMIFS(Generation!M:M,Generation!$A:$A,Comparison_CDP1,Generation!$B:$B,IF($B$53="NEM","*",$B$53),Generation!$C:$C,$H64)-SUMIFS(Generation!M:M,Generation!$A:$A,Comparison_CDP2,Generation!$B:$B,IF($B$53="NEM","*",$B$53),Generation!$C:$C,$H64)</f>
        <v>-35.252907576594907</v>
      </c>
      <c r="S64" s="5">
        <f>SUMIFS(Generation!N:N,Generation!$A:$A,Comparison_CDP1,Generation!$B:$B,IF($B$53="NEM","*",$B$53),Generation!$C:$C,$H64)-SUMIFS(Generation!N:N,Generation!$A:$A,Comparison_CDP2,Generation!$B:$B,IF($B$53="NEM","*",$B$53),Generation!$C:$C,$H64)</f>
        <v>-242.49656773741026</v>
      </c>
      <c r="T64" s="5">
        <f>SUMIFS(Generation!O:O,Generation!$A:$A,Comparison_CDP1,Generation!$B:$B,IF($B$53="NEM","*",$B$53),Generation!$C:$C,$H64)-SUMIFS(Generation!O:O,Generation!$A:$A,Comparison_CDP2,Generation!$B:$B,IF($B$53="NEM","*",$B$53),Generation!$C:$C,$H64)</f>
        <v>-202.35256341017885</v>
      </c>
      <c r="U64" s="5">
        <f>SUMIFS(Generation!P:P,Generation!$A:$A,Comparison_CDP1,Generation!$B:$B,IF($B$53="NEM","*",$B$53),Generation!$C:$C,$H64)-SUMIFS(Generation!P:P,Generation!$A:$A,Comparison_CDP2,Generation!$B:$B,IF($B$53="NEM","*",$B$53),Generation!$C:$C,$H64)</f>
        <v>-222.16736289652363</v>
      </c>
      <c r="V64" s="5">
        <f>SUMIFS(Generation!Q:Q,Generation!$A:$A,Comparison_CDP1,Generation!$B:$B,IF($B$53="NEM","*",$B$53),Generation!$C:$C,$H64)-SUMIFS(Generation!Q:Q,Generation!$A:$A,Comparison_CDP2,Generation!$B:$B,IF($B$53="NEM","*",$B$53),Generation!$C:$C,$H64)</f>
        <v>14.052972067120209</v>
      </c>
      <c r="W64" s="5">
        <f>SUMIFS(Generation!R:R,Generation!$A:$A,Comparison_CDP1,Generation!$B:$B,IF($B$53="NEM","*",$B$53),Generation!$C:$C,$H64)-SUMIFS(Generation!R:R,Generation!$A:$A,Comparison_CDP2,Generation!$B:$B,IF($B$53="NEM","*",$B$53),Generation!$C:$C,$H64)</f>
        <v>368.46698790687333</v>
      </c>
      <c r="X64" s="5">
        <f>SUMIFS(Generation!S:S,Generation!$A:$A,Comparison_CDP1,Generation!$B:$B,IF($B$53="NEM","*",$B$53),Generation!$C:$C,$H64)-SUMIFS(Generation!S:S,Generation!$A:$A,Comparison_CDP2,Generation!$B:$B,IF($B$53="NEM","*",$B$53),Generation!$C:$C,$H64)</f>
        <v>696.13857774595726</v>
      </c>
      <c r="Y64" s="5">
        <f>SUMIFS(Generation!T:T,Generation!$A:$A,Comparison_CDP1,Generation!$B:$B,IF($B$53="NEM","*",$B$53),Generation!$C:$C,$H64)-SUMIFS(Generation!T:T,Generation!$A:$A,Comparison_CDP2,Generation!$B:$B,IF($B$53="NEM","*",$B$53),Generation!$C:$C,$H64)</f>
        <v>305.29258664146073</v>
      </c>
      <c r="Z64" s="5">
        <f>SUMIFS(Generation!U:U,Generation!$A:$A,Comparison_CDP1,Generation!$B:$B,IF($B$53="NEM","*",$B$53),Generation!$C:$C,$H64)-SUMIFS(Generation!U:U,Generation!$A:$A,Comparison_CDP2,Generation!$B:$B,IF($B$53="NEM","*",$B$53),Generation!$C:$C,$H64)</f>
        <v>473.3617746713835</v>
      </c>
      <c r="AA64" s="5">
        <f>SUMIFS(Generation!V:V,Generation!$A:$A,Comparison_CDP1,Generation!$B:$B,IF($B$53="NEM","*",$B$53),Generation!$C:$C,$H64)-SUMIFS(Generation!V:V,Generation!$A:$A,Comparison_CDP2,Generation!$B:$B,IF($B$53="NEM","*",$B$53),Generation!$C:$C,$H64)</f>
        <v>1575.7561264630922</v>
      </c>
      <c r="AB64" s="5">
        <f>SUMIFS(Generation!W:W,Generation!$A:$A,Comparison_CDP1,Generation!$B:$B,IF($B$53="NEM","*",$B$53),Generation!$C:$C,$H64)-SUMIFS(Generation!W:W,Generation!$A:$A,Comparison_CDP2,Generation!$B:$B,IF($B$53="NEM","*",$B$53),Generation!$C:$C,$H64)</f>
        <v>2766.7317432939972</v>
      </c>
      <c r="AC64" s="5">
        <f>SUMIFS(Generation!X:X,Generation!$A:$A,Comparison_CDP1,Generation!$B:$B,IF($B$53="NEM","*",$B$53),Generation!$C:$C,$H64)-SUMIFS(Generation!X:X,Generation!$A:$A,Comparison_CDP2,Generation!$B:$B,IF($B$53="NEM","*",$B$53),Generation!$C:$C,$H64)</f>
        <v>3217.0036342418562</v>
      </c>
      <c r="AD64" s="5">
        <f>SUMIFS(Generation!Y:Y,Generation!$A:$A,Comparison_CDP1,Generation!$B:$B,IF($B$53="NEM","*",$B$53),Generation!$C:$C,$H64)-SUMIFS(Generation!Y:Y,Generation!$A:$A,Comparison_CDP2,Generation!$B:$B,IF($B$53="NEM","*",$B$53),Generation!$C:$C,$H64)</f>
        <v>3619.9913148187516</v>
      </c>
      <c r="AE64" s="5">
        <f>SUMIFS(Generation!Z:Z,Generation!$A:$A,Comparison_CDP1,Generation!$B:$B,IF($B$53="NEM","*",$B$53),Generation!$C:$C,$H64)-SUMIFS(Generation!Z:Z,Generation!$A:$A,Comparison_CDP2,Generation!$B:$B,IF($B$53="NEM","*",$B$53),Generation!$C:$C,$H64)</f>
        <v>5193.7022957101235</v>
      </c>
      <c r="AF64" s="5">
        <f>SUMIFS(Generation!AA:AA,Generation!$A:$A,Comparison_CDP1,Generation!$B:$B,IF($B$53="NEM","*",$B$53),Generation!$C:$C,$H64)-SUMIFS(Generation!AA:AA,Generation!$A:$A,Comparison_CDP2,Generation!$B:$B,IF($B$53="NEM","*",$B$53),Generation!$C:$C,$H64)</f>
        <v>7309.1369585911652</v>
      </c>
      <c r="AG64" s="5">
        <f>SUMIFS(Generation!AB:AB,Generation!$A:$A,Comparison_CDP1,Generation!$B:$B,IF($B$53="NEM","*",$B$53),Generation!$C:$C,$H64)-SUMIFS(Generation!AB:AB,Generation!$A:$A,Comparison_CDP2,Generation!$B:$B,IF($B$53="NEM","*",$B$53),Generation!$C:$C,$H64)</f>
        <v>9366.1794060990778</v>
      </c>
      <c r="AH64" s="5">
        <f>SUMIFS(Generation!AC:AC,Generation!$A:$A,Comparison_CDP1,Generation!$B:$B,IF($B$53="NEM","*",$B$53),Generation!$C:$C,$H64)-SUMIFS(Generation!AC:AC,Generation!$A:$A,Comparison_CDP2,Generation!$B:$B,IF($B$53="NEM","*",$B$53),Generation!$C:$C,$H64)</f>
        <v>10978.727436910798</v>
      </c>
      <c r="AI64" s="5">
        <f>SUMIFS(Generation!AD:AD,Generation!$A:$A,Comparison_CDP1,Generation!$B:$B,IF($B$53="NEM","*",$B$53),Generation!$C:$C,$H64)-SUMIFS(Generation!AD:AD,Generation!$A:$A,Comparison_CDP2,Generation!$B:$B,IF($B$53="NEM","*",$B$53),Generation!$C:$C,$H64)</f>
        <v>11633.152570921451</v>
      </c>
      <c r="AJ64" s="5">
        <f>SUMIFS(Generation!AE:AE,Generation!$A:$A,Comparison_CDP1,Generation!$B:$B,IF($B$53="NEM","*",$B$53),Generation!$C:$C,$H64)-SUMIFS(Generation!AE:AE,Generation!$A:$A,Comparison_CDP2,Generation!$B:$B,IF($B$53="NEM","*",$B$53),Generation!$C:$C,$H64)</f>
        <v>12804.373328702311</v>
      </c>
    </row>
    <row r="65" spans="1:62" ht="15" customHeight="1">
      <c r="H65" s="9" t="s">
        <v>139</v>
      </c>
      <c r="I65" s="5">
        <f>SUMIFS(Generation!D:D,Generation!$A:$A,Comparison_CDP1,Generation!$B:$B,IF($B$53="NEM","*",$B$53),Generation!$C:$C,$H65)-SUMIFS(Generation!D:D,Generation!$A:$A,Comparison_CDP2,Generation!$B:$B,IF($B$53="NEM","*",$B$53),Generation!$C:$C,$H65)</f>
        <v>0</v>
      </c>
      <c r="J65" s="5">
        <f>SUMIFS(Generation!E:E,Generation!$A:$A,Comparison_CDP1,Generation!$B:$B,IF($B$53="NEM","*",$B$53),Generation!$C:$C,$H65)-SUMIFS(Generation!E:E,Generation!$A:$A,Comparison_CDP2,Generation!$B:$B,IF($B$53="NEM","*",$B$53),Generation!$C:$C,$H65)</f>
        <v>0</v>
      </c>
      <c r="K65" s="5">
        <f>SUMIFS(Generation!F:F,Generation!$A:$A,Comparison_CDP1,Generation!$B:$B,IF($B$53="NEM","*",$B$53),Generation!$C:$C,$H65)-SUMIFS(Generation!F:F,Generation!$A:$A,Comparison_CDP2,Generation!$B:$B,IF($B$53="NEM","*",$B$53),Generation!$C:$C,$H65)</f>
        <v>0</v>
      </c>
      <c r="L65" s="5">
        <f>SUMIFS(Generation!G:G,Generation!$A:$A,Comparison_CDP1,Generation!$B:$B,IF($B$53="NEM","*",$B$53),Generation!$C:$C,$H65)-SUMIFS(Generation!G:G,Generation!$A:$A,Comparison_CDP2,Generation!$B:$B,IF($B$53="NEM","*",$B$53),Generation!$C:$C,$H65)</f>
        <v>0</v>
      </c>
      <c r="M65" s="5">
        <f>SUMIFS(Generation!H:H,Generation!$A:$A,Comparison_CDP1,Generation!$B:$B,IF($B$53="NEM","*",$B$53),Generation!$C:$C,$H65)-SUMIFS(Generation!H:H,Generation!$A:$A,Comparison_CDP2,Generation!$B:$B,IF($B$53="NEM","*",$B$53),Generation!$C:$C,$H65)</f>
        <v>0</v>
      </c>
      <c r="N65" s="5">
        <f>SUMIFS(Generation!I:I,Generation!$A:$A,Comparison_CDP1,Generation!$B:$B,IF($B$53="NEM","*",$B$53),Generation!$C:$C,$H65)-SUMIFS(Generation!I:I,Generation!$A:$A,Comparison_CDP2,Generation!$B:$B,IF($B$53="NEM","*",$B$53),Generation!$C:$C,$H65)</f>
        <v>0</v>
      </c>
      <c r="O65" s="5">
        <f>SUMIFS(Generation!J:J,Generation!$A:$A,Comparison_CDP1,Generation!$B:$B,IF($B$53="NEM","*",$B$53),Generation!$C:$C,$H65)-SUMIFS(Generation!J:J,Generation!$A:$A,Comparison_CDP2,Generation!$B:$B,IF($B$53="NEM","*",$B$53),Generation!$C:$C,$H65)</f>
        <v>0</v>
      </c>
      <c r="P65" s="5">
        <f>SUMIFS(Generation!K:K,Generation!$A:$A,Comparison_CDP1,Generation!$B:$B,IF($B$53="NEM","*",$B$53),Generation!$C:$C,$H65)-SUMIFS(Generation!K:K,Generation!$A:$A,Comparison_CDP2,Generation!$B:$B,IF($B$53="NEM","*",$B$53),Generation!$C:$C,$H65)</f>
        <v>0</v>
      </c>
      <c r="Q65" s="5">
        <f>SUMIFS(Generation!L:L,Generation!$A:$A,Comparison_CDP1,Generation!$B:$B,IF($B$53="NEM","*",$B$53),Generation!$C:$C,$H65)-SUMIFS(Generation!L:L,Generation!$A:$A,Comparison_CDP2,Generation!$B:$B,IF($B$53="NEM","*",$B$53),Generation!$C:$C,$H65)</f>
        <v>0</v>
      </c>
      <c r="R65" s="5">
        <f>SUMIFS(Generation!M:M,Generation!$A:$A,Comparison_CDP1,Generation!$B:$B,IF($B$53="NEM","*",$B$53),Generation!$C:$C,$H65)-SUMIFS(Generation!M:M,Generation!$A:$A,Comparison_CDP2,Generation!$B:$B,IF($B$53="NEM","*",$B$53),Generation!$C:$C,$H65)</f>
        <v>0</v>
      </c>
      <c r="S65" s="5">
        <f>SUMIFS(Generation!N:N,Generation!$A:$A,Comparison_CDP1,Generation!$B:$B,IF($B$53="NEM","*",$B$53),Generation!$C:$C,$H65)-SUMIFS(Generation!N:N,Generation!$A:$A,Comparison_CDP2,Generation!$B:$B,IF($B$53="NEM","*",$B$53),Generation!$C:$C,$H65)</f>
        <v>0</v>
      </c>
      <c r="T65" s="5">
        <f>SUMIFS(Generation!O:O,Generation!$A:$A,Comparison_CDP1,Generation!$B:$B,IF($B$53="NEM","*",$B$53),Generation!$C:$C,$H65)-SUMIFS(Generation!O:O,Generation!$A:$A,Comparison_CDP2,Generation!$B:$B,IF($B$53="NEM","*",$B$53),Generation!$C:$C,$H65)</f>
        <v>0</v>
      </c>
      <c r="U65" s="5">
        <f>SUMIFS(Generation!P:P,Generation!$A:$A,Comparison_CDP1,Generation!$B:$B,IF($B$53="NEM","*",$B$53),Generation!$C:$C,$H65)-SUMIFS(Generation!P:P,Generation!$A:$A,Comparison_CDP2,Generation!$B:$B,IF($B$53="NEM","*",$B$53),Generation!$C:$C,$H65)</f>
        <v>0</v>
      </c>
      <c r="V65" s="5">
        <f>SUMIFS(Generation!Q:Q,Generation!$A:$A,Comparison_CDP1,Generation!$B:$B,IF($B$53="NEM","*",$B$53),Generation!$C:$C,$H65)-SUMIFS(Generation!Q:Q,Generation!$A:$A,Comparison_CDP2,Generation!$B:$B,IF($B$53="NEM","*",$B$53),Generation!$C:$C,$H65)</f>
        <v>0</v>
      </c>
      <c r="W65" s="5">
        <f>SUMIFS(Generation!R:R,Generation!$A:$A,Comparison_CDP1,Generation!$B:$B,IF($B$53="NEM","*",$B$53),Generation!$C:$C,$H65)-SUMIFS(Generation!R:R,Generation!$A:$A,Comparison_CDP2,Generation!$B:$B,IF($B$53="NEM","*",$B$53),Generation!$C:$C,$H65)</f>
        <v>0</v>
      </c>
      <c r="X65" s="5">
        <f>SUMIFS(Generation!S:S,Generation!$A:$A,Comparison_CDP1,Generation!$B:$B,IF($B$53="NEM","*",$B$53),Generation!$C:$C,$H65)-SUMIFS(Generation!S:S,Generation!$A:$A,Comparison_CDP2,Generation!$B:$B,IF($B$53="NEM","*",$B$53),Generation!$C:$C,$H65)</f>
        <v>0</v>
      </c>
      <c r="Y65" s="5">
        <f>SUMIFS(Generation!T:T,Generation!$A:$A,Comparison_CDP1,Generation!$B:$B,IF($B$53="NEM","*",$B$53),Generation!$C:$C,$H65)-SUMIFS(Generation!T:T,Generation!$A:$A,Comparison_CDP2,Generation!$B:$B,IF($B$53="NEM","*",$B$53),Generation!$C:$C,$H65)</f>
        <v>0</v>
      </c>
      <c r="Z65" s="5">
        <f>SUMIFS(Generation!U:U,Generation!$A:$A,Comparison_CDP1,Generation!$B:$B,IF($B$53="NEM","*",$B$53),Generation!$C:$C,$H65)-SUMIFS(Generation!U:U,Generation!$A:$A,Comparison_CDP2,Generation!$B:$B,IF($B$53="NEM","*",$B$53),Generation!$C:$C,$H65)</f>
        <v>0</v>
      </c>
      <c r="AA65" s="5">
        <f>SUMIFS(Generation!V:V,Generation!$A:$A,Comparison_CDP1,Generation!$B:$B,IF($B$53="NEM","*",$B$53),Generation!$C:$C,$H65)-SUMIFS(Generation!V:V,Generation!$A:$A,Comparison_CDP2,Generation!$B:$B,IF($B$53="NEM","*",$B$53),Generation!$C:$C,$H65)</f>
        <v>0</v>
      </c>
      <c r="AB65" s="5">
        <f>SUMIFS(Generation!W:W,Generation!$A:$A,Comparison_CDP1,Generation!$B:$B,IF($B$53="NEM","*",$B$53),Generation!$C:$C,$H65)-SUMIFS(Generation!W:W,Generation!$A:$A,Comparison_CDP2,Generation!$B:$B,IF($B$53="NEM","*",$B$53),Generation!$C:$C,$H65)</f>
        <v>0</v>
      </c>
      <c r="AC65" s="5">
        <f>SUMIFS(Generation!X:X,Generation!$A:$A,Comparison_CDP1,Generation!$B:$B,IF($B$53="NEM","*",$B$53),Generation!$C:$C,$H65)-SUMIFS(Generation!X:X,Generation!$A:$A,Comparison_CDP2,Generation!$B:$B,IF($B$53="NEM","*",$B$53),Generation!$C:$C,$H65)</f>
        <v>0</v>
      </c>
      <c r="AD65" s="5">
        <f>SUMIFS(Generation!Y:Y,Generation!$A:$A,Comparison_CDP1,Generation!$B:$B,IF($B$53="NEM","*",$B$53),Generation!$C:$C,$H65)-SUMIFS(Generation!Y:Y,Generation!$A:$A,Comparison_CDP2,Generation!$B:$B,IF($B$53="NEM","*",$B$53),Generation!$C:$C,$H65)</f>
        <v>0</v>
      </c>
      <c r="AE65" s="5">
        <f>SUMIFS(Generation!Z:Z,Generation!$A:$A,Comparison_CDP1,Generation!$B:$B,IF($B$53="NEM","*",$B$53),Generation!$C:$C,$H65)-SUMIFS(Generation!Z:Z,Generation!$A:$A,Comparison_CDP2,Generation!$B:$B,IF($B$53="NEM","*",$B$53),Generation!$C:$C,$H65)</f>
        <v>0</v>
      </c>
      <c r="AF65" s="5">
        <f>SUMIFS(Generation!AA:AA,Generation!$A:$A,Comparison_CDP1,Generation!$B:$B,IF($B$53="NEM","*",$B$53),Generation!$C:$C,$H65)-SUMIFS(Generation!AA:AA,Generation!$A:$A,Comparison_CDP2,Generation!$B:$B,IF($B$53="NEM","*",$B$53),Generation!$C:$C,$H65)</f>
        <v>0</v>
      </c>
      <c r="AG65" s="5">
        <f>SUMIFS(Generation!AB:AB,Generation!$A:$A,Comparison_CDP1,Generation!$B:$B,IF($B$53="NEM","*",$B$53),Generation!$C:$C,$H65)-SUMIFS(Generation!AB:AB,Generation!$A:$A,Comparison_CDP2,Generation!$B:$B,IF($B$53="NEM","*",$B$53),Generation!$C:$C,$H65)</f>
        <v>0</v>
      </c>
      <c r="AH65" s="5">
        <f>SUMIFS(Generation!AC:AC,Generation!$A:$A,Comparison_CDP1,Generation!$B:$B,IF($B$53="NEM","*",$B$53),Generation!$C:$C,$H65)-SUMIFS(Generation!AC:AC,Generation!$A:$A,Comparison_CDP2,Generation!$B:$B,IF($B$53="NEM","*",$B$53),Generation!$C:$C,$H65)</f>
        <v>0</v>
      </c>
      <c r="AI65" s="5">
        <f>SUMIFS(Generation!AD:AD,Generation!$A:$A,Comparison_CDP1,Generation!$B:$B,IF($B$53="NEM","*",$B$53),Generation!$C:$C,$H65)-SUMIFS(Generation!AD:AD,Generation!$A:$A,Comparison_CDP2,Generation!$B:$B,IF($B$53="NEM","*",$B$53),Generation!$C:$C,$H65)</f>
        <v>0</v>
      </c>
      <c r="AJ65" s="5">
        <f>SUMIFS(Generation!AE:AE,Generation!$A:$A,Comparison_CDP1,Generation!$B:$B,IF($B$53="NEM","*",$B$53),Generation!$C:$C,$H65)-SUMIFS(Generation!AE:AE,Generation!$A:$A,Comparison_CDP2,Generation!$B:$B,IF($B$53="NEM","*",$B$53),Generation!$C:$C,$H65)</f>
        <v>0</v>
      </c>
    </row>
    <row r="66" spans="1:62" ht="15" customHeight="1">
      <c r="H66" s="9" t="s">
        <v>140</v>
      </c>
      <c r="I66" s="5">
        <f>SUMIFS(Generation!D:D,Generation!$A:$A,Comparison_CDP1,Generation!$B:$B,IF($B$53="NEM","*",$B$53),Generation!$C:$C,$H66)-SUMIFS(Generation!D:D,Generation!$A:$A,Comparison_CDP2,Generation!$B:$B,IF($B$53="NEM","*",$B$53),Generation!$C:$C,$H66)</f>
        <v>0</v>
      </c>
      <c r="J66" s="5">
        <f>SUMIFS(Generation!E:E,Generation!$A:$A,Comparison_CDP1,Generation!$B:$B,IF($B$53="NEM","*",$B$53),Generation!$C:$C,$H66)-SUMIFS(Generation!E:E,Generation!$A:$A,Comparison_CDP2,Generation!$B:$B,IF($B$53="NEM","*",$B$53),Generation!$C:$C,$H66)</f>
        <v>0</v>
      </c>
      <c r="K66" s="5">
        <f>SUMIFS(Generation!F:F,Generation!$A:$A,Comparison_CDP1,Generation!$B:$B,IF($B$53="NEM","*",$B$53),Generation!$C:$C,$H66)-SUMIFS(Generation!F:F,Generation!$A:$A,Comparison_CDP2,Generation!$B:$B,IF($B$53="NEM","*",$B$53),Generation!$C:$C,$H66)</f>
        <v>0</v>
      </c>
      <c r="L66" s="5">
        <f>SUMIFS(Generation!G:G,Generation!$A:$A,Comparison_CDP1,Generation!$B:$B,IF($B$53="NEM","*",$B$53),Generation!$C:$C,$H66)-SUMIFS(Generation!G:G,Generation!$A:$A,Comparison_CDP2,Generation!$B:$B,IF($B$53="NEM","*",$B$53),Generation!$C:$C,$H66)</f>
        <v>0</v>
      </c>
      <c r="M66" s="5">
        <f>SUMIFS(Generation!H:H,Generation!$A:$A,Comparison_CDP1,Generation!$B:$B,IF($B$53="NEM","*",$B$53),Generation!$C:$C,$H66)-SUMIFS(Generation!H:H,Generation!$A:$A,Comparison_CDP2,Generation!$B:$B,IF($B$53="NEM","*",$B$53),Generation!$C:$C,$H66)</f>
        <v>0</v>
      </c>
      <c r="N66" s="5">
        <f>SUMIFS(Generation!I:I,Generation!$A:$A,Comparison_CDP1,Generation!$B:$B,IF($B$53="NEM","*",$B$53),Generation!$C:$C,$H66)-SUMIFS(Generation!I:I,Generation!$A:$A,Comparison_CDP2,Generation!$B:$B,IF($B$53="NEM","*",$B$53),Generation!$C:$C,$H66)</f>
        <v>0</v>
      </c>
      <c r="O66" s="5">
        <f>SUMIFS(Generation!J:J,Generation!$A:$A,Comparison_CDP1,Generation!$B:$B,IF($B$53="NEM","*",$B$53),Generation!$C:$C,$H66)-SUMIFS(Generation!J:J,Generation!$A:$A,Comparison_CDP2,Generation!$B:$B,IF($B$53="NEM","*",$B$53),Generation!$C:$C,$H66)</f>
        <v>0</v>
      </c>
      <c r="P66" s="5">
        <f>SUMIFS(Generation!K:K,Generation!$A:$A,Comparison_CDP1,Generation!$B:$B,IF($B$53="NEM","*",$B$53),Generation!$C:$C,$H66)-SUMIFS(Generation!K:K,Generation!$A:$A,Comparison_CDP2,Generation!$B:$B,IF($B$53="NEM","*",$B$53),Generation!$C:$C,$H66)</f>
        <v>0</v>
      </c>
      <c r="Q66" s="5">
        <f>SUMIFS(Generation!L:L,Generation!$A:$A,Comparison_CDP1,Generation!$B:$B,IF($B$53="NEM","*",$B$53),Generation!$C:$C,$H66)-SUMIFS(Generation!L:L,Generation!$A:$A,Comparison_CDP2,Generation!$B:$B,IF($B$53="NEM","*",$B$53),Generation!$C:$C,$H66)</f>
        <v>0</v>
      </c>
      <c r="R66" s="5">
        <f>SUMIFS(Generation!M:M,Generation!$A:$A,Comparison_CDP1,Generation!$B:$B,IF($B$53="NEM","*",$B$53),Generation!$C:$C,$H66)-SUMIFS(Generation!M:M,Generation!$A:$A,Comparison_CDP2,Generation!$B:$B,IF($B$53="NEM","*",$B$53),Generation!$C:$C,$H66)</f>
        <v>0</v>
      </c>
      <c r="S66" s="5">
        <f>SUMIFS(Generation!N:N,Generation!$A:$A,Comparison_CDP1,Generation!$B:$B,IF($B$53="NEM","*",$B$53),Generation!$C:$C,$H66)-SUMIFS(Generation!N:N,Generation!$A:$A,Comparison_CDP2,Generation!$B:$B,IF($B$53="NEM","*",$B$53),Generation!$C:$C,$H66)</f>
        <v>0</v>
      </c>
      <c r="T66" s="5">
        <f>SUMIFS(Generation!O:O,Generation!$A:$A,Comparison_CDP1,Generation!$B:$B,IF($B$53="NEM","*",$B$53),Generation!$C:$C,$H66)-SUMIFS(Generation!O:O,Generation!$A:$A,Comparison_CDP2,Generation!$B:$B,IF($B$53="NEM","*",$B$53),Generation!$C:$C,$H66)</f>
        <v>0</v>
      </c>
      <c r="U66" s="5">
        <f>SUMIFS(Generation!P:P,Generation!$A:$A,Comparison_CDP1,Generation!$B:$B,IF($B$53="NEM","*",$B$53),Generation!$C:$C,$H66)-SUMIFS(Generation!P:P,Generation!$A:$A,Comparison_CDP2,Generation!$B:$B,IF($B$53="NEM","*",$B$53),Generation!$C:$C,$H66)</f>
        <v>0</v>
      </c>
      <c r="V66" s="5">
        <f>SUMIFS(Generation!Q:Q,Generation!$A:$A,Comparison_CDP1,Generation!$B:$B,IF($B$53="NEM","*",$B$53),Generation!$C:$C,$H66)-SUMIFS(Generation!Q:Q,Generation!$A:$A,Comparison_CDP2,Generation!$B:$B,IF($B$53="NEM","*",$B$53),Generation!$C:$C,$H66)</f>
        <v>0</v>
      </c>
      <c r="W66" s="5">
        <f>SUMIFS(Generation!R:R,Generation!$A:$A,Comparison_CDP1,Generation!$B:$B,IF($B$53="NEM","*",$B$53),Generation!$C:$C,$H66)-SUMIFS(Generation!R:R,Generation!$A:$A,Comparison_CDP2,Generation!$B:$B,IF($B$53="NEM","*",$B$53),Generation!$C:$C,$H66)</f>
        <v>0</v>
      </c>
      <c r="X66" s="5">
        <f>SUMIFS(Generation!S:S,Generation!$A:$A,Comparison_CDP1,Generation!$B:$B,IF($B$53="NEM","*",$B$53),Generation!$C:$C,$H66)-SUMIFS(Generation!S:S,Generation!$A:$A,Comparison_CDP2,Generation!$B:$B,IF($B$53="NEM","*",$B$53),Generation!$C:$C,$H66)</f>
        <v>0</v>
      </c>
      <c r="Y66" s="5">
        <f>SUMIFS(Generation!T:T,Generation!$A:$A,Comparison_CDP1,Generation!$B:$B,IF($B$53="NEM","*",$B$53),Generation!$C:$C,$H66)-SUMIFS(Generation!T:T,Generation!$A:$A,Comparison_CDP2,Generation!$B:$B,IF($B$53="NEM","*",$B$53),Generation!$C:$C,$H66)</f>
        <v>0</v>
      </c>
      <c r="Z66" s="5">
        <f>SUMIFS(Generation!U:U,Generation!$A:$A,Comparison_CDP1,Generation!$B:$B,IF($B$53="NEM","*",$B$53),Generation!$C:$C,$H66)-SUMIFS(Generation!U:U,Generation!$A:$A,Comparison_CDP2,Generation!$B:$B,IF($B$53="NEM","*",$B$53),Generation!$C:$C,$H66)</f>
        <v>0</v>
      </c>
      <c r="AA66" s="5">
        <f>SUMIFS(Generation!V:V,Generation!$A:$A,Comparison_CDP1,Generation!$B:$B,IF($B$53="NEM","*",$B$53),Generation!$C:$C,$H66)-SUMIFS(Generation!V:V,Generation!$A:$A,Comparison_CDP2,Generation!$B:$B,IF($B$53="NEM","*",$B$53),Generation!$C:$C,$H66)</f>
        <v>0</v>
      </c>
      <c r="AB66" s="5">
        <f>SUMIFS(Generation!W:W,Generation!$A:$A,Comparison_CDP1,Generation!$B:$B,IF($B$53="NEM","*",$B$53),Generation!$C:$C,$H66)-SUMIFS(Generation!W:W,Generation!$A:$A,Comparison_CDP2,Generation!$B:$B,IF($B$53="NEM","*",$B$53),Generation!$C:$C,$H66)</f>
        <v>0</v>
      </c>
      <c r="AC66" s="5">
        <f>SUMIFS(Generation!X:X,Generation!$A:$A,Comparison_CDP1,Generation!$B:$B,IF($B$53="NEM","*",$B$53),Generation!$C:$C,$H66)-SUMIFS(Generation!X:X,Generation!$A:$A,Comparison_CDP2,Generation!$B:$B,IF($B$53="NEM","*",$B$53),Generation!$C:$C,$H66)</f>
        <v>0</v>
      </c>
      <c r="AD66" s="5">
        <f>SUMIFS(Generation!Y:Y,Generation!$A:$A,Comparison_CDP1,Generation!$B:$B,IF($B$53="NEM","*",$B$53),Generation!$C:$C,$H66)-SUMIFS(Generation!Y:Y,Generation!$A:$A,Comparison_CDP2,Generation!$B:$B,IF($B$53="NEM","*",$B$53),Generation!$C:$C,$H66)</f>
        <v>0</v>
      </c>
      <c r="AE66" s="5">
        <f>SUMIFS(Generation!Z:Z,Generation!$A:$A,Comparison_CDP1,Generation!$B:$B,IF($B$53="NEM","*",$B$53),Generation!$C:$C,$H66)-SUMIFS(Generation!Z:Z,Generation!$A:$A,Comparison_CDP2,Generation!$B:$B,IF($B$53="NEM","*",$B$53),Generation!$C:$C,$H66)</f>
        <v>0</v>
      </c>
      <c r="AF66" s="5">
        <f>SUMIFS(Generation!AA:AA,Generation!$A:$A,Comparison_CDP1,Generation!$B:$B,IF($B$53="NEM","*",$B$53),Generation!$C:$C,$H66)-SUMIFS(Generation!AA:AA,Generation!$A:$A,Comparison_CDP2,Generation!$B:$B,IF($B$53="NEM","*",$B$53),Generation!$C:$C,$H66)</f>
        <v>0</v>
      </c>
      <c r="AG66" s="5">
        <f>SUMIFS(Generation!AB:AB,Generation!$A:$A,Comparison_CDP1,Generation!$B:$B,IF($B$53="NEM","*",$B$53),Generation!$C:$C,$H66)-SUMIFS(Generation!AB:AB,Generation!$A:$A,Comparison_CDP2,Generation!$B:$B,IF($B$53="NEM","*",$B$53),Generation!$C:$C,$H66)</f>
        <v>0</v>
      </c>
      <c r="AH66" s="5">
        <f>SUMIFS(Generation!AC:AC,Generation!$A:$A,Comparison_CDP1,Generation!$B:$B,IF($B$53="NEM","*",$B$53),Generation!$C:$C,$H66)-SUMIFS(Generation!AC:AC,Generation!$A:$A,Comparison_CDP2,Generation!$B:$B,IF($B$53="NEM","*",$B$53),Generation!$C:$C,$H66)</f>
        <v>0</v>
      </c>
      <c r="AI66" s="5">
        <f>SUMIFS(Generation!AD:AD,Generation!$A:$A,Comparison_CDP1,Generation!$B:$B,IF($B$53="NEM","*",$B$53),Generation!$C:$C,$H66)-SUMIFS(Generation!AD:AD,Generation!$A:$A,Comparison_CDP2,Generation!$B:$B,IF($B$53="NEM","*",$B$53),Generation!$C:$C,$H66)</f>
        <v>0</v>
      </c>
      <c r="AJ66" s="5">
        <f>SUMIFS(Generation!AE:AE,Generation!$A:$A,Comparison_CDP1,Generation!$B:$B,IF($B$53="NEM","*",$B$53),Generation!$C:$C,$H66)-SUMIFS(Generation!AE:AE,Generation!$A:$A,Comparison_CDP2,Generation!$B:$B,IF($B$53="NEM","*",$B$53),Generation!$C:$C,$H66)</f>
        <v>0</v>
      </c>
    </row>
    <row r="67" spans="1:62" ht="15" customHeight="1">
      <c r="H67" s="9" t="s">
        <v>141</v>
      </c>
      <c r="I67" s="5">
        <f>SUMIFS(Generation!D:D,Generation!$A:$A,Comparison_CDP1,Generation!$B:$B,IF($B$53="NEM","*",$B$53),Generation!$C:$C,$H67)-SUMIFS(Generation!D:D,Generation!$A:$A,Comparison_CDP2,Generation!$B:$B,IF($B$53="NEM","*",$B$53),Generation!$C:$C,$H67)</f>
        <v>0</v>
      </c>
      <c r="J67" s="5">
        <f>SUMIFS(Generation!E:E,Generation!$A:$A,Comparison_CDP1,Generation!$B:$B,IF($B$53="NEM","*",$B$53),Generation!$C:$C,$H67)-SUMIFS(Generation!E:E,Generation!$A:$A,Comparison_CDP2,Generation!$B:$B,IF($B$53="NEM","*",$B$53),Generation!$C:$C,$H67)</f>
        <v>0</v>
      </c>
      <c r="K67" s="5">
        <f>SUMIFS(Generation!F:F,Generation!$A:$A,Comparison_CDP1,Generation!$B:$B,IF($B$53="NEM","*",$B$53),Generation!$C:$C,$H67)-SUMIFS(Generation!F:F,Generation!$A:$A,Comparison_CDP2,Generation!$B:$B,IF($B$53="NEM","*",$B$53),Generation!$C:$C,$H67)</f>
        <v>0</v>
      </c>
      <c r="L67" s="5">
        <f>SUMIFS(Generation!G:G,Generation!$A:$A,Comparison_CDP1,Generation!$B:$B,IF($B$53="NEM","*",$B$53),Generation!$C:$C,$H67)-SUMIFS(Generation!G:G,Generation!$A:$A,Comparison_CDP2,Generation!$B:$B,IF($B$53="NEM","*",$B$53),Generation!$C:$C,$H67)</f>
        <v>0</v>
      </c>
      <c r="M67" s="5">
        <f>SUMIFS(Generation!H:H,Generation!$A:$A,Comparison_CDP1,Generation!$B:$B,IF($B$53="NEM","*",$B$53),Generation!$C:$C,$H67)-SUMIFS(Generation!H:H,Generation!$A:$A,Comparison_CDP2,Generation!$B:$B,IF($B$53="NEM","*",$B$53),Generation!$C:$C,$H67)</f>
        <v>0</v>
      </c>
      <c r="N67" s="5">
        <f>SUMIFS(Generation!I:I,Generation!$A:$A,Comparison_CDP1,Generation!$B:$B,IF($B$53="NEM","*",$B$53),Generation!$C:$C,$H67)-SUMIFS(Generation!I:I,Generation!$A:$A,Comparison_CDP2,Generation!$B:$B,IF($B$53="NEM","*",$B$53),Generation!$C:$C,$H67)</f>
        <v>0</v>
      </c>
      <c r="O67" s="5">
        <f>SUMIFS(Generation!J:J,Generation!$A:$A,Comparison_CDP1,Generation!$B:$B,IF($B$53="NEM","*",$B$53),Generation!$C:$C,$H67)-SUMIFS(Generation!J:J,Generation!$A:$A,Comparison_CDP2,Generation!$B:$B,IF($B$53="NEM","*",$B$53),Generation!$C:$C,$H67)</f>
        <v>0</v>
      </c>
      <c r="P67" s="5">
        <f>SUMIFS(Generation!K:K,Generation!$A:$A,Comparison_CDP1,Generation!$B:$B,IF($B$53="NEM","*",$B$53),Generation!$C:$C,$H67)-SUMIFS(Generation!K:K,Generation!$A:$A,Comparison_CDP2,Generation!$B:$B,IF($B$53="NEM","*",$B$53),Generation!$C:$C,$H67)</f>
        <v>0</v>
      </c>
      <c r="Q67" s="5">
        <f>SUMIFS(Generation!L:L,Generation!$A:$A,Comparison_CDP1,Generation!$B:$B,IF($B$53="NEM","*",$B$53),Generation!$C:$C,$H67)-SUMIFS(Generation!L:L,Generation!$A:$A,Comparison_CDP2,Generation!$B:$B,IF($B$53="NEM","*",$B$53),Generation!$C:$C,$H67)</f>
        <v>-4.3285000000000001E-7</v>
      </c>
      <c r="R67" s="5">
        <f>SUMIFS(Generation!M:M,Generation!$A:$A,Comparison_CDP1,Generation!$B:$B,IF($B$53="NEM","*",$B$53),Generation!$C:$C,$H67)-SUMIFS(Generation!M:M,Generation!$A:$A,Comparison_CDP2,Generation!$B:$B,IF($B$53="NEM","*",$B$53),Generation!$C:$C,$H67)</f>
        <v>-5.1107700000000016E-6</v>
      </c>
      <c r="S67" s="5">
        <f>SUMIFS(Generation!N:N,Generation!$A:$A,Comparison_CDP1,Generation!$B:$B,IF($B$53="NEM","*",$B$53),Generation!$C:$C,$H67)-SUMIFS(Generation!N:N,Generation!$A:$A,Comparison_CDP2,Generation!$B:$B,IF($B$53="NEM","*",$B$53),Generation!$C:$C,$H67)</f>
        <v>-1.2463475E-5</v>
      </c>
      <c r="T67" s="5">
        <f>SUMIFS(Generation!O:O,Generation!$A:$A,Comparison_CDP1,Generation!$B:$B,IF($B$53="NEM","*",$B$53),Generation!$C:$C,$H67)-SUMIFS(Generation!O:O,Generation!$A:$A,Comparison_CDP2,Generation!$B:$B,IF($B$53="NEM","*",$B$53),Generation!$C:$C,$H67)</f>
        <v>-1.374384E-5</v>
      </c>
      <c r="U67" s="5">
        <f>SUMIFS(Generation!P:P,Generation!$A:$A,Comparison_CDP1,Generation!$B:$B,IF($B$53="NEM","*",$B$53),Generation!$C:$C,$H67)-SUMIFS(Generation!P:P,Generation!$A:$A,Comparison_CDP2,Generation!$B:$B,IF($B$53="NEM","*",$B$53),Generation!$C:$C,$H67)</f>
        <v>-1.523119E-5</v>
      </c>
      <c r="V67" s="5">
        <f>SUMIFS(Generation!Q:Q,Generation!$A:$A,Comparison_CDP1,Generation!$B:$B,IF($B$53="NEM","*",$B$53),Generation!$C:$C,$H67)-SUMIFS(Generation!Q:Q,Generation!$A:$A,Comparison_CDP2,Generation!$B:$B,IF($B$53="NEM","*",$B$53),Generation!$C:$C,$H67)</f>
        <v>-1.4501624999999999E-5</v>
      </c>
      <c r="W67" s="5">
        <f>SUMIFS(Generation!R:R,Generation!$A:$A,Comparison_CDP1,Generation!$B:$B,IF($B$53="NEM","*",$B$53),Generation!$C:$C,$H67)-SUMIFS(Generation!R:R,Generation!$A:$A,Comparison_CDP2,Generation!$B:$B,IF($B$53="NEM","*",$B$53),Generation!$C:$C,$H67)</f>
        <v>-2.6869184999999996E-5</v>
      </c>
      <c r="X67" s="5">
        <f>SUMIFS(Generation!S:S,Generation!$A:$A,Comparison_CDP1,Generation!$B:$B,IF($B$53="NEM","*",$B$53),Generation!$C:$C,$H67)-SUMIFS(Generation!S:S,Generation!$A:$A,Comparison_CDP2,Generation!$B:$B,IF($B$53="NEM","*",$B$53),Generation!$C:$C,$H67)</f>
        <v>-2.7565755000000013E-5</v>
      </c>
      <c r="Y67" s="5">
        <f>SUMIFS(Generation!T:T,Generation!$A:$A,Comparison_CDP1,Generation!$B:$B,IF($B$53="NEM","*",$B$53),Generation!$C:$C,$H67)-SUMIFS(Generation!T:T,Generation!$A:$A,Comparison_CDP2,Generation!$B:$B,IF($B$53="NEM","*",$B$53),Generation!$C:$C,$H67)</f>
        <v>-7.0538045000000032E-5</v>
      </c>
      <c r="Z67" s="5">
        <f>SUMIFS(Generation!U:U,Generation!$A:$A,Comparison_CDP1,Generation!$B:$B,IF($B$53="NEM","*",$B$53),Generation!$C:$C,$H67)-SUMIFS(Generation!U:U,Generation!$A:$A,Comparison_CDP2,Generation!$B:$B,IF($B$53="NEM","*",$B$53),Generation!$C:$C,$H67)</f>
        <v>-7.2957645000000011E-5</v>
      </c>
      <c r="AA67" s="5">
        <f>SUMIFS(Generation!V:V,Generation!$A:$A,Comparison_CDP1,Generation!$B:$B,IF($B$53="NEM","*",$B$53),Generation!$C:$C,$H67)-SUMIFS(Generation!V:V,Generation!$A:$A,Comparison_CDP2,Generation!$B:$B,IF($B$53="NEM","*",$B$53),Generation!$C:$C,$H67)</f>
        <v>-7.4910674999999986E-5</v>
      </c>
      <c r="AB67" s="5">
        <f>SUMIFS(Generation!W:W,Generation!$A:$A,Comparison_CDP1,Generation!$B:$B,IF($B$53="NEM","*",$B$53),Generation!$C:$C,$H67)-SUMIFS(Generation!W:W,Generation!$A:$A,Comparison_CDP2,Generation!$B:$B,IF($B$53="NEM","*",$B$53),Generation!$C:$C,$H67)</f>
        <v>-1.1662258499999989E-4</v>
      </c>
      <c r="AC67" s="5">
        <f>SUMIFS(Generation!X:X,Generation!$A:$A,Comparison_CDP1,Generation!$B:$B,IF($B$53="NEM","*",$B$53),Generation!$C:$C,$H67)-SUMIFS(Generation!X:X,Generation!$A:$A,Comparison_CDP2,Generation!$B:$B,IF($B$53="NEM","*",$B$53),Generation!$C:$C,$H67)</f>
        <v>-5114.5615763251726</v>
      </c>
      <c r="AD67" s="5">
        <f>SUMIFS(Generation!Y:Y,Generation!$A:$A,Comparison_CDP1,Generation!$B:$B,IF($B$53="NEM","*",$B$53),Generation!$C:$C,$H67)-SUMIFS(Generation!Y:Y,Generation!$A:$A,Comparison_CDP2,Generation!$B:$B,IF($B$53="NEM","*",$B$53),Generation!$C:$C,$H67)</f>
        <v>-4750.6014255788477</v>
      </c>
      <c r="AE67" s="5">
        <f>SUMIFS(Generation!Z:Z,Generation!$A:$A,Comparison_CDP1,Generation!$B:$B,IF($B$53="NEM","*",$B$53),Generation!$C:$C,$H67)-SUMIFS(Generation!Z:Z,Generation!$A:$A,Comparison_CDP2,Generation!$B:$B,IF($B$53="NEM","*",$B$53),Generation!$C:$C,$H67)</f>
        <v>-5269.6991085019799</v>
      </c>
      <c r="AF67" s="5">
        <f>SUMIFS(Generation!AA:AA,Generation!$A:$A,Comparison_CDP1,Generation!$B:$B,IF($B$53="NEM","*",$B$53),Generation!$C:$C,$H67)-SUMIFS(Generation!AA:AA,Generation!$A:$A,Comparison_CDP2,Generation!$B:$B,IF($B$53="NEM","*",$B$53),Generation!$C:$C,$H67)</f>
        <v>-5548.6485401283599</v>
      </c>
      <c r="AG67" s="5">
        <f>SUMIFS(Generation!AB:AB,Generation!$A:$A,Comparison_CDP1,Generation!$B:$B,IF($B$53="NEM","*",$B$53),Generation!$C:$C,$H67)-SUMIFS(Generation!AB:AB,Generation!$A:$A,Comparison_CDP2,Generation!$B:$B,IF($B$53="NEM","*",$B$53),Generation!$C:$C,$H67)</f>
        <v>-10300.663240757978</v>
      </c>
      <c r="AH67" s="5">
        <f>SUMIFS(Generation!AC:AC,Generation!$A:$A,Comparison_CDP1,Generation!$B:$B,IF($B$53="NEM","*",$B$53),Generation!$C:$C,$H67)-SUMIFS(Generation!AC:AC,Generation!$A:$A,Comparison_CDP2,Generation!$B:$B,IF($B$53="NEM","*",$B$53),Generation!$C:$C,$H67)</f>
        <v>-28469.709305738037</v>
      </c>
      <c r="AI67" s="5">
        <f>SUMIFS(Generation!AD:AD,Generation!$A:$A,Comparison_CDP1,Generation!$B:$B,IF($B$53="NEM","*",$B$53),Generation!$C:$C,$H67)-SUMIFS(Generation!AD:AD,Generation!$A:$A,Comparison_CDP2,Generation!$B:$B,IF($B$53="NEM","*",$B$53),Generation!$C:$C,$H67)</f>
        <v>-36823.456233364115</v>
      </c>
      <c r="AJ67" s="5">
        <f>SUMIFS(Generation!AE:AE,Generation!$A:$A,Comparison_CDP1,Generation!$B:$B,IF($B$53="NEM","*",$B$53),Generation!$C:$C,$H67)-SUMIFS(Generation!AE:AE,Generation!$A:$A,Comparison_CDP2,Generation!$B:$B,IF($B$53="NEM","*",$B$53),Generation!$C:$C,$H67)</f>
        <v>-38467.854519714238</v>
      </c>
    </row>
    <row r="68" spans="1:62" ht="15" customHeight="1">
      <c r="H68" s="9" t="s">
        <v>142</v>
      </c>
      <c r="I68" s="5">
        <f>SUMIFS(Generation!D:D,Generation!$A:$A,Comparison_CDP1,Generation!$B:$B,IF($B$53="NEM","*",$B$53),Generation!$C:$C,$H68)-SUMIFS(Generation!D:D,Generation!$A:$A,Comparison_CDP2,Generation!$B:$B,IF($B$53="NEM","*",$B$53),Generation!$C:$C,$H68)</f>
        <v>46.90073133239639</v>
      </c>
      <c r="J68" s="5">
        <f>SUMIFS(Generation!E:E,Generation!$A:$A,Comparison_CDP1,Generation!$B:$B,IF($B$53="NEM","*",$B$53),Generation!$C:$C,$H68)-SUMIFS(Generation!E:E,Generation!$A:$A,Comparison_CDP2,Generation!$B:$B,IF($B$53="NEM","*",$B$53),Generation!$C:$C,$H68)</f>
        <v>3.485243669594638</v>
      </c>
      <c r="K68" s="5">
        <f>SUMIFS(Generation!F:F,Generation!$A:$A,Comparison_CDP1,Generation!$B:$B,IF($B$53="NEM","*",$B$53),Generation!$C:$C,$H68)-SUMIFS(Generation!F:F,Generation!$A:$A,Comparison_CDP2,Generation!$B:$B,IF($B$53="NEM","*",$B$53),Generation!$C:$C,$H68)</f>
        <v>-43.4253287880274</v>
      </c>
      <c r="L68" s="5">
        <f>SUMIFS(Generation!G:G,Generation!$A:$A,Comparison_CDP1,Generation!$B:$B,IF($B$53="NEM","*",$B$53),Generation!$C:$C,$H68)-SUMIFS(Generation!G:G,Generation!$A:$A,Comparison_CDP2,Generation!$B:$B,IF($B$53="NEM","*",$B$53),Generation!$C:$C,$H68)</f>
        <v>-63.717371579397877</v>
      </c>
      <c r="M68" s="5">
        <f>SUMIFS(Generation!H:H,Generation!$A:$A,Comparison_CDP1,Generation!$B:$B,IF($B$53="NEM","*",$B$53),Generation!$C:$C,$H68)-SUMIFS(Generation!H:H,Generation!$A:$A,Comparison_CDP2,Generation!$B:$B,IF($B$53="NEM","*",$B$53),Generation!$C:$C,$H68)</f>
        <v>3104.8597198310745</v>
      </c>
      <c r="N68" s="5">
        <f>SUMIFS(Generation!I:I,Generation!$A:$A,Comparison_CDP1,Generation!$B:$B,IF($B$53="NEM","*",$B$53),Generation!$C:$C,$H68)-SUMIFS(Generation!I:I,Generation!$A:$A,Comparison_CDP2,Generation!$B:$B,IF($B$53="NEM","*",$B$53),Generation!$C:$C,$H68)</f>
        <v>4347.0422516728649</v>
      </c>
      <c r="O68" s="5">
        <f>SUMIFS(Generation!J:J,Generation!$A:$A,Comparison_CDP1,Generation!$B:$B,IF($B$53="NEM","*",$B$53),Generation!$C:$C,$H68)-SUMIFS(Generation!J:J,Generation!$A:$A,Comparison_CDP2,Generation!$B:$B,IF($B$53="NEM","*",$B$53),Generation!$C:$C,$H68)</f>
        <v>3397.8129120915255</v>
      </c>
      <c r="P68" s="5">
        <f>SUMIFS(Generation!K:K,Generation!$A:$A,Comparison_CDP1,Generation!$B:$B,IF($B$53="NEM","*",$B$53),Generation!$C:$C,$H68)-SUMIFS(Generation!K:K,Generation!$A:$A,Comparison_CDP2,Generation!$B:$B,IF($B$53="NEM","*",$B$53),Generation!$C:$C,$H68)</f>
        <v>-9574.9524388820209</v>
      </c>
      <c r="Q68" s="5">
        <f>SUMIFS(Generation!L:L,Generation!$A:$A,Comparison_CDP1,Generation!$B:$B,IF($B$53="NEM","*",$B$53),Generation!$C:$C,$H68)-SUMIFS(Generation!L:L,Generation!$A:$A,Comparison_CDP2,Generation!$B:$B,IF($B$53="NEM","*",$B$53),Generation!$C:$C,$H68)</f>
        <v>-9314.6996385829261</v>
      </c>
      <c r="R68" s="5">
        <f>SUMIFS(Generation!M:M,Generation!$A:$A,Comparison_CDP1,Generation!$B:$B,IF($B$53="NEM","*",$B$53),Generation!$C:$C,$H68)-SUMIFS(Generation!M:M,Generation!$A:$A,Comparison_CDP2,Generation!$B:$B,IF($B$53="NEM","*",$B$53),Generation!$C:$C,$H68)</f>
        <v>-11959.201543072879</v>
      </c>
      <c r="S68" s="5">
        <f>SUMIFS(Generation!N:N,Generation!$A:$A,Comparison_CDP1,Generation!$B:$B,IF($B$53="NEM","*",$B$53),Generation!$C:$C,$H68)-SUMIFS(Generation!N:N,Generation!$A:$A,Comparison_CDP2,Generation!$B:$B,IF($B$53="NEM","*",$B$53),Generation!$C:$C,$H68)</f>
        <v>-10884.531394430684</v>
      </c>
      <c r="T68" s="5">
        <f>SUMIFS(Generation!O:O,Generation!$A:$A,Comparison_CDP1,Generation!$B:$B,IF($B$53="NEM","*",$B$53),Generation!$C:$C,$H68)-SUMIFS(Generation!O:O,Generation!$A:$A,Comparison_CDP2,Generation!$B:$B,IF($B$53="NEM","*",$B$53),Generation!$C:$C,$H68)</f>
        <v>-8864.9909083826933</v>
      </c>
      <c r="U68" s="5">
        <f>SUMIFS(Generation!P:P,Generation!$A:$A,Comparison_CDP1,Generation!$B:$B,IF($B$53="NEM","*",$B$53),Generation!$C:$C,$H68)-SUMIFS(Generation!P:P,Generation!$A:$A,Comparison_CDP2,Generation!$B:$B,IF($B$53="NEM","*",$B$53),Generation!$C:$C,$H68)</f>
        <v>-4739.0432232535532</v>
      </c>
      <c r="V68" s="5">
        <f>SUMIFS(Generation!Q:Q,Generation!$A:$A,Comparison_CDP1,Generation!$B:$B,IF($B$53="NEM","*",$B$53),Generation!$C:$C,$H68)-SUMIFS(Generation!Q:Q,Generation!$A:$A,Comparison_CDP2,Generation!$B:$B,IF($B$53="NEM","*",$B$53),Generation!$C:$C,$H68)</f>
        <v>603.64704939682269</v>
      </c>
      <c r="W68" s="5">
        <f>SUMIFS(Generation!R:R,Generation!$A:$A,Comparison_CDP1,Generation!$B:$B,IF($B$53="NEM","*",$B$53),Generation!$C:$C,$H68)-SUMIFS(Generation!R:R,Generation!$A:$A,Comparison_CDP2,Generation!$B:$B,IF($B$53="NEM","*",$B$53),Generation!$C:$C,$H68)</f>
        <v>3227.4853458194848</v>
      </c>
      <c r="X68" s="5">
        <f>SUMIFS(Generation!S:S,Generation!$A:$A,Comparison_CDP1,Generation!$B:$B,IF($B$53="NEM","*",$B$53),Generation!$C:$C,$H68)-SUMIFS(Generation!S:S,Generation!$A:$A,Comparison_CDP2,Generation!$B:$B,IF($B$53="NEM","*",$B$53),Generation!$C:$C,$H68)</f>
        <v>12940.484652198924</v>
      </c>
      <c r="Y68" s="5">
        <f>SUMIFS(Generation!T:T,Generation!$A:$A,Comparison_CDP1,Generation!$B:$B,IF($B$53="NEM","*",$B$53),Generation!$C:$C,$H68)-SUMIFS(Generation!T:T,Generation!$A:$A,Comparison_CDP2,Generation!$B:$B,IF($B$53="NEM","*",$B$53),Generation!$C:$C,$H68)</f>
        <v>13132.176360005746</v>
      </c>
      <c r="Z68" s="5">
        <f>SUMIFS(Generation!U:U,Generation!$A:$A,Comparison_CDP1,Generation!$B:$B,IF($B$53="NEM","*",$B$53),Generation!$C:$C,$H68)-SUMIFS(Generation!U:U,Generation!$A:$A,Comparison_CDP2,Generation!$B:$B,IF($B$53="NEM","*",$B$53),Generation!$C:$C,$H68)</f>
        <v>16102.943003860331</v>
      </c>
      <c r="AA68" s="5">
        <f>SUMIFS(Generation!V:V,Generation!$A:$A,Comparison_CDP1,Generation!$B:$B,IF($B$53="NEM","*",$B$53),Generation!$C:$C,$H68)-SUMIFS(Generation!V:V,Generation!$A:$A,Comparison_CDP2,Generation!$B:$B,IF($B$53="NEM","*",$B$53),Generation!$C:$C,$H68)</f>
        <v>15993.997601113311</v>
      </c>
      <c r="AB68" s="5">
        <f>SUMIFS(Generation!W:W,Generation!$A:$A,Comparison_CDP1,Generation!$B:$B,IF($B$53="NEM","*",$B$53),Generation!$C:$C,$H68)-SUMIFS(Generation!W:W,Generation!$A:$A,Comparison_CDP2,Generation!$B:$B,IF($B$53="NEM","*",$B$53),Generation!$C:$C,$H68)</f>
        <v>24329.45563444827</v>
      </c>
      <c r="AC68" s="5">
        <f>SUMIFS(Generation!X:X,Generation!$A:$A,Comparison_CDP1,Generation!$B:$B,IF($B$53="NEM","*",$B$53),Generation!$C:$C,$H68)-SUMIFS(Generation!X:X,Generation!$A:$A,Comparison_CDP2,Generation!$B:$B,IF($B$53="NEM","*",$B$53),Generation!$C:$C,$H68)</f>
        <v>32777.724500986995</v>
      </c>
      <c r="AD68" s="5">
        <f>SUMIFS(Generation!Y:Y,Generation!$A:$A,Comparison_CDP1,Generation!$B:$B,IF($B$53="NEM","*",$B$53),Generation!$C:$C,$H68)-SUMIFS(Generation!Y:Y,Generation!$A:$A,Comparison_CDP2,Generation!$B:$B,IF($B$53="NEM","*",$B$53),Generation!$C:$C,$H68)</f>
        <v>34906.381804995166</v>
      </c>
      <c r="AE68" s="5">
        <f>SUMIFS(Generation!Z:Z,Generation!$A:$A,Comparison_CDP1,Generation!$B:$B,IF($B$53="NEM","*",$B$53),Generation!$C:$C,$H68)-SUMIFS(Generation!Z:Z,Generation!$A:$A,Comparison_CDP2,Generation!$B:$B,IF($B$53="NEM","*",$B$53),Generation!$C:$C,$H68)</f>
        <v>39627.216216539833</v>
      </c>
      <c r="AF68" s="5">
        <f>SUMIFS(Generation!AA:AA,Generation!$A:$A,Comparison_CDP1,Generation!$B:$B,IF($B$53="NEM","*",$B$53),Generation!$C:$C,$H68)-SUMIFS(Generation!AA:AA,Generation!$A:$A,Comparison_CDP2,Generation!$B:$B,IF($B$53="NEM","*",$B$53),Generation!$C:$C,$H68)</f>
        <v>50166.480125333765</v>
      </c>
      <c r="AG68" s="5">
        <f>SUMIFS(Generation!AB:AB,Generation!$A:$A,Comparison_CDP1,Generation!$B:$B,IF($B$53="NEM","*",$B$53),Generation!$C:$C,$H68)-SUMIFS(Generation!AB:AB,Generation!$A:$A,Comparison_CDP2,Generation!$B:$B,IF($B$53="NEM","*",$B$53),Generation!$C:$C,$H68)</f>
        <v>68885.650162426755</v>
      </c>
      <c r="AH68" s="5">
        <f>SUMIFS(Generation!AC:AC,Generation!$A:$A,Comparison_CDP1,Generation!$B:$B,IF($B$53="NEM","*",$B$53),Generation!$C:$C,$H68)-SUMIFS(Generation!AC:AC,Generation!$A:$A,Comparison_CDP2,Generation!$B:$B,IF($B$53="NEM","*",$B$53),Generation!$C:$C,$H68)</f>
        <v>84634.270727551222</v>
      </c>
      <c r="AI68" s="5">
        <f>SUMIFS(Generation!AD:AD,Generation!$A:$A,Comparison_CDP1,Generation!$B:$B,IF($B$53="NEM","*",$B$53),Generation!$C:$C,$H68)-SUMIFS(Generation!AD:AD,Generation!$A:$A,Comparison_CDP2,Generation!$B:$B,IF($B$53="NEM","*",$B$53),Generation!$C:$C,$H68)</f>
        <v>86645.135096597689</v>
      </c>
      <c r="AJ68" s="5">
        <f>SUMIFS(Generation!AE:AE,Generation!$A:$A,Comparison_CDP1,Generation!$B:$B,IF($B$53="NEM","*",$B$53),Generation!$C:$C,$H68)-SUMIFS(Generation!AE:AE,Generation!$A:$A,Comparison_CDP2,Generation!$B:$B,IF($B$53="NEM","*",$B$53),Generation!$C:$C,$H68)</f>
        <v>92330.906828929525</v>
      </c>
    </row>
    <row r="69" spans="1:62" ht="15" customHeight="1">
      <c r="H69" s="9" t="s">
        <v>143</v>
      </c>
      <c r="I69" s="5">
        <f>SUMIFS(Generation!D:D,Generation!$A:$A,Comparison_CDP1,Generation!$B:$B,IF($B$53="NEM","*",$B$53),Generation!$C:$C,$H69)-SUMIFS(Generation!D:D,Generation!$A:$A,Comparison_CDP2,Generation!$B:$B,IF($B$53="NEM","*",$B$53),Generation!$C:$C,$H69)</f>
        <v>-43.060256517708694</v>
      </c>
      <c r="J69" s="5">
        <f>SUMIFS(Generation!E:E,Generation!$A:$A,Comparison_CDP1,Generation!$B:$B,IF($B$53="NEM","*",$B$53),Generation!$C:$C,$H69)-SUMIFS(Generation!E:E,Generation!$A:$A,Comparison_CDP2,Generation!$B:$B,IF($B$53="NEM","*",$B$53),Generation!$C:$C,$H69)</f>
        <v>-0.43920116688786948</v>
      </c>
      <c r="K69" s="5">
        <f>SUMIFS(Generation!F:F,Generation!$A:$A,Comparison_CDP1,Generation!$B:$B,IF($B$53="NEM","*",$B$53),Generation!$C:$C,$H69)-SUMIFS(Generation!F:F,Generation!$A:$A,Comparison_CDP2,Generation!$B:$B,IF($B$53="NEM","*",$B$53),Generation!$C:$C,$H69)</f>
        <v>70.710115540368861</v>
      </c>
      <c r="L69" s="5">
        <f>SUMIFS(Generation!G:G,Generation!$A:$A,Comparison_CDP1,Generation!$B:$B,IF($B$53="NEM","*",$B$53),Generation!$C:$C,$H69)-SUMIFS(Generation!G:G,Generation!$A:$A,Comparison_CDP2,Generation!$B:$B,IF($B$53="NEM","*",$B$53),Generation!$C:$C,$H69)</f>
        <v>-310.55077482427441</v>
      </c>
      <c r="M69" s="5">
        <f>SUMIFS(Generation!H:H,Generation!$A:$A,Comparison_CDP1,Generation!$B:$B,IF($B$53="NEM","*",$B$53),Generation!$C:$C,$H69)-SUMIFS(Generation!H:H,Generation!$A:$A,Comparison_CDP2,Generation!$B:$B,IF($B$53="NEM","*",$B$53),Generation!$C:$C,$H69)</f>
        <v>-1950.8101634734958</v>
      </c>
      <c r="N69" s="5">
        <f>SUMIFS(Generation!I:I,Generation!$A:$A,Comparison_CDP1,Generation!$B:$B,IF($B$53="NEM","*",$B$53),Generation!$C:$C,$H69)-SUMIFS(Generation!I:I,Generation!$A:$A,Comparison_CDP2,Generation!$B:$B,IF($B$53="NEM","*",$B$53),Generation!$C:$C,$H69)</f>
        <v>-3048.316646211355</v>
      </c>
      <c r="O69" s="5">
        <f>SUMIFS(Generation!J:J,Generation!$A:$A,Comparison_CDP1,Generation!$B:$B,IF($B$53="NEM","*",$B$53),Generation!$C:$C,$H69)-SUMIFS(Generation!J:J,Generation!$A:$A,Comparison_CDP2,Generation!$B:$B,IF($B$53="NEM","*",$B$53),Generation!$C:$C,$H69)</f>
        <v>-2050.8845740109864</v>
      </c>
      <c r="P69" s="5">
        <f>SUMIFS(Generation!K:K,Generation!$A:$A,Comparison_CDP1,Generation!$B:$B,IF($B$53="NEM","*",$B$53),Generation!$C:$C,$H69)-SUMIFS(Generation!K:K,Generation!$A:$A,Comparison_CDP2,Generation!$B:$B,IF($B$53="NEM","*",$B$53),Generation!$C:$C,$H69)</f>
        <v>-3002.9376812508162</v>
      </c>
      <c r="Q69" s="5">
        <f>SUMIFS(Generation!L:L,Generation!$A:$A,Comparison_CDP1,Generation!$B:$B,IF($B$53="NEM","*",$B$53),Generation!$C:$C,$H69)-SUMIFS(Generation!L:L,Generation!$A:$A,Comparison_CDP2,Generation!$B:$B,IF($B$53="NEM","*",$B$53),Generation!$C:$C,$H69)</f>
        <v>-2774.464019097908</v>
      </c>
      <c r="R69" s="5">
        <f>SUMIFS(Generation!M:M,Generation!$A:$A,Comparison_CDP1,Generation!$B:$B,IF($B$53="NEM","*",$B$53),Generation!$C:$C,$H69)-SUMIFS(Generation!M:M,Generation!$A:$A,Comparison_CDP2,Generation!$B:$B,IF($B$53="NEM","*",$B$53),Generation!$C:$C,$H69)</f>
        <v>-2368.4378713733022</v>
      </c>
      <c r="S69" s="5">
        <f>SUMIFS(Generation!N:N,Generation!$A:$A,Comparison_CDP1,Generation!$B:$B,IF($B$53="NEM","*",$B$53),Generation!$C:$C,$H69)-SUMIFS(Generation!N:N,Generation!$A:$A,Comparison_CDP2,Generation!$B:$B,IF($B$53="NEM","*",$B$53),Generation!$C:$C,$H69)</f>
        <v>-3963.4919026893622</v>
      </c>
      <c r="T69" s="5">
        <f>SUMIFS(Generation!O:O,Generation!$A:$A,Comparison_CDP1,Generation!$B:$B,IF($B$53="NEM","*",$B$53),Generation!$C:$C,$H69)-SUMIFS(Generation!O:O,Generation!$A:$A,Comparison_CDP2,Generation!$B:$B,IF($B$53="NEM","*",$B$53),Generation!$C:$C,$H69)</f>
        <v>-3383.5034162005977</v>
      </c>
      <c r="U69" s="5">
        <f>SUMIFS(Generation!P:P,Generation!$A:$A,Comparison_CDP1,Generation!$B:$B,IF($B$53="NEM","*",$B$53),Generation!$C:$C,$H69)-SUMIFS(Generation!P:P,Generation!$A:$A,Comparison_CDP2,Generation!$B:$B,IF($B$53="NEM","*",$B$53),Generation!$C:$C,$H69)</f>
        <v>-6241.728909866204</v>
      </c>
      <c r="V69" s="5">
        <f>SUMIFS(Generation!Q:Q,Generation!$A:$A,Comparison_CDP1,Generation!$B:$B,IF($B$53="NEM","*",$B$53),Generation!$C:$C,$H69)-SUMIFS(Generation!Q:Q,Generation!$A:$A,Comparison_CDP2,Generation!$B:$B,IF($B$53="NEM","*",$B$53),Generation!$C:$C,$H69)</f>
        <v>-8797.7759013728064</v>
      </c>
      <c r="W69" s="5">
        <f>SUMIFS(Generation!R:R,Generation!$A:$A,Comparison_CDP1,Generation!$B:$B,IF($B$53="NEM","*",$B$53),Generation!$C:$C,$H69)-SUMIFS(Generation!R:R,Generation!$A:$A,Comparison_CDP2,Generation!$B:$B,IF($B$53="NEM","*",$B$53),Generation!$C:$C,$H69)</f>
        <v>-6103.1813080547872</v>
      </c>
      <c r="X69" s="5">
        <f>SUMIFS(Generation!S:S,Generation!$A:$A,Comparison_CDP1,Generation!$B:$B,IF($B$53="NEM","*",$B$53),Generation!$C:$C,$H69)-SUMIFS(Generation!S:S,Generation!$A:$A,Comparison_CDP2,Generation!$B:$B,IF($B$53="NEM","*",$B$53),Generation!$C:$C,$H69)</f>
        <v>-9151.3461839937809</v>
      </c>
      <c r="Y69" s="5">
        <f>SUMIFS(Generation!T:T,Generation!$A:$A,Comparison_CDP1,Generation!$B:$B,IF($B$53="NEM","*",$B$53),Generation!$C:$C,$H69)-SUMIFS(Generation!T:T,Generation!$A:$A,Comparison_CDP2,Generation!$B:$B,IF($B$53="NEM","*",$B$53),Generation!$C:$C,$H69)</f>
        <v>-11835.695888495669</v>
      </c>
      <c r="Z69" s="5">
        <f>SUMIFS(Generation!U:U,Generation!$A:$A,Comparison_CDP1,Generation!$B:$B,IF($B$53="NEM","*",$B$53),Generation!$C:$C,$H69)-SUMIFS(Generation!U:U,Generation!$A:$A,Comparison_CDP2,Generation!$B:$B,IF($B$53="NEM","*",$B$53),Generation!$C:$C,$H69)</f>
        <v>-9824.5976669235242</v>
      </c>
      <c r="AA69" s="5">
        <f>SUMIFS(Generation!V:V,Generation!$A:$A,Comparison_CDP1,Generation!$B:$B,IF($B$53="NEM","*",$B$53),Generation!$C:$C,$H69)-SUMIFS(Generation!V:V,Generation!$A:$A,Comparison_CDP2,Generation!$B:$B,IF($B$53="NEM","*",$B$53),Generation!$C:$C,$H69)</f>
        <v>-6155.7263393316243</v>
      </c>
      <c r="AB69" s="5">
        <f>SUMIFS(Generation!W:W,Generation!$A:$A,Comparison_CDP1,Generation!$B:$B,IF($B$53="NEM","*",$B$53),Generation!$C:$C,$H69)-SUMIFS(Generation!W:W,Generation!$A:$A,Comparison_CDP2,Generation!$B:$B,IF($B$53="NEM","*",$B$53),Generation!$C:$C,$H69)</f>
        <v>-4579.7067839411757</v>
      </c>
      <c r="AC69" s="5">
        <f>SUMIFS(Generation!X:X,Generation!$A:$A,Comparison_CDP1,Generation!$B:$B,IF($B$53="NEM","*",$B$53),Generation!$C:$C,$H69)-SUMIFS(Generation!X:X,Generation!$A:$A,Comparison_CDP2,Generation!$B:$B,IF($B$53="NEM","*",$B$53),Generation!$C:$C,$H69)</f>
        <v>-1352.5184648262148</v>
      </c>
      <c r="AD69" s="5">
        <f>SUMIFS(Generation!Y:Y,Generation!$A:$A,Comparison_CDP1,Generation!$B:$B,IF($B$53="NEM","*",$B$53),Generation!$C:$C,$H69)-SUMIFS(Generation!Y:Y,Generation!$A:$A,Comparison_CDP2,Generation!$B:$B,IF($B$53="NEM","*",$B$53),Generation!$C:$C,$H69)</f>
        <v>-1661.8232736676728</v>
      </c>
      <c r="AE69" s="5">
        <f>SUMIFS(Generation!Z:Z,Generation!$A:$A,Comparison_CDP1,Generation!$B:$B,IF($B$53="NEM","*",$B$53),Generation!$C:$C,$H69)-SUMIFS(Generation!Z:Z,Generation!$A:$A,Comparison_CDP2,Generation!$B:$B,IF($B$53="NEM","*",$B$53),Generation!$C:$C,$H69)</f>
        <v>-1851.4500787634606</v>
      </c>
      <c r="AF69" s="5">
        <f>SUMIFS(Generation!AA:AA,Generation!$A:$A,Comparison_CDP1,Generation!$B:$B,IF($B$53="NEM","*",$B$53),Generation!$C:$C,$H69)-SUMIFS(Generation!AA:AA,Generation!$A:$A,Comparison_CDP2,Generation!$B:$B,IF($B$53="NEM","*",$B$53),Generation!$C:$C,$H69)</f>
        <v>6480.8879517973837</v>
      </c>
      <c r="AG69" s="5">
        <f>SUMIFS(Generation!AB:AB,Generation!$A:$A,Comparison_CDP1,Generation!$B:$B,IF($B$53="NEM","*",$B$53),Generation!$C:$C,$H69)-SUMIFS(Generation!AB:AB,Generation!$A:$A,Comparison_CDP2,Generation!$B:$B,IF($B$53="NEM","*",$B$53),Generation!$C:$C,$H69)</f>
        <v>14089.151724578303</v>
      </c>
      <c r="AH69" s="5">
        <f>SUMIFS(Generation!AC:AC,Generation!$A:$A,Comparison_CDP1,Generation!$B:$B,IF($B$53="NEM","*",$B$53),Generation!$C:$C,$H69)-SUMIFS(Generation!AC:AC,Generation!$A:$A,Comparison_CDP2,Generation!$B:$B,IF($B$53="NEM","*",$B$53),Generation!$C:$C,$H69)</f>
        <v>32367.300445308807</v>
      </c>
      <c r="AI69" s="5">
        <f>SUMIFS(Generation!AD:AD,Generation!$A:$A,Comparison_CDP1,Generation!$B:$B,IF($B$53="NEM","*",$B$53),Generation!$C:$C,$H69)-SUMIFS(Generation!AD:AD,Generation!$A:$A,Comparison_CDP2,Generation!$B:$B,IF($B$53="NEM","*",$B$53),Generation!$C:$C,$H69)</f>
        <v>47922.184011992533</v>
      </c>
      <c r="AJ69" s="5">
        <f>SUMIFS(Generation!AE:AE,Generation!$A:$A,Comparison_CDP1,Generation!$B:$B,IF($B$53="NEM","*",$B$53),Generation!$C:$C,$H69)-SUMIFS(Generation!AE:AE,Generation!$A:$A,Comparison_CDP2,Generation!$B:$B,IF($B$53="NEM","*",$B$53),Generation!$C:$C,$H69)</f>
        <v>50256.249799420533</v>
      </c>
    </row>
    <row r="70" spans="1:62" ht="15" customHeight="1">
      <c r="H70" s="9" t="s">
        <v>144</v>
      </c>
      <c r="I70" s="5">
        <f>SUMIFS(Generation!D:D,Generation!$A:$A,Comparison_CDP1,Generation!$B:$B,IF($B$53="NEM","*",$B$53),Generation!$C:$C,$H70)-SUMIFS(Generation!D:D,Generation!$A:$A,Comparison_CDP2,Generation!$B:$B,IF($B$53="NEM","*",$B$53),Generation!$C:$C,$H70)</f>
        <v>0</v>
      </c>
      <c r="J70" s="5">
        <f>SUMIFS(Generation!E:E,Generation!$A:$A,Comparison_CDP1,Generation!$B:$B,IF($B$53="NEM","*",$B$53),Generation!$C:$C,$H70)-SUMIFS(Generation!E:E,Generation!$A:$A,Comparison_CDP2,Generation!$B:$B,IF($B$53="NEM","*",$B$53),Generation!$C:$C,$H70)</f>
        <v>0</v>
      </c>
      <c r="K70" s="5">
        <f>SUMIFS(Generation!F:F,Generation!$A:$A,Comparison_CDP1,Generation!$B:$B,IF($B$53="NEM","*",$B$53),Generation!$C:$C,$H70)-SUMIFS(Generation!F:F,Generation!$A:$A,Comparison_CDP2,Generation!$B:$B,IF($B$53="NEM","*",$B$53),Generation!$C:$C,$H70)</f>
        <v>0</v>
      </c>
      <c r="L70" s="5">
        <f>SUMIFS(Generation!G:G,Generation!$A:$A,Comparison_CDP1,Generation!$B:$B,IF($B$53="NEM","*",$B$53),Generation!$C:$C,$H70)-SUMIFS(Generation!G:G,Generation!$A:$A,Comparison_CDP2,Generation!$B:$B,IF($B$53="NEM","*",$B$53),Generation!$C:$C,$H70)</f>
        <v>0</v>
      </c>
      <c r="M70" s="5">
        <f>SUMIFS(Generation!H:H,Generation!$A:$A,Comparison_CDP1,Generation!$B:$B,IF($B$53="NEM","*",$B$53),Generation!$C:$C,$H70)-SUMIFS(Generation!H:H,Generation!$A:$A,Comparison_CDP2,Generation!$B:$B,IF($B$53="NEM","*",$B$53),Generation!$C:$C,$H70)</f>
        <v>0</v>
      </c>
      <c r="N70" s="5">
        <f>SUMIFS(Generation!I:I,Generation!$A:$A,Comparison_CDP1,Generation!$B:$B,IF($B$53="NEM","*",$B$53),Generation!$C:$C,$H70)-SUMIFS(Generation!I:I,Generation!$A:$A,Comparison_CDP2,Generation!$B:$B,IF($B$53="NEM","*",$B$53),Generation!$C:$C,$H70)</f>
        <v>0</v>
      </c>
      <c r="O70" s="5">
        <f>SUMIFS(Generation!J:J,Generation!$A:$A,Comparison_CDP1,Generation!$B:$B,IF($B$53="NEM","*",$B$53),Generation!$C:$C,$H70)-SUMIFS(Generation!J:J,Generation!$A:$A,Comparison_CDP2,Generation!$B:$B,IF($B$53="NEM","*",$B$53),Generation!$C:$C,$H70)</f>
        <v>0</v>
      </c>
      <c r="P70" s="5">
        <f>SUMIFS(Generation!K:K,Generation!$A:$A,Comparison_CDP1,Generation!$B:$B,IF($B$53="NEM","*",$B$53),Generation!$C:$C,$H70)-SUMIFS(Generation!K:K,Generation!$A:$A,Comparison_CDP2,Generation!$B:$B,IF($B$53="NEM","*",$B$53),Generation!$C:$C,$H70)</f>
        <v>0</v>
      </c>
      <c r="Q70" s="5">
        <f>SUMIFS(Generation!L:L,Generation!$A:$A,Comparison_CDP1,Generation!$B:$B,IF($B$53="NEM","*",$B$53),Generation!$C:$C,$H70)-SUMIFS(Generation!L:L,Generation!$A:$A,Comparison_CDP2,Generation!$B:$B,IF($B$53="NEM","*",$B$53),Generation!$C:$C,$H70)</f>
        <v>0</v>
      </c>
      <c r="R70" s="5">
        <f>SUMIFS(Generation!M:M,Generation!$A:$A,Comparison_CDP1,Generation!$B:$B,IF($B$53="NEM","*",$B$53),Generation!$C:$C,$H70)-SUMIFS(Generation!M:M,Generation!$A:$A,Comparison_CDP2,Generation!$B:$B,IF($B$53="NEM","*",$B$53),Generation!$C:$C,$H70)</f>
        <v>0</v>
      </c>
      <c r="S70" s="5">
        <f>SUMIFS(Generation!N:N,Generation!$A:$A,Comparison_CDP1,Generation!$B:$B,IF($B$53="NEM","*",$B$53),Generation!$C:$C,$H70)-SUMIFS(Generation!N:N,Generation!$A:$A,Comparison_CDP2,Generation!$B:$B,IF($B$53="NEM","*",$B$53),Generation!$C:$C,$H70)</f>
        <v>0</v>
      </c>
      <c r="T70" s="5">
        <f>SUMIFS(Generation!O:O,Generation!$A:$A,Comparison_CDP1,Generation!$B:$B,IF($B$53="NEM","*",$B$53),Generation!$C:$C,$H70)-SUMIFS(Generation!O:O,Generation!$A:$A,Comparison_CDP2,Generation!$B:$B,IF($B$53="NEM","*",$B$53),Generation!$C:$C,$H70)</f>
        <v>0</v>
      </c>
      <c r="U70" s="5">
        <f>SUMIFS(Generation!P:P,Generation!$A:$A,Comparison_CDP1,Generation!$B:$B,IF($B$53="NEM","*",$B$53),Generation!$C:$C,$H70)-SUMIFS(Generation!P:P,Generation!$A:$A,Comparison_CDP2,Generation!$B:$B,IF($B$53="NEM","*",$B$53),Generation!$C:$C,$H70)</f>
        <v>0</v>
      </c>
      <c r="V70" s="5">
        <f>SUMIFS(Generation!Q:Q,Generation!$A:$A,Comparison_CDP1,Generation!$B:$B,IF($B$53="NEM","*",$B$53),Generation!$C:$C,$H70)-SUMIFS(Generation!Q:Q,Generation!$A:$A,Comparison_CDP2,Generation!$B:$B,IF($B$53="NEM","*",$B$53),Generation!$C:$C,$H70)</f>
        <v>0</v>
      </c>
      <c r="W70" s="5">
        <f>SUMIFS(Generation!R:R,Generation!$A:$A,Comparison_CDP1,Generation!$B:$B,IF($B$53="NEM","*",$B$53),Generation!$C:$C,$H70)-SUMIFS(Generation!R:R,Generation!$A:$A,Comparison_CDP2,Generation!$B:$B,IF($B$53="NEM","*",$B$53),Generation!$C:$C,$H70)</f>
        <v>0</v>
      </c>
      <c r="X70" s="5">
        <f>SUMIFS(Generation!S:S,Generation!$A:$A,Comparison_CDP1,Generation!$B:$B,IF($B$53="NEM","*",$B$53),Generation!$C:$C,$H70)-SUMIFS(Generation!S:S,Generation!$A:$A,Comparison_CDP2,Generation!$B:$B,IF($B$53="NEM","*",$B$53),Generation!$C:$C,$H70)</f>
        <v>0</v>
      </c>
      <c r="Y70" s="5">
        <f>SUMIFS(Generation!T:T,Generation!$A:$A,Comparison_CDP1,Generation!$B:$B,IF($B$53="NEM","*",$B$53),Generation!$C:$C,$H70)-SUMIFS(Generation!T:T,Generation!$A:$A,Comparison_CDP2,Generation!$B:$B,IF($B$53="NEM","*",$B$53),Generation!$C:$C,$H70)</f>
        <v>0</v>
      </c>
      <c r="Z70" s="5">
        <f>SUMIFS(Generation!U:U,Generation!$A:$A,Comparison_CDP1,Generation!$B:$B,IF($B$53="NEM","*",$B$53),Generation!$C:$C,$H70)-SUMIFS(Generation!U:U,Generation!$A:$A,Comparison_CDP2,Generation!$B:$B,IF($B$53="NEM","*",$B$53),Generation!$C:$C,$H70)</f>
        <v>0</v>
      </c>
      <c r="AA70" s="5">
        <f>SUMIFS(Generation!V:V,Generation!$A:$A,Comparison_CDP1,Generation!$B:$B,IF($B$53="NEM","*",$B$53),Generation!$C:$C,$H70)-SUMIFS(Generation!V:V,Generation!$A:$A,Comparison_CDP2,Generation!$B:$B,IF($B$53="NEM","*",$B$53),Generation!$C:$C,$H70)</f>
        <v>0</v>
      </c>
      <c r="AB70" s="5">
        <f>SUMIFS(Generation!W:W,Generation!$A:$A,Comparison_CDP1,Generation!$B:$B,IF($B$53="NEM","*",$B$53),Generation!$C:$C,$H70)-SUMIFS(Generation!W:W,Generation!$A:$A,Comparison_CDP2,Generation!$B:$B,IF($B$53="NEM","*",$B$53),Generation!$C:$C,$H70)</f>
        <v>0</v>
      </c>
      <c r="AC70" s="5">
        <f>SUMIFS(Generation!X:X,Generation!$A:$A,Comparison_CDP1,Generation!$B:$B,IF($B$53="NEM","*",$B$53),Generation!$C:$C,$H70)-SUMIFS(Generation!X:X,Generation!$A:$A,Comparison_CDP2,Generation!$B:$B,IF($B$53="NEM","*",$B$53),Generation!$C:$C,$H70)</f>
        <v>0</v>
      </c>
      <c r="AD70" s="5">
        <f>SUMIFS(Generation!Y:Y,Generation!$A:$A,Comparison_CDP1,Generation!$B:$B,IF($B$53="NEM","*",$B$53),Generation!$C:$C,$H70)-SUMIFS(Generation!Y:Y,Generation!$A:$A,Comparison_CDP2,Generation!$B:$B,IF($B$53="NEM","*",$B$53),Generation!$C:$C,$H70)</f>
        <v>0</v>
      </c>
      <c r="AE70" s="5">
        <f>SUMIFS(Generation!Z:Z,Generation!$A:$A,Comparison_CDP1,Generation!$B:$B,IF($B$53="NEM","*",$B$53),Generation!$C:$C,$H70)-SUMIFS(Generation!Z:Z,Generation!$A:$A,Comparison_CDP2,Generation!$B:$B,IF($B$53="NEM","*",$B$53),Generation!$C:$C,$H70)</f>
        <v>0</v>
      </c>
      <c r="AF70" s="5">
        <f>SUMIFS(Generation!AA:AA,Generation!$A:$A,Comparison_CDP1,Generation!$B:$B,IF($B$53="NEM","*",$B$53),Generation!$C:$C,$H70)-SUMIFS(Generation!AA:AA,Generation!$A:$A,Comparison_CDP2,Generation!$B:$B,IF($B$53="NEM","*",$B$53),Generation!$C:$C,$H70)</f>
        <v>0</v>
      </c>
      <c r="AG70" s="5">
        <f>SUMIFS(Generation!AB:AB,Generation!$A:$A,Comparison_CDP1,Generation!$B:$B,IF($B$53="NEM","*",$B$53),Generation!$C:$C,$H70)-SUMIFS(Generation!AB:AB,Generation!$A:$A,Comparison_CDP2,Generation!$B:$B,IF($B$53="NEM","*",$B$53),Generation!$C:$C,$H70)</f>
        <v>0</v>
      </c>
      <c r="AH70" s="5">
        <f>SUMIFS(Generation!AC:AC,Generation!$A:$A,Comparison_CDP1,Generation!$B:$B,IF($B$53="NEM","*",$B$53),Generation!$C:$C,$H70)-SUMIFS(Generation!AC:AC,Generation!$A:$A,Comparison_CDP2,Generation!$B:$B,IF($B$53="NEM","*",$B$53),Generation!$C:$C,$H70)</f>
        <v>0</v>
      </c>
      <c r="AI70" s="5">
        <f>SUMIFS(Generation!AD:AD,Generation!$A:$A,Comparison_CDP1,Generation!$B:$B,IF($B$53="NEM","*",$B$53),Generation!$C:$C,$H70)-SUMIFS(Generation!AD:AD,Generation!$A:$A,Comparison_CDP2,Generation!$B:$B,IF($B$53="NEM","*",$B$53),Generation!$C:$C,$H70)</f>
        <v>0</v>
      </c>
      <c r="AJ70" s="5">
        <f>SUMIFS(Generation!AE:AE,Generation!$A:$A,Comparison_CDP1,Generation!$B:$B,IF($B$53="NEM","*",$B$53),Generation!$C:$C,$H70)-SUMIFS(Generation!AE:AE,Generation!$A:$A,Comparison_CDP2,Generation!$B:$B,IF($B$53="NEM","*",$B$53),Generation!$C:$C,$H70)</f>
        <v>0</v>
      </c>
    </row>
    <row r="71" spans="1:62" ht="15" customHeight="1">
      <c r="H71" s="44" t="s">
        <v>148</v>
      </c>
    </row>
    <row r="72" spans="1:62" ht="15" customHeight="1">
      <c r="H72" s="9" t="s">
        <v>149</v>
      </c>
      <c r="I72" s="5">
        <f>SUMIFS(Generation!D:D,Generation!$A:$A,Comparison_CDP1,Generation!$B:$B,IF($B$53="NEM","*",$B$53),Generation!$C:$C,$H72)-SUMIFS(Generation!D:D,Generation!$A:$A,Comparison_CDP2,Generation!$B:$B,IF($B$53="NEM","*",$B$53),Generation!$C:$C,$H72)</f>
        <v>-2.2270069764299478</v>
      </c>
      <c r="J72" s="5">
        <f>SUMIFS(Generation!E:E,Generation!$A:$A,Comparison_CDP1,Generation!$B:$B,IF($B$53="NEM","*",$B$53),Generation!$C:$C,$H72)-SUMIFS(Generation!E:E,Generation!$A:$A,Comparison_CDP2,Generation!$B:$B,IF($B$53="NEM","*",$B$53),Generation!$C:$C,$H72)</f>
        <v>4.3619845294142578</v>
      </c>
      <c r="K72" s="5">
        <f>SUMIFS(Generation!F:F,Generation!$A:$A,Comparison_CDP1,Generation!$B:$B,IF($B$53="NEM","*",$B$53),Generation!$C:$C,$H72)-SUMIFS(Generation!F:F,Generation!$A:$A,Comparison_CDP2,Generation!$B:$B,IF($B$53="NEM","*",$B$53),Generation!$C:$C,$H72)</f>
        <v>-25.667114564695112</v>
      </c>
      <c r="L72" s="5">
        <f>SUMIFS(Generation!G:G,Generation!$A:$A,Comparison_CDP1,Generation!$B:$B,IF($B$53="NEM","*",$B$53),Generation!$C:$C,$H72)-SUMIFS(Generation!G:G,Generation!$A:$A,Comparison_CDP2,Generation!$B:$B,IF($B$53="NEM","*",$B$53),Generation!$C:$C,$H72)</f>
        <v>150.41223422039366</v>
      </c>
      <c r="M72" s="5">
        <f>SUMIFS(Generation!H:H,Generation!$A:$A,Comparison_CDP1,Generation!$B:$B,IF($B$53="NEM","*",$B$53),Generation!$C:$C,$H72)-SUMIFS(Generation!H:H,Generation!$A:$A,Comparison_CDP2,Generation!$B:$B,IF($B$53="NEM","*",$B$53),Generation!$C:$C,$H72)</f>
        <v>228.46865128689569</v>
      </c>
      <c r="N72" s="5">
        <f>SUMIFS(Generation!I:I,Generation!$A:$A,Comparison_CDP1,Generation!$B:$B,IF($B$53="NEM","*",$B$53),Generation!$C:$C,$H72)-SUMIFS(Generation!I:I,Generation!$A:$A,Comparison_CDP2,Generation!$B:$B,IF($B$53="NEM","*",$B$53),Generation!$C:$C,$H72)</f>
        <v>293.04224734727904</v>
      </c>
      <c r="O72" s="5">
        <f>SUMIFS(Generation!J:J,Generation!$A:$A,Comparison_CDP1,Generation!$B:$B,IF($B$53="NEM","*",$B$53),Generation!$C:$C,$H72)-SUMIFS(Generation!J:J,Generation!$A:$A,Comparison_CDP2,Generation!$B:$B,IF($B$53="NEM","*",$B$53),Generation!$C:$C,$H72)</f>
        <v>518.61252203778167</v>
      </c>
      <c r="P72" s="5">
        <f>SUMIFS(Generation!K:K,Generation!$A:$A,Comparison_CDP1,Generation!$B:$B,IF($B$53="NEM","*",$B$53),Generation!$C:$C,$H72)-SUMIFS(Generation!K:K,Generation!$A:$A,Comparison_CDP2,Generation!$B:$B,IF($B$53="NEM","*",$B$53),Generation!$C:$C,$H72)</f>
        <v>3236.2988967705351</v>
      </c>
      <c r="Q72" s="5">
        <f>SUMIFS(Generation!L:L,Generation!$A:$A,Comparison_CDP1,Generation!$B:$B,IF($B$53="NEM","*",$B$53),Generation!$C:$C,$H72)-SUMIFS(Generation!L:L,Generation!$A:$A,Comparison_CDP2,Generation!$B:$B,IF($B$53="NEM","*",$B$53),Generation!$C:$C,$H72)</f>
        <v>2958.8229056283672</v>
      </c>
      <c r="R72" s="5">
        <f>SUMIFS(Generation!M:M,Generation!$A:$A,Comparison_CDP1,Generation!$B:$B,IF($B$53="NEM","*",$B$53),Generation!$C:$C,$H72)-SUMIFS(Generation!M:M,Generation!$A:$A,Comparison_CDP2,Generation!$B:$B,IF($B$53="NEM","*",$B$53),Generation!$C:$C,$H72)</f>
        <v>2879.582963536528</v>
      </c>
      <c r="S72" s="5">
        <f>SUMIFS(Generation!N:N,Generation!$A:$A,Comparison_CDP1,Generation!$B:$B,IF($B$53="NEM","*",$B$53),Generation!$C:$C,$H72)-SUMIFS(Generation!N:N,Generation!$A:$A,Comparison_CDP2,Generation!$B:$B,IF($B$53="NEM","*",$B$53),Generation!$C:$C,$H72)</f>
        <v>2095.4068559153202</v>
      </c>
      <c r="T72" s="5">
        <f>SUMIFS(Generation!O:O,Generation!$A:$A,Comparison_CDP1,Generation!$B:$B,IF($B$53="NEM","*",$B$53),Generation!$C:$C,$H72)-SUMIFS(Generation!O:O,Generation!$A:$A,Comparison_CDP2,Generation!$B:$B,IF($B$53="NEM","*",$B$53),Generation!$C:$C,$H72)</f>
        <v>1046.1298251252556</v>
      </c>
      <c r="U72" s="5">
        <f>SUMIFS(Generation!P:P,Generation!$A:$A,Comparison_CDP1,Generation!$B:$B,IF($B$53="NEM","*",$B$53),Generation!$C:$C,$H72)-SUMIFS(Generation!P:P,Generation!$A:$A,Comparison_CDP2,Generation!$B:$B,IF($B$53="NEM","*",$B$53),Generation!$C:$C,$H72)</f>
        <v>1934.2371819217551</v>
      </c>
      <c r="V72" s="5">
        <f>SUMIFS(Generation!Q:Q,Generation!$A:$A,Comparison_CDP1,Generation!$B:$B,IF($B$53="NEM","*",$B$53),Generation!$C:$C,$H72)-SUMIFS(Generation!Q:Q,Generation!$A:$A,Comparison_CDP2,Generation!$B:$B,IF($B$53="NEM","*",$B$53),Generation!$C:$C,$H72)</f>
        <v>2588.0711615913606</v>
      </c>
      <c r="W72" s="5">
        <f>SUMIFS(Generation!R:R,Generation!$A:$A,Comparison_CDP1,Generation!$B:$B,IF($B$53="NEM","*",$B$53),Generation!$C:$C,$H72)-SUMIFS(Generation!R:R,Generation!$A:$A,Comparison_CDP2,Generation!$B:$B,IF($B$53="NEM","*",$B$53),Generation!$C:$C,$H72)</f>
        <v>134.61287044049095</v>
      </c>
      <c r="X72" s="5">
        <f>SUMIFS(Generation!S:S,Generation!$A:$A,Comparison_CDP1,Generation!$B:$B,IF($B$53="NEM","*",$B$53),Generation!$C:$C,$H72)-SUMIFS(Generation!S:S,Generation!$A:$A,Comparison_CDP2,Generation!$B:$B,IF($B$53="NEM","*",$B$53),Generation!$C:$C,$H72)</f>
        <v>-167.46827424130242</v>
      </c>
      <c r="Y72" s="5">
        <f>SUMIFS(Generation!T:T,Generation!$A:$A,Comparison_CDP1,Generation!$B:$B,IF($B$53="NEM","*",$B$53),Generation!$C:$C,$H72)-SUMIFS(Generation!T:T,Generation!$A:$A,Comparison_CDP2,Generation!$B:$B,IF($B$53="NEM","*",$B$53),Generation!$C:$C,$H72)</f>
        <v>420.53832605550633</v>
      </c>
      <c r="Z72" s="5">
        <f>SUMIFS(Generation!U:U,Generation!$A:$A,Comparison_CDP1,Generation!$B:$B,IF($B$53="NEM","*",$B$53),Generation!$C:$C,$H72)-SUMIFS(Generation!U:U,Generation!$A:$A,Comparison_CDP2,Generation!$B:$B,IF($B$53="NEM","*",$B$53),Generation!$C:$C,$H72)</f>
        <v>-2024.3913778236056</v>
      </c>
      <c r="AA72" s="5">
        <f>SUMIFS(Generation!V:V,Generation!$A:$A,Comparison_CDP1,Generation!$B:$B,IF($B$53="NEM","*",$B$53),Generation!$C:$C,$H72)-SUMIFS(Generation!V:V,Generation!$A:$A,Comparison_CDP2,Generation!$B:$B,IF($B$53="NEM","*",$B$53),Generation!$C:$C,$H72)</f>
        <v>-3620.9951408139787</v>
      </c>
      <c r="AB72" s="5">
        <f>SUMIFS(Generation!W:W,Generation!$A:$A,Comparison_CDP1,Generation!$B:$B,IF($B$53="NEM","*",$B$53),Generation!$C:$C,$H72)-SUMIFS(Generation!W:W,Generation!$A:$A,Comparison_CDP2,Generation!$B:$B,IF($B$53="NEM","*",$B$53),Generation!$C:$C,$H72)</f>
        <v>-4900.1166613080932</v>
      </c>
      <c r="AC72" s="5">
        <f>SUMIFS(Generation!X:X,Generation!$A:$A,Comparison_CDP1,Generation!$B:$B,IF($B$53="NEM","*",$B$53),Generation!$C:$C,$H72)-SUMIFS(Generation!X:X,Generation!$A:$A,Comparison_CDP2,Generation!$B:$B,IF($B$53="NEM","*",$B$53),Generation!$C:$C,$H72)</f>
        <v>-7934.6317227116633</v>
      </c>
      <c r="AD72" s="5">
        <f>SUMIFS(Generation!Y:Y,Generation!$A:$A,Comparison_CDP1,Generation!$B:$B,IF($B$53="NEM","*",$B$53),Generation!$C:$C,$H72)-SUMIFS(Generation!Y:Y,Generation!$A:$A,Comparison_CDP2,Generation!$B:$B,IF($B$53="NEM","*",$B$53),Generation!$C:$C,$H72)</f>
        <v>-6839.0063231202985</v>
      </c>
      <c r="AE72" s="5">
        <f>SUMIFS(Generation!Z:Z,Generation!$A:$A,Comparison_CDP1,Generation!$B:$B,IF($B$53="NEM","*",$B$53),Generation!$C:$C,$H72)-SUMIFS(Generation!Z:Z,Generation!$A:$A,Comparison_CDP2,Generation!$B:$B,IF($B$53="NEM","*",$B$53),Generation!$C:$C,$H72)</f>
        <v>-6726.9890638530087</v>
      </c>
      <c r="AF72" s="5">
        <f>SUMIFS(Generation!AA:AA,Generation!$A:$A,Comparison_CDP1,Generation!$B:$B,IF($B$53="NEM","*",$B$53),Generation!$C:$C,$H72)-SUMIFS(Generation!AA:AA,Generation!$A:$A,Comparison_CDP2,Generation!$B:$B,IF($B$53="NEM","*",$B$53),Generation!$C:$C,$H72)</f>
        <v>-11560.687992844738</v>
      </c>
      <c r="AG72" s="5">
        <f>SUMIFS(Generation!AB:AB,Generation!$A:$A,Comparison_CDP1,Generation!$B:$B,IF($B$53="NEM","*",$B$53),Generation!$C:$C,$H72)-SUMIFS(Generation!AB:AB,Generation!$A:$A,Comparison_CDP2,Generation!$B:$B,IF($B$53="NEM","*",$B$53),Generation!$C:$C,$H72)</f>
        <v>-18099.340581557863</v>
      </c>
      <c r="AH72" s="5">
        <f>SUMIFS(Generation!AC:AC,Generation!$A:$A,Comparison_CDP1,Generation!$B:$B,IF($B$53="NEM","*",$B$53),Generation!$C:$C,$H72)-SUMIFS(Generation!AC:AC,Generation!$A:$A,Comparison_CDP2,Generation!$B:$B,IF($B$53="NEM","*",$B$53),Generation!$C:$C,$H72)</f>
        <v>-24466.061115008462</v>
      </c>
      <c r="AI72" s="5">
        <f>SUMIFS(Generation!AD:AD,Generation!$A:$A,Comparison_CDP1,Generation!$B:$B,IF($B$53="NEM","*",$B$53),Generation!$C:$C,$H72)-SUMIFS(Generation!AD:AD,Generation!$A:$A,Comparison_CDP2,Generation!$B:$B,IF($B$53="NEM","*",$B$53),Generation!$C:$C,$H72)</f>
        <v>-31304.348664563564</v>
      </c>
      <c r="AJ72" s="5">
        <f>SUMIFS(Generation!AE:AE,Generation!$A:$A,Comparison_CDP1,Generation!$B:$B,IF($B$53="NEM","*",$B$53),Generation!$C:$C,$H72)-SUMIFS(Generation!AE:AE,Generation!$A:$A,Comparison_CDP2,Generation!$B:$B,IF($B$53="NEM","*",$B$53),Generation!$C:$C,$H72)</f>
        <v>-36295.040530632265</v>
      </c>
      <c r="BJ72" s="52"/>
    </row>
    <row r="73" spans="1:62" ht="15" customHeight="1">
      <c r="H73" s="9" t="s">
        <v>150</v>
      </c>
      <c r="I73" s="5">
        <f>SUMIFS(Generation!D:D,Generation!$A:$A,Comparison_CDP1,Generation!$B:$B,IF($B$53="NEM","*",$B$53),Generation!$C:$C,$H73)-SUMIFS(Generation!D:D,Generation!$A:$A,Comparison_CDP2,Generation!$B:$B,IF($B$53="NEM","*",$B$53),Generation!$C:$C,$H73)</f>
        <v>-0.46686481241491151</v>
      </c>
      <c r="J73" s="5">
        <f>SUMIFS(Generation!E:E,Generation!$A:$A,Comparison_CDP1,Generation!$B:$B,IF($B$53="NEM","*",$B$53),Generation!$C:$C,$H73)-SUMIFS(Generation!E:E,Generation!$A:$A,Comparison_CDP2,Generation!$B:$B,IF($B$53="NEM","*",$B$53),Generation!$C:$C,$H73)</f>
        <v>0.39033535713514311</v>
      </c>
      <c r="K73" s="5">
        <f>SUMIFS(Generation!F:F,Generation!$A:$A,Comparison_CDP1,Generation!$B:$B,IF($B$53="NEM","*",$B$53),Generation!$C:$C,$H73)-SUMIFS(Generation!F:F,Generation!$A:$A,Comparison_CDP2,Generation!$B:$B,IF($B$53="NEM","*",$B$53),Generation!$C:$C,$H73)</f>
        <v>0.3949324572301407</v>
      </c>
      <c r="L73" s="5">
        <f>SUMIFS(Generation!G:G,Generation!$A:$A,Comparison_CDP1,Generation!$B:$B,IF($B$53="NEM","*",$B$53),Generation!$C:$C,$H73)-SUMIFS(Generation!G:G,Generation!$A:$A,Comparison_CDP2,Generation!$B:$B,IF($B$53="NEM","*",$B$53),Generation!$C:$C,$H73)</f>
        <v>6.638976940375187</v>
      </c>
      <c r="M73" s="5">
        <f>SUMIFS(Generation!H:H,Generation!$A:$A,Comparison_CDP1,Generation!$B:$B,IF($B$53="NEM","*",$B$53),Generation!$C:$C,$H73)-SUMIFS(Generation!H:H,Generation!$A:$A,Comparison_CDP2,Generation!$B:$B,IF($B$53="NEM","*",$B$53),Generation!$C:$C,$H73)</f>
        <v>31.082722136744678</v>
      </c>
      <c r="N73" s="5">
        <f>SUMIFS(Generation!I:I,Generation!$A:$A,Comparison_CDP1,Generation!$B:$B,IF($B$53="NEM","*",$B$53),Generation!$C:$C,$H73)-SUMIFS(Generation!I:I,Generation!$A:$A,Comparison_CDP2,Generation!$B:$B,IF($B$53="NEM","*",$B$53),Generation!$C:$C,$H73)</f>
        <v>24.96635789416564</v>
      </c>
      <c r="O73" s="5">
        <f>SUMIFS(Generation!J:J,Generation!$A:$A,Comparison_CDP1,Generation!$B:$B,IF($B$53="NEM","*",$B$53),Generation!$C:$C,$H73)-SUMIFS(Generation!J:J,Generation!$A:$A,Comparison_CDP2,Generation!$B:$B,IF($B$53="NEM","*",$B$53),Generation!$C:$C,$H73)</f>
        <v>-8.9049149414397561</v>
      </c>
      <c r="P73" s="5">
        <f>SUMIFS(Generation!K:K,Generation!$A:$A,Comparison_CDP1,Generation!$B:$B,IF($B$53="NEM","*",$B$53),Generation!$C:$C,$H73)-SUMIFS(Generation!K:K,Generation!$A:$A,Comparison_CDP2,Generation!$B:$B,IF($B$53="NEM","*",$B$53),Generation!$C:$C,$H73)</f>
        <v>-5.3938591904168334</v>
      </c>
      <c r="Q73" s="5">
        <f>SUMIFS(Generation!L:L,Generation!$A:$A,Comparison_CDP1,Generation!$B:$B,IF($B$53="NEM","*",$B$53),Generation!$C:$C,$H73)-SUMIFS(Generation!L:L,Generation!$A:$A,Comparison_CDP2,Generation!$B:$B,IF($B$53="NEM","*",$B$53),Generation!$C:$C,$H73)</f>
        <v>-11.200514849774208</v>
      </c>
      <c r="R73" s="5">
        <f>SUMIFS(Generation!M:M,Generation!$A:$A,Comparison_CDP1,Generation!$B:$B,IF($B$53="NEM","*",$B$53),Generation!$C:$C,$H73)-SUMIFS(Generation!M:M,Generation!$A:$A,Comparison_CDP2,Generation!$B:$B,IF($B$53="NEM","*",$B$53),Generation!$C:$C,$H73)</f>
        <v>35.151254014054757</v>
      </c>
      <c r="S73" s="5">
        <f>SUMIFS(Generation!N:N,Generation!$A:$A,Comparison_CDP1,Generation!$B:$B,IF($B$53="NEM","*",$B$53),Generation!$C:$C,$H73)-SUMIFS(Generation!N:N,Generation!$A:$A,Comparison_CDP2,Generation!$B:$B,IF($B$53="NEM","*",$B$53),Generation!$C:$C,$H73)</f>
        <v>290.24228567489899</v>
      </c>
      <c r="T73" s="5">
        <f>SUMIFS(Generation!O:O,Generation!$A:$A,Comparison_CDP1,Generation!$B:$B,IF($B$53="NEM","*",$B$53),Generation!$C:$C,$H73)-SUMIFS(Generation!O:O,Generation!$A:$A,Comparison_CDP2,Generation!$B:$B,IF($B$53="NEM","*",$B$53),Generation!$C:$C,$H73)</f>
        <v>235.94836324359085</v>
      </c>
      <c r="U73" s="5">
        <f>SUMIFS(Generation!P:P,Generation!$A:$A,Comparison_CDP1,Generation!$B:$B,IF($B$53="NEM","*",$B$53),Generation!$C:$C,$H73)-SUMIFS(Generation!P:P,Generation!$A:$A,Comparison_CDP2,Generation!$B:$B,IF($B$53="NEM","*",$B$53),Generation!$C:$C,$H73)</f>
        <v>253.31787038936</v>
      </c>
      <c r="V73" s="5">
        <f>SUMIFS(Generation!Q:Q,Generation!$A:$A,Comparison_CDP1,Generation!$B:$B,IF($B$53="NEM","*",$B$53),Generation!$C:$C,$H73)-SUMIFS(Generation!Q:Q,Generation!$A:$A,Comparison_CDP2,Generation!$B:$B,IF($B$53="NEM","*",$B$53),Generation!$C:$C,$H73)</f>
        <v>-45.247706614245544</v>
      </c>
      <c r="W73" s="5">
        <f>SUMIFS(Generation!R:R,Generation!$A:$A,Comparison_CDP1,Generation!$B:$B,IF($B$53="NEM","*",$B$53),Generation!$C:$C,$H73)-SUMIFS(Generation!R:R,Generation!$A:$A,Comparison_CDP2,Generation!$B:$B,IF($B$53="NEM","*",$B$53),Generation!$C:$C,$H73)</f>
        <v>-473.23086392400364</v>
      </c>
      <c r="X73" s="5">
        <f>SUMIFS(Generation!S:S,Generation!$A:$A,Comparison_CDP1,Generation!$B:$B,IF($B$53="NEM","*",$B$53),Generation!$C:$C,$H73)-SUMIFS(Generation!S:S,Generation!$A:$A,Comparison_CDP2,Generation!$B:$B,IF($B$53="NEM","*",$B$53),Generation!$C:$C,$H73)</f>
        <v>-876.21372140979474</v>
      </c>
      <c r="Y73" s="5">
        <f>SUMIFS(Generation!T:T,Generation!$A:$A,Comparison_CDP1,Generation!$B:$B,IF($B$53="NEM","*",$B$53),Generation!$C:$C,$H73)-SUMIFS(Generation!T:T,Generation!$A:$A,Comparison_CDP2,Generation!$B:$B,IF($B$53="NEM","*",$B$53),Generation!$C:$C,$H73)</f>
        <v>-399.9835021901963</v>
      </c>
      <c r="Z73" s="5">
        <f>SUMIFS(Generation!U:U,Generation!$A:$A,Comparison_CDP1,Generation!$B:$B,IF($B$53="NEM","*",$B$53),Generation!$C:$C,$H73)-SUMIFS(Generation!U:U,Generation!$A:$A,Comparison_CDP2,Generation!$B:$B,IF($B$53="NEM","*",$B$53),Generation!$C:$C,$H73)</f>
        <v>-631.968546076032</v>
      </c>
      <c r="AA73" s="5">
        <f>SUMIFS(Generation!V:V,Generation!$A:$A,Comparison_CDP1,Generation!$B:$B,IF($B$53="NEM","*",$B$53),Generation!$C:$C,$H73)-SUMIFS(Generation!V:V,Generation!$A:$A,Comparison_CDP2,Generation!$B:$B,IF($B$53="NEM","*",$B$53),Generation!$C:$C,$H73)</f>
        <v>-1992.9597024229424</v>
      </c>
      <c r="AB73" s="5">
        <f>SUMIFS(Generation!W:W,Generation!$A:$A,Comparison_CDP1,Generation!$B:$B,IF($B$53="NEM","*",$B$53),Generation!$C:$C,$H73)-SUMIFS(Generation!W:W,Generation!$A:$A,Comparison_CDP2,Generation!$B:$B,IF($B$53="NEM","*",$B$53),Generation!$C:$C,$H73)</f>
        <v>-3479.9554275863738</v>
      </c>
      <c r="AC73" s="5">
        <f>SUMIFS(Generation!X:X,Generation!$A:$A,Comparison_CDP1,Generation!$B:$B,IF($B$53="NEM","*",$B$53),Generation!$C:$C,$H73)-SUMIFS(Generation!X:X,Generation!$A:$A,Comparison_CDP2,Generation!$B:$B,IF($B$53="NEM","*",$B$53),Generation!$C:$C,$H73)</f>
        <v>-4071.9020298483865</v>
      </c>
      <c r="AD73" s="5">
        <f>SUMIFS(Generation!Y:Y,Generation!$A:$A,Comparison_CDP1,Generation!$B:$B,IF($B$53="NEM","*",$B$53),Generation!$C:$C,$H73)-SUMIFS(Generation!Y:Y,Generation!$A:$A,Comparison_CDP2,Generation!$B:$B,IF($B$53="NEM","*",$B$53),Generation!$C:$C,$H73)</f>
        <v>-4543.1868576039997</v>
      </c>
      <c r="AE73" s="5">
        <f>SUMIFS(Generation!Z:Z,Generation!$A:$A,Comparison_CDP1,Generation!$B:$B,IF($B$53="NEM","*",$B$53),Generation!$C:$C,$H73)-SUMIFS(Generation!Z:Z,Generation!$A:$A,Comparison_CDP2,Generation!$B:$B,IF($B$53="NEM","*",$B$53),Generation!$C:$C,$H73)</f>
        <v>-6489.9528108432369</v>
      </c>
      <c r="AF73" s="5">
        <f>SUMIFS(Generation!AA:AA,Generation!$A:$A,Comparison_CDP1,Generation!$B:$B,IF($B$53="NEM","*",$B$53),Generation!$C:$C,$H73)-SUMIFS(Generation!AA:AA,Generation!$A:$A,Comparison_CDP2,Generation!$B:$B,IF($B$53="NEM","*",$B$53),Generation!$C:$C,$H73)</f>
        <v>-9150.8544698714613</v>
      </c>
      <c r="AG73" s="5">
        <f>SUMIFS(Generation!AB:AB,Generation!$A:$A,Comparison_CDP1,Generation!$B:$B,IF($B$53="NEM","*",$B$53),Generation!$C:$C,$H73)-SUMIFS(Generation!AB:AB,Generation!$A:$A,Comparison_CDP2,Generation!$B:$B,IF($B$53="NEM","*",$B$53),Generation!$C:$C,$H73)</f>
        <v>-11793.209742883149</v>
      </c>
      <c r="AH73" s="5">
        <f>SUMIFS(Generation!AC:AC,Generation!$A:$A,Comparison_CDP1,Generation!$B:$B,IF($B$53="NEM","*",$B$53),Generation!$C:$C,$H73)-SUMIFS(Generation!AC:AC,Generation!$A:$A,Comparison_CDP2,Generation!$B:$B,IF($B$53="NEM","*",$B$53),Generation!$C:$C,$H73)</f>
        <v>-13783.502212108357</v>
      </c>
      <c r="AI73" s="5">
        <f>SUMIFS(Generation!AD:AD,Generation!$A:$A,Comparison_CDP1,Generation!$B:$B,IF($B$53="NEM","*",$B$53),Generation!$C:$C,$H73)-SUMIFS(Generation!AD:AD,Generation!$A:$A,Comparison_CDP2,Generation!$B:$B,IF($B$53="NEM","*",$B$53),Generation!$C:$C,$H73)</f>
        <v>-14659.519050969444</v>
      </c>
      <c r="AJ73" s="5">
        <f>SUMIFS(Generation!AE:AE,Generation!$A:$A,Comparison_CDP1,Generation!$B:$B,IF($B$53="NEM","*",$B$53),Generation!$C:$C,$H73)-SUMIFS(Generation!AE:AE,Generation!$A:$A,Comparison_CDP2,Generation!$B:$B,IF($B$53="NEM","*",$B$53),Generation!$C:$C,$H73)</f>
        <v>-16144.492440731654</v>
      </c>
    </row>
    <row r="74" spans="1:62" ht="15" customHeight="1">
      <c r="H74" s="9" t="s">
        <v>151</v>
      </c>
      <c r="I74" s="5">
        <f>SUMIFS(Generation!D:D,Generation!$A:$A,Comparison_CDP1,Generation!$B:$B,IF($B$53="NEM","*",$B$53),Generation!$C:$C,$H74)-SUMIFS(Generation!D:D,Generation!$A:$A,Comparison_CDP2,Generation!$B:$B,IF($B$53="NEM","*",$B$53),Generation!$C:$C,$H74)</f>
        <v>0</v>
      </c>
      <c r="J74" s="5">
        <f>SUMIFS(Generation!E:E,Generation!$A:$A,Comparison_CDP1,Generation!$B:$B,IF($B$53="NEM","*",$B$53),Generation!$C:$C,$H74)-SUMIFS(Generation!E:E,Generation!$A:$A,Comparison_CDP2,Generation!$B:$B,IF($B$53="NEM","*",$B$53),Generation!$C:$C,$H74)</f>
        <v>0</v>
      </c>
      <c r="K74" s="5">
        <f>SUMIFS(Generation!F:F,Generation!$A:$A,Comparison_CDP1,Generation!$B:$B,IF($B$53="NEM","*",$B$53),Generation!$C:$C,$H74)-SUMIFS(Generation!F:F,Generation!$A:$A,Comparison_CDP2,Generation!$B:$B,IF($B$53="NEM","*",$B$53),Generation!$C:$C,$H74)</f>
        <v>0</v>
      </c>
      <c r="L74" s="5">
        <f>SUMIFS(Generation!G:G,Generation!$A:$A,Comparison_CDP1,Generation!$B:$B,IF($B$53="NEM","*",$B$53),Generation!$C:$C,$H74)-SUMIFS(Generation!G:G,Generation!$A:$A,Comparison_CDP2,Generation!$B:$B,IF($B$53="NEM","*",$B$53),Generation!$C:$C,$H74)</f>
        <v>0</v>
      </c>
      <c r="M74" s="5">
        <f>SUMIFS(Generation!H:H,Generation!$A:$A,Comparison_CDP1,Generation!$B:$B,IF($B$53="NEM","*",$B$53),Generation!$C:$C,$H74)-SUMIFS(Generation!H:H,Generation!$A:$A,Comparison_CDP2,Generation!$B:$B,IF($B$53="NEM","*",$B$53),Generation!$C:$C,$H74)</f>
        <v>0</v>
      </c>
      <c r="N74" s="5">
        <f>SUMIFS(Generation!I:I,Generation!$A:$A,Comparison_CDP1,Generation!$B:$B,IF($B$53="NEM","*",$B$53),Generation!$C:$C,$H74)-SUMIFS(Generation!I:I,Generation!$A:$A,Comparison_CDP2,Generation!$B:$B,IF($B$53="NEM","*",$B$53),Generation!$C:$C,$H74)</f>
        <v>0</v>
      </c>
      <c r="O74" s="5">
        <f>SUMIFS(Generation!J:J,Generation!$A:$A,Comparison_CDP1,Generation!$B:$B,IF($B$53="NEM","*",$B$53),Generation!$C:$C,$H74)-SUMIFS(Generation!J:J,Generation!$A:$A,Comparison_CDP2,Generation!$B:$B,IF($B$53="NEM","*",$B$53),Generation!$C:$C,$H74)</f>
        <v>0</v>
      </c>
      <c r="P74" s="5">
        <f>SUMIFS(Generation!K:K,Generation!$A:$A,Comparison_CDP1,Generation!$B:$B,IF($B$53="NEM","*",$B$53),Generation!$C:$C,$H74)-SUMIFS(Generation!K:K,Generation!$A:$A,Comparison_CDP2,Generation!$B:$B,IF($B$53="NEM","*",$B$53),Generation!$C:$C,$H74)</f>
        <v>0</v>
      </c>
      <c r="Q74" s="5">
        <f>SUMIFS(Generation!L:L,Generation!$A:$A,Comparison_CDP1,Generation!$B:$B,IF($B$53="NEM","*",$B$53),Generation!$C:$C,$H74)-SUMIFS(Generation!L:L,Generation!$A:$A,Comparison_CDP2,Generation!$B:$B,IF($B$53="NEM","*",$B$53),Generation!$C:$C,$H74)</f>
        <v>0</v>
      </c>
      <c r="R74" s="5">
        <f>SUMIFS(Generation!M:M,Generation!$A:$A,Comparison_CDP1,Generation!$B:$B,IF($B$53="NEM","*",$B$53),Generation!$C:$C,$H74)-SUMIFS(Generation!M:M,Generation!$A:$A,Comparison_CDP2,Generation!$B:$B,IF($B$53="NEM","*",$B$53),Generation!$C:$C,$H74)</f>
        <v>0</v>
      </c>
      <c r="S74" s="5">
        <f>SUMIFS(Generation!N:N,Generation!$A:$A,Comparison_CDP1,Generation!$B:$B,IF($B$53="NEM","*",$B$53),Generation!$C:$C,$H74)-SUMIFS(Generation!N:N,Generation!$A:$A,Comparison_CDP2,Generation!$B:$B,IF($B$53="NEM","*",$B$53),Generation!$C:$C,$H74)</f>
        <v>0</v>
      </c>
      <c r="T74" s="5">
        <f>SUMIFS(Generation!O:O,Generation!$A:$A,Comparison_CDP1,Generation!$B:$B,IF($B$53="NEM","*",$B$53),Generation!$C:$C,$H74)-SUMIFS(Generation!O:O,Generation!$A:$A,Comparison_CDP2,Generation!$B:$B,IF($B$53="NEM","*",$B$53),Generation!$C:$C,$H74)</f>
        <v>0</v>
      </c>
      <c r="U74" s="5">
        <f>SUMIFS(Generation!P:P,Generation!$A:$A,Comparison_CDP1,Generation!$B:$B,IF($B$53="NEM","*",$B$53),Generation!$C:$C,$H74)-SUMIFS(Generation!P:P,Generation!$A:$A,Comparison_CDP2,Generation!$B:$B,IF($B$53="NEM","*",$B$53),Generation!$C:$C,$H74)</f>
        <v>0</v>
      </c>
      <c r="V74" s="5">
        <f>SUMIFS(Generation!Q:Q,Generation!$A:$A,Comparison_CDP1,Generation!$B:$B,IF($B$53="NEM","*",$B$53),Generation!$C:$C,$H74)-SUMIFS(Generation!Q:Q,Generation!$A:$A,Comparison_CDP2,Generation!$B:$B,IF($B$53="NEM","*",$B$53),Generation!$C:$C,$H74)</f>
        <v>0</v>
      </c>
      <c r="W74" s="5">
        <f>SUMIFS(Generation!R:R,Generation!$A:$A,Comparison_CDP1,Generation!$B:$B,IF($B$53="NEM","*",$B$53),Generation!$C:$C,$H74)-SUMIFS(Generation!R:R,Generation!$A:$A,Comparison_CDP2,Generation!$B:$B,IF($B$53="NEM","*",$B$53),Generation!$C:$C,$H74)</f>
        <v>0</v>
      </c>
      <c r="X74" s="5">
        <f>SUMIFS(Generation!S:S,Generation!$A:$A,Comparison_CDP1,Generation!$B:$B,IF($B$53="NEM","*",$B$53),Generation!$C:$C,$H74)-SUMIFS(Generation!S:S,Generation!$A:$A,Comparison_CDP2,Generation!$B:$B,IF($B$53="NEM","*",$B$53),Generation!$C:$C,$H74)</f>
        <v>0</v>
      </c>
      <c r="Y74" s="5">
        <f>SUMIFS(Generation!T:T,Generation!$A:$A,Comparison_CDP1,Generation!$B:$B,IF($B$53="NEM","*",$B$53),Generation!$C:$C,$H74)-SUMIFS(Generation!T:T,Generation!$A:$A,Comparison_CDP2,Generation!$B:$B,IF($B$53="NEM","*",$B$53),Generation!$C:$C,$H74)</f>
        <v>0</v>
      </c>
      <c r="Z74" s="5">
        <f>SUMIFS(Generation!U:U,Generation!$A:$A,Comparison_CDP1,Generation!$B:$B,IF($B$53="NEM","*",$B$53),Generation!$C:$C,$H74)-SUMIFS(Generation!U:U,Generation!$A:$A,Comparison_CDP2,Generation!$B:$B,IF($B$53="NEM","*",$B$53),Generation!$C:$C,$H74)</f>
        <v>0</v>
      </c>
      <c r="AA74" s="5">
        <f>SUMIFS(Generation!V:V,Generation!$A:$A,Comparison_CDP1,Generation!$B:$B,IF($B$53="NEM","*",$B$53),Generation!$C:$C,$H74)-SUMIFS(Generation!V:V,Generation!$A:$A,Comparison_CDP2,Generation!$B:$B,IF($B$53="NEM","*",$B$53),Generation!$C:$C,$H74)</f>
        <v>0</v>
      </c>
      <c r="AB74" s="5">
        <f>SUMIFS(Generation!W:W,Generation!$A:$A,Comparison_CDP1,Generation!$B:$B,IF($B$53="NEM","*",$B$53),Generation!$C:$C,$H74)-SUMIFS(Generation!W:W,Generation!$A:$A,Comparison_CDP2,Generation!$B:$B,IF($B$53="NEM","*",$B$53),Generation!$C:$C,$H74)</f>
        <v>0</v>
      </c>
      <c r="AC74" s="5">
        <f>SUMIFS(Generation!X:X,Generation!$A:$A,Comparison_CDP1,Generation!$B:$B,IF($B$53="NEM","*",$B$53),Generation!$C:$C,$H74)-SUMIFS(Generation!X:X,Generation!$A:$A,Comparison_CDP2,Generation!$B:$B,IF($B$53="NEM","*",$B$53),Generation!$C:$C,$H74)</f>
        <v>0</v>
      </c>
      <c r="AD74" s="5">
        <f>SUMIFS(Generation!Y:Y,Generation!$A:$A,Comparison_CDP1,Generation!$B:$B,IF($B$53="NEM","*",$B$53),Generation!$C:$C,$H74)-SUMIFS(Generation!Y:Y,Generation!$A:$A,Comparison_CDP2,Generation!$B:$B,IF($B$53="NEM","*",$B$53),Generation!$C:$C,$H74)</f>
        <v>0</v>
      </c>
      <c r="AE74" s="5">
        <f>SUMIFS(Generation!Z:Z,Generation!$A:$A,Comparison_CDP1,Generation!$B:$B,IF($B$53="NEM","*",$B$53),Generation!$C:$C,$H74)-SUMIFS(Generation!Z:Z,Generation!$A:$A,Comparison_CDP2,Generation!$B:$B,IF($B$53="NEM","*",$B$53),Generation!$C:$C,$H74)</f>
        <v>0</v>
      </c>
      <c r="AF74" s="5">
        <f>SUMIFS(Generation!AA:AA,Generation!$A:$A,Comparison_CDP1,Generation!$B:$B,IF($B$53="NEM","*",$B$53),Generation!$C:$C,$H74)-SUMIFS(Generation!AA:AA,Generation!$A:$A,Comparison_CDP2,Generation!$B:$B,IF($B$53="NEM","*",$B$53),Generation!$C:$C,$H74)</f>
        <v>0</v>
      </c>
      <c r="AG74" s="5">
        <f>SUMIFS(Generation!AB:AB,Generation!$A:$A,Comparison_CDP1,Generation!$B:$B,IF($B$53="NEM","*",$B$53),Generation!$C:$C,$H74)-SUMIFS(Generation!AB:AB,Generation!$A:$A,Comparison_CDP2,Generation!$B:$B,IF($B$53="NEM","*",$B$53),Generation!$C:$C,$H74)</f>
        <v>0</v>
      </c>
      <c r="AH74" s="5">
        <f>SUMIFS(Generation!AC:AC,Generation!$A:$A,Comparison_CDP1,Generation!$B:$B,IF($B$53="NEM","*",$B$53),Generation!$C:$C,$H74)-SUMIFS(Generation!AC:AC,Generation!$A:$A,Comparison_CDP2,Generation!$B:$B,IF($B$53="NEM","*",$B$53),Generation!$C:$C,$H74)</f>
        <v>0</v>
      </c>
      <c r="AI74" s="5">
        <f>SUMIFS(Generation!AD:AD,Generation!$A:$A,Comparison_CDP1,Generation!$B:$B,IF($B$53="NEM","*",$B$53),Generation!$C:$C,$H74)-SUMIFS(Generation!AD:AD,Generation!$A:$A,Comparison_CDP2,Generation!$B:$B,IF($B$53="NEM","*",$B$53),Generation!$C:$C,$H74)</f>
        <v>0</v>
      </c>
      <c r="AJ74" s="5">
        <f>SUMIFS(Generation!AE:AE,Generation!$A:$A,Comparison_CDP1,Generation!$B:$B,IF($B$53="NEM","*",$B$53),Generation!$C:$C,$H74)-SUMIFS(Generation!AE:AE,Generation!$A:$A,Comparison_CDP2,Generation!$B:$B,IF($B$53="NEM","*",$B$53),Generation!$C:$C,$H74)</f>
        <v>0</v>
      </c>
    </row>
    <row r="75" spans="1:62" ht="15" customHeight="1"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</row>
    <row r="76" spans="1:62" ht="15" customHeight="1">
      <c r="H76" s="9" t="s">
        <v>146</v>
      </c>
      <c r="I76" s="5">
        <f>SUMIFS(Generation!D:D,Generation!$A:$A,Comparison_CDP1,Generation!$B:$B,IF($B$53="NEM","*",$B$53),Generation!$C:$C,$H76)-SUMIFS(Generation!D:D,Generation!$A:$A,Comparison_CDP2,Generation!$B:$B,IF($B$53="NEM","*",$B$53),Generation!$C:$C,$H76)</f>
        <v>9.3281999999999969E-7</v>
      </c>
      <c r="J76" s="5">
        <f>SUMIFS(Generation!E:E,Generation!$A:$A,Comparison_CDP1,Generation!$B:$B,IF($B$53="NEM","*",$B$53),Generation!$C:$C,$H76)-SUMIFS(Generation!E:E,Generation!$A:$A,Comparison_CDP2,Generation!$B:$B,IF($B$53="NEM","*",$B$53),Generation!$C:$C,$H76)</f>
        <v>9.5405999999999773E-7</v>
      </c>
      <c r="K76" s="5">
        <f>SUMIFS(Generation!F:F,Generation!$A:$A,Comparison_CDP1,Generation!$B:$B,IF($B$53="NEM","*",$B$53),Generation!$C:$C,$H76)-SUMIFS(Generation!F:F,Generation!$A:$A,Comparison_CDP2,Generation!$B:$B,IF($B$53="NEM","*",$B$53),Generation!$C:$C,$H76)</f>
        <v>1.00828E-6</v>
      </c>
      <c r="L76" s="5">
        <f>SUMIFS(Generation!G:G,Generation!$A:$A,Comparison_CDP1,Generation!$B:$B,IF($B$53="NEM","*",$B$53),Generation!$C:$C,$H76)-SUMIFS(Generation!G:G,Generation!$A:$A,Comparison_CDP2,Generation!$B:$B,IF($B$53="NEM","*",$B$53),Generation!$C:$C,$H76)</f>
        <v>0.13691454312499951</v>
      </c>
      <c r="M76" s="5">
        <f>SUMIFS(Generation!H:H,Generation!$A:$A,Comparison_CDP1,Generation!$B:$B,IF($B$53="NEM","*",$B$53),Generation!$C:$C,$H76)-SUMIFS(Generation!H:H,Generation!$A:$A,Comparison_CDP2,Generation!$B:$B,IF($B$53="NEM","*",$B$53),Generation!$C:$C,$H76)</f>
        <v>-0.64403979244000875</v>
      </c>
      <c r="N76" s="5">
        <f>SUMIFS(Generation!I:I,Generation!$A:$A,Comparison_CDP1,Generation!$B:$B,IF($B$53="NEM","*",$B$53),Generation!$C:$C,$H76)-SUMIFS(Generation!I:I,Generation!$A:$A,Comparison_CDP2,Generation!$B:$B,IF($B$53="NEM","*",$B$53),Generation!$C:$C,$H76)</f>
        <v>-0.28374972724500047</v>
      </c>
      <c r="O76" s="5">
        <f>SUMIFS(Generation!J:J,Generation!$A:$A,Comparison_CDP1,Generation!$B:$B,IF($B$53="NEM","*",$B$53),Generation!$C:$C,$H76)-SUMIFS(Generation!J:J,Generation!$A:$A,Comparison_CDP2,Generation!$B:$B,IF($B$53="NEM","*",$B$53),Generation!$C:$C,$H76)</f>
        <v>-0.21633718845999869</v>
      </c>
      <c r="P76" s="5">
        <f>SUMIFS(Generation!K:K,Generation!$A:$A,Comparison_CDP1,Generation!$B:$B,IF($B$53="NEM","*",$B$53),Generation!$C:$C,$H76)-SUMIFS(Generation!K:K,Generation!$A:$A,Comparison_CDP2,Generation!$B:$B,IF($B$53="NEM","*",$B$53),Generation!$C:$C,$H76)</f>
        <v>-2.3526188879850114</v>
      </c>
      <c r="Q76" s="5">
        <f>SUMIFS(Generation!L:L,Generation!$A:$A,Comparison_CDP1,Generation!$B:$B,IF($B$53="NEM","*",$B$53),Generation!$C:$C,$H76)-SUMIFS(Generation!L:L,Generation!$A:$A,Comparison_CDP2,Generation!$B:$B,IF($B$53="NEM","*",$B$53),Generation!$C:$C,$H76)</f>
        <v>-0.71451451021999557</v>
      </c>
      <c r="R76" s="5">
        <f>SUMIFS(Generation!M:M,Generation!$A:$A,Comparison_CDP1,Generation!$B:$B,IF($B$53="NEM","*",$B$53),Generation!$C:$C,$H76)-SUMIFS(Generation!M:M,Generation!$A:$A,Comparison_CDP2,Generation!$B:$B,IF($B$53="NEM","*",$B$53),Generation!$C:$C,$H76)</f>
        <v>3.9664701455018214E-2</v>
      </c>
      <c r="S76" s="5">
        <f>SUMIFS(Generation!N:N,Generation!$A:$A,Comparison_CDP1,Generation!$B:$B,IF($B$53="NEM","*",$B$53),Generation!$C:$C,$H76)-SUMIFS(Generation!N:N,Generation!$A:$A,Comparison_CDP2,Generation!$B:$B,IF($B$53="NEM","*",$B$53),Generation!$C:$C,$H76)</f>
        <v>-5.6341745613600169</v>
      </c>
      <c r="T76" s="5">
        <f>SUMIFS(Generation!O:O,Generation!$A:$A,Comparison_CDP1,Generation!$B:$B,IF($B$53="NEM","*",$B$53),Generation!$C:$C,$H76)-SUMIFS(Generation!O:O,Generation!$A:$A,Comparison_CDP2,Generation!$B:$B,IF($B$53="NEM","*",$B$53),Generation!$C:$C,$H76)</f>
        <v>-3.8161581839250167</v>
      </c>
      <c r="U76" s="5">
        <f>SUMIFS(Generation!P:P,Generation!$A:$A,Comparison_CDP1,Generation!$B:$B,IF($B$53="NEM","*",$B$53),Generation!$C:$C,$H76)-SUMIFS(Generation!P:P,Generation!$A:$A,Comparison_CDP2,Generation!$B:$B,IF($B$53="NEM","*",$B$53),Generation!$C:$C,$H76)</f>
        <v>0.47938279856999927</v>
      </c>
      <c r="V76" s="5">
        <f>SUMIFS(Generation!Q:Q,Generation!$A:$A,Comparison_CDP1,Generation!$B:$B,IF($B$53="NEM","*",$B$53),Generation!$C:$C,$H76)-SUMIFS(Generation!Q:Q,Generation!$A:$A,Comparison_CDP2,Generation!$B:$B,IF($B$53="NEM","*",$B$53),Generation!$C:$C,$H76)</f>
        <v>0.56770748646999802</v>
      </c>
      <c r="W76" s="5">
        <f>SUMIFS(Generation!R:R,Generation!$A:$A,Comparison_CDP1,Generation!$B:$B,IF($B$53="NEM","*",$B$53),Generation!$C:$C,$H76)-SUMIFS(Generation!R:R,Generation!$A:$A,Comparison_CDP2,Generation!$B:$B,IF($B$53="NEM","*",$B$53),Generation!$C:$C,$H76)</f>
        <v>3.6508316736350102</v>
      </c>
      <c r="X76" s="5">
        <f>SUMIFS(Generation!S:S,Generation!$A:$A,Comparison_CDP1,Generation!$B:$B,IF($B$53="NEM","*",$B$53),Generation!$C:$C,$H76)-SUMIFS(Generation!S:S,Generation!$A:$A,Comparison_CDP2,Generation!$B:$B,IF($B$53="NEM","*",$B$53),Generation!$C:$C,$H76)</f>
        <v>0.64826525676002866</v>
      </c>
      <c r="Y76" s="5">
        <f>SUMIFS(Generation!T:T,Generation!$A:$A,Comparison_CDP1,Generation!$B:$B,IF($B$53="NEM","*",$B$53),Generation!$C:$C,$H76)-SUMIFS(Generation!T:T,Generation!$A:$A,Comparison_CDP2,Generation!$B:$B,IF($B$53="NEM","*",$B$53),Generation!$C:$C,$H76)</f>
        <v>-5.5637770477900013</v>
      </c>
      <c r="Z76" s="5">
        <f>SUMIFS(Generation!U:U,Generation!$A:$A,Comparison_CDP1,Generation!$B:$B,IF($B$53="NEM","*",$B$53),Generation!$C:$C,$H76)-SUMIFS(Generation!U:U,Generation!$A:$A,Comparison_CDP2,Generation!$B:$B,IF($B$53="NEM","*",$B$53),Generation!$C:$C,$H76)</f>
        <v>-2.6236130948599996</v>
      </c>
      <c r="AA76" s="5">
        <f>SUMIFS(Generation!V:V,Generation!$A:$A,Comparison_CDP1,Generation!$B:$B,IF($B$53="NEM","*",$B$53),Generation!$C:$C,$H76)-SUMIFS(Generation!V:V,Generation!$A:$A,Comparison_CDP2,Generation!$B:$B,IF($B$53="NEM","*",$B$53),Generation!$C:$C,$H76)</f>
        <v>0.27871201835500026</v>
      </c>
      <c r="AB76" s="5">
        <f>SUMIFS(Generation!W:W,Generation!$A:$A,Comparison_CDP1,Generation!$B:$B,IF($B$53="NEM","*",$B$53),Generation!$C:$C,$H76)-SUMIFS(Generation!W:W,Generation!$A:$A,Comparison_CDP2,Generation!$B:$B,IF($B$53="NEM","*",$B$53),Generation!$C:$C,$H76)</f>
        <v>23.354953146590024</v>
      </c>
      <c r="AC76" s="5">
        <f>SUMIFS(Generation!X:X,Generation!$A:$A,Comparison_CDP1,Generation!$B:$B,IF($B$53="NEM","*",$B$53),Generation!$C:$C,$H76)-SUMIFS(Generation!X:X,Generation!$A:$A,Comparison_CDP2,Generation!$B:$B,IF($B$53="NEM","*",$B$53),Generation!$C:$C,$H76)</f>
        <v>1.6214670442449624</v>
      </c>
      <c r="AD76" s="5">
        <f>SUMIFS(Generation!Y:Y,Generation!$A:$A,Comparison_CDP1,Generation!$B:$B,IF($B$53="NEM","*",$B$53),Generation!$C:$C,$H76)-SUMIFS(Generation!Y:Y,Generation!$A:$A,Comparison_CDP2,Generation!$B:$B,IF($B$53="NEM","*",$B$53),Generation!$C:$C,$H76)</f>
        <v>1.9827387688800213</v>
      </c>
      <c r="AE76" s="5">
        <f>SUMIFS(Generation!Z:Z,Generation!$A:$A,Comparison_CDP1,Generation!$B:$B,IF($B$53="NEM","*",$B$53),Generation!$C:$C,$H76)-SUMIFS(Generation!Z:Z,Generation!$A:$A,Comparison_CDP2,Generation!$B:$B,IF($B$53="NEM","*",$B$53),Generation!$C:$C,$H76)</f>
        <v>5.1508501460650393</v>
      </c>
      <c r="AF76" s="5">
        <f>SUMIFS(Generation!AA:AA,Generation!$A:$A,Comparison_CDP1,Generation!$B:$B,IF($B$53="NEM","*",$B$53),Generation!$C:$C,$H76)-SUMIFS(Generation!AA:AA,Generation!$A:$A,Comparison_CDP2,Generation!$B:$B,IF($B$53="NEM","*",$B$53),Generation!$C:$C,$H76)</f>
        <v>60.228544557160028</v>
      </c>
      <c r="AG76" s="5">
        <f>SUMIFS(Generation!AB:AB,Generation!$A:$A,Comparison_CDP1,Generation!$B:$B,IF($B$53="NEM","*",$B$53),Generation!$C:$C,$H76)-SUMIFS(Generation!AB:AB,Generation!$A:$A,Comparison_CDP2,Generation!$B:$B,IF($B$53="NEM","*",$B$53),Generation!$C:$C,$H76)</f>
        <v>70.15928459392488</v>
      </c>
      <c r="AH76" s="5">
        <f>SUMIFS(Generation!AC:AC,Generation!$A:$A,Comparison_CDP1,Generation!$B:$B,IF($B$53="NEM","*",$B$53),Generation!$C:$C,$H76)-SUMIFS(Generation!AC:AC,Generation!$A:$A,Comparison_CDP2,Generation!$B:$B,IF($B$53="NEM","*",$B$53),Generation!$C:$C,$H76)</f>
        <v>43.923956786539954</v>
      </c>
      <c r="AI76" s="5">
        <f>SUMIFS(Generation!AD:AD,Generation!$A:$A,Comparison_CDP1,Generation!$B:$B,IF($B$53="NEM","*",$B$53),Generation!$C:$C,$H76)-SUMIFS(Generation!AD:AD,Generation!$A:$A,Comparison_CDP2,Generation!$B:$B,IF($B$53="NEM","*",$B$53),Generation!$C:$C,$H76)</f>
        <v>263.41008777098023</v>
      </c>
      <c r="AJ76" s="5">
        <f>SUMIFS(Generation!AE:AE,Generation!$A:$A,Comparison_CDP1,Generation!$B:$B,IF($B$53="NEM","*",$B$53),Generation!$C:$C,$H76)-SUMIFS(Generation!AE:AE,Generation!$A:$A,Comparison_CDP2,Generation!$B:$B,IF($B$53="NEM","*",$B$53),Generation!$C:$C,$H76)</f>
        <v>269.21955232200008</v>
      </c>
    </row>
    <row r="77" spans="1:62" ht="15" customHeight="1"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</row>
    <row r="78" spans="1:62" ht="15" customHeight="1"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</row>
    <row r="79" spans="1:62" s="51" customFormat="1" ht="24" customHeight="1" thickBot="1">
      <c r="A79" s="49" t="str">
        <f>B80&amp;" differences in generation by technology type"</f>
        <v>NEM differences in generation by technology type</v>
      </c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</row>
    <row r="80" spans="1:62" ht="15" customHeight="1" thickTop="1">
      <c r="A80" s="11" t="s">
        <v>127</v>
      </c>
      <c r="B80" s="21" t="s">
        <v>128</v>
      </c>
    </row>
    <row r="82" spans="8:12" ht="15" customHeight="1">
      <c r="H82" s="44" t="s">
        <v>147</v>
      </c>
      <c r="I82" s="8" t="s">
        <v>90</v>
      </c>
      <c r="J82" s="8" t="s">
        <v>97</v>
      </c>
      <c r="K82" s="8" t="s">
        <v>107</v>
      </c>
      <c r="L82" s="8" t="s">
        <v>117</v>
      </c>
    </row>
    <row r="83" spans="8:12" ht="15" customHeight="1">
      <c r="H83" s="9" t="s">
        <v>130</v>
      </c>
      <c r="I83" s="5">
        <f>SUMIFS(Generation!D:D,Generation!$A:$A,Comparison_CDP1,Generation!$B:$B,IF($B$80="NEM","*",$B$80),Generation!$C:$C,$H83)-SUMIFS(Generation!D:D,Generation!$A:$A,Comparison_CDP2,Generation!$B:$B,IF($B$80="NEM","*",$B$80),Generation!$C:$C,$H83)</f>
        <v>-29.726197755633621</v>
      </c>
      <c r="J83" s="5">
        <f>SUMIFS(Generation!K:K,Generation!$A:$A,Comparison_CDP1,Generation!$B:$B,IF($B$80="NEM","*",$B$80),Generation!$C:$C,$H83)-SUMIFS(Generation!K:K,Generation!$A:$A,Comparison_CDP2,Generation!$B:$B,IF($B$80="NEM","*",$B$80),Generation!$C:$C,$H83)</f>
        <v>6386.8589075708805</v>
      </c>
      <c r="K83" s="5">
        <f>SUMIFS(Generation!U:U,Generation!$A:$A,Comparison_CDP1,Generation!$B:$B,IF($B$80="NEM","*",$B$80),Generation!$C:$C,$H83)-SUMIFS(Generation!U:U,Generation!$A:$A,Comparison_CDP2,Generation!$B:$B,IF($B$80="NEM","*",$B$80),Generation!$C:$C,$H83)</f>
        <v>12589.68795583519</v>
      </c>
      <c r="L83" s="5">
        <f>SUMIFS(Generation!AE:AE,Generation!$A:$A,Comparison_CDP1,Generation!$B:$B,IF($B$80="NEM","*",$B$80),Generation!$C:$C,$H83)-SUMIFS(Generation!AE:AE,Generation!$A:$A,Comparison_CDP2,Generation!$B:$B,IF($B$80="NEM","*",$B$80),Generation!$C:$C,$H83)</f>
        <v>9168.1313220393822</v>
      </c>
    </row>
    <row r="84" spans="8:12" ht="15" customHeight="1">
      <c r="H84" s="9" t="s">
        <v>131</v>
      </c>
      <c r="I84" s="5">
        <f>SUMIFS(Generation!D:D,Generation!$A:$A,Comparison_CDP1,Generation!$B:$B,IF($B$80="NEM","*",$B$80),Generation!$C:$C,$H84)-SUMIFS(Generation!D:D,Generation!$A:$A,Comparison_CDP2,Generation!$B:$B,IF($B$80="NEM","*",$B$80),Generation!$C:$C,$H84)</f>
        <v>-1.689046353501908</v>
      </c>
      <c r="J84" s="5">
        <f>SUMIFS(Generation!K:K,Generation!$A:$A,Comparison_CDP1,Generation!$B:$B,IF($B$80="NEM","*",$B$80),Generation!$C:$C,$H84)-SUMIFS(Generation!K:K,Generation!$A:$A,Comparison_CDP2,Generation!$B:$B,IF($B$80="NEM","*",$B$80),Generation!$C:$C,$H84)</f>
        <v>4882.4073026262104</v>
      </c>
      <c r="K84" s="5">
        <f>SUMIFS(Generation!U:U,Generation!$A:$A,Comparison_CDP1,Generation!$B:$B,IF($B$80="NEM","*",$B$80),Generation!$C:$C,$H84)-SUMIFS(Generation!U:U,Generation!$A:$A,Comparison_CDP2,Generation!$B:$B,IF($B$80="NEM","*",$B$80),Generation!$C:$C,$H84)</f>
        <v>3025.9898039186482</v>
      </c>
      <c r="L84" s="5">
        <f>SUMIFS(Generation!AE:AE,Generation!$A:$A,Comparison_CDP1,Generation!$B:$B,IF($B$80="NEM","*",$B$80),Generation!$C:$C,$H84)-SUMIFS(Generation!AE:AE,Generation!$A:$A,Comparison_CDP2,Generation!$B:$B,IF($B$80="NEM","*",$B$80),Generation!$C:$C,$H84)</f>
        <v>0</v>
      </c>
    </row>
    <row r="85" spans="8:12" ht="15" customHeight="1">
      <c r="H85" s="9" t="s">
        <v>132</v>
      </c>
      <c r="I85" s="5">
        <f>SUMIFS(Generation!D:D,Generation!$A:$A,Comparison_CDP1,Generation!$B:$B,IF($B$80="NEM","*",$B$80),Generation!$C:$C,$H85)-SUMIFS(Generation!D:D,Generation!$A:$A,Comparison_CDP2,Generation!$B:$B,IF($B$80="NEM","*",$B$80),Generation!$C:$C,$H85)</f>
        <v>9.5864403874657E-5</v>
      </c>
      <c r="J85" s="5">
        <f>SUMIFS(Generation!K:K,Generation!$A:$A,Comparison_CDP1,Generation!$B:$B,IF($B$80="NEM","*",$B$80),Generation!$C:$C,$H85)-SUMIFS(Generation!K:K,Generation!$A:$A,Comparison_CDP2,Generation!$B:$B,IF($B$80="NEM","*",$B$80),Generation!$C:$C,$H85)</f>
        <v>-1093.779588545066</v>
      </c>
      <c r="K85" s="5">
        <f>SUMIFS(Generation!U:U,Generation!$A:$A,Comparison_CDP1,Generation!$B:$B,IF($B$80="NEM","*",$B$80),Generation!$C:$C,$H85)-SUMIFS(Generation!U:U,Generation!$A:$A,Comparison_CDP2,Generation!$B:$B,IF($B$80="NEM","*",$B$80),Generation!$C:$C,$H85)</f>
        <v>-18198.892085679672</v>
      </c>
      <c r="L85" s="5">
        <f>SUMIFS(Generation!AE:AE,Generation!$A:$A,Comparison_CDP1,Generation!$B:$B,IF($B$80="NEM","*",$B$80),Generation!$C:$C,$H85)-SUMIFS(Generation!AE:AE,Generation!$A:$A,Comparison_CDP2,Generation!$B:$B,IF($B$80="NEM","*",$B$80),Generation!$C:$C,$H85)</f>
        <v>-97888.078610884142</v>
      </c>
    </row>
    <row r="86" spans="8:12" ht="15" customHeight="1">
      <c r="H86" s="9" t="s">
        <v>133</v>
      </c>
      <c r="I86" s="5">
        <f>SUMIFS(Generation!D:D,Generation!$A:$A,Comparison_CDP1,Generation!$B:$B,IF($B$80="NEM","*",$B$80),Generation!$C:$C,$H86)-SUMIFS(Generation!D:D,Generation!$A:$A,Comparison_CDP2,Generation!$B:$B,IF($B$80="NEM","*",$B$80),Generation!$C:$C,$H86)</f>
        <v>0</v>
      </c>
      <c r="J86" s="5">
        <f>SUMIFS(Generation!K:K,Generation!$A:$A,Comparison_CDP1,Generation!$B:$B,IF($B$80="NEM","*",$B$80),Generation!$C:$C,$H86)-SUMIFS(Generation!K:K,Generation!$A:$A,Comparison_CDP2,Generation!$B:$B,IF($B$80="NEM","*",$B$80),Generation!$C:$C,$H86)</f>
        <v>0</v>
      </c>
      <c r="K86" s="5">
        <f>SUMIFS(Generation!U:U,Generation!$A:$A,Comparison_CDP1,Generation!$B:$B,IF($B$80="NEM","*",$B$80),Generation!$C:$C,$H86)-SUMIFS(Generation!U:U,Generation!$A:$A,Comparison_CDP2,Generation!$B:$B,IF($B$80="NEM","*",$B$80),Generation!$C:$C,$H86)</f>
        <v>0</v>
      </c>
      <c r="L86" s="5">
        <f>SUMIFS(Generation!AE:AE,Generation!$A:$A,Comparison_CDP1,Generation!$B:$B,IF($B$80="NEM","*",$B$80),Generation!$C:$C,$H86)-SUMIFS(Generation!AE:AE,Generation!$A:$A,Comparison_CDP2,Generation!$B:$B,IF($B$80="NEM","*",$B$80),Generation!$C:$C,$H86)</f>
        <v>-15332.24029971868</v>
      </c>
    </row>
    <row r="87" spans="8:12" ht="15" customHeight="1">
      <c r="H87" s="9" t="s">
        <v>134</v>
      </c>
      <c r="I87" s="5">
        <f>SUMIFS(Generation!D:D,Generation!$A:$A,Comparison_CDP1,Generation!$B:$B,IF($B$80="NEM","*",$B$80),Generation!$C:$C,$H87)-SUMIFS(Generation!D:D,Generation!$A:$A,Comparison_CDP2,Generation!$B:$B,IF($B$80="NEM","*",$B$80),Generation!$C:$C,$H87)</f>
        <v>-9.5206115062751451E-5</v>
      </c>
      <c r="J87" s="5">
        <f>SUMIFS(Generation!K:K,Generation!$A:$A,Comparison_CDP1,Generation!$B:$B,IF($B$80="NEM","*",$B$80),Generation!$C:$C,$H87)-SUMIFS(Generation!K:K,Generation!$A:$A,Comparison_CDP2,Generation!$B:$B,IF($B$80="NEM","*",$B$80),Generation!$C:$C,$H87)</f>
        <v>-140.63088814918504</v>
      </c>
      <c r="K87" s="5">
        <f>SUMIFS(Generation!U:U,Generation!$A:$A,Comparison_CDP1,Generation!$B:$B,IF($B$80="NEM","*",$B$80),Generation!$C:$C,$H87)-SUMIFS(Generation!U:U,Generation!$A:$A,Comparison_CDP2,Generation!$B:$B,IF($B$80="NEM","*",$B$80),Generation!$C:$C,$H87)</f>
        <v>-3511.8842677845873</v>
      </c>
      <c r="L87" s="5">
        <f>SUMIFS(Generation!AE:AE,Generation!$A:$A,Comparison_CDP1,Generation!$B:$B,IF($B$80="NEM","*",$B$80),Generation!$C:$C,$H87)-SUMIFS(Generation!AE:AE,Generation!$A:$A,Comparison_CDP2,Generation!$B:$B,IF($B$80="NEM","*",$B$80),Generation!$C:$C,$H87)</f>
        <v>11999.761104305751</v>
      </c>
    </row>
    <row r="88" spans="8:12" ht="15" customHeight="1">
      <c r="H88" s="9" t="s">
        <v>135</v>
      </c>
      <c r="I88" s="5">
        <f>SUMIFS(Generation!D:D,Generation!$A:$A,Comparison_CDP1,Generation!$B:$B,IF($B$80="NEM","*",$B$80),Generation!$C:$C,$H88)-SUMIFS(Generation!D:D,Generation!$A:$A,Comparison_CDP2,Generation!$B:$B,IF($B$80="NEM","*",$B$80),Generation!$C:$C,$H88)</f>
        <v>0</v>
      </c>
      <c r="J88" s="5">
        <f>SUMIFS(Generation!K:K,Generation!$A:$A,Comparison_CDP1,Generation!$B:$B,IF($B$80="NEM","*",$B$80),Generation!$C:$C,$H88)-SUMIFS(Generation!K:K,Generation!$A:$A,Comparison_CDP2,Generation!$B:$B,IF($B$80="NEM","*",$B$80),Generation!$C:$C,$H88)</f>
        <v>0</v>
      </c>
      <c r="K88" s="5">
        <f>SUMIFS(Generation!U:U,Generation!$A:$A,Comparison_CDP1,Generation!$B:$B,IF($B$80="NEM","*",$B$80),Generation!$C:$C,$H88)-SUMIFS(Generation!U:U,Generation!$A:$A,Comparison_CDP2,Generation!$B:$B,IF($B$80="NEM","*",$B$80),Generation!$C:$C,$H88)</f>
        <v>0</v>
      </c>
      <c r="L88" s="5">
        <f>SUMIFS(Generation!AE:AE,Generation!$A:$A,Comparison_CDP1,Generation!$B:$B,IF($B$80="NEM","*",$B$80),Generation!$C:$C,$H88)-SUMIFS(Generation!AE:AE,Generation!$A:$A,Comparison_CDP2,Generation!$B:$B,IF($B$80="NEM","*",$B$80),Generation!$C:$C,$H88)</f>
        <v>0</v>
      </c>
    </row>
    <row r="89" spans="8:12" ht="15" customHeight="1">
      <c r="H89" s="9" t="s">
        <v>136</v>
      </c>
      <c r="I89" s="5">
        <f>SUMIFS(Generation!D:D,Generation!$A:$A,Comparison_CDP1,Generation!$B:$B,IF($B$80="NEM","*",$B$80),Generation!$C:$C,$H89)-SUMIFS(Generation!D:D,Generation!$A:$A,Comparison_CDP2,Generation!$B:$B,IF($B$80="NEM","*",$B$80),Generation!$C:$C,$H89)</f>
        <v>33.735474665410948</v>
      </c>
      <c r="J89" s="5">
        <f>SUMIFS(Generation!K:K,Generation!$A:$A,Comparison_CDP1,Generation!$B:$B,IF($B$80="NEM","*",$B$80),Generation!$C:$C,$H89)-SUMIFS(Generation!K:K,Generation!$A:$A,Comparison_CDP2,Generation!$B:$B,IF($B$80="NEM","*",$B$80),Generation!$C:$C,$H89)</f>
        <v>2804.8115491186272</v>
      </c>
      <c r="K89" s="5">
        <f>SUMIFS(Generation!U:U,Generation!$A:$A,Comparison_CDP1,Generation!$B:$B,IF($B$80="NEM","*",$B$80),Generation!$C:$C,$H89)-SUMIFS(Generation!U:U,Generation!$A:$A,Comparison_CDP2,Generation!$B:$B,IF($B$80="NEM","*",$B$80),Generation!$C:$C,$H89)</f>
        <v>1517.2143819740413</v>
      </c>
      <c r="L89" s="5">
        <f>SUMIFS(Generation!AE:AE,Generation!$A:$A,Comparison_CDP1,Generation!$B:$B,IF($B$80="NEM","*",$B$80),Generation!$C:$C,$H89)-SUMIFS(Generation!AE:AE,Generation!$A:$A,Comparison_CDP2,Generation!$B:$B,IF($B$80="NEM","*",$B$80),Generation!$C:$C,$H89)</f>
        <v>-1296.8340479254257</v>
      </c>
    </row>
    <row r="90" spans="8:12" ht="15" customHeight="1">
      <c r="H90" s="9" t="s">
        <v>137</v>
      </c>
      <c r="I90" s="5">
        <f>SUMIFS(Generation!D:D,Generation!$A:$A,Comparison_CDP1,Generation!$B:$B,IF($B$80="NEM","*",$B$80),Generation!$C:$C,$H90)-SUMIFS(Generation!D:D,Generation!$A:$A,Comparison_CDP2,Generation!$B:$B,IF($B$80="NEM","*",$B$80),Generation!$C:$C,$H90)</f>
        <v>2.2490451571693484</v>
      </c>
      <c r="J90" s="5">
        <f>SUMIFS(Generation!K:K,Generation!$A:$A,Comparison_CDP1,Generation!$B:$B,IF($B$80="NEM","*",$B$80),Generation!$C:$C,$H90)-SUMIFS(Generation!K:K,Generation!$A:$A,Comparison_CDP2,Generation!$B:$B,IF($B$80="NEM","*",$B$80),Generation!$C:$C,$H90)</f>
        <v>-2444.4672290244689</v>
      </c>
      <c r="K90" s="5">
        <f>SUMIFS(Generation!U:U,Generation!$A:$A,Comparison_CDP1,Generation!$B:$B,IF($B$80="NEM","*",$B$80),Generation!$C:$C,$H90)-SUMIFS(Generation!U:U,Generation!$A:$A,Comparison_CDP2,Generation!$B:$B,IF($B$80="NEM","*",$B$80),Generation!$C:$C,$H90)</f>
        <v>1611.230682137335</v>
      </c>
      <c r="L90" s="5">
        <f>SUMIFS(Generation!AE:AE,Generation!$A:$A,Comparison_CDP1,Generation!$B:$B,IF($B$80="NEM","*",$B$80),Generation!$C:$C,$H90)-SUMIFS(Generation!AE:AE,Generation!$A:$A,Comparison_CDP2,Generation!$B:$B,IF($B$80="NEM","*",$B$80),Generation!$C:$C,$H90)</f>
        <v>28471.87373519611</v>
      </c>
    </row>
    <row r="91" spans="8:12" ht="15" customHeight="1">
      <c r="H91" s="9" t="s">
        <v>138</v>
      </c>
      <c r="I91" s="5">
        <f>SUMIFS(Generation!D:D,Generation!$A:$A,Comparison_CDP1,Generation!$B:$B,IF($B$80="NEM","*",$B$80),Generation!$C:$C,$H91)-SUMIFS(Generation!D:D,Generation!$A:$A,Comparison_CDP2,Generation!$B:$B,IF($B$80="NEM","*",$B$80),Generation!$C:$C,$H91)</f>
        <v>0.39687275430995328</v>
      </c>
      <c r="J91" s="5">
        <f>SUMIFS(Generation!K:K,Generation!$A:$A,Comparison_CDP1,Generation!$B:$B,IF($B$80="NEM","*",$B$80),Generation!$C:$C,$H91)-SUMIFS(Generation!K:K,Generation!$A:$A,Comparison_CDP2,Generation!$B:$B,IF($B$80="NEM","*",$B$80),Generation!$C:$C,$H91)</f>
        <v>3.4741357496802721</v>
      </c>
      <c r="K91" s="5">
        <f>SUMIFS(Generation!U:U,Generation!$A:$A,Comparison_CDP1,Generation!$B:$B,IF($B$80="NEM","*",$B$80),Generation!$C:$C,$H91)-SUMIFS(Generation!U:U,Generation!$A:$A,Comparison_CDP2,Generation!$B:$B,IF($B$80="NEM","*",$B$80),Generation!$C:$C,$H91)</f>
        <v>473.3617746713835</v>
      </c>
      <c r="L91" s="5">
        <f>SUMIFS(Generation!AE:AE,Generation!$A:$A,Comparison_CDP1,Generation!$B:$B,IF($B$80="NEM","*",$B$80),Generation!$C:$C,$H91)-SUMIFS(Generation!AE:AE,Generation!$A:$A,Comparison_CDP2,Generation!$B:$B,IF($B$80="NEM","*",$B$80),Generation!$C:$C,$H91)</f>
        <v>12804.373328702311</v>
      </c>
    </row>
    <row r="92" spans="8:12" ht="15" customHeight="1">
      <c r="H92" s="9" t="s">
        <v>139</v>
      </c>
      <c r="I92" s="5">
        <f>SUMIFS(Generation!D:D,Generation!$A:$A,Comparison_CDP1,Generation!$B:$B,IF($B$80="NEM","*",$B$80),Generation!$C:$C,$H92)-SUMIFS(Generation!D:D,Generation!$A:$A,Comparison_CDP2,Generation!$B:$B,IF($B$80="NEM","*",$B$80),Generation!$C:$C,$H92)</f>
        <v>0</v>
      </c>
      <c r="J92" s="5">
        <f>SUMIFS(Generation!K:K,Generation!$A:$A,Comparison_CDP1,Generation!$B:$B,IF($B$80="NEM","*",$B$80),Generation!$C:$C,$H92)-SUMIFS(Generation!K:K,Generation!$A:$A,Comparison_CDP2,Generation!$B:$B,IF($B$80="NEM","*",$B$80),Generation!$C:$C,$H92)</f>
        <v>0</v>
      </c>
      <c r="K92" s="5">
        <f>SUMIFS(Generation!U:U,Generation!$A:$A,Comparison_CDP1,Generation!$B:$B,IF($B$80="NEM","*",$B$80),Generation!$C:$C,$H92)-SUMIFS(Generation!U:U,Generation!$A:$A,Comparison_CDP2,Generation!$B:$B,IF($B$80="NEM","*",$B$80),Generation!$C:$C,$H92)</f>
        <v>0</v>
      </c>
      <c r="L92" s="5">
        <f>SUMIFS(Generation!AE:AE,Generation!$A:$A,Comparison_CDP1,Generation!$B:$B,IF($B$80="NEM","*",$B$80),Generation!$C:$C,$H92)-SUMIFS(Generation!AE:AE,Generation!$A:$A,Comparison_CDP2,Generation!$B:$B,IF($B$80="NEM","*",$B$80),Generation!$C:$C,$H92)</f>
        <v>0</v>
      </c>
    </row>
    <row r="93" spans="8:12" ht="15" customHeight="1">
      <c r="H93" s="9" t="s">
        <v>140</v>
      </c>
      <c r="I93" s="5">
        <f>SUMIFS(Generation!D:D,Generation!$A:$A,Comparison_CDP1,Generation!$B:$B,IF($B$80="NEM","*",$B$80),Generation!$C:$C,$H93)-SUMIFS(Generation!D:D,Generation!$A:$A,Comparison_CDP2,Generation!$B:$B,IF($B$80="NEM","*",$B$80),Generation!$C:$C,$H93)</f>
        <v>0</v>
      </c>
      <c r="J93" s="5">
        <f>SUMIFS(Generation!K:K,Generation!$A:$A,Comparison_CDP1,Generation!$B:$B,IF($B$80="NEM","*",$B$80),Generation!$C:$C,$H93)-SUMIFS(Generation!K:K,Generation!$A:$A,Comparison_CDP2,Generation!$B:$B,IF($B$80="NEM","*",$B$80),Generation!$C:$C,$H93)</f>
        <v>0</v>
      </c>
      <c r="K93" s="5">
        <f>SUMIFS(Generation!U:U,Generation!$A:$A,Comparison_CDP1,Generation!$B:$B,IF($B$80="NEM","*",$B$80),Generation!$C:$C,$H93)-SUMIFS(Generation!U:U,Generation!$A:$A,Comparison_CDP2,Generation!$B:$B,IF($B$80="NEM","*",$B$80),Generation!$C:$C,$H93)</f>
        <v>0</v>
      </c>
      <c r="L93" s="5">
        <f>SUMIFS(Generation!AE:AE,Generation!$A:$A,Comparison_CDP1,Generation!$B:$B,IF($B$80="NEM","*",$B$80),Generation!$C:$C,$H93)-SUMIFS(Generation!AE:AE,Generation!$A:$A,Comparison_CDP2,Generation!$B:$B,IF($B$80="NEM","*",$B$80),Generation!$C:$C,$H93)</f>
        <v>0</v>
      </c>
    </row>
    <row r="94" spans="8:12" ht="15" customHeight="1">
      <c r="H94" s="9" t="s">
        <v>141</v>
      </c>
      <c r="I94" s="5">
        <f>SUMIFS(Generation!D:D,Generation!$A:$A,Comparison_CDP1,Generation!$B:$B,IF($B$80="NEM","*",$B$80),Generation!$C:$C,$H94)-SUMIFS(Generation!D:D,Generation!$A:$A,Comparison_CDP2,Generation!$B:$B,IF($B$80="NEM","*",$B$80),Generation!$C:$C,$H94)</f>
        <v>0</v>
      </c>
      <c r="J94" s="5">
        <f>SUMIFS(Generation!K:K,Generation!$A:$A,Comparison_CDP1,Generation!$B:$B,IF($B$80="NEM","*",$B$80),Generation!$C:$C,$H94)-SUMIFS(Generation!K:K,Generation!$A:$A,Comparison_CDP2,Generation!$B:$B,IF($B$80="NEM","*",$B$80),Generation!$C:$C,$H94)</f>
        <v>0</v>
      </c>
      <c r="K94" s="5">
        <f>SUMIFS(Generation!U:U,Generation!$A:$A,Comparison_CDP1,Generation!$B:$B,IF($B$80="NEM","*",$B$80),Generation!$C:$C,$H94)-SUMIFS(Generation!U:U,Generation!$A:$A,Comparison_CDP2,Generation!$B:$B,IF($B$80="NEM","*",$B$80),Generation!$C:$C,$H94)</f>
        <v>-7.2957645000000011E-5</v>
      </c>
      <c r="L94" s="5">
        <f>SUMIFS(Generation!AE:AE,Generation!$A:$A,Comparison_CDP1,Generation!$B:$B,IF($B$80="NEM","*",$B$80),Generation!$C:$C,$H94)-SUMIFS(Generation!AE:AE,Generation!$A:$A,Comparison_CDP2,Generation!$B:$B,IF($B$80="NEM","*",$B$80),Generation!$C:$C,$H94)</f>
        <v>-38467.854519714238</v>
      </c>
    </row>
    <row r="95" spans="8:12" ht="15" customHeight="1">
      <c r="H95" s="9" t="s">
        <v>142</v>
      </c>
      <c r="I95" s="5">
        <f>SUMIFS(Generation!D:D,Generation!$A:$A,Comparison_CDP1,Generation!$B:$B,IF($B$80="NEM","*",$B$80),Generation!$C:$C,$H95)-SUMIFS(Generation!D:D,Generation!$A:$A,Comparison_CDP2,Generation!$B:$B,IF($B$80="NEM","*",$B$80),Generation!$C:$C,$H95)</f>
        <v>46.90073133239639</v>
      </c>
      <c r="J95" s="5">
        <f>SUMIFS(Generation!K:K,Generation!$A:$A,Comparison_CDP1,Generation!$B:$B,IF($B$80="NEM","*",$B$80),Generation!$C:$C,$H95)-SUMIFS(Generation!K:K,Generation!$A:$A,Comparison_CDP2,Generation!$B:$B,IF($B$80="NEM","*",$B$80),Generation!$C:$C,$H95)</f>
        <v>-9574.9524388820209</v>
      </c>
      <c r="K95" s="5">
        <f>SUMIFS(Generation!U:U,Generation!$A:$A,Comparison_CDP1,Generation!$B:$B,IF($B$80="NEM","*",$B$80),Generation!$C:$C,$H95)-SUMIFS(Generation!U:U,Generation!$A:$A,Comparison_CDP2,Generation!$B:$B,IF($B$80="NEM","*",$B$80),Generation!$C:$C,$H95)</f>
        <v>16102.943003860331</v>
      </c>
      <c r="L95" s="5">
        <f>SUMIFS(Generation!AE:AE,Generation!$A:$A,Comparison_CDP1,Generation!$B:$B,IF($B$80="NEM","*",$B$80),Generation!$C:$C,$H95)-SUMIFS(Generation!AE:AE,Generation!$A:$A,Comparison_CDP2,Generation!$B:$B,IF($B$80="NEM","*",$B$80),Generation!$C:$C,$H95)</f>
        <v>92330.906828929525</v>
      </c>
    </row>
    <row r="96" spans="8:12" ht="15" customHeight="1">
      <c r="H96" s="9" t="s">
        <v>143</v>
      </c>
      <c r="I96" s="5">
        <f>SUMIFS(Generation!D:D,Generation!$A:$A,Comparison_CDP1,Generation!$B:$B,IF($B$80="NEM","*",$B$80),Generation!$C:$C,$H96)-SUMIFS(Generation!D:D,Generation!$A:$A,Comparison_CDP2,Generation!$B:$B,IF($B$80="NEM","*",$B$80),Generation!$C:$C,$H96)</f>
        <v>-43.060256517708694</v>
      </c>
      <c r="J96" s="5">
        <f>SUMIFS(Generation!K:K,Generation!$A:$A,Comparison_CDP1,Generation!$B:$B,IF($B$80="NEM","*",$B$80),Generation!$C:$C,$H96)-SUMIFS(Generation!K:K,Generation!$A:$A,Comparison_CDP2,Generation!$B:$B,IF($B$80="NEM","*",$B$80),Generation!$C:$C,$H96)</f>
        <v>-3002.9376812508162</v>
      </c>
      <c r="K96" s="5">
        <f>SUMIFS(Generation!U:U,Generation!$A:$A,Comparison_CDP1,Generation!$B:$B,IF($B$80="NEM","*",$B$80),Generation!$C:$C,$H96)-SUMIFS(Generation!U:U,Generation!$A:$A,Comparison_CDP2,Generation!$B:$B,IF($B$80="NEM","*",$B$80),Generation!$C:$C,$H96)</f>
        <v>-9824.5976669235242</v>
      </c>
      <c r="L96" s="5">
        <f>SUMIFS(Generation!AE:AE,Generation!$A:$A,Comparison_CDP1,Generation!$B:$B,IF($B$80="NEM","*",$B$80),Generation!$C:$C,$H96)-SUMIFS(Generation!AE:AE,Generation!$A:$A,Comparison_CDP2,Generation!$B:$B,IF($B$80="NEM","*",$B$80),Generation!$C:$C,$H96)</f>
        <v>50256.249799420533</v>
      </c>
    </row>
    <row r="97" spans="1:36" ht="15" customHeight="1">
      <c r="H97" s="9" t="s">
        <v>144</v>
      </c>
      <c r="I97" s="5">
        <f>SUMIFS(Generation!D:D,Generation!$A:$A,Comparison_CDP1,Generation!$B:$B,IF($B$80="NEM","*",$B$80),Generation!$C:$C,$H97)-SUMIFS(Generation!D:D,Generation!$A:$A,Comparison_CDP2,Generation!$B:$B,IF($B$80="NEM","*",$B$80),Generation!$C:$C,$H97)</f>
        <v>0</v>
      </c>
      <c r="J97" s="5">
        <f>SUMIFS(Generation!K:K,Generation!$A:$A,Comparison_CDP1,Generation!$B:$B,IF($B$80="NEM","*",$B$80),Generation!$C:$C,$H97)-SUMIFS(Generation!K:K,Generation!$A:$A,Comparison_CDP2,Generation!$B:$B,IF($B$80="NEM","*",$B$80),Generation!$C:$C,$H97)</f>
        <v>0</v>
      </c>
      <c r="K97" s="5">
        <f>SUMIFS(Generation!U:U,Generation!$A:$A,Comparison_CDP1,Generation!$B:$B,IF($B$80="NEM","*",$B$80),Generation!$C:$C,$H97)-SUMIFS(Generation!U:U,Generation!$A:$A,Comparison_CDP2,Generation!$B:$B,IF($B$80="NEM","*",$B$80),Generation!$C:$C,$H97)</f>
        <v>0</v>
      </c>
      <c r="L97" s="5">
        <f>SUMIFS(Generation!AE:AE,Generation!$A:$A,Comparison_CDP1,Generation!$B:$B,IF($B$80="NEM","*",$B$80),Generation!$C:$C,$H97)-SUMIFS(Generation!AE:AE,Generation!$A:$A,Comparison_CDP2,Generation!$B:$B,IF($B$80="NEM","*",$B$80),Generation!$C:$C,$H97)</f>
        <v>0</v>
      </c>
    </row>
    <row r="98" spans="1:36" ht="15" customHeight="1">
      <c r="H98" s="11" t="s">
        <v>148</v>
      </c>
    </row>
    <row r="99" spans="1:36" ht="15" customHeight="1">
      <c r="H99" s="9" t="s">
        <v>149</v>
      </c>
      <c r="I99" s="5">
        <f>SUMIFS(Generation!D:D,Generation!$A:$A,Comparison_CDP1,Generation!$B:$B,IF($B$80="NEM","*",$B$80),Generation!$C:$C,$H99)-SUMIFS(Generation!D:D,Generation!$A:$A,Comparison_CDP2,Generation!$B:$B,IF($B$80="NEM","*",$B$80),Generation!$C:$C,$H99)</f>
        <v>-2.2270069764299478</v>
      </c>
      <c r="J99" s="5">
        <f>SUMIFS(Generation!K:K,Generation!$A:$A,Comparison_CDP1,Generation!$B:$B,IF($B$80="NEM","*",$B$80),Generation!$C:$C,$H99)-SUMIFS(Generation!K:K,Generation!$A:$A,Comparison_CDP2,Generation!$B:$B,IF($B$80="NEM","*",$B$80),Generation!$C:$C,$H99)</f>
        <v>3236.2988967705351</v>
      </c>
      <c r="K99" s="5">
        <f>SUMIFS(Generation!U:U,Generation!$A:$A,Comparison_CDP1,Generation!$B:$B,IF($B$80="NEM","*",$B$80),Generation!$C:$C,$H99)-SUMIFS(Generation!U:U,Generation!$A:$A,Comparison_CDP2,Generation!$B:$B,IF($B$80="NEM","*",$B$80),Generation!$C:$C,$H99)</f>
        <v>-2024.3913778236056</v>
      </c>
      <c r="L99" s="5">
        <f>SUMIFS(Generation!AE:AE,Generation!$A:$A,Comparison_CDP1,Generation!$B:$B,IF($B$80="NEM","*",$B$80),Generation!$C:$C,$H99)-SUMIFS(Generation!AE:AE,Generation!$A:$A,Comparison_CDP2,Generation!$B:$B,IF($B$80="NEM","*",$B$80),Generation!$C:$C,$H99)</f>
        <v>-36295.040530632265</v>
      </c>
    </row>
    <row r="100" spans="1:36" ht="15" customHeight="1">
      <c r="H100" s="9" t="s">
        <v>150</v>
      </c>
      <c r="I100" s="5">
        <f>SUMIFS(Generation!D:D,Generation!$A:$A,Comparison_CDP1,Generation!$B:$B,IF($B$80="NEM","*",$B$80),Generation!$C:$C,$H100)-SUMIFS(Generation!D:D,Generation!$A:$A,Comparison_CDP2,Generation!$B:$B,IF($B$80="NEM","*",$B$80),Generation!$C:$C,$H100)</f>
        <v>-0.46686481241491151</v>
      </c>
      <c r="J100" s="5">
        <f>SUMIFS(Generation!K:K,Generation!$A:$A,Comparison_CDP1,Generation!$B:$B,IF($B$80="NEM","*",$B$80),Generation!$C:$C,$H100)-SUMIFS(Generation!K:K,Generation!$A:$A,Comparison_CDP2,Generation!$B:$B,IF($B$80="NEM","*",$B$80),Generation!$C:$C,$H100)</f>
        <v>-5.3938591904168334</v>
      </c>
      <c r="K100" s="5">
        <f>SUMIFS(Generation!U:U,Generation!$A:$A,Comparison_CDP1,Generation!$B:$B,IF($B$80="NEM","*",$B$80),Generation!$C:$C,$H100)-SUMIFS(Generation!U:U,Generation!$A:$A,Comparison_CDP2,Generation!$B:$B,IF($B$80="NEM","*",$B$80),Generation!$C:$C,$H100)</f>
        <v>-631.968546076032</v>
      </c>
      <c r="L100" s="5">
        <f>SUMIFS(Generation!AE:AE,Generation!$A:$A,Comparison_CDP1,Generation!$B:$B,IF($B$80="NEM","*",$B$80),Generation!$C:$C,$H100)-SUMIFS(Generation!AE:AE,Generation!$A:$A,Comparison_CDP2,Generation!$B:$B,IF($B$80="NEM","*",$B$80),Generation!$C:$C,$H100)</f>
        <v>-16144.492440731654</v>
      </c>
    </row>
    <row r="101" spans="1:36" ht="15" customHeight="1">
      <c r="H101" s="9" t="s">
        <v>151</v>
      </c>
      <c r="I101" s="5">
        <f>SUMIFS(Generation!D:D,Generation!$A:$A,Comparison_CDP1,Generation!$B:$B,IF($B$80="NEM","*",$B$80),Generation!$C:$C,$H101)-SUMIFS(Generation!D:D,Generation!$A:$A,Comparison_CDP2,Generation!$B:$B,IF($B$80="NEM","*",$B$80),Generation!$C:$C,$H101)</f>
        <v>0</v>
      </c>
      <c r="J101" s="5">
        <f>SUMIFS(Generation!K:K,Generation!$A:$A,Comparison_CDP1,Generation!$B:$B,IF($B$80="NEM","*",$B$80),Generation!$C:$C,$H101)-SUMIFS(Generation!K:K,Generation!$A:$A,Comparison_CDP2,Generation!$B:$B,IF($B$80="NEM","*",$B$80),Generation!$C:$C,$H101)</f>
        <v>0</v>
      </c>
      <c r="K101" s="5">
        <f>SUMIFS(Generation!U:U,Generation!$A:$A,Comparison_CDP1,Generation!$B:$B,IF($B$80="NEM","*",$B$80),Generation!$C:$C,$H101)-SUMIFS(Generation!U:U,Generation!$A:$A,Comparison_CDP2,Generation!$B:$B,IF($B$80="NEM","*",$B$80),Generation!$C:$C,$H101)</f>
        <v>0</v>
      </c>
      <c r="L101" s="5">
        <f>SUMIFS(Generation!AE:AE,Generation!$A:$A,Comparison_CDP1,Generation!$B:$B,IF($B$80="NEM","*",$B$80),Generation!$C:$C,$H101)-SUMIFS(Generation!AE:AE,Generation!$A:$A,Comparison_CDP2,Generation!$B:$B,IF($B$80="NEM","*",$B$80),Generation!$C:$C,$H101)</f>
        <v>0</v>
      </c>
    </row>
    <row r="102" spans="1:36" ht="15" customHeight="1"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</row>
    <row r="103" spans="1:36" ht="15" customHeight="1">
      <c r="H103" s="9" t="s">
        <v>146</v>
      </c>
      <c r="I103" s="5">
        <f>SUMIFS(Generation!D:D,Generation!$A:$A,Comparison_CDP1,Generation!$B:$B,IF($B$80="NEM","*",$B$80),Generation!$C:$C,$H103)-SUMIFS(Generation!D:D,Generation!$A:$A,Comparison_CDP2,Generation!$B:$B,IF($B$80="NEM","*",$B$80),Generation!$C:$C,$H103)</f>
        <v>9.3281999999999969E-7</v>
      </c>
      <c r="J103" s="5">
        <f>SUMIFS(Generation!K:K,Generation!$A:$A,Comparison_CDP1,Generation!$B:$B,IF($B$80="NEM","*",$B$80),Generation!$C:$C,$H103)-SUMIFS(Generation!K:K,Generation!$A:$A,Comparison_CDP2,Generation!$B:$B,IF($B$80="NEM","*",$B$80),Generation!$C:$C,$H103)</f>
        <v>-2.3526188879850114</v>
      </c>
      <c r="K103" s="5">
        <f>SUMIFS(Generation!U:U,Generation!$A:$A,Comparison_CDP1,Generation!$B:$B,IF($B$80="NEM","*",$B$80),Generation!$C:$C,$H103)-SUMIFS(Generation!U:U,Generation!$A:$A,Comparison_CDP2,Generation!$B:$B,IF($B$80="NEM","*",$B$80),Generation!$C:$C,$H103)</f>
        <v>-2.6236130948599996</v>
      </c>
      <c r="L103" s="5">
        <f>SUMIFS(Generation!AE:AE,Generation!$A:$A,Comparison_CDP1,Generation!$B:$B,IF($B$80="NEM","*",$B$80),Generation!$C:$C,$H103)-SUMIFS(Generation!AE:AE,Generation!$A:$A,Comparison_CDP2,Generation!$B:$B,IF($B$80="NEM","*",$B$80),Generation!$C:$C,$H103)</f>
        <v>269.21955232200008</v>
      </c>
    </row>
    <row r="107" spans="1:36" s="51" customFormat="1" ht="24" customHeight="1" thickBot="1">
      <c r="A107" s="49" t="str">
        <f>B108&amp;" differences in storage capacity by year"</f>
        <v>NEM differences in storage capacity by year</v>
      </c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</row>
    <row r="108" spans="1:36" ht="15" customHeight="1" thickTop="1">
      <c r="A108" s="11" t="s">
        <v>127</v>
      </c>
      <c r="B108" s="21" t="s">
        <v>128</v>
      </c>
    </row>
    <row r="110" spans="1:36" ht="15" customHeight="1">
      <c r="H110" s="44" t="s">
        <v>129</v>
      </c>
      <c r="I110" s="8" t="s">
        <v>90</v>
      </c>
      <c r="J110" s="8" t="s">
        <v>91</v>
      </c>
      <c r="K110" s="8" t="s">
        <v>92</v>
      </c>
      <c r="L110" s="8" t="s">
        <v>93</v>
      </c>
      <c r="M110" s="8" t="s">
        <v>94</v>
      </c>
      <c r="N110" s="8" t="s">
        <v>95</v>
      </c>
      <c r="O110" s="8" t="s">
        <v>96</v>
      </c>
      <c r="P110" s="8" t="s">
        <v>97</v>
      </c>
      <c r="Q110" s="8" t="s">
        <v>98</v>
      </c>
      <c r="R110" s="8" t="s">
        <v>99</v>
      </c>
      <c r="S110" s="8" t="s">
        <v>100</v>
      </c>
      <c r="T110" s="8" t="s">
        <v>101</v>
      </c>
      <c r="U110" s="8" t="s">
        <v>102</v>
      </c>
      <c r="V110" s="8" t="s">
        <v>103</v>
      </c>
      <c r="W110" s="8" t="s">
        <v>104</v>
      </c>
      <c r="X110" s="8" t="s">
        <v>105</v>
      </c>
      <c r="Y110" s="8" t="s">
        <v>106</v>
      </c>
      <c r="Z110" s="8" t="s">
        <v>107</v>
      </c>
      <c r="AA110" s="8" t="s">
        <v>108</v>
      </c>
      <c r="AB110" s="8" t="s">
        <v>109</v>
      </c>
      <c r="AC110" s="8" t="s">
        <v>110</v>
      </c>
      <c r="AD110" s="8" t="s">
        <v>111</v>
      </c>
      <c r="AE110" s="8" t="s">
        <v>112</v>
      </c>
      <c r="AF110" s="8" t="s">
        <v>113</v>
      </c>
      <c r="AG110" s="8" t="s">
        <v>114</v>
      </c>
      <c r="AH110" s="8" t="s">
        <v>115</v>
      </c>
      <c r="AI110" s="8" t="s">
        <v>116</v>
      </c>
      <c r="AJ110" s="8" t="s">
        <v>117</v>
      </c>
    </row>
    <row r="111" spans="1:36" ht="15" customHeight="1">
      <c r="H111" s="25" t="s">
        <v>153</v>
      </c>
      <c r="I111" s="5">
        <f>SUMIFS('Storage Capacity'!D:D,'Storage Capacity'!$A:$A,Comparison_CDP1,'Storage Capacity'!$B:$B,IF($B$108="NEM","*",$B$108),'Storage Capacity'!$C:$C,$H111)-SUMIFS('Storage Capacity'!D:D,'Storage Capacity'!$A:$A,Comparison_CDP2,'Storage Capacity'!$B:$B,IF($B$108="NEM","*",$B$108),'Storage Capacity'!$C:$C,$H111)</f>
        <v>0</v>
      </c>
      <c r="J111" s="5">
        <f>SUMIFS('Storage Capacity'!E:E,'Storage Capacity'!$A:$A,Comparison_CDP1,'Storage Capacity'!$B:$B,IF($B$108="NEM","*",$B$108),'Storage Capacity'!$C:$C,$H111)-SUMIFS('Storage Capacity'!E:E,'Storage Capacity'!$A:$A,Comparison_CDP2,'Storage Capacity'!$B:$B,IF($B$108="NEM","*",$B$108),'Storage Capacity'!$C:$C,$H111)</f>
        <v>0</v>
      </c>
      <c r="K111" s="5">
        <f>SUMIFS('Storage Capacity'!F:F,'Storage Capacity'!$A:$A,Comparison_CDP1,'Storage Capacity'!$B:$B,IF($B$108="NEM","*",$B$108),'Storage Capacity'!$C:$C,$H111)-SUMIFS('Storage Capacity'!F:F,'Storage Capacity'!$A:$A,Comparison_CDP2,'Storage Capacity'!$B:$B,IF($B$108="NEM","*",$B$108),'Storage Capacity'!$C:$C,$H111)</f>
        <v>0</v>
      </c>
      <c r="L111" s="5">
        <f>SUMIFS('Storage Capacity'!G:G,'Storage Capacity'!$A:$A,Comparison_CDP1,'Storage Capacity'!$B:$B,IF($B$108="NEM","*",$B$108),'Storage Capacity'!$C:$C,$H111)-SUMIFS('Storage Capacity'!G:G,'Storage Capacity'!$A:$A,Comparison_CDP2,'Storage Capacity'!$B:$B,IF($B$108="NEM","*",$B$108),'Storage Capacity'!$C:$C,$H111)</f>
        <v>0</v>
      </c>
      <c r="M111" s="5">
        <f>SUMIFS('Storage Capacity'!H:H,'Storage Capacity'!$A:$A,Comparison_CDP1,'Storage Capacity'!$B:$B,IF($B$108="NEM","*",$B$108),'Storage Capacity'!$C:$C,$H111)-SUMIFS('Storage Capacity'!H:H,'Storage Capacity'!$A:$A,Comparison_CDP2,'Storage Capacity'!$B:$B,IF($B$108="NEM","*",$B$108),'Storage Capacity'!$C:$C,$H111)</f>
        <v>0</v>
      </c>
      <c r="N111" s="5">
        <f>SUMIFS('Storage Capacity'!I:I,'Storage Capacity'!$A:$A,Comparison_CDP1,'Storage Capacity'!$B:$B,IF($B$108="NEM","*",$B$108),'Storage Capacity'!$C:$C,$H111)-SUMIFS('Storage Capacity'!I:I,'Storage Capacity'!$A:$A,Comparison_CDP2,'Storage Capacity'!$B:$B,IF($B$108="NEM","*",$B$108),'Storage Capacity'!$C:$C,$H111)</f>
        <v>6.0199999978749474E-5</v>
      </c>
      <c r="O111" s="5">
        <f>SUMIFS('Storage Capacity'!J:J,'Storage Capacity'!$A:$A,Comparison_CDP1,'Storage Capacity'!$B:$B,IF($B$108="NEM","*",$B$108),'Storage Capacity'!$C:$C,$H111)-SUMIFS('Storage Capacity'!J:J,'Storage Capacity'!$A:$A,Comparison_CDP2,'Storage Capacity'!$B:$B,IF($B$108="NEM","*",$B$108),'Storage Capacity'!$C:$C,$H111)</f>
        <v>6.1210000041000967E-5</v>
      </c>
      <c r="P111" s="5">
        <f>SUMIFS('Storage Capacity'!K:K,'Storage Capacity'!$A:$A,Comparison_CDP1,'Storage Capacity'!$B:$B,IF($B$108="NEM","*",$B$108),'Storage Capacity'!$C:$C,$H111)-SUMIFS('Storage Capacity'!K:K,'Storage Capacity'!$A:$A,Comparison_CDP2,'Storage Capacity'!$B:$B,IF($B$108="NEM","*",$B$108),'Storage Capacity'!$C:$C,$H111)</f>
        <v>4.524999999944157E-5</v>
      </c>
      <c r="Q111" s="5">
        <f>SUMIFS('Storage Capacity'!L:L,'Storage Capacity'!$A:$A,Comparison_CDP1,'Storage Capacity'!$B:$B,IF($B$108="NEM","*",$B$108),'Storage Capacity'!$C:$C,$H111)-SUMIFS('Storage Capacity'!L:L,'Storage Capacity'!$A:$A,Comparison_CDP2,'Storage Capacity'!$B:$B,IF($B$108="NEM","*",$B$108),'Storage Capacity'!$C:$C,$H111)</f>
        <v>3.290795170000024</v>
      </c>
      <c r="R111" s="5">
        <f>SUMIFS('Storage Capacity'!M:M,'Storage Capacity'!$A:$A,Comparison_CDP1,'Storage Capacity'!$B:$B,IF($B$108="NEM","*",$B$108),'Storage Capacity'!$C:$C,$H111)-SUMIFS('Storage Capacity'!M:M,'Storage Capacity'!$A:$A,Comparison_CDP2,'Storage Capacity'!$B:$B,IF($B$108="NEM","*",$B$108),'Storage Capacity'!$C:$C,$H111)</f>
        <v>152.26179573000013</v>
      </c>
      <c r="S111" s="5">
        <f>SUMIFS('Storage Capacity'!N:N,'Storage Capacity'!$A:$A,Comparison_CDP1,'Storage Capacity'!$B:$B,IF($B$108="NEM","*",$B$108),'Storage Capacity'!$C:$C,$H111)-SUMIFS('Storage Capacity'!N:N,'Storage Capacity'!$A:$A,Comparison_CDP2,'Storage Capacity'!$B:$B,IF($B$108="NEM","*",$B$108),'Storage Capacity'!$C:$C,$H111)</f>
        <v>34.869587490000072</v>
      </c>
      <c r="T111" s="5">
        <f>SUMIFS('Storage Capacity'!O:O,'Storage Capacity'!$A:$A,Comparison_CDP1,'Storage Capacity'!$B:$B,IF($B$108="NEM","*",$B$108),'Storage Capacity'!$C:$C,$H111)-SUMIFS('Storage Capacity'!O:O,'Storage Capacity'!$A:$A,Comparison_CDP2,'Storage Capacity'!$B:$B,IF($B$108="NEM","*",$B$108),'Storage Capacity'!$C:$C,$H111)</f>
        <v>75.320429890000014</v>
      </c>
      <c r="U111" s="5">
        <f>SUMIFS('Storage Capacity'!P:P,'Storage Capacity'!$A:$A,Comparison_CDP1,'Storage Capacity'!$B:$B,IF($B$108="NEM","*",$B$108),'Storage Capacity'!$C:$C,$H111)-SUMIFS('Storage Capacity'!P:P,'Storage Capacity'!$A:$A,Comparison_CDP2,'Storage Capacity'!$B:$B,IF($B$108="NEM","*",$B$108),'Storage Capacity'!$C:$C,$H111)</f>
        <v>-564.52232497000011</v>
      </c>
      <c r="V111" s="5">
        <f>SUMIFS('Storage Capacity'!Q:Q,'Storage Capacity'!$A:$A,Comparison_CDP1,'Storage Capacity'!$B:$B,IF($B$108="NEM","*",$B$108),'Storage Capacity'!$C:$C,$H111)-SUMIFS('Storage Capacity'!Q:Q,'Storage Capacity'!$A:$A,Comparison_CDP2,'Storage Capacity'!$B:$B,IF($B$108="NEM","*",$B$108),'Storage Capacity'!$C:$C,$H111)</f>
        <v>-917.7225502199999</v>
      </c>
      <c r="W111" s="5">
        <f>SUMIFS('Storage Capacity'!R:R,'Storage Capacity'!$A:$A,Comparison_CDP1,'Storage Capacity'!$B:$B,IF($B$108="NEM","*",$B$108),'Storage Capacity'!$C:$C,$H111)-SUMIFS('Storage Capacity'!R:R,'Storage Capacity'!$A:$A,Comparison_CDP2,'Storage Capacity'!$B:$B,IF($B$108="NEM","*",$B$108),'Storage Capacity'!$C:$C,$H111)</f>
        <v>-567.4545720399999</v>
      </c>
      <c r="X111" s="5">
        <f>SUMIFS('Storage Capacity'!S:S,'Storage Capacity'!$A:$A,Comparison_CDP1,'Storage Capacity'!$B:$B,IF($B$108="NEM","*",$B$108),'Storage Capacity'!$C:$C,$H111)-SUMIFS('Storage Capacity'!S:S,'Storage Capacity'!$A:$A,Comparison_CDP2,'Storage Capacity'!$B:$B,IF($B$108="NEM","*",$B$108),'Storage Capacity'!$C:$C,$H111)</f>
        <v>-610.82599872999981</v>
      </c>
      <c r="Y111" s="5">
        <f>SUMIFS('Storage Capacity'!T:T,'Storage Capacity'!$A:$A,Comparison_CDP1,'Storage Capacity'!$B:$B,IF($B$108="NEM","*",$B$108),'Storage Capacity'!$C:$C,$H111)-SUMIFS('Storage Capacity'!T:T,'Storage Capacity'!$A:$A,Comparison_CDP2,'Storage Capacity'!$B:$B,IF($B$108="NEM","*",$B$108),'Storage Capacity'!$C:$C,$H111)</f>
        <v>-300.92514741000036</v>
      </c>
      <c r="Z111" s="5">
        <f>SUMIFS('Storage Capacity'!U:U,'Storage Capacity'!$A:$A,Comparison_CDP1,'Storage Capacity'!$B:$B,IF($B$108="NEM","*",$B$108),'Storage Capacity'!$C:$C,$H111)-SUMIFS('Storage Capacity'!U:U,'Storage Capacity'!$A:$A,Comparison_CDP2,'Storage Capacity'!$B:$B,IF($B$108="NEM","*",$B$108),'Storage Capacity'!$C:$C,$H111)</f>
        <v>334.89098143000001</v>
      </c>
      <c r="AA111" s="5">
        <f>SUMIFS('Storage Capacity'!V:V,'Storage Capacity'!$A:$A,Comparison_CDP1,'Storage Capacity'!$B:$B,IF($B$108="NEM","*",$B$108),'Storage Capacity'!$C:$C,$H111)-SUMIFS('Storage Capacity'!V:V,'Storage Capacity'!$A:$A,Comparison_CDP2,'Storage Capacity'!$B:$B,IF($B$108="NEM","*",$B$108),'Storage Capacity'!$C:$C,$H111)</f>
        <v>334.89098143000001</v>
      </c>
      <c r="AB111" s="5">
        <f>SUMIFS('Storage Capacity'!W:W,'Storage Capacity'!$A:$A,Comparison_CDP1,'Storage Capacity'!$B:$B,IF($B$108="NEM","*",$B$108),'Storage Capacity'!$C:$C,$H111)-SUMIFS('Storage Capacity'!W:W,'Storage Capacity'!$A:$A,Comparison_CDP2,'Storage Capacity'!$B:$B,IF($B$108="NEM","*",$B$108),'Storage Capacity'!$C:$C,$H111)</f>
        <v>370.75714669000035</v>
      </c>
      <c r="AC111" s="5">
        <f>SUMIFS('Storage Capacity'!X:X,'Storage Capacity'!$A:$A,Comparison_CDP1,'Storage Capacity'!$B:$B,IF($B$108="NEM","*",$B$108),'Storage Capacity'!$C:$C,$H111)-SUMIFS('Storage Capacity'!X:X,'Storage Capacity'!$A:$A,Comparison_CDP2,'Storage Capacity'!$B:$B,IF($B$108="NEM","*",$B$108),'Storage Capacity'!$C:$C,$H111)</f>
        <v>566.35560968999971</v>
      </c>
      <c r="AD111" s="5">
        <f>SUMIFS('Storage Capacity'!Y:Y,'Storage Capacity'!$A:$A,Comparison_CDP1,'Storage Capacity'!$B:$B,IF($B$108="NEM","*",$B$108),'Storage Capacity'!$C:$C,$H111)-SUMIFS('Storage Capacity'!Y:Y,'Storage Capacity'!$A:$A,Comparison_CDP2,'Storage Capacity'!$B:$B,IF($B$108="NEM","*",$B$108),'Storage Capacity'!$C:$C,$H111)</f>
        <v>760.96392013000013</v>
      </c>
      <c r="AE111" s="5">
        <f>SUMIFS('Storage Capacity'!Z:Z,'Storage Capacity'!$A:$A,Comparison_CDP1,'Storage Capacity'!$B:$B,IF($B$108="NEM","*",$B$108),'Storage Capacity'!$C:$C,$H111)-SUMIFS('Storage Capacity'!Z:Z,'Storage Capacity'!$A:$A,Comparison_CDP2,'Storage Capacity'!$B:$B,IF($B$108="NEM","*",$B$108),'Storage Capacity'!$C:$C,$H111)</f>
        <v>356.17637964000005</v>
      </c>
      <c r="AF111" s="5">
        <f>SUMIFS('Storage Capacity'!AA:AA,'Storage Capacity'!$A:$A,Comparison_CDP1,'Storage Capacity'!$B:$B,IF($B$108="NEM","*",$B$108),'Storage Capacity'!$C:$C,$H111)-SUMIFS('Storage Capacity'!AA:AA,'Storage Capacity'!$A:$A,Comparison_CDP2,'Storage Capacity'!$B:$B,IF($B$108="NEM","*",$B$108),'Storage Capacity'!$C:$C,$H111)</f>
        <v>1178.7753312300001</v>
      </c>
      <c r="AG111" s="5">
        <f>SUMIFS('Storage Capacity'!AB:AB,'Storage Capacity'!$A:$A,Comparison_CDP1,'Storage Capacity'!$B:$B,IF($B$108="NEM","*",$B$108),'Storage Capacity'!$C:$C,$H111)-SUMIFS('Storage Capacity'!AB:AB,'Storage Capacity'!$A:$A,Comparison_CDP2,'Storage Capacity'!$B:$B,IF($B$108="NEM","*",$B$108),'Storage Capacity'!$C:$C,$H111)</f>
        <v>2620.7521696599997</v>
      </c>
      <c r="AH111" s="5">
        <f>SUMIFS('Storage Capacity'!AC:AC,'Storage Capacity'!$A:$A,Comparison_CDP1,'Storage Capacity'!$B:$B,IF($B$108="NEM","*",$B$108),'Storage Capacity'!$C:$C,$H111)-SUMIFS('Storage Capacity'!AC:AC,'Storage Capacity'!$A:$A,Comparison_CDP2,'Storage Capacity'!$B:$B,IF($B$108="NEM","*",$B$108),'Storage Capacity'!$C:$C,$H111)</f>
        <v>2620.7521698199998</v>
      </c>
      <c r="AI111" s="5">
        <f>SUMIFS('Storage Capacity'!AD:AD,'Storage Capacity'!$A:$A,Comparison_CDP1,'Storage Capacity'!$B:$B,IF($B$108="NEM","*",$B$108),'Storage Capacity'!$C:$C,$H111)-SUMIFS('Storage Capacity'!AD:AD,'Storage Capacity'!$A:$A,Comparison_CDP2,'Storage Capacity'!$B:$B,IF($B$108="NEM","*",$B$108),'Storage Capacity'!$C:$C,$H111)</f>
        <v>2681.9845520700001</v>
      </c>
      <c r="AJ111" s="5">
        <f>SUMIFS('Storage Capacity'!AE:AE,'Storage Capacity'!$A:$A,Comparison_CDP1,'Storage Capacity'!$B:$B,IF($B$108="NEM","*",$B$108),'Storage Capacity'!$C:$C,$H111)-SUMIFS('Storage Capacity'!AE:AE,'Storage Capacity'!$A:$A,Comparison_CDP2,'Storage Capacity'!$B:$B,IF($B$108="NEM","*",$B$108),'Storage Capacity'!$C:$C,$H111)</f>
        <v>3081.9845391199988</v>
      </c>
    </row>
    <row r="112" spans="1:36" ht="15" customHeight="1">
      <c r="H112" s="25" t="s">
        <v>154</v>
      </c>
      <c r="I112" s="5">
        <f>SUMIFS('Storage Capacity'!D:D,'Storage Capacity'!$A:$A,Comparison_CDP1,'Storage Capacity'!$B:$B,IF($B$108="NEM","*",$B$108),'Storage Capacity'!$C:$C,$H112)-SUMIFS('Storage Capacity'!D:D,'Storage Capacity'!$A:$A,Comparison_CDP2,'Storage Capacity'!$B:$B,IF($B$108="NEM","*",$B$108),'Storage Capacity'!$C:$C,$H112)</f>
        <v>4.2449999909877079E-5</v>
      </c>
      <c r="J112" s="5">
        <f>SUMIFS('Storage Capacity'!E:E,'Storage Capacity'!$A:$A,Comparison_CDP1,'Storage Capacity'!$B:$B,IF($B$108="NEM","*",$B$108),'Storage Capacity'!$C:$C,$H112)-SUMIFS('Storage Capacity'!E:E,'Storage Capacity'!$A:$A,Comparison_CDP2,'Storage Capacity'!$B:$B,IF($B$108="NEM","*",$B$108),'Storage Capacity'!$C:$C,$H112)</f>
        <v>4.0909999938776309E-5</v>
      </c>
      <c r="K112" s="5">
        <f>SUMIFS('Storage Capacity'!F:F,'Storage Capacity'!$A:$A,Comparison_CDP1,'Storage Capacity'!$B:$B,IF($B$108="NEM","*",$B$108),'Storage Capacity'!$C:$C,$H112)-SUMIFS('Storage Capacity'!F:F,'Storage Capacity'!$A:$A,Comparison_CDP2,'Storage Capacity'!$B:$B,IF($B$108="NEM","*",$B$108),'Storage Capacity'!$C:$C,$H112)</f>
        <v>-5.5163100000754639E-3</v>
      </c>
      <c r="L112" s="5">
        <f>SUMIFS('Storage Capacity'!G:G,'Storage Capacity'!$A:$A,Comparison_CDP1,'Storage Capacity'!$B:$B,IF($B$108="NEM","*",$B$108),'Storage Capacity'!$C:$C,$H112)-SUMIFS('Storage Capacity'!G:G,'Storage Capacity'!$A:$A,Comparison_CDP2,'Storage Capacity'!$B:$B,IF($B$108="NEM","*",$B$108),'Storage Capacity'!$C:$C,$H112)</f>
        <v>-5.5102000003444118E-3</v>
      </c>
      <c r="M112" s="5">
        <f>SUMIFS('Storage Capacity'!H:H,'Storage Capacity'!$A:$A,Comparison_CDP1,'Storage Capacity'!$B:$B,IF($B$108="NEM","*",$B$108),'Storage Capacity'!$C:$C,$H112)-SUMIFS('Storage Capacity'!H:H,'Storage Capacity'!$A:$A,Comparison_CDP2,'Storage Capacity'!$B:$B,IF($B$108="NEM","*",$B$108),'Storage Capacity'!$C:$C,$H112)</f>
        <v>-1.6676270000061777E-2</v>
      </c>
      <c r="N112" s="5">
        <f>SUMIFS('Storage Capacity'!I:I,'Storage Capacity'!$A:$A,Comparison_CDP1,'Storage Capacity'!$B:$B,IF($B$108="NEM","*",$B$108),'Storage Capacity'!$C:$C,$H112)-SUMIFS('Storage Capacity'!I:I,'Storage Capacity'!$A:$A,Comparison_CDP2,'Storage Capacity'!$B:$B,IF($B$108="NEM","*",$B$108),'Storage Capacity'!$C:$C,$H112)</f>
        <v>125.77830742000015</v>
      </c>
      <c r="O112" s="5">
        <f>SUMIFS('Storage Capacity'!J:J,'Storage Capacity'!$A:$A,Comparison_CDP1,'Storage Capacity'!$B:$B,IF($B$108="NEM","*",$B$108),'Storage Capacity'!$C:$C,$H112)-SUMIFS('Storage Capacity'!J:J,'Storage Capacity'!$A:$A,Comparison_CDP2,'Storage Capacity'!$B:$B,IF($B$108="NEM","*",$B$108),'Storage Capacity'!$C:$C,$H112)</f>
        <v>24.69936258000007</v>
      </c>
      <c r="P112" s="5">
        <f>SUMIFS('Storage Capacity'!K:K,'Storage Capacity'!$A:$A,Comparison_CDP1,'Storage Capacity'!$B:$B,IF($B$108="NEM","*",$B$108),'Storage Capacity'!$C:$C,$H112)-SUMIFS('Storage Capacity'!K:K,'Storage Capacity'!$A:$A,Comparison_CDP2,'Storage Capacity'!$B:$B,IF($B$108="NEM","*",$B$108),'Storage Capacity'!$C:$C,$H112)</f>
        <v>-1501.0470166799996</v>
      </c>
      <c r="Q112" s="5">
        <f>SUMIFS('Storage Capacity'!L:L,'Storage Capacity'!$A:$A,Comparison_CDP1,'Storage Capacity'!$B:$B,IF($B$108="NEM","*",$B$108),'Storage Capacity'!$C:$C,$H112)-SUMIFS('Storage Capacity'!L:L,'Storage Capacity'!$A:$A,Comparison_CDP2,'Storage Capacity'!$B:$B,IF($B$108="NEM","*",$B$108),'Storage Capacity'!$C:$C,$H112)</f>
        <v>-1501.0470177100001</v>
      </c>
      <c r="R112" s="5">
        <f>SUMIFS('Storage Capacity'!M:M,'Storage Capacity'!$A:$A,Comparison_CDP1,'Storage Capacity'!$B:$B,IF($B$108="NEM","*",$B$108),'Storage Capacity'!$C:$C,$H112)-SUMIFS('Storage Capacity'!M:M,'Storage Capacity'!$A:$A,Comparison_CDP2,'Storage Capacity'!$B:$B,IF($B$108="NEM","*",$B$108),'Storage Capacity'!$C:$C,$H112)</f>
        <v>-1605.7950626799998</v>
      </c>
      <c r="S112" s="5">
        <f>SUMIFS('Storage Capacity'!N:N,'Storage Capacity'!$A:$A,Comparison_CDP1,'Storage Capacity'!$B:$B,IF($B$108="NEM","*",$B$108),'Storage Capacity'!$C:$C,$H112)-SUMIFS('Storage Capacity'!N:N,'Storage Capacity'!$A:$A,Comparison_CDP2,'Storage Capacity'!$B:$B,IF($B$108="NEM","*",$B$108),'Storage Capacity'!$C:$C,$H112)</f>
        <v>-1972.0545486200012</v>
      </c>
      <c r="T112" s="5">
        <f>SUMIFS('Storage Capacity'!O:O,'Storage Capacity'!$A:$A,Comparison_CDP1,'Storage Capacity'!$B:$B,IF($B$108="NEM","*",$B$108),'Storage Capacity'!$C:$C,$H112)-SUMIFS('Storage Capacity'!O:O,'Storage Capacity'!$A:$A,Comparison_CDP2,'Storage Capacity'!$B:$B,IF($B$108="NEM","*",$B$108),'Storage Capacity'!$C:$C,$H112)</f>
        <v>-2390.8548808300011</v>
      </c>
      <c r="U112" s="5">
        <f>SUMIFS('Storage Capacity'!P:P,'Storage Capacity'!$A:$A,Comparison_CDP1,'Storage Capacity'!$B:$B,IF($B$108="NEM","*",$B$108),'Storage Capacity'!$C:$C,$H112)-SUMIFS('Storage Capacity'!P:P,'Storage Capacity'!$A:$A,Comparison_CDP2,'Storage Capacity'!$B:$B,IF($B$108="NEM","*",$B$108),'Storage Capacity'!$C:$C,$H112)</f>
        <v>-1400.6687100500003</v>
      </c>
      <c r="V112" s="5">
        <f>SUMIFS('Storage Capacity'!Q:Q,'Storage Capacity'!$A:$A,Comparison_CDP1,'Storage Capacity'!$B:$B,IF($B$108="NEM","*",$B$108),'Storage Capacity'!$C:$C,$H112)-SUMIFS('Storage Capacity'!Q:Q,'Storage Capacity'!$A:$A,Comparison_CDP2,'Storage Capacity'!$B:$B,IF($B$108="NEM","*",$B$108),'Storage Capacity'!$C:$C,$H112)</f>
        <v>-1596.0370221399999</v>
      </c>
      <c r="W112" s="5">
        <f>SUMIFS('Storage Capacity'!R:R,'Storage Capacity'!$A:$A,Comparison_CDP1,'Storage Capacity'!$B:$B,IF($B$108="NEM","*",$B$108),'Storage Capacity'!$C:$C,$H112)-SUMIFS('Storage Capacity'!R:R,'Storage Capacity'!$A:$A,Comparison_CDP2,'Storage Capacity'!$B:$B,IF($B$108="NEM","*",$B$108),'Storage Capacity'!$C:$C,$H112)</f>
        <v>-1369.4318851300013</v>
      </c>
      <c r="X112" s="5">
        <f>SUMIFS('Storage Capacity'!S:S,'Storage Capacity'!$A:$A,Comparison_CDP1,'Storage Capacity'!$B:$B,IF($B$108="NEM","*",$B$108),'Storage Capacity'!$C:$C,$H112)-SUMIFS('Storage Capacity'!S:S,'Storage Capacity'!$A:$A,Comparison_CDP2,'Storage Capacity'!$B:$B,IF($B$108="NEM","*",$B$108),'Storage Capacity'!$C:$C,$H112)</f>
        <v>-1369.4319159300012</v>
      </c>
      <c r="Y112" s="5">
        <f>SUMIFS('Storage Capacity'!T:T,'Storage Capacity'!$A:$A,Comparison_CDP1,'Storage Capacity'!$B:$B,IF($B$108="NEM","*",$B$108),'Storage Capacity'!$C:$C,$H112)-SUMIFS('Storage Capacity'!T:T,'Storage Capacity'!$A:$A,Comparison_CDP2,'Storage Capacity'!$B:$B,IF($B$108="NEM","*",$B$108),'Storage Capacity'!$C:$C,$H112)</f>
        <v>-1274.3439252400003</v>
      </c>
      <c r="Z112" s="5">
        <f>SUMIFS('Storage Capacity'!U:U,'Storage Capacity'!$A:$A,Comparison_CDP1,'Storage Capacity'!$B:$B,IF($B$108="NEM","*",$B$108),'Storage Capacity'!$C:$C,$H112)-SUMIFS('Storage Capacity'!U:U,'Storage Capacity'!$A:$A,Comparison_CDP2,'Storage Capacity'!$B:$B,IF($B$108="NEM","*",$B$108),'Storage Capacity'!$C:$C,$H112)</f>
        <v>-1274.3436389199996</v>
      </c>
      <c r="AA112" s="5">
        <f>SUMIFS('Storage Capacity'!V:V,'Storage Capacity'!$A:$A,Comparison_CDP1,'Storage Capacity'!$B:$B,IF($B$108="NEM","*",$B$108),'Storage Capacity'!$C:$C,$H112)-SUMIFS('Storage Capacity'!V:V,'Storage Capacity'!$A:$A,Comparison_CDP2,'Storage Capacity'!$B:$B,IF($B$108="NEM","*",$B$108),'Storage Capacity'!$C:$C,$H112)</f>
        <v>-1274.3436389599992</v>
      </c>
      <c r="AB112" s="5">
        <f>SUMIFS('Storage Capacity'!W:W,'Storage Capacity'!$A:$A,Comparison_CDP1,'Storage Capacity'!$B:$B,IF($B$108="NEM","*",$B$108),'Storage Capacity'!$C:$C,$H112)-SUMIFS('Storage Capacity'!W:W,'Storage Capacity'!$A:$A,Comparison_CDP2,'Storage Capacity'!$B:$B,IF($B$108="NEM","*",$B$108),'Storage Capacity'!$C:$C,$H112)</f>
        <v>-1274.34363897</v>
      </c>
      <c r="AC112" s="5">
        <f>SUMIFS('Storage Capacity'!X:X,'Storage Capacity'!$A:$A,Comparison_CDP1,'Storage Capacity'!$B:$B,IF($B$108="NEM","*",$B$108),'Storage Capacity'!$C:$C,$H112)-SUMIFS('Storage Capacity'!X:X,'Storage Capacity'!$A:$A,Comparison_CDP2,'Storage Capacity'!$B:$B,IF($B$108="NEM","*",$B$108),'Storage Capacity'!$C:$C,$H112)</f>
        <v>-1274.3436757800009</v>
      </c>
      <c r="AD112" s="5">
        <f>SUMIFS('Storage Capacity'!Y:Y,'Storage Capacity'!$A:$A,Comparison_CDP1,'Storage Capacity'!$B:$B,IF($B$108="NEM","*",$B$108),'Storage Capacity'!$C:$C,$H112)-SUMIFS('Storage Capacity'!Y:Y,'Storage Capacity'!$A:$A,Comparison_CDP2,'Storage Capacity'!$B:$B,IF($B$108="NEM","*",$B$108),'Storage Capacity'!$C:$C,$H112)</f>
        <v>-1274.3434739100003</v>
      </c>
      <c r="AE112" s="5">
        <f>SUMIFS('Storage Capacity'!Z:Z,'Storage Capacity'!$A:$A,Comparison_CDP1,'Storage Capacity'!$B:$B,IF($B$108="NEM","*",$B$108),'Storage Capacity'!$C:$C,$H112)-SUMIFS('Storage Capacity'!Z:Z,'Storage Capacity'!$A:$A,Comparison_CDP2,'Storage Capacity'!$B:$B,IF($B$108="NEM","*",$B$108),'Storage Capacity'!$C:$C,$H112)</f>
        <v>-1274.3379728900009</v>
      </c>
      <c r="AF112" s="5">
        <f>SUMIFS('Storage Capacity'!AA:AA,'Storage Capacity'!$A:$A,Comparison_CDP1,'Storage Capacity'!$B:$B,IF($B$108="NEM","*",$B$108),'Storage Capacity'!$C:$C,$H112)-SUMIFS('Storage Capacity'!AA:AA,'Storage Capacity'!$A:$A,Comparison_CDP2,'Storage Capacity'!$B:$B,IF($B$108="NEM","*",$B$108),'Storage Capacity'!$C:$C,$H112)</f>
        <v>-1185.9081492199994</v>
      </c>
      <c r="AG112" s="5">
        <f>SUMIFS('Storage Capacity'!AB:AB,'Storage Capacity'!$A:$A,Comparison_CDP1,'Storage Capacity'!$B:$B,IF($B$108="NEM","*",$B$108),'Storage Capacity'!$C:$C,$H112)-SUMIFS('Storage Capacity'!AB:AB,'Storage Capacity'!$A:$A,Comparison_CDP2,'Storage Capacity'!$B:$B,IF($B$108="NEM","*",$B$108),'Storage Capacity'!$C:$C,$H112)</f>
        <v>-733.90329790000123</v>
      </c>
      <c r="AH112" s="5">
        <f>SUMIFS('Storage Capacity'!AC:AC,'Storage Capacity'!$A:$A,Comparison_CDP1,'Storage Capacity'!$B:$B,IF($B$108="NEM","*",$B$108),'Storage Capacity'!$C:$C,$H112)-SUMIFS('Storage Capacity'!AC:AC,'Storage Capacity'!$A:$A,Comparison_CDP2,'Storage Capacity'!$B:$B,IF($B$108="NEM","*",$B$108),'Storage Capacity'!$C:$C,$H112)</f>
        <v>580.30575468000188</v>
      </c>
      <c r="AI112" s="5">
        <f>SUMIFS('Storage Capacity'!AD:AD,'Storage Capacity'!$A:$A,Comparison_CDP1,'Storage Capacity'!$B:$B,IF($B$108="NEM","*",$B$108),'Storage Capacity'!$C:$C,$H112)-SUMIFS('Storage Capacity'!AD:AD,'Storage Capacity'!$A:$A,Comparison_CDP2,'Storage Capacity'!$B:$B,IF($B$108="NEM","*",$B$108),'Storage Capacity'!$C:$C,$H112)</f>
        <v>3418.6994002899974</v>
      </c>
      <c r="AJ112" s="5">
        <f>SUMIFS('Storage Capacity'!AE:AE,'Storage Capacity'!$A:$A,Comparison_CDP1,'Storage Capacity'!$B:$B,IF($B$108="NEM","*",$B$108),'Storage Capacity'!$C:$C,$H112)-SUMIFS('Storage Capacity'!AE:AE,'Storage Capacity'!$A:$A,Comparison_CDP2,'Storage Capacity'!$B:$B,IF($B$108="NEM","*",$B$108),'Storage Capacity'!$C:$C,$H112)</f>
        <v>4871.5400475700017</v>
      </c>
    </row>
    <row r="113" spans="1:36" ht="15" customHeight="1">
      <c r="H113" s="25" t="s">
        <v>155</v>
      </c>
      <c r="I113" s="5">
        <f>SUMIFS('Storage Capacity'!D:D,'Storage Capacity'!$A:$A,Comparison_CDP1,'Storage Capacity'!$B:$B,IF($B$108="NEM","*",$B$108),'Storage Capacity'!$C:$C,$H113)-SUMIFS('Storage Capacity'!D:D,'Storage Capacity'!$A:$A,Comparison_CDP2,'Storage Capacity'!$B:$B,IF($B$108="NEM","*",$B$108),'Storage Capacity'!$C:$C,$H113)</f>
        <v>3.1399999897985253E-6</v>
      </c>
      <c r="J113" s="5">
        <f>SUMIFS('Storage Capacity'!E:E,'Storage Capacity'!$A:$A,Comparison_CDP1,'Storage Capacity'!$B:$B,IF($B$108="NEM","*",$B$108),'Storage Capacity'!$C:$C,$H113)-SUMIFS('Storage Capacity'!E:E,'Storage Capacity'!$A:$A,Comparison_CDP2,'Storage Capacity'!$B:$B,IF($B$108="NEM","*",$B$108),'Storage Capacity'!$C:$C,$H113)</f>
        <v>3.6100000215810724E-6</v>
      </c>
      <c r="K113" s="5">
        <f>SUMIFS('Storage Capacity'!F:F,'Storage Capacity'!$A:$A,Comparison_CDP1,'Storage Capacity'!$B:$B,IF($B$108="NEM","*",$B$108),'Storage Capacity'!$C:$C,$H113)-SUMIFS('Storage Capacity'!F:F,'Storage Capacity'!$A:$A,Comparison_CDP2,'Storage Capacity'!$B:$B,IF($B$108="NEM","*",$B$108),'Storage Capacity'!$C:$C,$H113)</f>
        <v>3.9399999423039844E-6</v>
      </c>
      <c r="L113" s="5">
        <f>SUMIFS('Storage Capacity'!G:G,'Storage Capacity'!$A:$A,Comparison_CDP1,'Storage Capacity'!$B:$B,IF($B$108="NEM","*",$B$108),'Storage Capacity'!$C:$C,$H113)-SUMIFS('Storage Capacity'!G:G,'Storage Capacity'!$A:$A,Comparison_CDP2,'Storage Capacity'!$B:$B,IF($B$108="NEM","*",$B$108),'Storage Capacity'!$C:$C,$H113)</f>
        <v>4.6899999688321259E-6</v>
      </c>
      <c r="M113" s="5">
        <f>SUMIFS('Storage Capacity'!H:H,'Storage Capacity'!$A:$A,Comparison_CDP1,'Storage Capacity'!$B:$B,IF($B$108="NEM","*",$B$108),'Storage Capacity'!$C:$C,$H113)-SUMIFS('Storage Capacity'!H:H,'Storage Capacity'!$A:$A,Comparison_CDP2,'Storage Capacity'!$B:$B,IF($B$108="NEM","*",$B$108),'Storage Capacity'!$C:$C,$H113)</f>
        <v>5.0200001169287134E-6</v>
      </c>
      <c r="N113" s="5">
        <f>SUMIFS('Storage Capacity'!I:I,'Storage Capacity'!$A:$A,Comparison_CDP1,'Storage Capacity'!$B:$B,IF($B$108="NEM","*",$B$108),'Storage Capacity'!$C:$C,$H113)-SUMIFS('Storage Capacity'!I:I,'Storage Capacity'!$A:$A,Comparison_CDP2,'Storage Capacity'!$B:$B,IF($B$108="NEM","*",$B$108),'Storage Capacity'!$C:$C,$H113)</f>
        <v>2.2009999952388171E-5</v>
      </c>
      <c r="O113" s="5">
        <f>SUMIFS('Storage Capacity'!J:J,'Storage Capacity'!$A:$A,Comparison_CDP1,'Storage Capacity'!$B:$B,IF($B$108="NEM","*",$B$108),'Storage Capacity'!$C:$C,$H113)-SUMIFS('Storage Capacity'!J:J,'Storage Capacity'!$A:$A,Comparison_CDP2,'Storage Capacity'!$B:$B,IF($B$108="NEM","*",$B$108),'Storage Capacity'!$C:$C,$H113)</f>
        <v>2.2009999952388171E-5</v>
      </c>
      <c r="P113" s="5">
        <f>SUMIFS('Storage Capacity'!K:K,'Storage Capacity'!$A:$A,Comparison_CDP1,'Storage Capacity'!$B:$B,IF($B$108="NEM","*",$B$108),'Storage Capacity'!$C:$C,$H113)-SUMIFS('Storage Capacity'!K:K,'Storage Capacity'!$A:$A,Comparison_CDP2,'Storage Capacity'!$B:$B,IF($B$108="NEM","*",$B$108),'Storage Capacity'!$C:$C,$H113)</f>
        <v>-5.1199999688833486E-6</v>
      </c>
      <c r="Q113" s="5">
        <f>SUMIFS('Storage Capacity'!L:L,'Storage Capacity'!$A:$A,Comparison_CDP1,'Storage Capacity'!$B:$B,IF($B$108="NEM","*",$B$108),'Storage Capacity'!$C:$C,$H113)-SUMIFS('Storage Capacity'!L:L,'Storage Capacity'!$A:$A,Comparison_CDP2,'Storage Capacity'!$B:$B,IF($B$108="NEM","*",$B$108),'Storage Capacity'!$C:$C,$H113)</f>
        <v>-5.1300000905030174E-6</v>
      </c>
      <c r="R113" s="5">
        <f>SUMIFS('Storage Capacity'!M:M,'Storage Capacity'!$A:$A,Comparison_CDP1,'Storage Capacity'!$B:$B,IF($B$108="NEM","*",$B$108),'Storage Capacity'!$C:$C,$H113)-SUMIFS('Storage Capacity'!M:M,'Storage Capacity'!$A:$A,Comparison_CDP2,'Storage Capacity'!$B:$B,IF($B$108="NEM","*",$B$108),'Storage Capacity'!$C:$C,$H113)</f>
        <v>-9.3700000434182584E-6</v>
      </c>
      <c r="S113" s="5">
        <f>SUMIFS('Storage Capacity'!N:N,'Storage Capacity'!$A:$A,Comparison_CDP1,'Storage Capacity'!$B:$B,IF($B$108="NEM","*",$B$108),'Storage Capacity'!$C:$C,$H113)-SUMIFS('Storage Capacity'!N:N,'Storage Capacity'!$A:$A,Comparison_CDP2,'Storage Capacity'!$B:$B,IF($B$108="NEM","*",$B$108),'Storage Capacity'!$C:$C,$H113)</f>
        <v>-8.5699998635391239E-6</v>
      </c>
      <c r="T113" s="5">
        <f>SUMIFS('Storage Capacity'!O:O,'Storage Capacity'!$A:$A,Comparison_CDP1,'Storage Capacity'!$B:$B,IF($B$108="NEM","*",$B$108),'Storage Capacity'!$C:$C,$H113)-SUMIFS('Storage Capacity'!O:O,'Storage Capacity'!$A:$A,Comparison_CDP2,'Storage Capacity'!$B:$B,IF($B$108="NEM","*",$B$108),'Storage Capacity'!$C:$C,$H113)</f>
        <v>-9.780000027603819E-6</v>
      </c>
      <c r="U113" s="5">
        <f>SUMIFS('Storage Capacity'!P:P,'Storage Capacity'!$A:$A,Comparison_CDP1,'Storage Capacity'!$B:$B,IF($B$108="NEM","*",$B$108),'Storage Capacity'!$C:$C,$H113)-SUMIFS('Storage Capacity'!P:P,'Storage Capacity'!$A:$A,Comparison_CDP2,'Storage Capacity'!$B:$B,IF($B$108="NEM","*",$B$108),'Storage Capacity'!$C:$C,$H113)</f>
        <v>-7.3399999109824421E-6</v>
      </c>
      <c r="V113" s="5">
        <f>SUMIFS('Storage Capacity'!Q:Q,'Storage Capacity'!$A:$A,Comparison_CDP1,'Storage Capacity'!$B:$B,IF($B$108="NEM","*",$B$108),'Storage Capacity'!$C:$C,$H113)-SUMIFS('Storage Capacity'!Q:Q,'Storage Capacity'!$A:$A,Comparison_CDP2,'Storage Capacity'!$B:$B,IF($B$108="NEM","*",$B$108),'Storage Capacity'!$C:$C,$H113)</f>
        <v>-1.2889999879917013E-5</v>
      </c>
      <c r="W113" s="5">
        <f>SUMIFS('Storage Capacity'!R:R,'Storage Capacity'!$A:$A,Comparison_CDP1,'Storage Capacity'!$B:$B,IF($B$108="NEM","*",$B$108),'Storage Capacity'!$C:$C,$H113)-SUMIFS('Storage Capacity'!R:R,'Storage Capacity'!$A:$A,Comparison_CDP2,'Storage Capacity'!$B:$B,IF($B$108="NEM","*",$B$108),'Storage Capacity'!$C:$C,$H113)</f>
        <v>-6.8300000748422462E-6</v>
      </c>
      <c r="X113" s="5">
        <f>SUMIFS('Storage Capacity'!S:S,'Storage Capacity'!$A:$A,Comparison_CDP1,'Storage Capacity'!$B:$B,IF($B$108="NEM","*",$B$108),'Storage Capacity'!$C:$C,$H113)-SUMIFS('Storage Capacity'!S:S,'Storage Capacity'!$A:$A,Comparison_CDP2,'Storage Capacity'!$B:$B,IF($B$108="NEM","*",$B$108),'Storage Capacity'!$C:$C,$H113)</f>
        <v>-2.5860000050670351E-5</v>
      </c>
      <c r="Y113" s="5">
        <f>SUMIFS('Storage Capacity'!T:T,'Storage Capacity'!$A:$A,Comparison_CDP1,'Storage Capacity'!$B:$B,IF($B$108="NEM","*",$B$108),'Storage Capacity'!$C:$C,$H113)-SUMIFS('Storage Capacity'!T:T,'Storage Capacity'!$A:$A,Comparison_CDP2,'Storage Capacity'!$B:$B,IF($B$108="NEM","*",$B$108),'Storage Capacity'!$C:$C,$H113)</f>
        <v>-3.4469999945940799E-5</v>
      </c>
      <c r="Z113" s="5">
        <f>SUMIFS('Storage Capacity'!U:U,'Storage Capacity'!$A:$A,Comparison_CDP1,'Storage Capacity'!$B:$B,IF($B$108="NEM","*",$B$108),'Storage Capacity'!$C:$C,$H113)-SUMIFS('Storage Capacity'!U:U,'Storage Capacity'!$A:$A,Comparison_CDP2,'Storage Capacity'!$B:$B,IF($B$108="NEM","*",$B$108),'Storage Capacity'!$C:$C,$H113)</f>
        <v>-2.504000008229923E-5</v>
      </c>
      <c r="AA113" s="5">
        <f>SUMIFS('Storage Capacity'!V:V,'Storage Capacity'!$A:$A,Comparison_CDP1,'Storage Capacity'!$B:$B,IF($B$108="NEM","*",$B$108),'Storage Capacity'!$C:$C,$H113)-SUMIFS('Storage Capacity'!V:V,'Storage Capacity'!$A:$A,Comparison_CDP2,'Storage Capacity'!$B:$B,IF($B$108="NEM","*",$B$108),'Storage Capacity'!$C:$C,$H113)</f>
        <v>-2.504000008229923E-5</v>
      </c>
      <c r="AB113" s="5">
        <f>SUMIFS('Storage Capacity'!W:W,'Storage Capacity'!$A:$A,Comparison_CDP1,'Storage Capacity'!$B:$B,IF($B$108="NEM","*",$B$108),'Storage Capacity'!$C:$C,$H113)-SUMIFS('Storage Capacity'!W:W,'Storage Capacity'!$A:$A,Comparison_CDP2,'Storage Capacity'!$B:$B,IF($B$108="NEM","*",$B$108),'Storage Capacity'!$C:$C,$H113)</f>
        <v>-2.504000008229923E-5</v>
      </c>
      <c r="AC113" s="5">
        <f>SUMIFS('Storage Capacity'!X:X,'Storage Capacity'!$A:$A,Comparison_CDP1,'Storage Capacity'!$B:$B,IF($B$108="NEM","*",$B$108),'Storage Capacity'!$C:$C,$H113)-SUMIFS('Storage Capacity'!X:X,'Storage Capacity'!$A:$A,Comparison_CDP2,'Storage Capacity'!$B:$B,IF($B$108="NEM","*",$B$108),'Storage Capacity'!$C:$C,$H113)</f>
        <v>-2.8189999966343748E-5</v>
      </c>
      <c r="AD113" s="5">
        <f>SUMIFS('Storage Capacity'!Y:Y,'Storage Capacity'!$A:$A,Comparison_CDP1,'Storage Capacity'!$B:$B,IF($B$108="NEM","*",$B$108),'Storage Capacity'!$C:$C,$H113)-SUMIFS('Storage Capacity'!Y:Y,'Storage Capacity'!$A:$A,Comparison_CDP2,'Storage Capacity'!$B:$B,IF($B$108="NEM","*",$B$108),'Storage Capacity'!$C:$C,$H113)</f>
        <v>2.6000000161729986E-5</v>
      </c>
      <c r="AE113" s="5">
        <f>SUMIFS('Storage Capacity'!Z:Z,'Storage Capacity'!$A:$A,Comparison_CDP1,'Storage Capacity'!$B:$B,IF($B$108="NEM","*",$B$108),'Storage Capacity'!$C:$C,$H113)-SUMIFS('Storage Capacity'!Z:Z,'Storage Capacity'!$A:$A,Comparison_CDP2,'Storage Capacity'!$B:$B,IF($B$108="NEM","*",$B$108),'Storage Capacity'!$C:$C,$H113)</f>
        <v>2.7909999971598154E-5</v>
      </c>
      <c r="AF113" s="5">
        <f>SUMIFS('Storage Capacity'!AA:AA,'Storage Capacity'!$A:$A,Comparison_CDP1,'Storage Capacity'!$B:$B,IF($B$108="NEM","*",$B$108),'Storage Capacity'!$C:$C,$H113)-SUMIFS('Storage Capacity'!AA:AA,'Storage Capacity'!$A:$A,Comparison_CDP2,'Storage Capacity'!$B:$B,IF($B$108="NEM","*",$B$108),'Storage Capacity'!$C:$C,$H113)</f>
        <v>8.4860000015396508E-5</v>
      </c>
      <c r="AG113" s="5">
        <f>SUMIFS('Storage Capacity'!AB:AB,'Storage Capacity'!$A:$A,Comparison_CDP1,'Storage Capacity'!$B:$B,IF($B$108="NEM","*",$B$108),'Storage Capacity'!$C:$C,$H113)-SUMIFS('Storage Capacity'!AB:AB,'Storage Capacity'!$A:$A,Comparison_CDP2,'Storage Capacity'!$B:$B,IF($B$108="NEM","*",$B$108),'Storage Capacity'!$C:$C,$H113)</f>
        <v>1.1443999983384856E-4</v>
      </c>
      <c r="AH113" s="5">
        <f>SUMIFS('Storage Capacity'!AC:AC,'Storage Capacity'!$A:$A,Comparison_CDP1,'Storage Capacity'!$B:$B,IF($B$108="NEM","*",$B$108),'Storage Capacity'!$C:$C,$H113)-SUMIFS('Storage Capacity'!AC:AC,'Storage Capacity'!$A:$A,Comparison_CDP2,'Storage Capacity'!$B:$B,IF($B$108="NEM","*",$B$108),'Storage Capacity'!$C:$C,$H113)</f>
        <v>1.4011000007485563E-4</v>
      </c>
      <c r="AI113" s="5">
        <f>SUMIFS('Storage Capacity'!AD:AD,'Storage Capacity'!$A:$A,Comparison_CDP1,'Storage Capacity'!$B:$B,IF($B$108="NEM","*",$B$108),'Storage Capacity'!$C:$C,$H113)-SUMIFS('Storage Capacity'!AD:AD,'Storage Capacity'!$A:$A,Comparison_CDP2,'Storage Capacity'!$B:$B,IF($B$108="NEM","*",$B$108),'Storage Capacity'!$C:$C,$H113)</f>
        <v>1.4674999988528725E-4</v>
      </c>
      <c r="AJ113" s="5">
        <f>SUMIFS('Storage Capacity'!AE:AE,'Storage Capacity'!$A:$A,Comparison_CDP1,'Storage Capacity'!$B:$B,IF($B$108="NEM","*",$B$108),'Storage Capacity'!$C:$C,$H113)-SUMIFS('Storage Capacity'!AE:AE,'Storage Capacity'!$A:$A,Comparison_CDP2,'Storage Capacity'!$B:$B,IF($B$108="NEM","*",$B$108),'Storage Capacity'!$C:$C,$H113)</f>
        <v>1.7909000007421128E-4</v>
      </c>
    </row>
    <row r="114" spans="1:36" ht="15" customHeight="1">
      <c r="H114" s="25" t="s">
        <v>138</v>
      </c>
      <c r="I114" s="5">
        <f>SUMIFS('Storage Capacity'!D:D,'Storage Capacity'!$A:$A,Comparison_CDP1,'Storage Capacity'!$B:$B,IF($B$108="NEM","*",$B$108),'Storage Capacity'!$C:$C,$H114)-SUMIFS('Storage Capacity'!D:D,'Storage Capacity'!$A:$A,Comparison_CDP2,'Storage Capacity'!$B:$B,IF($B$108="NEM","*",$B$108),'Storage Capacity'!$C:$C,$H114)</f>
        <v>0</v>
      </c>
      <c r="J114" s="5">
        <f>SUMIFS('Storage Capacity'!E:E,'Storage Capacity'!$A:$A,Comparison_CDP1,'Storage Capacity'!$B:$B,IF($B$108="NEM","*",$B$108),'Storage Capacity'!$C:$C,$H114)-SUMIFS('Storage Capacity'!E:E,'Storage Capacity'!$A:$A,Comparison_CDP2,'Storage Capacity'!$B:$B,IF($B$108="NEM","*",$B$108),'Storage Capacity'!$C:$C,$H114)</f>
        <v>0</v>
      </c>
      <c r="K114" s="5">
        <f>SUMIFS('Storage Capacity'!F:F,'Storage Capacity'!$A:$A,Comparison_CDP1,'Storage Capacity'!$B:$B,IF($B$108="NEM","*",$B$108),'Storage Capacity'!$C:$C,$H114)-SUMIFS('Storage Capacity'!F:F,'Storage Capacity'!$A:$A,Comparison_CDP2,'Storage Capacity'!$B:$B,IF($B$108="NEM","*",$B$108),'Storage Capacity'!$C:$C,$H114)</f>
        <v>0</v>
      </c>
      <c r="L114" s="5">
        <f>SUMIFS('Storage Capacity'!G:G,'Storage Capacity'!$A:$A,Comparison_CDP1,'Storage Capacity'!$B:$B,IF($B$108="NEM","*",$B$108),'Storage Capacity'!$C:$C,$H114)-SUMIFS('Storage Capacity'!G:G,'Storage Capacity'!$A:$A,Comparison_CDP2,'Storage Capacity'!$B:$B,IF($B$108="NEM","*",$B$108),'Storage Capacity'!$C:$C,$H114)</f>
        <v>0</v>
      </c>
      <c r="M114" s="5">
        <f>SUMIFS('Storage Capacity'!H:H,'Storage Capacity'!$A:$A,Comparison_CDP1,'Storage Capacity'!$B:$B,IF($B$108="NEM","*",$B$108),'Storage Capacity'!$C:$C,$H114)-SUMIFS('Storage Capacity'!H:H,'Storage Capacity'!$A:$A,Comparison_CDP2,'Storage Capacity'!$B:$B,IF($B$108="NEM","*",$B$108),'Storage Capacity'!$C:$C,$H114)</f>
        <v>0</v>
      </c>
      <c r="N114" s="5">
        <f>SUMIFS('Storage Capacity'!I:I,'Storage Capacity'!$A:$A,Comparison_CDP1,'Storage Capacity'!$B:$B,IF($B$108="NEM","*",$B$108),'Storage Capacity'!$C:$C,$H114)-SUMIFS('Storage Capacity'!I:I,'Storage Capacity'!$A:$A,Comparison_CDP2,'Storage Capacity'!$B:$B,IF($B$108="NEM","*",$B$108),'Storage Capacity'!$C:$C,$H114)</f>
        <v>0</v>
      </c>
      <c r="O114" s="5">
        <f>SUMIFS('Storage Capacity'!J:J,'Storage Capacity'!$A:$A,Comparison_CDP1,'Storage Capacity'!$B:$B,IF($B$108="NEM","*",$B$108),'Storage Capacity'!$C:$C,$H114)-SUMIFS('Storage Capacity'!J:J,'Storage Capacity'!$A:$A,Comparison_CDP2,'Storage Capacity'!$B:$B,IF($B$108="NEM","*",$B$108),'Storage Capacity'!$C:$C,$H114)</f>
        <v>0</v>
      </c>
      <c r="P114" s="5">
        <f>SUMIFS('Storage Capacity'!K:K,'Storage Capacity'!$A:$A,Comparison_CDP1,'Storage Capacity'!$B:$B,IF($B$108="NEM","*",$B$108),'Storage Capacity'!$C:$C,$H114)-SUMIFS('Storage Capacity'!K:K,'Storage Capacity'!$A:$A,Comparison_CDP2,'Storage Capacity'!$B:$B,IF($B$108="NEM","*",$B$108),'Storage Capacity'!$C:$C,$H114)</f>
        <v>0</v>
      </c>
      <c r="Q114" s="5">
        <f>SUMIFS('Storage Capacity'!L:L,'Storage Capacity'!$A:$A,Comparison_CDP1,'Storage Capacity'!$B:$B,IF($B$108="NEM","*",$B$108),'Storage Capacity'!$C:$C,$H114)-SUMIFS('Storage Capacity'!L:L,'Storage Capacity'!$A:$A,Comparison_CDP2,'Storage Capacity'!$B:$B,IF($B$108="NEM","*",$B$108),'Storage Capacity'!$C:$C,$H114)</f>
        <v>0</v>
      </c>
      <c r="R114" s="5">
        <f>SUMIFS('Storage Capacity'!M:M,'Storage Capacity'!$A:$A,Comparison_CDP1,'Storage Capacity'!$B:$B,IF($B$108="NEM","*",$B$108),'Storage Capacity'!$C:$C,$H114)-SUMIFS('Storage Capacity'!M:M,'Storage Capacity'!$A:$A,Comparison_CDP2,'Storage Capacity'!$B:$B,IF($B$108="NEM","*",$B$108),'Storage Capacity'!$C:$C,$H114)</f>
        <v>0</v>
      </c>
      <c r="S114" s="5">
        <f>SUMIFS('Storage Capacity'!N:N,'Storage Capacity'!$A:$A,Comparison_CDP1,'Storage Capacity'!$B:$B,IF($B$108="NEM","*",$B$108),'Storage Capacity'!$C:$C,$H114)-SUMIFS('Storage Capacity'!N:N,'Storage Capacity'!$A:$A,Comparison_CDP2,'Storage Capacity'!$B:$B,IF($B$108="NEM","*",$B$108),'Storage Capacity'!$C:$C,$H114)</f>
        <v>0</v>
      </c>
      <c r="T114" s="5">
        <f>SUMIFS('Storage Capacity'!O:O,'Storage Capacity'!$A:$A,Comparison_CDP1,'Storage Capacity'!$B:$B,IF($B$108="NEM","*",$B$108),'Storage Capacity'!$C:$C,$H114)-SUMIFS('Storage Capacity'!O:O,'Storage Capacity'!$A:$A,Comparison_CDP2,'Storage Capacity'!$B:$B,IF($B$108="NEM","*",$B$108),'Storage Capacity'!$C:$C,$H114)</f>
        <v>0</v>
      </c>
      <c r="U114" s="5">
        <f>SUMIFS('Storage Capacity'!P:P,'Storage Capacity'!$A:$A,Comparison_CDP1,'Storage Capacity'!$B:$B,IF($B$108="NEM","*",$B$108),'Storage Capacity'!$C:$C,$H114)-SUMIFS('Storage Capacity'!P:P,'Storage Capacity'!$A:$A,Comparison_CDP2,'Storage Capacity'!$B:$B,IF($B$108="NEM","*",$B$108),'Storage Capacity'!$C:$C,$H114)</f>
        <v>0</v>
      </c>
      <c r="V114" s="5">
        <f>SUMIFS('Storage Capacity'!Q:Q,'Storage Capacity'!$A:$A,Comparison_CDP1,'Storage Capacity'!$B:$B,IF($B$108="NEM","*",$B$108),'Storage Capacity'!$C:$C,$H114)-SUMIFS('Storage Capacity'!Q:Q,'Storage Capacity'!$A:$A,Comparison_CDP2,'Storage Capacity'!$B:$B,IF($B$108="NEM","*",$B$108),'Storage Capacity'!$C:$C,$H114)</f>
        <v>0</v>
      </c>
      <c r="W114" s="5">
        <f>SUMIFS('Storage Capacity'!R:R,'Storage Capacity'!$A:$A,Comparison_CDP1,'Storage Capacity'!$B:$B,IF($B$108="NEM","*",$B$108),'Storage Capacity'!$C:$C,$H114)-SUMIFS('Storage Capacity'!R:R,'Storage Capacity'!$A:$A,Comparison_CDP2,'Storage Capacity'!$B:$B,IF($B$108="NEM","*",$B$108),'Storage Capacity'!$C:$C,$H114)</f>
        <v>0</v>
      </c>
      <c r="X114" s="5">
        <f>SUMIFS('Storage Capacity'!S:S,'Storage Capacity'!$A:$A,Comparison_CDP1,'Storage Capacity'!$B:$B,IF($B$108="NEM","*",$B$108),'Storage Capacity'!$C:$C,$H114)-SUMIFS('Storage Capacity'!S:S,'Storage Capacity'!$A:$A,Comparison_CDP2,'Storage Capacity'!$B:$B,IF($B$108="NEM","*",$B$108),'Storage Capacity'!$C:$C,$H114)</f>
        <v>0</v>
      </c>
      <c r="Y114" s="5">
        <f>SUMIFS('Storage Capacity'!T:T,'Storage Capacity'!$A:$A,Comparison_CDP1,'Storage Capacity'!$B:$B,IF($B$108="NEM","*",$B$108),'Storage Capacity'!$C:$C,$H114)-SUMIFS('Storage Capacity'!T:T,'Storage Capacity'!$A:$A,Comparison_CDP2,'Storage Capacity'!$B:$B,IF($B$108="NEM","*",$B$108),'Storage Capacity'!$C:$C,$H114)</f>
        <v>0</v>
      </c>
      <c r="Z114" s="5">
        <f>SUMIFS('Storage Capacity'!U:U,'Storage Capacity'!$A:$A,Comparison_CDP1,'Storage Capacity'!$B:$B,IF($B$108="NEM","*",$B$108),'Storage Capacity'!$C:$C,$H114)-SUMIFS('Storage Capacity'!U:U,'Storage Capacity'!$A:$A,Comparison_CDP2,'Storage Capacity'!$B:$B,IF($B$108="NEM","*",$B$108),'Storage Capacity'!$C:$C,$H114)</f>
        <v>0</v>
      </c>
      <c r="AA114" s="5">
        <f>SUMIFS('Storage Capacity'!V:V,'Storage Capacity'!$A:$A,Comparison_CDP1,'Storage Capacity'!$B:$B,IF($B$108="NEM","*",$B$108),'Storage Capacity'!$C:$C,$H114)-SUMIFS('Storage Capacity'!V:V,'Storage Capacity'!$A:$A,Comparison_CDP2,'Storage Capacity'!$B:$B,IF($B$108="NEM","*",$B$108),'Storage Capacity'!$C:$C,$H114)</f>
        <v>0</v>
      </c>
      <c r="AB114" s="5">
        <f>SUMIFS('Storage Capacity'!W:W,'Storage Capacity'!$A:$A,Comparison_CDP1,'Storage Capacity'!$B:$B,IF($B$108="NEM","*",$B$108),'Storage Capacity'!$C:$C,$H114)-SUMIFS('Storage Capacity'!W:W,'Storage Capacity'!$A:$A,Comparison_CDP2,'Storage Capacity'!$B:$B,IF($B$108="NEM","*",$B$108),'Storage Capacity'!$C:$C,$H114)</f>
        <v>0</v>
      </c>
      <c r="AC114" s="5">
        <f>SUMIFS('Storage Capacity'!X:X,'Storage Capacity'!$A:$A,Comparison_CDP1,'Storage Capacity'!$B:$B,IF($B$108="NEM","*",$B$108),'Storage Capacity'!$C:$C,$H114)-SUMIFS('Storage Capacity'!X:X,'Storage Capacity'!$A:$A,Comparison_CDP2,'Storage Capacity'!$B:$B,IF($B$108="NEM","*",$B$108),'Storage Capacity'!$C:$C,$H114)</f>
        <v>0</v>
      </c>
      <c r="AD114" s="5">
        <f>SUMIFS('Storage Capacity'!Y:Y,'Storage Capacity'!$A:$A,Comparison_CDP1,'Storage Capacity'!$B:$B,IF($B$108="NEM","*",$B$108),'Storage Capacity'!$C:$C,$H114)-SUMIFS('Storage Capacity'!Y:Y,'Storage Capacity'!$A:$A,Comparison_CDP2,'Storage Capacity'!$B:$B,IF($B$108="NEM","*",$B$108),'Storage Capacity'!$C:$C,$H114)</f>
        <v>0</v>
      </c>
      <c r="AE114" s="5">
        <f>SUMIFS('Storage Capacity'!Z:Z,'Storage Capacity'!$A:$A,Comparison_CDP1,'Storage Capacity'!$B:$B,IF($B$108="NEM","*",$B$108),'Storage Capacity'!$C:$C,$H114)-SUMIFS('Storage Capacity'!Z:Z,'Storage Capacity'!$A:$A,Comparison_CDP2,'Storage Capacity'!$B:$B,IF($B$108="NEM","*",$B$108),'Storage Capacity'!$C:$C,$H114)</f>
        <v>0</v>
      </c>
      <c r="AF114" s="5">
        <f>SUMIFS('Storage Capacity'!AA:AA,'Storage Capacity'!$A:$A,Comparison_CDP1,'Storage Capacity'!$B:$B,IF($B$108="NEM","*",$B$108),'Storage Capacity'!$C:$C,$H114)-SUMIFS('Storage Capacity'!AA:AA,'Storage Capacity'!$A:$A,Comparison_CDP2,'Storage Capacity'!$B:$B,IF($B$108="NEM","*",$B$108),'Storage Capacity'!$C:$C,$H114)</f>
        <v>0</v>
      </c>
      <c r="AG114" s="5">
        <f>SUMIFS('Storage Capacity'!AB:AB,'Storage Capacity'!$A:$A,Comparison_CDP1,'Storage Capacity'!$B:$B,IF($B$108="NEM","*",$B$108),'Storage Capacity'!$C:$C,$H114)-SUMIFS('Storage Capacity'!AB:AB,'Storage Capacity'!$A:$A,Comparison_CDP2,'Storage Capacity'!$B:$B,IF($B$108="NEM","*",$B$108),'Storage Capacity'!$C:$C,$H114)</f>
        <v>0</v>
      </c>
      <c r="AH114" s="5">
        <f>SUMIFS('Storage Capacity'!AC:AC,'Storage Capacity'!$A:$A,Comparison_CDP1,'Storage Capacity'!$B:$B,IF($B$108="NEM","*",$B$108),'Storage Capacity'!$C:$C,$H114)-SUMIFS('Storage Capacity'!AC:AC,'Storage Capacity'!$A:$A,Comparison_CDP2,'Storage Capacity'!$B:$B,IF($B$108="NEM","*",$B$108),'Storage Capacity'!$C:$C,$H114)</f>
        <v>0</v>
      </c>
      <c r="AI114" s="5">
        <f>SUMIFS('Storage Capacity'!AD:AD,'Storage Capacity'!$A:$A,Comparison_CDP1,'Storage Capacity'!$B:$B,IF($B$108="NEM","*",$B$108),'Storage Capacity'!$C:$C,$H114)-SUMIFS('Storage Capacity'!AD:AD,'Storage Capacity'!$A:$A,Comparison_CDP2,'Storage Capacity'!$B:$B,IF($B$108="NEM","*",$B$108),'Storage Capacity'!$C:$C,$H114)</f>
        <v>0</v>
      </c>
      <c r="AJ114" s="5">
        <f>SUMIFS('Storage Capacity'!AE:AE,'Storage Capacity'!$A:$A,Comparison_CDP1,'Storage Capacity'!$B:$B,IF($B$108="NEM","*",$B$108),'Storage Capacity'!$C:$C,$H114)-SUMIFS('Storage Capacity'!AE:AE,'Storage Capacity'!$A:$A,Comparison_CDP2,'Storage Capacity'!$B:$B,IF($B$108="NEM","*",$B$108),'Storage Capacity'!$C:$C,$H114)</f>
        <v>0</v>
      </c>
    </row>
    <row r="115" spans="1:36" ht="15" customHeight="1">
      <c r="H115" s="25" t="s">
        <v>139</v>
      </c>
      <c r="I115" s="5">
        <f>SUMIFS('Storage Capacity'!D:D,'Storage Capacity'!$A:$A,Comparison_CDP1,'Storage Capacity'!$B:$B,IF($B$108="NEM","*",$B$108),'Storage Capacity'!$C:$C,$H115)-SUMIFS('Storage Capacity'!D:D,'Storage Capacity'!$A:$A,Comparison_CDP2,'Storage Capacity'!$B:$B,IF($B$108="NEM","*",$B$108),'Storage Capacity'!$C:$C,$H115)</f>
        <v>0</v>
      </c>
      <c r="J115" s="5">
        <f>SUMIFS('Storage Capacity'!E:E,'Storage Capacity'!$A:$A,Comparison_CDP1,'Storage Capacity'!$B:$B,IF($B$108="NEM","*",$B$108),'Storage Capacity'!$C:$C,$H115)-SUMIFS('Storage Capacity'!E:E,'Storage Capacity'!$A:$A,Comparison_CDP2,'Storage Capacity'!$B:$B,IF($B$108="NEM","*",$B$108),'Storage Capacity'!$C:$C,$H115)</f>
        <v>0</v>
      </c>
      <c r="K115" s="5">
        <f>SUMIFS('Storage Capacity'!F:F,'Storage Capacity'!$A:$A,Comparison_CDP1,'Storage Capacity'!$B:$B,IF($B$108="NEM","*",$B$108),'Storage Capacity'!$C:$C,$H115)-SUMIFS('Storage Capacity'!F:F,'Storage Capacity'!$A:$A,Comparison_CDP2,'Storage Capacity'!$B:$B,IF($B$108="NEM","*",$B$108),'Storage Capacity'!$C:$C,$H115)</f>
        <v>0</v>
      </c>
      <c r="L115" s="5">
        <f>SUMIFS('Storage Capacity'!G:G,'Storage Capacity'!$A:$A,Comparison_CDP1,'Storage Capacity'!$B:$B,IF($B$108="NEM","*",$B$108),'Storage Capacity'!$C:$C,$H115)-SUMIFS('Storage Capacity'!G:G,'Storage Capacity'!$A:$A,Comparison_CDP2,'Storage Capacity'!$B:$B,IF($B$108="NEM","*",$B$108),'Storage Capacity'!$C:$C,$H115)</f>
        <v>0</v>
      </c>
      <c r="M115" s="5">
        <f>SUMIFS('Storage Capacity'!H:H,'Storage Capacity'!$A:$A,Comparison_CDP1,'Storage Capacity'!$B:$B,IF($B$108="NEM","*",$B$108),'Storage Capacity'!$C:$C,$H115)-SUMIFS('Storage Capacity'!H:H,'Storage Capacity'!$A:$A,Comparison_CDP2,'Storage Capacity'!$B:$B,IF($B$108="NEM","*",$B$108),'Storage Capacity'!$C:$C,$H115)</f>
        <v>0</v>
      </c>
      <c r="N115" s="5">
        <f>SUMIFS('Storage Capacity'!I:I,'Storage Capacity'!$A:$A,Comparison_CDP1,'Storage Capacity'!$B:$B,IF($B$108="NEM","*",$B$108),'Storage Capacity'!$C:$C,$H115)-SUMIFS('Storage Capacity'!I:I,'Storage Capacity'!$A:$A,Comparison_CDP2,'Storage Capacity'!$B:$B,IF($B$108="NEM","*",$B$108),'Storage Capacity'!$C:$C,$H115)</f>
        <v>0</v>
      </c>
      <c r="O115" s="5">
        <f>SUMIFS('Storage Capacity'!J:J,'Storage Capacity'!$A:$A,Comparison_CDP1,'Storage Capacity'!$B:$B,IF($B$108="NEM","*",$B$108),'Storage Capacity'!$C:$C,$H115)-SUMIFS('Storage Capacity'!J:J,'Storage Capacity'!$A:$A,Comparison_CDP2,'Storage Capacity'!$B:$B,IF($B$108="NEM","*",$B$108),'Storage Capacity'!$C:$C,$H115)</f>
        <v>0</v>
      </c>
      <c r="P115" s="5">
        <f>SUMIFS('Storage Capacity'!K:K,'Storage Capacity'!$A:$A,Comparison_CDP1,'Storage Capacity'!$B:$B,IF($B$108="NEM","*",$B$108),'Storage Capacity'!$C:$C,$H115)-SUMIFS('Storage Capacity'!K:K,'Storage Capacity'!$A:$A,Comparison_CDP2,'Storage Capacity'!$B:$B,IF($B$108="NEM","*",$B$108),'Storage Capacity'!$C:$C,$H115)</f>
        <v>0</v>
      </c>
      <c r="Q115" s="5">
        <f>SUMIFS('Storage Capacity'!L:L,'Storage Capacity'!$A:$A,Comparison_CDP1,'Storage Capacity'!$B:$B,IF($B$108="NEM","*",$B$108),'Storage Capacity'!$C:$C,$H115)-SUMIFS('Storage Capacity'!L:L,'Storage Capacity'!$A:$A,Comparison_CDP2,'Storage Capacity'!$B:$B,IF($B$108="NEM","*",$B$108),'Storage Capacity'!$C:$C,$H115)</f>
        <v>0</v>
      </c>
      <c r="R115" s="5">
        <f>SUMIFS('Storage Capacity'!M:M,'Storage Capacity'!$A:$A,Comparison_CDP1,'Storage Capacity'!$B:$B,IF($B$108="NEM","*",$B$108),'Storage Capacity'!$C:$C,$H115)-SUMIFS('Storage Capacity'!M:M,'Storage Capacity'!$A:$A,Comparison_CDP2,'Storage Capacity'!$B:$B,IF($B$108="NEM","*",$B$108),'Storage Capacity'!$C:$C,$H115)</f>
        <v>0</v>
      </c>
      <c r="S115" s="5">
        <f>SUMIFS('Storage Capacity'!N:N,'Storage Capacity'!$A:$A,Comparison_CDP1,'Storage Capacity'!$B:$B,IF($B$108="NEM","*",$B$108),'Storage Capacity'!$C:$C,$H115)-SUMIFS('Storage Capacity'!N:N,'Storage Capacity'!$A:$A,Comparison_CDP2,'Storage Capacity'!$B:$B,IF($B$108="NEM","*",$B$108),'Storage Capacity'!$C:$C,$H115)</f>
        <v>0</v>
      </c>
      <c r="T115" s="5">
        <f>SUMIFS('Storage Capacity'!O:O,'Storage Capacity'!$A:$A,Comparison_CDP1,'Storage Capacity'!$B:$B,IF($B$108="NEM","*",$B$108),'Storage Capacity'!$C:$C,$H115)-SUMIFS('Storage Capacity'!O:O,'Storage Capacity'!$A:$A,Comparison_CDP2,'Storage Capacity'!$B:$B,IF($B$108="NEM","*",$B$108),'Storage Capacity'!$C:$C,$H115)</f>
        <v>0</v>
      </c>
      <c r="U115" s="5">
        <f>SUMIFS('Storage Capacity'!P:P,'Storage Capacity'!$A:$A,Comparison_CDP1,'Storage Capacity'!$B:$B,IF($B$108="NEM","*",$B$108),'Storage Capacity'!$C:$C,$H115)-SUMIFS('Storage Capacity'!P:P,'Storage Capacity'!$A:$A,Comparison_CDP2,'Storage Capacity'!$B:$B,IF($B$108="NEM","*",$B$108),'Storage Capacity'!$C:$C,$H115)</f>
        <v>0</v>
      </c>
      <c r="V115" s="5">
        <f>SUMIFS('Storage Capacity'!Q:Q,'Storage Capacity'!$A:$A,Comparison_CDP1,'Storage Capacity'!$B:$B,IF($B$108="NEM","*",$B$108),'Storage Capacity'!$C:$C,$H115)-SUMIFS('Storage Capacity'!Q:Q,'Storage Capacity'!$A:$A,Comparison_CDP2,'Storage Capacity'!$B:$B,IF($B$108="NEM","*",$B$108),'Storage Capacity'!$C:$C,$H115)</f>
        <v>0</v>
      </c>
      <c r="W115" s="5">
        <f>SUMIFS('Storage Capacity'!R:R,'Storage Capacity'!$A:$A,Comparison_CDP1,'Storage Capacity'!$B:$B,IF($B$108="NEM","*",$B$108),'Storage Capacity'!$C:$C,$H115)-SUMIFS('Storage Capacity'!R:R,'Storage Capacity'!$A:$A,Comparison_CDP2,'Storage Capacity'!$B:$B,IF($B$108="NEM","*",$B$108),'Storage Capacity'!$C:$C,$H115)</f>
        <v>0</v>
      </c>
      <c r="X115" s="5">
        <f>SUMIFS('Storage Capacity'!S:S,'Storage Capacity'!$A:$A,Comparison_CDP1,'Storage Capacity'!$B:$B,IF($B$108="NEM","*",$B$108),'Storage Capacity'!$C:$C,$H115)-SUMIFS('Storage Capacity'!S:S,'Storage Capacity'!$A:$A,Comparison_CDP2,'Storage Capacity'!$B:$B,IF($B$108="NEM","*",$B$108),'Storage Capacity'!$C:$C,$H115)</f>
        <v>0</v>
      </c>
      <c r="Y115" s="5">
        <f>SUMIFS('Storage Capacity'!T:T,'Storage Capacity'!$A:$A,Comparison_CDP1,'Storage Capacity'!$B:$B,IF($B$108="NEM","*",$B$108),'Storage Capacity'!$C:$C,$H115)-SUMIFS('Storage Capacity'!T:T,'Storage Capacity'!$A:$A,Comparison_CDP2,'Storage Capacity'!$B:$B,IF($B$108="NEM","*",$B$108),'Storage Capacity'!$C:$C,$H115)</f>
        <v>0</v>
      </c>
      <c r="Z115" s="5">
        <f>SUMIFS('Storage Capacity'!U:U,'Storage Capacity'!$A:$A,Comparison_CDP1,'Storage Capacity'!$B:$B,IF($B$108="NEM","*",$B$108),'Storage Capacity'!$C:$C,$H115)-SUMIFS('Storage Capacity'!U:U,'Storage Capacity'!$A:$A,Comparison_CDP2,'Storage Capacity'!$B:$B,IF($B$108="NEM","*",$B$108),'Storage Capacity'!$C:$C,$H115)</f>
        <v>0</v>
      </c>
      <c r="AA115" s="5">
        <f>SUMIFS('Storage Capacity'!V:V,'Storage Capacity'!$A:$A,Comparison_CDP1,'Storage Capacity'!$B:$B,IF($B$108="NEM","*",$B$108),'Storage Capacity'!$C:$C,$H115)-SUMIFS('Storage Capacity'!V:V,'Storage Capacity'!$A:$A,Comparison_CDP2,'Storage Capacity'!$B:$B,IF($B$108="NEM","*",$B$108),'Storage Capacity'!$C:$C,$H115)</f>
        <v>0</v>
      </c>
      <c r="AB115" s="5">
        <f>SUMIFS('Storage Capacity'!W:W,'Storage Capacity'!$A:$A,Comparison_CDP1,'Storage Capacity'!$B:$B,IF($B$108="NEM","*",$B$108),'Storage Capacity'!$C:$C,$H115)-SUMIFS('Storage Capacity'!W:W,'Storage Capacity'!$A:$A,Comparison_CDP2,'Storage Capacity'!$B:$B,IF($B$108="NEM","*",$B$108),'Storage Capacity'!$C:$C,$H115)</f>
        <v>0</v>
      </c>
      <c r="AC115" s="5">
        <f>SUMIFS('Storage Capacity'!X:X,'Storage Capacity'!$A:$A,Comparison_CDP1,'Storage Capacity'!$B:$B,IF($B$108="NEM","*",$B$108),'Storage Capacity'!$C:$C,$H115)-SUMIFS('Storage Capacity'!X:X,'Storage Capacity'!$A:$A,Comparison_CDP2,'Storage Capacity'!$B:$B,IF($B$108="NEM","*",$B$108),'Storage Capacity'!$C:$C,$H115)</f>
        <v>0</v>
      </c>
      <c r="AD115" s="5">
        <f>SUMIFS('Storage Capacity'!Y:Y,'Storage Capacity'!$A:$A,Comparison_CDP1,'Storage Capacity'!$B:$B,IF($B$108="NEM","*",$B$108),'Storage Capacity'!$C:$C,$H115)-SUMIFS('Storage Capacity'!Y:Y,'Storage Capacity'!$A:$A,Comparison_CDP2,'Storage Capacity'!$B:$B,IF($B$108="NEM","*",$B$108),'Storage Capacity'!$C:$C,$H115)</f>
        <v>0</v>
      </c>
      <c r="AE115" s="5">
        <f>SUMIFS('Storage Capacity'!Z:Z,'Storage Capacity'!$A:$A,Comparison_CDP1,'Storage Capacity'!$B:$B,IF($B$108="NEM","*",$B$108),'Storage Capacity'!$C:$C,$H115)-SUMIFS('Storage Capacity'!Z:Z,'Storage Capacity'!$A:$A,Comparison_CDP2,'Storage Capacity'!$B:$B,IF($B$108="NEM","*",$B$108),'Storage Capacity'!$C:$C,$H115)</f>
        <v>0</v>
      </c>
      <c r="AF115" s="5">
        <f>SUMIFS('Storage Capacity'!AA:AA,'Storage Capacity'!$A:$A,Comparison_CDP1,'Storage Capacity'!$B:$B,IF($B$108="NEM","*",$B$108),'Storage Capacity'!$C:$C,$H115)-SUMIFS('Storage Capacity'!AA:AA,'Storage Capacity'!$A:$A,Comparison_CDP2,'Storage Capacity'!$B:$B,IF($B$108="NEM","*",$B$108),'Storage Capacity'!$C:$C,$H115)</f>
        <v>0</v>
      </c>
      <c r="AG115" s="5">
        <f>SUMIFS('Storage Capacity'!AB:AB,'Storage Capacity'!$A:$A,Comparison_CDP1,'Storage Capacity'!$B:$B,IF($B$108="NEM","*",$B$108),'Storage Capacity'!$C:$C,$H115)-SUMIFS('Storage Capacity'!AB:AB,'Storage Capacity'!$A:$A,Comparison_CDP2,'Storage Capacity'!$B:$B,IF($B$108="NEM","*",$B$108),'Storage Capacity'!$C:$C,$H115)</f>
        <v>0</v>
      </c>
      <c r="AH115" s="5">
        <f>SUMIFS('Storage Capacity'!AC:AC,'Storage Capacity'!$A:$A,Comparison_CDP1,'Storage Capacity'!$B:$B,IF($B$108="NEM","*",$B$108),'Storage Capacity'!$C:$C,$H115)-SUMIFS('Storage Capacity'!AC:AC,'Storage Capacity'!$A:$A,Comparison_CDP2,'Storage Capacity'!$B:$B,IF($B$108="NEM","*",$B$108),'Storage Capacity'!$C:$C,$H115)</f>
        <v>0</v>
      </c>
      <c r="AI115" s="5">
        <f>SUMIFS('Storage Capacity'!AD:AD,'Storage Capacity'!$A:$A,Comparison_CDP1,'Storage Capacity'!$B:$B,IF($B$108="NEM","*",$B$108),'Storage Capacity'!$C:$C,$H115)-SUMIFS('Storage Capacity'!AD:AD,'Storage Capacity'!$A:$A,Comparison_CDP2,'Storage Capacity'!$B:$B,IF($B$108="NEM","*",$B$108),'Storage Capacity'!$C:$C,$H115)</f>
        <v>0</v>
      </c>
      <c r="AJ115" s="5">
        <f>SUMIFS('Storage Capacity'!AE:AE,'Storage Capacity'!$A:$A,Comparison_CDP1,'Storage Capacity'!$B:$B,IF($B$108="NEM","*",$B$108),'Storage Capacity'!$C:$C,$H115)-SUMIFS('Storage Capacity'!AE:AE,'Storage Capacity'!$A:$A,Comparison_CDP2,'Storage Capacity'!$B:$B,IF($B$108="NEM","*",$B$108),'Storage Capacity'!$C:$C,$H115)</f>
        <v>0</v>
      </c>
    </row>
    <row r="124" spans="1:36" s="51" customFormat="1" ht="24" customHeight="1" thickBot="1">
      <c r="A124" s="49" t="str">
        <f>B125&amp;" differences in storage energy by year"</f>
        <v>NEM differences in storage energy by year</v>
      </c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</row>
    <row r="125" spans="1:36" ht="15" customHeight="1" thickTop="1">
      <c r="A125" s="11" t="s">
        <v>127</v>
      </c>
      <c r="B125" s="21" t="s">
        <v>128</v>
      </c>
    </row>
    <row r="127" spans="1:36" ht="15" customHeight="1">
      <c r="H127" s="44" t="s">
        <v>156</v>
      </c>
      <c r="I127" s="8" t="s">
        <v>90</v>
      </c>
      <c r="J127" s="8" t="s">
        <v>91</v>
      </c>
      <c r="K127" s="8" t="s">
        <v>92</v>
      </c>
      <c r="L127" s="8" t="s">
        <v>93</v>
      </c>
      <c r="M127" s="8" t="s">
        <v>94</v>
      </c>
      <c r="N127" s="8" t="s">
        <v>95</v>
      </c>
      <c r="O127" s="8" t="s">
        <v>96</v>
      </c>
      <c r="P127" s="8" t="s">
        <v>97</v>
      </c>
      <c r="Q127" s="8" t="s">
        <v>98</v>
      </c>
      <c r="R127" s="8" t="s">
        <v>99</v>
      </c>
      <c r="S127" s="8" t="s">
        <v>100</v>
      </c>
      <c r="T127" s="8" t="s">
        <v>101</v>
      </c>
      <c r="U127" s="8" t="s">
        <v>102</v>
      </c>
      <c r="V127" s="8" t="s">
        <v>103</v>
      </c>
      <c r="W127" s="8" t="s">
        <v>104</v>
      </c>
      <c r="X127" s="8" t="s">
        <v>105</v>
      </c>
      <c r="Y127" s="8" t="s">
        <v>106</v>
      </c>
      <c r="Z127" s="8" t="s">
        <v>107</v>
      </c>
      <c r="AA127" s="8" t="s">
        <v>108</v>
      </c>
      <c r="AB127" s="8" t="s">
        <v>109</v>
      </c>
      <c r="AC127" s="8" t="s">
        <v>110</v>
      </c>
      <c r="AD127" s="8" t="s">
        <v>111</v>
      </c>
      <c r="AE127" s="8" t="s">
        <v>112</v>
      </c>
      <c r="AF127" s="8" t="s">
        <v>113</v>
      </c>
      <c r="AG127" s="8" t="s">
        <v>114</v>
      </c>
      <c r="AH127" s="8" t="s">
        <v>115</v>
      </c>
      <c r="AI127" s="8" t="s">
        <v>116</v>
      </c>
      <c r="AJ127" s="8" t="s">
        <v>117</v>
      </c>
    </row>
    <row r="128" spans="1:36" ht="15" customHeight="1">
      <c r="H128" s="25" t="s">
        <v>153</v>
      </c>
      <c r="I128" s="5">
        <f>SUMIFS('Storage Energy'!D:D,'Storage Energy'!$A:$A,Comparison_CDP1,'Storage Energy'!$B:$B,IF($B$125="NEM","*",$B$125),'Storage Energy'!$C:$C,$H128)-SUMIFS('Storage Energy'!D:D,'Storage Energy'!$A:$A,Comparison_CDP2,'Storage Energy'!$B:$B,IF($B$125="NEM","*",$B$125),'Storage Energy'!$C:$C,$H128)</f>
        <v>0</v>
      </c>
      <c r="J128" s="5">
        <f>SUMIFS('Storage Energy'!E:E,'Storage Energy'!$A:$A,Comparison_CDP1,'Storage Energy'!$B:$B,IF($B$125="NEM","*",$B$125),'Storage Energy'!$C:$C,$H128)-SUMIFS('Storage Energy'!E:E,'Storage Energy'!$A:$A,Comparison_CDP2,'Storage Energy'!$B:$B,IF($B$125="NEM","*",$B$125),'Storage Energy'!$C:$C,$H128)</f>
        <v>0</v>
      </c>
      <c r="K128" s="5">
        <f>SUMIFS('Storage Energy'!F:F,'Storage Energy'!$A:$A,Comparison_CDP1,'Storage Energy'!$B:$B,IF($B$125="NEM","*",$B$125),'Storage Energy'!$C:$C,$H128)-SUMIFS('Storage Energy'!F:F,'Storage Energy'!$A:$A,Comparison_CDP2,'Storage Energy'!$B:$B,IF($B$125="NEM","*",$B$125),'Storage Energy'!$C:$C,$H128)</f>
        <v>0</v>
      </c>
      <c r="L128" s="5">
        <f>SUMIFS('Storage Energy'!G:G,'Storage Energy'!$A:$A,Comparison_CDP1,'Storage Energy'!$B:$B,IF($B$125="NEM","*",$B$125),'Storage Energy'!$C:$C,$H128)-SUMIFS('Storage Energy'!G:G,'Storage Energy'!$A:$A,Comparison_CDP2,'Storage Energy'!$B:$B,IF($B$125="NEM","*",$B$125),'Storage Energy'!$C:$C,$H128)</f>
        <v>0</v>
      </c>
      <c r="M128" s="5">
        <f>SUMIFS('Storage Energy'!H:H,'Storage Energy'!$A:$A,Comparison_CDP1,'Storage Energy'!$B:$B,IF($B$125="NEM","*",$B$125),'Storage Energy'!$C:$C,$H128)-SUMIFS('Storage Energy'!H:H,'Storage Energy'!$A:$A,Comparison_CDP2,'Storage Energy'!$B:$B,IF($B$125="NEM","*",$B$125),'Storage Energy'!$C:$C,$H128)</f>
        <v>0</v>
      </c>
      <c r="N128" s="5">
        <f>SUMIFS('Storage Energy'!I:I,'Storage Energy'!$A:$A,Comparison_CDP1,'Storage Energy'!$B:$B,IF($B$125="NEM","*",$B$125),'Storage Energy'!$C:$C,$H128)-SUMIFS('Storage Energy'!I:I,'Storage Energy'!$A:$A,Comparison_CDP2,'Storage Energy'!$B:$B,IF($B$125="NEM","*",$B$125),'Storage Energy'!$C:$C,$H128)</f>
        <v>1.8757599997698549E-6</v>
      </c>
      <c r="O128" s="5">
        <f>SUMIFS('Storage Energy'!J:J,'Storage Energy'!$A:$A,Comparison_CDP1,'Storage Energy'!$B:$B,IF($B$125="NEM","*",$B$125),'Storage Energy'!$C:$C,$H128)-SUMIFS('Storage Energy'!J:J,'Storage Energy'!$A:$A,Comparison_CDP2,'Storage Energy'!$B:$B,IF($B$125="NEM","*",$B$125),'Storage Energy'!$C:$C,$H128)</f>
        <v>1.9146800003255748E-6</v>
      </c>
      <c r="P128" s="5">
        <f>SUMIFS('Storage Energy'!K:K,'Storage Energy'!$A:$A,Comparison_CDP1,'Storage Energy'!$B:$B,IF($B$125="NEM","*",$B$125),'Storage Energy'!$C:$C,$H128)-SUMIFS('Storage Energy'!K:K,'Storage Energy'!$A:$A,Comparison_CDP2,'Storage Energy'!$B:$B,IF($B$125="NEM","*",$B$125),'Storage Energy'!$C:$C,$H128)</f>
        <v>2.0240400004922776E-6</v>
      </c>
      <c r="Q128" s="5">
        <f>SUMIFS('Storage Energy'!L:L,'Storage Energy'!$A:$A,Comparison_CDP1,'Storage Energy'!$B:$B,IF($B$125="NEM","*",$B$125),'Storage Energy'!$C:$C,$H128)-SUMIFS('Storage Energy'!L:L,'Storage Energy'!$A:$A,Comparison_CDP2,'Storage Energy'!$B:$B,IF($B$125="NEM","*",$B$125),'Storage Energy'!$C:$C,$H128)</f>
        <v>6.581752279999975E-2</v>
      </c>
      <c r="R128" s="5">
        <f>SUMIFS('Storage Energy'!M:M,'Storage Energy'!$A:$A,Comparison_CDP1,'Storage Energy'!$B:$B,IF($B$125="NEM","*",$B$125),'Storage Energy'!$C:$C,$H128)-SUMIFS('Storage Energy'!M:M,'Storage Energy'!$A:$A,Comparison_CDP2,'Storage Energy'!$B:$B,IF($B$125="NEM","*",$B$125),'Storage Energy'!$C:$C,$H128)</f>
        <v>1.7996475778000001</v>
      </c>
      <c r="S128" s="5">
        <f>SUMIFS('Storage Energy'!N:N,'Storage Energy'!$A:$A,Comparison_CDP1,'Storage Energy'!$B:$B,IF($B$125="NEM","*",$B$125),'Storage Energy'!$C:$C,$H128)-SUMIFS('Storage Energy'!N:N,'Storage Energy'!$A:$A,Comparison_CDP2,'Storage Energy'!$B:$B,IF($B$125="NEM","*",$B$125),'Storage Energy'!$C:$C,$H128)</f>
        <v>-1.2031630061600005</v>
      </c>
      <c r="T128" s="5">
        <f>SUMIFS('Storage Energy'!O:O,'Storage Energy'!$A:$A,Comparison_CDP1,'Storage Energy'!$B:$B,IF($B$125="NEM","*",$B$125),'Storage Energy'!$C:$C,$H128)-SUMIFS('Storage Energy'!O:O,'Storage Energy'!$A:$A,Comparison_CDP2,'Storage Energy'!$B:$B,IF($B$125="NEM","*",$B$125),'Storage Energy'!$C:$C,$H128)</f>
        <v>-0.83899725808000269</v>
      </c>
      <c r="U128" s="5">
        <f>SUMIFS('Storage Energy'!P:P,'Storage Energy'!$A:$A,Comparison_CDP1,'Storage Energy'!$B:$B,IF($B$125="NEM","*",$B$125),'Storage Energy'!$C:$C,$H128)-SUMIFS('Storage Energy'!P:P,'Storage Energy'!$A:$A,Comparison_CDP2,'Storage Energy'!$B:$B,IF($B$125="NEM","*",$B$125),'Storage Energy'!$C:$C,$H128)</f>
        <v>-16.195223355799996</v>
      </c>
      <c r="V128" s="5">
        <f>SUMIFS('Storage Energy'!Q:Q,'Storage Energy'!$A:$A,Comparison_CDP1,'Storage Energy'!$B:$B,IF($B$125="NEM","*",$B$125),'Storage Energy'!$C:$C,$H128)-SUMIFS('Storage Energy'!Q:Q,'Storage Energy'!$A:$A,Comparison_CDP2,'Storage Energy'!$B:$B,IF($B$125="NEM","*",$B$125),'Storage Energy'!$C:$C,$H128)</f>
        <v>-24.672028759799996</v>
      </c>
      <c r="W128" s="5">
        <f>SUMIFS('Storage Energy'!R:R,'Storage Energy'!$A:$A,Comparison_CDP1,'Storage Energy'!$B:$B,IF($B$125="NEM","*",$B$125),'Storage Energy'!$C:$C,$H128)-SUMIFS('Storage Energy'!R:R,'Storage Energy'!$A:$A,Comparison_CDP2,'Storage Energy'!$B:$B,IF($B$125="NEM","*",$B$125),'Storage Energy'!$C:$C,$H128)</f>
        <v>-16.265596729840006</v>
      </c>
      <c r="X128" s="5">
        <f>SUMIFS('Storage Energy'!S:S,'Storage Energy'!$A:$A,Comparison_CDP1,'Storage Energy'!$B:$B,IF($B$125="NEM","*",$B$125),'Storage Energy'!$C:$C,$H128)-SUMIFS('Storage Energy'!S:S,'Storage Energy'!$A:$A,Comparison_CDP2,'Storage Energy'!$B:$B,IF($B$125="NEM","*",$B$125),'Storage Energy'!$C:$C,$H128)</f>
        <v>-17.306510969200005</v>
      </c>
      <c r="Y128" s="5">
        <f>SUMIFS('Storage Energy'!T:T,'Storage Energy'!$A:$A,Comparison_CDP1,'Storage Energy'!$B:$B,IF($B$125="NEM","*",$B$125),'Storage Energy'!$C:$C,$H128)-SUMIFS('Storage Energy'!T:T,'Storage Energy'!$A:$A,Comparison_CDP2,'Storage Energy'!$B:$B,IF($B$125="NEM","*",$B$125),'Storage Energy'!$C:$C,$H128)</f>
        <v>0.33099599383998424</v>
      </c>
      <c r="Z128" s="5">
        <f>SUMIFS('Storage Energy'!U:U,'Storage Energy'!$A:$A,Comparison_CDP1,'Storage Energy'!$B:$B,IF($B$125="NEM","*",$B$125),'Storage Energy'!$C:$C,$H128)-SUMIFS('Storage Energy'!U:U,'Storage Energy'!$A:$A,Comparison_CDP2,'Storage Energy'!$B:$B,IF($B$125="NEM","*",$B$125),'Storage Energy'!$C:$C,$H128)</f>
        <v>15.590623489479981</v>
      </c>
      <c r="AA128" s="5">
        <f>SUMIFS('Storage Energy'!V:V,'Storage Energy'!$A:$A,Comparison_CDP1,'Storage Energy'!$B:$B,IF($B$125="NEM","*",$B$125),'Storage Energy'!$C:$C,$H128)-SUMIFS('Storage Energy'!V:V,'Storage Energy'!$A:$A,Comparison_CDP2,'Storage Energy'!$B:$B,IF($B$125="NEM","*",$B$125),'Storage Energy'!$C:$C,$H128)</f>
        <v>15.590623489479981</v>
      </c>
      <c r="AB128" s="5">
        <f>SUMIFS('Storage Energy'!W:W,'Storage Energy'!$A:$A,Comparison_CDP1,'Storage Energy'!$B:$B,IF($B$125="NEM","*",$B$125),'Storage Energy'!$C:$C,$H128)-SUMIFS('Storage Energy'!W:W,'Storage Energy'!$A:$A,Comparison_CDP2,'Storage Energy'!$B:$B,IF($B$125="NEM","*",$B$125),'Storage Energy'!$C:$C,$H128)</f>
        <v>16.451411458359999</v>
      </c>
      <c r="AC128" s="5">
        <f>SUMIFS('Storage Energy'!X:X,'Storage Energy'!$A:$A,Comparison_CDP1,'Storage Energy'!$B:$B,IF($B$125="NEM","*",$B$125),'Storage Energy'!$C:$C,$H128)-SUMIFS('Storage Energy'!X:X,'Storage Energy'!$A:$A,Comparison_CDP2,'Storage Energy'!$B:$B,IF($B$125="NEM","*",$B$125),'Storage Energy'!$C:$C,$H128)</f>
        <v>21.153853671919997</v>
      </c>
      <c r="AD128" s="5">
        <f>SUMIFS('Storage Energy'!Y:Y,'Storage Energy'!$A:$A,Comparison_CDP1,'Storage Energy'!$B:$B,IF($B$125="NEM","*",$B$125),'Storage Energy'!$C:$C,$H128)-SUMIFS('Storage Energy'!Y:Y,'Storage Energy'!$A:$A,Comparison_CDP2,'Storage Energy'!$B:$B,IF($B$125="NEM","*",$B$125),'Storage Energy'!$C:$C,$H128)</f>
        <v>25.824463610440013</v>
      </c>
      <c r="AE128" s="5">
        <f>SUMIFS('Storage Energy'!Z:Z,'Storage Energy'!$A:$A,Comparison_CDP1,'Storage Energy'!$B:$B,IF($B$125="NEM","*",$B$125),'Storage Energy'!$C:$C,$H128)-SUMIFS('Storage Energy'!Z:Z,'Storage Energy'!$A:$A,Comparison_CDP2,'Storage Energy'!$B:$B,IF($B$125="NEM","*",$B$125),'Storage Energy'!$C:$C,$H128)</f>
        <v>17.839169451200007</v>
      </c>
      <c r="AF128" s="5">
        <f>SUMIFS('Storage Energy'!AA:AA,'Storage Energy'!$A:$A,Comparison_CDP1,'Storage Energy'!$B:$B,IF($B$125="NEM","*",$B$125),'Storage Energy'!$C:$C,$H128)-SUMIFS('Storage Energy'!AA:AA,'Storage Energy'!$A:$A,Comparison_CDP2,'Storage Energy'!$B:$B,IF($B$125="NEM","*",$B$125),'Storage Energy'!$C:$C,$H128)</f>
        <v>37.581544717039989</v>
      </c>
      <c r="AG128" s="5">
        <f>SUMIFS('Storage Energy'!AB:AB,'Storage Energy'!$A:$A,Comparison_CDP1,'Storage Energy'!$B:$B,IF($B$125="NEM","*",$B$125),'Storage Energy'!$C:$C,$H128)-SUMIFS('Storage Energy'!AB:AB,'Storage Energy'!$A:$A,Comparison_CDP2,'Storage Energy'!$B:$B,IF($B$125="NEM","*",$B$125),'Storage Energy'!$C:$C,$H128)</f>
        <v>75.102252602159993</v>
      </c>
      <c r="AH128" s="5">
        <f>SUMIFS('Storage Energy'!AC:AC,'Storage Energy'!$A:$A,Comparison_CDP1,'Storage Energy'!$B:$B,IF($B$125="NEM","*",$B$125),'Storage Energy'!$C:$C,$H128)-SUMIFS('Storage Energy'!AC:AC,'Storage Energy'!$A:$A,Comparison_CDP2,'Storage Energy'!$B:$B,IF($B$125="NEM","*",$B$125),'Storage Energy'!$C:$C,$H128)</f>
        <v>75.102252622959995</v>
      </c>
      <c r="AI128" s="5">
        <f>SUMIFS('Storage Energy'!AD:AD,'Storage Energy'!$A:$A,Comparison_CDP1,'Storage Energy'!$B:$B,IF($B$125="NEM","*",$B$125),'Storage Energy'!$C:$C,$H128)-SUMIFS('Storage Energy'!AD:AD,'Storage Energy'!$A:$A,Comparison_CDP2,'Storage Energy'!$B:$B,IF($B$125="NEM","*",$B$125),'Storage Energy'!$C:$C,$H128)</f>
        <v>78.041407650039986</v>
      </c>
      <c r="AJ128" s="5">
        <f>SUMIFS('Storage Energy'!AE:AE,'Storage Energy'!$A:$A,Comparison_CDP1,'Storage Energy'!$B:$B,IF($B$125="NEM","*",$B$125),'Storage Energy'!$C:$C,$H128)-SUMIFS('Storage Energy'!AE:AE,'Storage Energy'!$A:$A,Comparison_CDP2,'Storage Energy'!$B:$B,IF($B$125="NEM","*",$B$125),'Storage Energy'!$C:$C,$H128)</f>
        <v>97.241404342160038</v>
      </c>
    </row>
    <row r="129" spans="1:36" ht="15" customHeight="1">
      <c r="H129" s="25" t="s">
        <v>154</v>
      </c>
      <c r="I129" s="5">
        <f>SUMIFS('Storage Energy'!D:D,'Storage Energy'!$A:$A,Comparison_CDP1,'Storage Energy'!$B:$B,IF($B$125="NEM","*",$B$125),'Storage Energy'!$C:$C,$H129)-SUMIFS('Storage Energy'!D:D,'Storage Energy'!$A:$A,Comparison_CDP2,'Storage Energy'!$B:$B,IF($B$125="NEM","*",$B$125),'Storage Energy'!$C:$C,$H129)</f>
        <v>2.4652000085723103E-7</v>
      </c>
      <c r="J129" s="5">
        <f>SUMIFS('Storage Energy'!E:E,'Storage Energy'!$A:$A,Comparison_CDP1,'Storage Energy'!$B:$B,IF($B$125="NEM","*",$B$125),'Storage Energy'!$C:$C,$H129)-SUMIFS('Storage Energy'!E:E,'Storage Energy'!$A:$A,Comparison_CDP2,'Storage Energy'!$B:$B,IF($B$125="NEM","*",$B$125),'Storage Energy'!$C:$C,$H129)</f>
        <v>2.2656000187026848E-7</v>
      </c>
      <c r="K129" s="5">
        <f>SUMIFS('Storage Energy'!F:F,'Storage Energy'!$A:$A,Comparison_CDP1,'Storage Energy'!$B:$B,IF($B$125="NEM","*",$B$125),'Storage Energy'!$C:$C,$H129)-SUMIFS('Storage Energy'!F:F,'Storage Energy'!$A:$A,Comparison_CDP2,'Storage Energy'!$B:$B,IF($B$125="NEM","*",$B$125),'Storage Energy'!$C:$C,$H129)</f>
        <v>-4.4296160000456553E-5</v>
      </c>
      <c r="L129" s="5">
        <f>SUMIFS('Storage Energy'!G:G,'Storage Energy'!$A:$A,Comparison_CDP1,'Storage Energy'!$B:$B,IF($B$125="NEM","*",$B$125),'Storage Energy'!$C:$C,$H129)-SUMIFS('Storage Energy'!G:G,'Storage Energy'!$A:$A,Comparison_CDP2,'Storage Energy'!$B:$B,IF($B$125="NEM","*",$B$125),'Storage Energy'!$C:$C,$H129)</f>
        <v>-4.4263720001325169E-5</v>
      </c>
      <c r="M129" s="5">
        <f>SUMIFS('Storage Energy'!H:H,'Storage Energy'!$A:$A,Comparison_CDP1,'Storage Energy'!$B:$B,IF($B$125="NEM","*",$B$125),'Storage Energy'!$C:$C,$H129)-SUMIFS('Storage Energy'!H:H,'Storage Energy'!$A:$A,Comparison_CDP2,'Storage Energy'!$B:$B,IF($B$125="NEM","*",$B$125),'Storage Energy'!$C:$C,$H129)</f>
        <v>-1.3358640000049604E-4</v>
      </c>
      <c r="N129" s="5">
        <f>SUMIFS('Storage Energy'!I:I,'Storage Energy'!$A:$A,Comparison_CDP1,'Storage Energy'!$B:$B,IF($B$125="NEM","*",$B$125),'Storage Energy'!$C:$C,$H129)-SUMIFS('Storage Energy'!I:I,'Storage Energy'!$A:$A,Comparison_CDP2,'Storage Energy'!$B:$B,IF($B$125="NEM","*",$B$125),'Storage Energy'!$C:$C,$H129)</f>
        <v>0.50316325200000023</v>
      </c>
      <c r="O129" s="5">
        <f>SUMIFS('Storage Energy'!J:J,'Storage Energy'!$A:$A,Comparison_CDP1,'Storage Energy'!$B:$B,IF($B$125="NEM","*",$B$125),'Storage Energy'!$C:$C,$H129)-SUMIFS('Storage Energy'!J:J,'Storage Energy'!$A:$A,Comparison_CDP2,'Storage Energy'!$B:$B,IF($B$125="NEM","*",$B$125),'Storage Energy'!$C:$C,$H129)</f>
        <v>-0.30546832540001034</v>
      </c>
      <c r="P129" s="5">
        <f>SUMIFS('Storage Energy'!K:K,'Storage Energy'!$A:$A,Comparison_CDP1,'Storage Energy'!$B:$B,IF($B$125="NEM","*",$B$125),'Storage Energy'!$C:$C,$H129)-SUMIFS('Storage Energy'!K:K,'Storage Energy'!$A:$A,Comparison_CDP2,'Storage Energy'!$B:$B,IF($B$125="NEM","*",$B$125),'Storage Energy'!$C:$C,$H129)</f>
        <v>-9.4560781769999949</v>
      </c>
      <c r="Q129" s="5">
        <f>SUMIFS('Storage Energy'!L:L,'Storage Energy'!$A:$A,Comparison_CDP1,'Storage Energy'!$B:$B,IF($B$125="NEM","*",$B$125),'Storage Energy'!$C:$C,$H129)-SUMIFS('Storage Energy'!L:L,'Storage Energy'!$A:$A,Comparison_CDP2,'Storage Energy'!$B:$B,IF($B$125="NEM","*",$B$125),'Storage Energy'!$C:$C,$H129)</f>
        <v>-9.4560782066800044</v>
      </c>
      <c r="R129" s="5">
        <f>SUMIFS('Storage Energy'!M:M,'Storage Energy'!$A:$A,Comparison_CDP1,'Storage Energy'!$B:$B,IF($B$125="NEM","*",$B$125),'Storage Energy'!$C:$C,$H129)-SUMIFS('Storage Energy'!M:M,'Storage Energy'!$A:$A,Comparison_CDP2,'Storage Energy'!$B:$B,IF($B$125="NEM","*",$B$125),'Storage Energy'!$C:$C,$H129)</f>
        <v>-10.010931798360001</v>
      </c>
      <c r="S129" s="5">
        <f>SUMIFS('Storage Energy'!N:N,'Storage Energy'!$A:$A,Comparison_CDP1,'Storage Energy'!$B:$B,IF($B$125="NEM","*",$B$125),'Storage Energy'!$C:$C,$H129)-SUMIFS('Storage Energy'!N:N,'Storage Energy'!$A:$A,Comparison_CDP2,'Storage Energy'!$B:$B,IF($B$125="NEM","*",$B$125),'Storage Energy'!$C:$C,$H129)</f>
        <v>-12.998033922520001</v>
      </c>
      <c r="T129" s="5">
        <f>SUMIFS('Storage Energy'!O:O,'Storage Energy'!$A:$A,Comparison_CDP1,'Storage Energy'!$B:$B,IF($B$125="NEM","*",$B$125),'Storage Energy'!$C:$C,$H129)-SUMIFS('Storage Energy'!O:O,'Storage Energy'!$A:$A,Comparison_CDP2,'Storage Energy'!$B:$B,IF($B$125="NEM","*",$B$125),'Storage Energy'!$C:$C,$H129)</f>
        <v>-14.673235170880005</v>
      </c>
      <c r="U129" s="5">
        <f>SUMIFS('Storage Energy'!P:P,'Storage Energy'!$A:$A,Comparison_CDP1,'Storage Energy'!$B:$B,IF($B$125="NEM","*",$B$125),'Storage Energy'!$C:$C,$H129)-SUMIFS('Storage Energy'!P:P,'Storage Energy'!$A:$A,Comparison_CDP2,'Storage Energy'!$B:$B,IF($B$125="NEM","*",$B$125),'Storage Energy'!$C:$C,$H129)</f>
        <v>-13.912454046920004</v>
      </c>
      <c r="V129" s="5">
        <f>SUMIFS('Storage Energy'!Q:Q,'Storage Energy'!$A:$A,Comparison_CDP1,'Storage Energy'!$B:$B,IF($B$125="NEM","*",$B$125),'Storage Energy'!$C:$C,$H129)-SUMIFS('Storage Energy'!Q:Q,'Storage Energy'!$A:$A,Comparison_CDP2,'Storage Energy'!$B:$B,IF($B$125="NEM","*",$B$125),'Storage Energy'!$C:$C,$H129)</f>
        <v>-14.693927605040003</v>
      </c>
      <c r="W129" s="5">
        <f>SUMIFS('Storage Energy'!R:R,'Storage Energy'!$A:$A,Comparison_CDP1,'Storage Energy'!$B:$B,IF($B$125="NEM","*",$B$125),'Storage Energy'!$C:$C,$H129)-SUMIFS('Storage Energy'!R:R,'Storage Energy'!$A:$A,Comparison_CDP2,'Storage Energy'!$B:$B,IF($B$125="NEM","*",$B$125),'Storage Energy'!$C:$C,$H129)</f>
        <v>-15.906039794480002</v>
      </c>
      <c r="X129" s="5">
        <f>SUMIFS('Storage Energy'!S:S,'Storage Energy'!$A:$A,Comparison_CDP1,'Storage Energy'!$B:$B,IF($B$125="NEM","*",$B$125),'Storage Energy'!$C:$C,$H129)-SUMIFS('Storage Energy'!S:S,'Storage Energy'!$A:$A,Comparison_CDP2,'Storage Energy'!$B:$B,IF($B$125="NEM","*",$B$125),'Storage Energy'!$C:$C,$H129)</f>
        <v>-15.90603993932001</v>
      </c>
      <c r="Y129" s="5">
        <f>SUMIFS('Storage Energy'!T:T,'Storage Energy'!$A:$A,Comparison_CDP1,'Storage Energy'!$B:$B,IF($B$125="NEM","*",$B$125),'Storage Energy'!$C:$C,$H129)-SUMIFS('Storage Energy'!T:T,'Storage Energy'!$A:$A,Comparison_CDP2,'Storage Energy'!$B:$B,IF($B$125="NEM","*",$B$125),'Storage Energy'!$C:$C,$H129)</f>
        <v>-15.87967345588001</v>
      </c>
      <c r="Z129" s="5">
        <f>SUMIFS('Storage Energy'!U:U,'Storage Energy'!$A:$A,Comparison_CDP1,'Storage Energy'!$B:$B,IF($B$125="NEM","*",$B$125),'Storage Energy'!$C:$C,$H129)-SUMIFS('Storage Energy'!U:U,'Storage Energy'!$A:$A,Comparison_CDP2,'Storage Energy'!$B:$B,IF($B$125="NEM","*",$B$125),'Storage Energy'!$C:$C,$H129)</f>
        <v>-15.879672106640001</v>
      </c>
      <c r="AA129" s="5">
        <f>SUMIFS('Storage Energy'!V:V,'Storage Energy'!$A:$A,Comparison_CDP1,'Storage Energy'!$B:$B,IF($B$125="NEM","*",$B$125),'Storage Energy'!$C:$C,$H129)-SUMIFS('Storage Energy'!V:V,'Storage Energy'!$A:$A,Comparison_CDP2,'Storage Energy'!$B:$B,IF($B$125="NEM","*",$B$125),'Storage Energy'!$C:$C,$H129)</f>
        <v>-15.879672106839998</v>
      </c>
      <c r="AB129" s="5">
        <f>SUMIFS('Storage Energy'!W:W,'Storage Energy'!$A:$A,Comparison_CDP1,'Storage Energy'!$B:$B,IF($B$125="NEM","*",$B$125),'Storage Energy'!$C:$C,$H129)-SUMIFS('Storage Energy'!W:W,'Storage Energy'!$A:$A,Comparison_CDP2,'Storage Energy'!$B:$B,IF($B$125="NEM","*",$B$125),'Storage Energy'!$C:$C,$H129)</f>
        <v>-15.879672106879994</v>
      </c>
      <c r="AC129" s="5">
        <f>SUMIFS('Storage Energy'!X:X,'Storage Energy'!$A:$A,Comparison_CDP1,'Storage Energy'!$B:$B,IF($B$125="NEM","*",$B$125),'Storage Energy'!$C:$C,$H129)-SUMIFS('Storage Energy'!X:X,'Storage Energy'!$A:$A,Comparison_CDP2,'Storage Energy'!$B:$B,IF($B$125="NEM","*",$B$125),'Storage Energy'!$C:$C,$H129)</f>
        <v>-15.879672308160004</v>
      </c>
      <c r="AD129" s="5">
        <f>SUMIFS('Storage Energy'!Y:Y,'Storage Energy'!$A:$A,Comparison_CDP1,'Storage Energy'!$B:$B,IF($B$125="NEM","*",$B$125),'Storage Energy'!$C:$C,$H129)-SUMIFS('Storage Energy'!Y:Y,'Storage Energy'!$A:$A,Comparison_CDP2,'Storage Energy'!$B:$B,IF($B$125="NEM","*",$B$125),'Storage Energy'!$C:$C,$H129)</f>
        <v>-15.87967055075999</v>
      </c>
      <c r="AE129" s="5">
        <f>SUMIFS('Storage Energy'!Z:Z,'Storage Energy'!$A:$A,Comparison_CDP1,'Storage Energy'!$B:$B,IF($B$125="NEM","*",$B$125),'Storage Energy'!$C:$C,$H129)-SUMIFS('Storage Energy'!Z:Z,'Storage Energy'!$A:$A,Comparison_CDP2,'Storage Energy'!$B:$B,IF($B$125="NEM","*",$B$125),'Storage Energy'!$C:$C,$H129)</f>
        <v>-15.879626499520008</v>
      </c>
      <c r="AF129" s="5">
        <f>SUMIFS('Storage Energy'!AA:AA,'Storage Energy'!$A:$A,Comparison_CDP1,'Storage Energy'!$B:$B,IF($B$125="NEM","*",$B$125),'Storage Energy'!$C:$C,$H129)-SUMIFS('Storage Energy'!AA:AA,'Storage Energy'!$A:$A,Comparison_CDP2,'Storage Energy'!$B:$B,IF($B$125="NEM","*",$B$125),'Storage Energy'!$C:$C,$H129)</f>
        <v>-15.172188248800005</v>
      </c>
      <c r="AG129" s="5">
        <f>SUMIFS('Storage Energy'!AB:AB,'Storage Energy'!$A:$A,Comparison_CDP1,'Storage Energy'!$B:$B,IF($B$125="NEM","*",$B$125),'Storage Energy'!$C:$C,$H129)-SUMIFS('Storage Energy'!AB:AB,'Storage Energy'!$A:$A,Comparison_CDP2,'Storage Energy'!$B:$B,IF($B$125="NEM","*",$B$125),'Storage Energy'!$C:$C,$H129)</f>
        <v>-11.556150620240004</v>
      </c>
      <c r="AH129" s="5">
        <f>SUMIFS('Storage Energy'!AC:AC,'Storage Energy'!$A:$A,Comparison_CDP1,'Storage Energy'!$B:$B,IF($B$125="NEM","*",$B$125),'Storage Energy'!$C:$C,$H129)-SUMIFS('Storage Energy'!AC:AC,'Storage Energy'!$A:$A,Comparison_CDP2,'Storage Energy'!$B:$B,IF($B$125="NEM","*",$B$125),'Storage Energy'!$C:$C,$H129)</f>
        <v>-0.5394163860000134</v>
      </c>
      <c r="AI129" s="5">
        <f>SUMIFS('Storage Energy'!AD:AD,'Storage Energy'!$A:$A,Comparison_CDP1,'Storage Energy'!$B:$B,IF($B$125="NEM","*",$B$125),'Storage Energy'!$C:$C,$H129)-SUMIFS('Storage Energy'!AD:AD,'Storage Energy'!$A:$A,Comparison_CDP2,'Storage Energy'!$B:$B,IF($B$125="NEM","*",$B$125),'Storage Energy'!$C:$C,$H129)</f>
        <v>22.167732322040003</v>
      </c>
      <c r="AJ129" s="5">
        <f>SUMIFS('Storage Energy'!AE:AE,'Storage Energy'!$A:$A,Comparison_CDP1,'Storage Energy'!$B:$B,IF($B$125="NEM","*",$B$125),'Storage Energy'!$C:$C,$H129)-SUMIFS('Storage Energy'!AE:AE,'Storage Energy'!$A:$A,Comparison_CDP2,'Storage Energy'!$B:$B,IF($B$125="NEM","*",$B$125),'Storage Energy'!$C:$C,$H129)</f>
        <v>30.735095938120004</v>
      </c>
    </row>
    <row r="130" spans="1:36" ht="15" customHeight="1">
      <c r="H130" s="25" t="s">
        <v>155</v>
      </c>
      <c r="I130" s="5">
        <f>SUMIFS('Storage Energy'!D:D,'Storage Energy'!$A:$A,Comparison_CDP1,'Storage Energy'!$B:$B,IF($B$125="NEM","*",$B$125),'Storage Energy'!$C:$C,$H130)-SUMIFS('Storage Energy'!D:D,'Storage Energy'!$A:$A,Comparison_CDP2,'Storage Energy'!$B:$B,IF($B$125="NEM","*",$B$125),'Storage Energy'!$C:$C,$H130)</f>
        <v>6.28000007552032E-9</v>
      </c>
      <c r="J130" s="5">
        <f>SUMIFS('Storage Energy'!E:E,'Storage Energy'!$A:$A,Comparison_CDP1,'Storage Energy'!$B:$B,IF($B$125="NEM","*",$B$125),'Storage Energy'!$C:$C,$H130)-SUMIFS('Storage Energy'!E:E,'Storage Energy'!$A:$A,Comparison_CDP2,'Storage Energy'!$B:$B,IF($B$125="NEM","*",$B$125),'Storage Energy'!$C:$C,$H130)</f>
        <v>7.2200000422739663E-9</v>
      </c>
      <c r="K130" s="5">
        <f>SUMIFS('Storage Energy'!F:F,'Storage Energy'!$A:$A,Comparison_CDP1,'Storage Energy'!$B:$B,IF($B$125="NEM","*",$B$125),'Storage Energy'!$C:$C,$H130)-SUMIFS('Storage Energy'!F:F,'Storage Energy'!$A:$A,Comparison_CDP2,'Storage Energy'!$B:$B,IF($B$125="NEM","*",$B$125),'Storage Energy'!$C:$C,$H130)</f>
        <v>7.8799999858603087E-9</v>
      </c>
      <c r="L130" s="5">
        <f>SUMIFS('Storage Energy'!G:G,'Storage Energy'!$A:$A,Comparison_CDP1,'Storage Energy'!$B:$B,IF($B$125="NEM","*",$B$125),'Storage Energy'!$C:$C,$H130)-SUMIFS('Storage Energy'!G:G,'Storage Energy'!$A:$A,Comparison_CDP2,'Storage Energy'!$B:$B,IF($B$125="NEM","*",$B$125),'Storage Energy'!$C:$C,$H130)</f>
        <v>9.3799999989485627E-9</v>
      </c>
      <c r="M130" s="5">
        <f>SUMIFS('Storage Energy'!H:H,'Storage Energy'!$A:$A,Comparison_CDP1,'Storage Energy'!$B:$B,IF($B$125="NEM","*",$B$125),'Storage Energy'!$C:$C,$H130)-SUMIFS('Storage Energy'!H:H,'Storage Energy'!$A:$A,Comparison_CDP2,'Storage Energy'!$B:$B,IF($B$125="NEM","*",$B$125),'Storage Energy'!$C:$C,$H130)</f>
        <v>1.0039999942534905E-8</v>
      </c>
      <c r="N130" s="5">
        <f>SUMIFS('Storage Energy'!I:I,'Storage Energy'!$A:$A,Comparison_CDP1,'Storage Energy'!$B:$B,IF($B$125="NEM","*",$B$125),'Storage Energy'!$C:$C,$H130)-SUMIFS('Storage Energy'!I:I,'Storage Energy'!$A:$A,Comparison_CDP2,'Storage Energy'!$B:$B,IF($B$125="NEM","*",$B$125),'Storage Energy'!$C:$C,$H130)</f>
        <v>4.401999997849515E-8</v>
      </c>
      <c r="O130" s="5">
        <f>SUMIFS('Storage Energy'!J:J,'Storage Energy'!$A:$A,Comparison_CDP1,'Storage Energy'!$B:$B,IF($B$125="NEM","*",$B$125),'Storage Energy'!$C:$C,$H130)-SUMIFS('Storage Energy'!J:J,'Storage Energy'!$A:$A,Comparison_CDP2,'Storage Energy'!$B:$B,IF($B$125="NEM","*",$B$125),'Storage Energy'!$C:$C,$H130)</f>
        <v>4.401999997849515E-8</v>
      </c>
      <c r="P130" s="5">
        <f>SUMIFS('Storage Energy'!K:K,'Storage Energy'!$A:$A,Comparison_CDP1,'Storage Energy'!$B:$B,IF($B$125="NEM","*",$B$125),'Storage Energy'!$C:$C,$H130)-SUMIFS('Storage Energy'!K:K,'Storage Energy'!$A:$A,Comparison_CDP2,'Storage Energy'!$B:$B,IF($B$125="NEM","*",$B$125),'Storage Energy'!$C:$C,$H130)</f>
        <v>-1.0240000070105282E-8</v>
      </c>
      <c r="Q130" s="5">
        <f>SUMIFS('Storage Energy'!L:L,'Storage Energy'!$A:$A,Comparison_CDP1,'Storage Energy'!$B:$B,IF($B$125="NEM","*",$B$125),'Storage Energy'!$C:$C,$H130)-SUMIFS('Storage Energy'!L:L,'Storage Energy'!$A:$A,Comparison_CDP2,'Storage Energy'!$B:$B,IF($B$125="NEM","*",$B$125),'Storage Energy'!$C:$C,$H130)</f>
        <v>-1.0260000071760089E-8</v>
      </c>
      <c r="R130" s="5">
        <f>SUMIFS('Storage Energy'!M:M,'Storage Energy'!$A:$A,Comparison_CDP1,'Storage Energy'!$B:$B,IF($B$125="NEM","*",$B$125),'Storage Energy'!$C:$C,$H130)-SUMIFS('Storage Energy'!M:M,'Storage Energy'!$A:$A,Comparison_CDP2,'Storage Energy'!$B:$B,IF($B$125="NEM","*",$B$125),'Storage Energy'!$C:$C,$H130)</f>
        <v>-1.8739999996242318E-8</v>
      </c>
      <c r="S130" s="5">
        <f>SUMIFS('Storage Energy'!N:N,'Storage Energy'!$A:$A,Comparison_CDP1,'Storage Energy'!$B:$B,IF($B$125="NEM","*",$B$125),'Storage Energy'!$C:$C,$H130)-SUMIFS('Storage Energy'!N:N,'Storage Energy'!$A:$A,Comparison_CDP2,'Storage Energy'!$B:$B,IF($B$125="NEM","*",$B$125),'Storage Energy'!$C:$C,$H130)</f>
        <v>-1.7140000085902329E-8</v>
      </c>
      <c r="T130" s="5">
        <f>SUMIFS('Storage Energy'!O:O,'Storage Energy'!$A:$A,Comparison_CDP1,'Storage Energy'!$B:$B,IF($B$125="NEM","*",$B$125),'Storage Energy'!$C:$C,$H130)-SUMIFS('Storage Energy'!O:O,'Storage Energy'!$A:$A,Comparison_CDP2,'Storage Energy'!$B:$B,IF($B$125="NEM","*",$B$125),'Storage Energy'!$C:$C,$H130)</f>
        <v>-1.9560000064089422E-8</v>
      </c>
      <c r="U130" s="5">
        <f>SUMIFS('Storage Energy'!P:P,'Storage Energy'!$A:$A,Comparison_CDP1,'Storage Energy'!$B:$B,IF($B$125="NEM","*",$B$125),'Storage Energy'!$C:$C,$H130)-SUMIFS('Storage Energy'!P:P,'Storage Energy'!$A:$A,Comparison_CDP2,'Storage Energy'!$B:$B,IF($B$125="NEM","*",$B$125),'Storage Energy'!$C:$C,$H130)</f>
        <v>-1.4679999882361017E-8</v>
      </c>
      <c r="V130" s="5">
        <f>SUMIFS('Storage Energy'!Q:Q,'Storage Energy'!$A:$A,Comparison_CDP1,'Storage Energy'!$B:$B,IF($B$125="NEM","*",$B$125),'Storage Energy'!$C:$C,$H130)-SUMIFS('Storage Energy'!Q:Q,'Storage Energy'!$A:$A,Comparison_CDP2,'Storage Energy'!$B:$B,IF($B$125="NEM","*",$B$125),'Storage Energy'!$C:$C,$H130)</f>
        <v>-2.5779999912600715E-8</v>
      </c>
      <c r="W130" s="5">
        <f>SUMIFS('Storage Energy'!R:R,'Storage Energy'!$A:$A,Comparison_CDP1,'Storage Energy'!$B:$B,IF($B$125="NEM","*",$B$125),'Storage Energy'!$C:$C,$H130)-SUMIFS('Storage Energy'!R:R,'Storage Energy'!$A:$A,Comparison_CDP2,'Storage Energy'!$B:$B,IF($B$125="NEM","*",$B$125),'Storage Energy'!$C:$C,$H130)</f>
        <v>-1.3660000020010443E-8</v>
      </c>
      <c r="X130" s="5">
        <f>SUMIFS('Storage Energy'!S:S,'Storage Energy'!$A:$A,Comparison_CDP1,'Storage Energy'!$B:$B,IF($B$125="NEM","*",$B$125),'Storage Energy'!$C:$C,$H130)-SUMIFS('Storage Energy'!S:S,'Storage Energy'!$A:$A,Comparison_CDP2,'Storage Energy'!$B:$B,IF($B$125="NEM","*",$B$125),'Storage Energy'!$C:$C,$H130)</f>
        <v>-5.1720000060484494E-8</v>
      </c>
      <c r="Y130" s="5">
        <f>SUMIFS('Storage Energy'!T:T,'Storage Energy'!$A:$A,Comparison_CDP1,'Storage Energy'!$B:$B,IF($B$125="NEM","*",$B$125),'Storage Energy'!$C:$C,$H130)-SUMIFS('Storage Energy'!T:T,'Storage Energy'!$A:$A,Comparison_CDP2,'Storage Energy'!$B:$B,IF($B$125="NEM","*",$B$125),'Storage Energy'!$C:$C,$H130)</f>
        <v>-6.8940000153006054E-8</v>
      </c>
      <c r="Z130" s="5">
        <f>SUMIFS('Storage Energy'!U:U,'Storage Energy'!$A:$A,Comparison_CDP1,'Storage Energy'!$B:$B,IF($B$125="NEM","*",$B$125),'Storage Energy'!$C:$C,$H130)-SUMIFS('Storage Energy'!U:U,'Storage Energy'!$A:$A,Comparison_CDP2,'Storage Energy'!$B:$B,IF($B$125="NEM","*",$B$125),'Storage Energy'!$C:$C,$H130)</f>
        <v>-5.0080000146834891E-8</v>
      </c>
      <c r="AA130" s="5">
        <f>SUMIFS('Storage Energy'!V:V,'Storage Energy'!$A:$A,Comparison_CDP1,'Storage Energy'!$B:$B,IF($B$125="NEM","*",$B$125),'Storage Energy'!$C:$C,$H130)-SUMIFS('Storage Energy'!V:V,'Storage Energy'!$A:$A,Comparison_CDP2,'Storage Energy'!$B:$B,IF($B$125="NEM","*",$B$125),'Storage Energy'!$C:$C,$H130)</f>
        <v>-5.0080000146834891E-8</v>
      </c>
      <c r="AB130" s="5">
        <f>SUMIFS('Storage Energy'!W:W,'Storage Energy'!$A:$A,Comparison_CDP1,'Storage Energy'!$B:$B,IF($B$125="NEM","*",$B$125),'Storage Energy'!$C:$C,$H130)-SUMIFS('Storage Energy'!W:W,'Storage Energy'!$A:$A,Comparison_CDP2,'Storage Energy'!$B:$B,IF($B$125="NEM","*",$B$125),'Storage Energy'!$C:$C,$H130)</f>
        <v>-5.0080000146834891E-8</v>
      </c>
      <c r="AC130" s="5">
        <f>SUMIFS('Storage Energy'!X:X,'Storage Energy'!$A:$A,Comparison_CDP1,'Storage Energy'!$B:$B,IF($B$125="NEM","*",$B$125),'Storage Energy'!$C:$C,$H130)-SUMIFS('Storage Energy'!X:X,'Storage Energy'!$A:$A,Comparison_CDP2,'Storage Energy'!$B:$B,IF($B$125="NEM","*",$B$125),'Storage Energy'!$C:$C,$H130)</f>
        <v>-5.6380000001965414E-8</v>
      </c>
      <c r="AD130" s="5">
        <f>SUMIFS('Storage Energy'!Y:Y,'Storage Energy'!$A:$A,Comparison_CDP1,'Storage Energy'!$B:$B,IF($B$125="NEM","*",$B$125),'Storage Energy'!$C:$C,$H130)-SUMIFS('Storage Energy'!Y:Y,'Storage Energy'!$A:$A,Comparison_CDP2,'Storage Energy'!$B:$B,IF($B$125="NEM","*",$B$125),'Storage Energy'!$C:$C,$H130)</f>
        <v>5.1999999861607193E-8</v>
      </c>
      <c r="AE130" s="5">
        <f>SUMIFS('Storage Energy'!Z:Z,'Storage Energy'!$A:$A,Comparison_CDP1,'Storage Energy'!$B:$B,IF($B$125="NEM","*",$B$125),'Storage Energy'!$C:$C,$H130)-SUMIFS('Storage Energy'!Z:Z,'Storage Energy'!$A:$A,Comparison_CDP2,'Storage Energy'!$B:$B,IF($B$125="NEM","*",$B$125),'Storage Energy'!$C:$C,$H130)</f>
        <v>5.5820000177675411E-8</v>
      </c>
      <c r="AF130" s="5">
        <f>SUMIFS('Storage Energy'!AA:AA,'Storage Energy'!$A:$A,Comparison_CDP1,'Storage Energy'!$B:$B,IF($B$125="NEM","*",$B$125),'Storage Energy'!$C:$C,$H130)-SUMIFS('Storage Energy'!AA:AA,'Storage Energy'!$A:$A,Comparison_CDP2,'Storage Energy'!$B:$B,IF($B$125="NEM","*",$B$125),'Storage Energy'!$C:$C,$H130)</f>
        <v>1.6972000005388566E-7</v>
      </c>
      <c r="AG130" s="5">
        <f>SUMIFS('Storage Energy'!AB:AB,'Storage Energy'!$A:$A,Comparison_CDP1,'Storage Energy'!$B:$B,IF($B$125="NEM","*",$B$125),'Storage Energy'!$C:$C,$H130)-SUMIFS('Storage Energy'!AB:AB,'Storage Energy'!$A:$A,Comparison_CDP2,'Storage Energy'!$B:$B,IF($B$125="NEM","*",$B$125),'Storage Energy'!$C:$C,$H130)</f>
        <v>2.288800000638247E-7</v>
      </c>
      <c r="AH130" s="5">
        <f>SUMIFS('Storage Energy'!AC:AC,'Storage Energy'!$A:$A,Comparison_CDP1,'Storage Energy'!$B:$B,IF($B$125="NEM","*",$B$125),'Storage Energy'!$C:$C,$H130)-SUMIFS('Storage Energy'!AC:AC,'Storage Energy'!$A:$A,Comparison_CDP2,'Storage Energy'!$B:$B,IF($B$125="NEM","*",$B$125),'Storage Energy'!$C:$C,$H130)</f>
        <v>2.8022000009286785E-7</v>
      </c>
      <c r="AI130" s="5">
        <f>SUMIFS('Storage Energy'!AD:AD,'Storage Energy'!$A:$A,Comparison_CDP1,'Storage Energy'!$B:$B,IF($B$125="NEM","*",$B$125),'Storage Energy'!$C:$C,$H130)-SUMIFS('Storage Energy'!AD:AD,'Storage Energy'!$A:$A,Comparison_CDP2,'Storage Energy'!$B:$B,IF($B$125="NEM","*",$B$125),'Storage Energy'!$C:$C,$H130)</f>
        <v>2.9350000008143695E-7</v>
      </c>
      <c r="AJ130" s="5">
        <f>SUMIFS('Storage Energy'!AE:AE,'Storage Energy'!$A:$A,Comparison_CDP1,'Storage Energy'!$B:$B,IF($B$125="NEM","*",$B$125),'Storage Energy'!$C:$C,$H130)-SUMIFS('Storage Energy'!AE:AE,'Storage Energy'!$A:$A,Comparison_CDP2,'Storage Energy'!$B:$B,IF($B$125="NEM","*",$B$125),'Storage Energy'!$C:$C,$H130)</f>
        <v>3.5818000010401363E-7</v>
      </c>
    </row>
    <row r="131" spans="1:36" ht="15" customHeight="1">
      <c r="H131" s="25" t="s">
        <v>138</v>
      </c>
      <c r="I131" s="5">
        <f>SUMIFS('Storage Energy'!D:D,'Storage Energy'!$A:$A,Comparison_CDP1,'Storage Energy'!$B:$B,IF($B$125="NEM","*",$B$125),'Storage Energy'!$C:$C,$H131)-SUMIFS('Storage Energy'!D:D,'Storage Energy'!$A:$A,Comparison_CDP2,'Storage Energy'!$B:$B,IF($B$125="NEM","*",$B$125),'Storage Energy'!$C:$C,$H131)</f>
        <v>0</v>
      </c>
      <c r="J131" s="5">
        <f>SUMIFS('Storage Energy'!E:E,'Storage Energy'!$A:$A,Comparison_CDP1,'Storage Energy'!$B:$B,IF($B$125="NEM","*",$B$125),'Storage Energy'!$C:$C,$H131)-SUMIFS('Storage Energy'!E:E,'Storage Energy'!$A:$A,Comparison_CDP2,'Storage Energy'!$B:$B,IF($B$125="NEM","*",$B$125),'Storage Energy'!$C:$C,$H131)</f>
        <v>0</v>
      </c>
      <c r="K131" s="5">
        <f>SUMIFS('Storage Energy'!F:F,'Storage Energy'!$A:$A,Comparison_CDP1,'Storage Energy'!$B:$B,IF($B$125="NEM","*",$B$125),'Storage Energy'!$C:$C,$H131)-SUMIFS('Storage Energy'!F:F,'Storage Energy'!$A:$A,Comparison_CDP2,'Storage Energy'!$B:$B,IF($B$125="NEM","*",$B$125),'Storage Energy'!$C:$C,$H131)</f>
        <v>0</v>
      </c>
      <c r="L131" s="5">
        <f>SUMIFS('Storage Energy'!G:G,'Storage Energy'!$A:$A,Comparison_CDP1,'Storage Energy'!$B:$B,IF($B$125="NEM","*",$B$125),'Storage Energy'!$C:$C,$H131)-SUMIFS('Storage Energy'!G:G,'Storage Energy'!$A:$A,Comparison_CDP2,'Storage Energy'!$B:$B,IF($B$125="NEM","*",$B$125),'Storage Energy'!$C:$C,$H131)</f>
        <v>0</v>
      </c>
      <c r="M131" s="5">
        <f>SUMIFS('Storage Energy'!H:H,'Storage Energy'!$A:$A,Comparison_CDP1,'Storage Energy'!$B:$B,IF($B$125="NEM","*",$B$125),'Storage Energy'!$C:$C,$H131)-SUMIFS('Storage Energy'!H:H,'Storage Energy'!$A:$A,Comparison_CDP2,'Storage Energy'!$B:$B,IF($B$125="NEM","*",$B$125),'Storage Energy'!$C:$C,$H131)</f>
        <v>0</v>
      </c>
      <c r="N131" s="5">
        <f>SUMIFS('Storage Energy'!I:I,'Storage Energy'!$A:$A,Comparison_CDP1,'Storage Energy'!$B:$B,IF($B$125="NEM","*",$B$125),'Storage Energy'!$C:$C,$H131)-SUMIFS('Storage Energy'!I:I,'Storage Energy'!$A:$A,Comparison_CDP2,'Storage Energy'!$B:$B,IF($B$125="NEM","*",$B$125),'Storage Energy'!$C:$C,$H131)</f>
        <v>0</v>
      </c>
      <c r="O131" s="5">
        <f>SUMIFS('Storage Energy'!J:J,'Storage Energy'!$A:$A,Comparison_CDP1,'Storage Energy'!$B:$B,IF($B$125="NEM","*",$B$125),'Storage Energy'!$C:$C,$H131)-SUMIFS('Storage Energy'!J:J,'Storage Energy'!$A:$A,Comparison_CDP2,'Storage Energy'!$B:$B,IF($B$125="NEM","*",$B$125),'Storage Energy'!$C:$C,$H131)</f>
        <v>0</v>
      </c>
      <c r="P131" s="5">
        <f>SUMIFS('Storage Energy'!K:K,'Storage Energy'!$A:$A,Comparison_CDP1,'Storage Energy'!$B:$B,IF($B$125="NEM","*",$B$125),'Storage Energy'!$C:$C,$H131)-SUMIFS('Storage Energy'!K:K,'Storage Energy'!$A:$A,Comparison_CDP2,'Storage Energy'!$B:$B,IF($B$125="NEM","*",$B$125),'Storage Energy'!$C:$C,$H131)</f>
        <v>0</v>
      </c>
      <c r="Q131" s="5">
        <f>SUMIFS('Storage Energy'!L:L,'Storage Energy'!$A:$A,Comparison_CDP1,'Storage Energy'!$B:$B,IF($B$125="NEM","*",$B$125),'Storage Energy'!$C:$C,$H131)-SUMIFS('Storage Energy'!L:L,'Storage Energy'!$A:$A,Comparison_CDP2,'Storage Energy'!$B:$B,IF($B$125="NEM","*",$B$125),'Storage Energy'!$C:$C,$H131)</f>
        <v>0</v>
      </c>
      <c r="R131" s="5">
        <f>SUMIFS('Storage Energy'!M:M,'Storage Energy'!$A:$A,Comparison_CDP1,'Storage Energy'!$B:$B,IF($B$125="NEM","*",$B$125),'Storage Energy'!$C:$C,$H131)-SUMIFS('Storage Energy'!M:M,'Storage Energy'!$A:$A,Comparison_CDP2,'Storage Energy'!$B:$B,IF($B$125="NEM","*",$B$125),'Storage Energy'!$C:$C,$H131)</f>
        <v>0</v>
      </c>
      <c r="S131" s="5">
        <f>SUMIFS('Storage Energy'!N:N,'Storage Energy'!$A:$A,Comparison_CDP1,'Storage Energy'!$B:$B,IF($B$125="NEM","*",$B$125),'Storage Energy'!$C:$C,$H131)-SUMIFS('Storage Energy'!N:N,'Storage Energy'!$A:$A,Comparison_CDP2,'Storage Energy'!$B:$B,IF($B$125="NEM","*",$B$125),'Storage Energy'!$C:$C,$H131)</f>
        <v>0</v>
      </c>
      <c r="T131" s="5">
        <f>SUMIFS('Storage Energy'!O:O,'Storage Energy'!$A:$A,Comparison_CDP1,'Storage Energy'!$B:$B,IF($B$125="NEM","*",$B$125),'Storage Energy'!$C:$C,$H131)-SUMIFS('Storage Energy'!O:O,'Storage Energy'!$A:$A,Comparison_CDP2,'Storage Energy'!$B:$B,IF($B$125="NEM","*",$B$125),'Storage Energy'!$C:$C,$H131)</f>
        <v>0</v>
      </c>
      <c r="U131" s="5">
        <f>SUMIFS('Storage Energy'!P:P,'Storage Energy'!$A:$A,Comparison_CDP1,'Storage Energy'!$B:$B,IF($B$125="NEM","*",$B$125),'Storage Energy'!$C:$C,$H131)-SUMIFS('Storage Energy'!P:P,'Storage Energy'!$A:$A,Comparison_CDP2,'Storage Energy'!$B:$B,IF($B$125="NEM","*",$B$125),'Storage Energy'!$C:$C,$H131)</f>
        <v>0</v>
      </c>
      <c r="V131" s="5">
        <f>SUMIFS('Storage Energy'!Q:Q,'Storage Energy'!$A:$A,Comparison_CDP1,'Storage Energy'!$B:$B,IF($B$125="NEM","*",$B$125),'Storage Energy'!$C:$C,$H131)-SUMIFS('Storage Energy'!Q:Q,'Storage Energy'!$A:$A,Comparison_CDP2,'Storage Energy'!$B:$B,IF($B$125="NEM","*",$B$125),'Storage Energy'!$C:$C,$H131)</f>
        <v>0</v>
      </c>
      <c r="W131" s="5">
        <f>SUMIFS('Storage Energy'!R:R,'Storage Energy'!$A:$A,Comparison_CDP1,'Storage Energy'!$B:$B,IF($B$125="NEM","*",$B$125),'Storage Energy'!$C:$C,$H131)-SUMIFS('Storage Energy'!R:R,'Storage Energy'!$A:$A,Comparison_CDP2,'Storage Energy'!$B:$B,IF($B$125="NEM","*",$B$125),'Storage Energy'!$C:$C,$H131)</f>
        <v>0</v>
      </c>
      <c r="X131" s="5">
        <f>SUMIFS('Storage Energy'!S:S,'Storage Energy'!$A:$A,Comparison_CDP1,'Storage Energy'!$B:$B,IF($B$125="NEM","*",$B$125),'Storage Energy'!$C:$C,$H131)-SUMIFS('Storage Energy'!S:S,'Storage Energy'!$A:$A,Comparison_CDP2,'Storage Energy'!$B:$B,IF($B$125="NEM","*",$B$125),'Storage Energy'!$C:$C,$H131)</f>
        <v>0</v>
      </c>
      <c r="Y131" s="5">
        <f>SUMIFS('Storage Energy'!T:T,'Storage Energy'!$A:$A,Comparison_CDP1,'Storage Energy'!$B:$B,IF($B$125="NEM","*",$B$125),'Storage Energy'!$C:$C,$H131)-SUMIFS('Storage Energy'!T:T,'Storage Energy'!$A:$A,Comparison_CDP2,'Storage Energy'!$B:$B,IF($B$125="NEM","*",$B$125),'Storage Energy'!$C:$C,$H131)</f>
        <v>0</v>
      </c>
      <c r="Z131" s="5">
        <f>SUMIFS('Storage Energy'!U:U,'Storage Energy'!$A:$A,Comparison_CDP1,'Storage Energy'!$B:$B,IF($B$125="NEM","*",$B$125),'Storage Energy'!$C:$C,$H131)-SUMIFS('Storage Energy'!U:U,'Storage Energy'!$A:$A,Comparison_CDP2,'Storage Energy'!$B:$B,IF($B$125="NEM","*",$B$125),'Storage Energy'!$C:$C,$H131)</f>
        <v>0</v>
      </c>
      <c r="AA131" s="5">
        <f>SUMIFS('Storage Energy'!V:V,'Storage Energy'!$A:$A,Comparison_CDP1,'Storage Energy'!$B:$B,IF($B$125="NEM","*",$B$125),'Storage Energy'!$C:$C,$H131)-SUMIFS('Storage Energy'!V:V,'Storage Energy'!$A:$A,Comparison_CDP2,'Storage Energy'!$B:$B,IF($B$125="NEM","*",$B$125),'Storage Energy'!$C:$C,$H131)</f>
        <v>0</v>
      </c>
      <c r="AB131" s="5">
        <f>SUMIFS('Storage Energy'!W:W,'Storage Energy'!$A:$A,Comparison_CDP1,'Storage Energy'!$B:$B,IF($B$125="NEM","*",$B$125),'Storage Energy'!$C:$C,$H131)-SUMIFS('Storage Energy'!W:W,'Storage Energy'!$A:$A,Comparison_CDP2,'Storage Energy'!$B:$B,IF($B$125="NEM","*",$B$125),'Storage Energy'!$C:$C,$H131)</f>
        <v>0</v>
      </c>
      <c r="AC131" s="5">
        <f>SUMIFS('Storage Energy'!X:X,'Storage Energy'!$A:$A,Comparison_CDP1,'Storage Energy'!$B:$B,IF($B$125="NEM","*",$B$125),'Storage Energy'!$C:$C,$H131)-SUMIFS('Storage Energy'!X:X,'Storage Energy'!$A:$A,Comparison_CDP2,'Storage Energy'!$B:$B,IF($B$125="NEM","*",$B$125),'Storage Energy'!$C:$C,$H131)</f>
        <v>0</v>
      </c>
      <c r="AD131" s="5">
        <f>SUMIFS('Storage Energy'!Y:Y,'Storage Energy'!$A:$A,Comparison_CDP1,'Storage Energy'!$B:$B,IF($B$125="NEM","*",$B$125),'Storage Energy'!$C:$C,$H131)-SUMIFS('Storage Energy'!Y:Y,'Storage Energy'!$A:$A,Comparison_CDP2,'Storage Energy'!$B:$B,IF($B$125="NEM","*",$B$125),'Storage Energy'!$C:$C,$H131)</f>
        <v>0</v>
      </c>
      <c r="AE131" s="5">
        <f>SUMIFS('Storage Energy'!Z:Z,'Storage Energy'!$A:$A,Comparison_CDP1,'Storage Energy'!$B:$B,IF($B$125="NEM","*",$B$125),'Storage Energy'!$C:$C,$H131)-SUMIFS('Storage Energy'!Z:Z,'Storage Energy'!$A:$A,Comparison_CDP2,'Storage Energy'!$B:$B,IF($B$125="NEM","*",$B$125),'Storage Energy'!$C:$C,$H131)</f>
        <v>0</v>
      </c>
      <c r="AF131" s="5">
        <f>SUMIFS('Storage Energy'!AA:AA,'Storage Energy'!$A:$A,Comparison_CDP1,'Storage Energy'!$B:$B,IF($B$125="NEM","*",$B$125),'Storage Energy'!$C:$C,$H131)-SUMIFS('Storage Energy'!AA:AA,'Storage Energy'!$A:$A,Comparison_CDP2,'Storage Energy'!$B:$B,IF($B$125="NEM","*",$B$125),'Storage Energy'!$C:$C,$H131)</f>
        <v>0</v>
      </c>
      <c r="AG131" s="5">
        <f>SUMIFS('Storage Energy'!AB:AB,'Storage Energy'!$A:$A,Comparison_CDP1,'Storage Energy'!$B:$B,IF($B$125="NEM","*",$B$125),'Storage Energy'!$C:$C,$H131)-SUMIFS('Storage Energy'!AB:AB,'Storage Energy'!$A:$A,Comparison_CDP2,'Storage Energy'!$B:$B,IF($B$125="NEM","*",$B$125),'Storage Energy'!$C:$C,$H131)</f>
        <v>0</v>
      </c>
      <c r="AH131" s="5">
        <f>SUMIFS('Storage Energy'!AC:AC,'Storage Energy'!$A:$A,Comparison_CDP1,'Storage Energy'!$B:$B,IF($B$125="NEM","*",$B$125),'Storage Energy'!$C:$C,$H131)-SUMIFS('Storage Energy'!AC:AC,'Storage Energy'!$A:$A,Comparison_CDP2,'Storage Energy'!$B:$B,IF($B$125="NEM","*",$B$125),'Storage Energy'!$C:$C,$H131)</f>
        <v>0</v>
      </c>
      <c r="AI131" s="5">
        <f>SUMIFS('Storage Energy'!AD:AD,'Storage Energy'!$A:$A,Comparison_CDP1,'Storage Energy'!$B:$B,IF($B$125="NEM","*",$B$125),'Storage Energy'!$C:$C,$H131)-SUMIFS('Storage Energy'!AD:AD,'Storage Energy'!$A:$A,Comparison_CDP2,'Storage Energy'!$B:$B,IF($B$125="NEM","*",$B$125),'Storage Energy'!$C:$C,$H131)</f>
        <v>0</v>
      </c>
      <c r="AJ131" s="5">
        <f>SUMIFS('Storage Energy'!AE:AE,'Storage Energy'!$A:$A,Comparison_CDP1,'Storage Energy'!$B:$B,IF($B$125="NEM","*",$B$125),'Storage Energy'!$C:$C,$H131)-SUMIFS('Storage Energy'!AE:AE,'Storage Energy'!$A:$A,Comparison_CDP2,'Storage Energy'!$B:$B,IF($B$125="NEM","*",$B$125),'Storage Energy'!$C:$C,$H131)</f>
        <v>0</v>
      </c>
    </row>
    <row r="132" spans="1:36" ht="15" customHeight="1">
      <c r="H132" s="25" t="s">
        <v>139</v>
      </c>
      <c r="I132" s="5">
        <f>SUMIFS('Storage Energy'!D:D,'Storage Energy'!$A:$A,Comparison_CDP1,'Storage Energy'!$B:$B,IF($B$125="NEM","*",$B$125),'Storage Energy'!$C:$C,$H132)-SUMIFS('Storage Energy'!D:D,'Storage Energy'!$A:$A,Comparison_CDP2,'Storage Energy'!$B:$B,IF($B$125="NEM","*",$B$125),'Storage Energy'!$C:$C,$H132)</f>
        <v>0</v>
      </c>
      <c r="J132" s="5">
        <f>SUMIFS('Storage Energy'!E:E,'Storage Energy'!$A:$A,Comparison_CDP1,'Storage Energy'!$B:$B,IF($B$125="NEM","*",$B$125),'Storage Energy'!$C:$C,$H132)-SUMIFS('Storage Energy'!E:E,'Storage Energy'!$A:$A,Comparison_CDP2,'Storage Energy'!$B:$B,IF($B$125="NEM","*",$B$125),'Storage Energy'!$C:$C,$H132)</f>
        <v>0</v>
      </c>
      <c r="K132" s="5">
        <f>SUMIFS('Storage Energy'!F:F,'Storage Energy'!$A:$A,Comparison_CDP1,'Storage Energy'!$B:$B,IF($B$125="NEM","*",$B$125),'Storage Energy'!$C:$C,$H132)-SUMIFS('Storage Energy'!F:F,'Storage Energy'!$A:$A,Comparison_CDP2,'Storage Energy'!$B:$B,IF($B$125="NEM","*",$B$125),'Storage Energy'!$C:$C,$H132)</f>
        <v>0</v>
      </c>
      <c r="L132" s="5">
        <f>SUMIFS('Storage Energy'!G:G,'Storage Energy'!$A:$A,Comparison_CDP1,'Storage Energy'!$B:$B,IF($B$125="NEM","*",$B$125),'Storage Energy'!$C:$C,$H132)-SUMIFS('Storage Energy'!G:G,'Storage Energy'!$A:$A,Comparison_CDP2,'Storage Energy'!$B:$B,IF($B$125="NEM","*",$B$125),'Storage Energy'!$C:$C,$H132)</f>
        <v>0</v>
      </c>
      <c r="M132" s="5">
        <f>SUMIFS('Storage Energy'!H:H,'Storage Energy'!$A:$A,Comparison_CDP1,'Storage Energy'!$B:$B,IF($B$125="NEM","*",$B$125),'Storage Energy'!$C:$C,$H132)-SUMIFS('Storage Energy'!H:H,'Storage Energy'!$A:$A,Comparison_CDP2,'Storage Energy'!$B:$B,IF($B$125="NEM","*",$B$125),'Storage Energy'!$C:$C,$H132)</f>
        <v>0</v>
      </c>
      <c r="N132" s="5">
        <f>SUMIFS('Storage Energy'!I:I,'Storage Energy'!$A:$A,Comparison_CDP1,'Storage Energy'!$B:$B,IF($B$125="NEM","*",$B$125),'Storage Energy'!$C:$C,$H132)-SUMIFS('Storage Energy'!I:I,'Storage Energy'!$A:$A,Comparison_CDP2,'Storage Energy'!$B:$B,IF($B$125="NEM","*",$B$125),'Storage Energy'!$C:$C,$H132)</f>
        <v>0</v>
      </c>
      <c r="O132" s="5">
        <f>SUMIFS('Storage Energy'!J:J,'Storage Energy'!$A:$A,Comparison_CDP1,'Storage Energy'!$B:$B,IF($B$125="NEM","*",$B$125),'Storage Energy'!$C:$C,$H132)-SUMIFS('Storage Energy'!J:J,'Storage Energy'!$A:$A,Comparison_CDP2,'Storage Energy'!$B:$B,IF($B$125="NEM","*",$B$125),'Storage Energy'!$C:$C,$H132)</f>
        <v>0</v>
      </c>
      <c r="P132" s="5">
        <f>SUMIFS('Storage Energy'!K:K,'Storage Energy'!$A:$A,Comparison_CDP1,'Storage Energy'!$B:$B,IF($B$125="NEM","*",$B$125),'Storage Energy'!$C:$C,$H132)-SUMIFS('Storage Energy'!K:K,'Storage Energy'!$A:$A,Comparison_CDP2,'Storage Energy'!$B:$B,IF($B$125="NEM","*",$B$125),'Storage Energy'!$C:$C,$H132)</f>
        <v>0</v>
      </c>
      <c r="Q132" s="5">
        <f>SUMIFS('Storage Energy'!L:L,'Storage Energy'!$A:$A,Comparison_CDP1,'Storage Energy'!$B:$B,IF($B$125="NEM","*",$B$125),'Storage Energy'!$C:$C,$H132)-SUMIFS('Storage Energy'!L:L,'Storage Energy'!$A:$A,Comparison_CDP2,'Storage Energy'!$B:$B,IF($B$125="NEM","*",$B$125),'Storage Energy'!$C:$C,$H132)</f>
        <v>0</v>
      </c>
      <c r="R132" s="5">
        <f>SUMIFS('Storage Energy'!M:M,'Storage Energy'!$A:$A,Comparison_CDP1,'Storage Energy'!$B:$B,IF($B$125="NEM","*",$B$125),'Storage Energy'!$C:$C,$H132)-SUMIFS('Storage Energy'!M:M,'Storage Energy'!$A:$A,Comparison_CDP2,'Storage Energy'!$B:$B,IF($B$125="NEM","*",$B$125),'Storage Energy'!$C:$C,$H132)</f>
        <v>0</v>
      </c>
      <c r="S132" s="5">
        <f>SUMIFS('Storage Energy'!N:N,'Storage Energy'!$A:$A,Comparison_CDP1,'Storage Energy'!$B:$B,IF($B$125="NEM","*",$B$125),'Storage Energy'!$C:$C,$H132)-SUMIFS('Storage Energy'!N:N,'Storage Energy'!$A:$A,Comparison_CDP2,'Storage Energy'!$B:$B,IF($B$125="NEM","*",$B$125),'Storage Energy'!$C:$C,$H132)</f>
        <v>0</v>
      </c>
      <c r="T132" s="5">
        <f>SUMIFS('Storage Energy'!O:O,'Storage Energy'!$A:$A,Comparison_CDP1,'Storage Energy'!$B:$B,IF($B$125="NEM","*",$B$125),'Storage Energy'!$C:$C,$H132)-SUMIFS('Storage Energy'!O:O,'Storage Energy'!$A:$A,Comparison_CDP2,'Storage Energy'!$B:$B,IF($B$125="NEM","*",$B$125),'Storage Energy'!$C:$C,$H132)</f>
        <v>0</v>
      </c>
      <c r="U132" s="5">
        <f>SUMIFS('Storage Energy'!P:P,'Storage Energy'!$A:$A,Comparison_CDP1,'Storage Energy'!$B:$B,IF($B$125="NEM","*",$B$125),'Storage Energy'!$C:$C,$H132)-SUMIFS('Storage Energy'!P:P,'Storage Energy'!$A:$A,Comparison_CDP2,'Storage Energy'!$B:$B,IF($B$125="NEM","*",$B$125),'Storage Energy'!$C:$C,$H132)</f>
        <v>0</v>
      </c>
      <c r="V132" s="5">
        <f>SUMIFS('Storage Energy'!Q:Q,'Storage Energy'!$A:$A,Comparison_CDP1,'Storage Energy'!$B:$B,IF($B$125="NEM","*",$B$125),'Storage Energy'!$C:$C,$H132)-SUMIFS('Storage Energy'!Q:Q,'Storage Energy'!$A:$A,Comparison_CDP2,'Storage Energy'!$B:$B,IF($B$125="NEM","*",$B$125),'Storage Energy'!$C:$C,$H132)</f>
        <v>0</v>
      </c>
      <c r="W132" s="5">
        <f>SUMIFS('Storage Energy'!R:R,'Storage Energy'!$A:$A,Comparison_CDP1,'Storage Energy'!$B:$B,IF($B$125="NEM","*",$B$125),'Storage Energy'!$C:$C,$H132)-SUMIFS('Storage Energy'!R:R,'Storage Energy'!$A:$A,Comparison_CDP2,'Storage Energy'!$B:$B,IF($B$125="NEM","*",$B$125),'Storage Energy'!$C:$C,$H132)</f>
        <v>0</v>
      </c>
      <c r="X132" s="5">
        <f>SUMIFS('Storage Energy'!S:S,'Storage Energy'!$A:$A,Comparison_CDP1,'Storage Energy'!$B:$B,IF($B$125="NEM","*",$B$125),'Storage Energy'!$C:$C,$H132)-SUMIFS('Storage Energy'!S:S,'Storage Energy'!$A:$A,Comparison_CDP2,'Storage Energy'!$B:$B,IF($B$125="NEM","*",$B$125),'Storage Energy'!$C:$C,$H132)</f>
        <v>0</v>
      </c>
      <c r="Y132" s="5">
        <f>SUMIFS('Storage Energy'!T:T,'Storage Energy'!$A:$A,Comparison_CDP1,'Storage Energy'!$B:$B,IF($B$125="NEM","*",$B$125),'Storage Energy'!$C:$C,$H132)-SUMIFS('Storage Energy'!T:T,'Storage Energy'!$A:$A,Comparison_CDP2,'Storage Energy'!$B:$B,IF($B$125="NEM","*",$B$125),'Storage Energy'!$C:$C,$H132)</f>
        <v>0</v>
      </c>
      <c r="Z132" s="5">
        <f>SUMIFS('Storage Energy'!U:U,'Storage Energy'!$A:$A,Comparison_CDP1,'Storage Energy'!$B:$B,IF($B$125="NEM","*",$B$125),'Storage Energy'!$C:$C,$H132)-SUMIFS('Storage Energy'!U:U,'Storage Energy'!$A:$A,Comparison_CDP2,'Storage Energy'!$B:$B,IF($B$125="NEM","*",$B$125),'Storage Energy'!$C:$C,$H132)</f>
        <v>0</v>
      </c>
      <c r="AA132" s="5">
        <f>SUMIFS('Storage Energy'!V:V,'Storage Energy'!$A:$A,Comparison_CDP1,'Storage Energy'!$B:$B,IF($B$125="NEM","*",$B$125),'Storage Energy'!$C:$C,$H132)-SUMIFS('Storage Energy'!V:V,'Storage Energy'!$A:$A,Comparison_CDP2,'Storage Energy'!$B:$B,IF($B$125="NEM","*",$B$125),'Storage Energy'!$C:$C,$H132)</f>
        <v>0</v>
      </c>
      <c r="AB132" s="5">
        <f>SUMIFS('Storage Energy'!W:W,'Storage Energy'!$A:$A,Comparison_CDP1,'Storage Energy'!$B:$B,IF($B$125="NEM","*",$B$125),'Storage Energy'!$C:$C,$H132)-SUMIFS('Storage Energy'!W:W,'Storage Energy'!$A:$A,Comparison_CDP2,'Storage Energy'!$B:$B,IF($B$125="NEM","*",$B$125),'Storage Energy'!$C:$C,$H132)</f>
        <v>0</v>
      </c>
      <c r="AC132" s="5">
        <f>SUMIFS('Storage Energy'!X:X,'Storage Energy'!$A:$A,Comparison_CDP1,'Storage Energy'!$B:$B,IF($B$125="NEM","*",$B$125),'Storage Energy'!$C:$C,$H132)-SUMIFS('Storage Energy'!X:X,'Storage Energy'!$A:$A,Comparison_CDP2,'Storage Energy'!$B:$B,IF($B$125="NEM","*",$B$125),'Storage Energy'!$C:$C,$H132)</f>
        <v>0</v>
      </c>
      <c r="AD132" s="5">
        <f>SUMIFS('Storage Energy'!Y:Y,'Storage Energy'!$A:$A,Comparison_CDP1,'Storage Energy'!$B:$B,IF($B$125="NEM","*",$B$125),'Storage Energy'!$C:$C,$H132)-SUMIFS('Storage Energy'!Y:Y,'Storage Energy'!$A:$A,Comparison_CDP2,'Storage Energy'!$B:$B,IF($B$125="NEM","*",$B$125),'Storage Energy'!$C:$C,$H132)</f>
        <v>0</v>
      </c>
      <c r="AE132" s="5">
        <f>SUMIFS('Storage Energy'!Z:Z,'Storage Energy'!$A:$A,Comparison_CDP1,'Storage Energy'!$B:$B,IF($B$125="NEM","*",$B$125),'Storage Energy'!$C:$C,$H132)-SUMIFS('Storage Energy'!Z:Z,'Storage Energy'!$A:$A,Comparison_CDP2,'Storage Energy'!$B:$B,IF($B$125="NEM","*",$B$125),'Storage Energy'!$C:$C,$H132)</f>
        <v>0</v>
      </c>
      <c r="AF132" s="5">
        <f>SUMIFS('Storage Energy'!AA:AA,'Storage Energy'!$A:$A,Comparison_CDP1,'Storage Energy'!$B:$B,IF($B$125="NEM","*",$B$125),'Storage Energy'!$C:$C,$H132)-SUMIFS('Storage Energy'!AA:AA,'Storage Energy'!$A:$A,Comparison_CDP2,'Storage Energy'!$B:$B,IF($B$125="NEM","*",$B$125),'Storage Energy'!$C:$C,$H132)</f>
        <v>0</v>
      </c>
      <c r="AG132" s="5">
        <f>SUMIFS('Storage Energy'!AB:AB,'Storage Energy'!$A:$A,Comparison_CDP1,'Storage Energy'!$B:$B,IF($B$125="NEM","*",$B$125),'Storage Energy'!$C:$C,$H132)-SUMIFS('Storage Energy'!AB:AB,'Storage Energy'!$A:$A,Comparison_CDP2,'Storage Energy'!$B:$B,IF($B$125="NEM","*",$B$125),'Storage Energy'!$C:$C,$H132)</f>
        <v>0</v>
      </c>
      <c r="AH132" s="5">
        <f>SUMIFS('Storage Energy'!AC:AC,'Storage Energy'!$A:$A,Comparison_CDP1,'Storage Energy'!$B:$B,IF($B$125="NEM","*",$B$125),'Storage Energy'!$C:$C,$H132)-SUMIFS('Storage Energy'!AC:AC,'Storage Energy'!$A:$A,Comparison_CDP2,'Storage Energy'!$B:$B,IF($B$125="NEM","*",$B$125),'Storage Energy'!$C:$C,$H132)</f>
        <v>0</v>
      </c>
      <c r="AI132" s="5">
        <f>SUMIFS('Storage Energy'!AD:AD,'Storage Energy'!$A:$A,Comparison_CDP1,'Storage Energy'!$B:$B,IF($B$125="NEM","*",$B$125),'Storage Energy'!$C:$C,$H132)-SUMIFS('Storage Energy'!AD:AD,'Storage Energy'!$A:$A,Comparison_CDP2,'Storage Energy'!$B:$B,IF($B$125="NEM","*",$B$125),'Storage Energy'!$C:$C,$H132)</f>
        <v>0</v>
      </c>
      <c r="AJ132" s="5">
        <f>SUMIFS('Storage Energy'!AE:AE,'Storage Energy'!$A:$A,Comparison_CDP1,'Storage Energy'!$B:$B,IF($B$125="NEM","*",$B$125),'Storage Energy'!$C:$C,$H132)-SUMIFS('Storage Energy'!AE:AE,'Storage Energy'!$A:$A,Comparison_CDP2,'Storage Energy'!$B:$B,IF($B$125="NEM","*",$B$125),'Storage Energy'!$C:$C,$H132)</f>
        <v>0</v>
      </c>
    </row>
    <row r="140" spans="1:36" s="51" customFormat="1" ht="24" customHeight="1" thickBot="1">
      <c r="A140" s="49" t="str">
        <f>B141&amp;" differences in dispatchable capacity by year"</f>
        <v>NEM differences in dispatchable capacity by year</v>
      </c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</row>
    <row r="141" spans="1:36" ht="15" customHeight="1" thickTop="1">
      <c r="A141" s="11" t="s">
        <v>127</v>
      </c>
      <c r="B141" s="21" t="s">
        <v>128</v>
      </c>
    </row>
    <row r="143" spans="1:36" ht="15" customHeight="1">
      <c r="H143" s="44" t="s">
        <v>129</v>
      </c>
      <c r="I143" s="8" t="s">
        <v>90</v>
      </c>
      <c r="J143" s="8" t="s">
        <v>91</v>
      </c>
      <c r="K143" s="8" t="s">
        <v>92</v>
      </c>
      <c r="L143" s="8" t="s">
        <v>93</v>
      </c>
      <c r="M143" s="8" t="s">
        <v>94</v>
      </c>
      <c r="N143" s="8" t="s">
        <v>95</v>
      </c>
      <c r="O143" s="8" t="s">
        <v>96</v>
      </c>
      <c r="P143" s="8" t="s">
        <v>97</v>
      </c>
      <c r="Q143" s="8" t="s">
        <v>98</v>
      </c>
      <c r="R143" s="8" t="s">
        <v>99</v>
      </c>
      <c r="S143" s="8" t="s">
        <v>100</v>
      </c>
      <c r="T143" s="8" t="s">
        <v>101</v>
      </c>
      <c r="U143" s="8" t="s">
        <v>102</v>
      </c>
      <c r="V143" s="8" t="s">
        <v>103</v>
      </c>
      <c r="W143" s="8" t="s">
        <v>104</v>
      </c>
      <c r="X143" s="8" t="s">
        <v>105</v>
      </c>
      <c r="Y143" s="8" t="s">
        <v>106</v>
      </c>
      <c r="Z143" s="8" t="s">
        <v>107</v>
      </c>
      <c r="AA143" s="8" t="s">
        <v>108</v>
      </c>
      <c r="AB143" s="8" t="s">
        <v>109</v>
      </c>
      <c r="AC143" s="8" t="s">
        <v>110</v>
      </c>
      <c r="AD143" s="8" t="s">
        <v>111</v>
      </c>
      <c r="AE143" s="8" t="s">
        <v>112</v>
      </c>
      <c r="AF143" s="8" t="s">
        <v>113</v>
      </c>
      <c r="AG143" s="8" t="s">
        <v>114</v>
      </c>
      <c r="AH143" s="8" t="s">
        <v>115</v>
      </c>
      <c r="AI143" s="8" t="s">
        <v>116</v>
      </c>
      <c r="AJ143" s="8" t="s">
        <v>117</v>
      </c>
    </row>
    <row r="144" spans="1:36" ht="15" customHeight="1">
      <c r="H144" s="9" t="s">
        <v>130</v>
      </c>
      <c r="I144" s="5">
        <f>(SUMIFS('Dispatchable Built'!D:D,'Dispatchable Built'!$A:$A,Comparison_CDP1,'Dispatchable Built'!$B:$B,IF($B$141="NEM","*",$B$141),'Dispatchable Built'!$C:$C,$H144)-SUMIFS('Dispatchable Built'!D:D,'Dispatchable Built'!$A:$A,Comparison_CDP2,'Dispatchable Built'!$B:$B,IF($B$141="NEM","*",$B$141),'Dispatchable Built'!$C:$C,$H144))+(SUMIFS('Dispatchable Retired'!D:D,'Dispatchable Retired'!$A:$A,Comparison_CDP1,'Dispatchable Retired'!$B:$B,IF($B$141="NEM","*",$B$141),'Dispatchable Retired'!$C:$C,$H144)-SUMIFS('Dispatchable Retired'!D:D,'Dispatchable Retired'!$A:$A,Comparison_CDP2,'Dispatchable Retired'!$B:$B,IF($B$141="NEM","*",$B$141),'Dispatchable Retired'!$C:$C,$H144))</f>
        <v>0</v>
      </c>
      <c r="J144" s="5">
        <f>(SUMIFS('Dispatchable Built'!E:E,'Dispatchable Built'!$A:$A,Comparison_CDP1,'Dispatchable Built'!$B:$B,IF($B$141="NEM","*",$B$141),'Dispatchable Built'!$C:$C,$H144)-SUMIFS('Dispatchable Built'!E:E,'Dispatchable Built'!$A:$A,Comparison_CDP2,'Dispatchable Built'!$B:$B,IF($B$141="NEM","*",$B$141),'Dispatchable Built'!$C:$C,$H144))+(SUMIFS('Dispatchable Retired'!E:E,'Dispatchable Retired'!$A:$A,Comparison_CDP1,'Dispatchable Retired'!$B:$B,IF($B$141="NEM","*",$B$141),'Dispatchable Retired'!$C:$C,$H144)-SUMIFS('Dispatchable Retired'!E:E,'Dispatchable Retired'!$A:$A,Comparison_CDP2,'Dispatchable Retired'!$B:$B,IF($B$141="NEM","*",$B$141),'Dispatchable Retired'!$C:$C,$H144))</f>
        <v>0</v>
      </c>
      <c r="K144" s="5">
        <f>(SUMIFS('Dispatchable Built'!F:F,'Dispatchable Built'!$A:$A,Comparison_CDP1,'Dispatchable Built'!$B:$B,IF($B$141="NEM","*",$B$141),'Dispatchable Built'!$C:$C,$H144)-SUMIFS('Dispatchable Built'!F:F,'Dispatchable Built'!$A:$A,Comparison_CDP2,'Dispatchable Built'!$B:$B,IF($B$141="NEM","*",$B$141),'Dispatchable Built'!$C:$C,$H144))+(SUMIFS('Dispatchable Retired'!F:F,'Dispatchable Retired'!$A:$A,Comparison_CDP1,'Dispatchable Retired'!$B:$B,IF($B$141="NEM","*",$B$141),'Dispatchable Retired'!$C:$C,$H144)-SUMIFS('Dispatchable Retired'!F:F,'Dispatchable Retired'!$A:$A,Comparison_CDP2,'Dispatchable Retired'!$B:$B,IF($B$141="NEM","*",$B$141),'Dispatchable Retired'!$C:$C,$H144))</f>
        <v>0</v>
      </c>
      <c r="L144" s="5">
        <f>(SUMIFS('Dispatchable Built'!G:G,'Dispatchable Built'!$A:$A,Comparison_CDP1,'Dispatchable Built'!$B:$B,IF($B$141="NEM","*",$B$141),'Dispatchable Built'!$C:$C,$H144)-SUMIFS('Dispatchable Built'!G:G,'Dispatchable Built'!$A:$A,Comparison_CDP2,'Dispatchable Built'!$B:$B,IF($B$141="NEM","*",$B$141),'Dispatchable Built'!$C:$C,$H144))+(SUMIFS('Dispatchable Retired'!G:G,'Dispatchable Retired'!$A:$A,Comparison_CDP1,'Dispatchable Retired'!$B:$B,IF($B$141="NEM","*",$B$141),'Dispatchable Retired'!$C:$C,$H144)-SUMIFS('Dispatchable Retired'!G:G,'Dispatchable Retired'!$A:$A,Comparison_CDP2,'Dispatchable Retired'!$B:$B,IF($B$141="NEM","*",$B$141),'Dispatchable Retired'!$C:$C,$H144))</f>
        <v>0</v>
      </c>
      <c r="M144" s="5">
        <f>(SUMIFS('Dispatchable Built'!H:H,'Dispatchable Built'!$A:$A,Comparison_CDP1,'Dispatchable Built'!$B:$B,IF($B$141="NEM","*",$B$141),'Dispatchable Built'!$C:$C,$H144)-SUMIFS('Dispatchable Built'!H:H,'Dispatchable Built'!$A:$A,Comparison_CDP2,'Dispatchable Built'!$B:$B,IF($B$141="NEM","*",$B$141),'Dispatchable Built'!$C:$C,$H144))+(SUMIFS('Dispatchable Retired'!H:H,'Dispatchable Retired'!$A:$A,Comparison_CDP1,'Dispatchable Retired'!$B:$B,IF($B$141="NEM","*",$B$141),'Dispatchable Retired'!$C:$C,$H144)-SUMIFS('Dispatchable Retired'!H:H,'Dispatchable Retired'!$A:$A,Comparison_CDP2,'Dispatchable Retired'!$B:$B,IF($B$141="NEM","*",$B$141),'Dispatchable Retired'!$C:$C,$H144))</f>
        <v>0</v>
      </c>
      <c r="N144" s="5">
        <f>(SUMIFS('Dispatchable Built'!I:I,'Dispatchable Built'!$A:$A,Comparison_CDP1,'Dispatchable Built'!$B:$B,IF($B$141="NEM","*",$B$141),'Dispatchable Built'!$C:$C,$H144)-SUMIFS('Dispatchable Built'!I:I,'Dispatchable Built'!$A:$A,Comparison_CDP2,'Dispatchable Built'!$B:$B,IF($B$141="NEM","*",$B$141),'Dispatchable Built'!$C:$C,$H144))+(SUMIFS('Dispatchable Retired'!I:I,'Dispatchable Retired'!$A:$A,Comparison_CDP1,'Dispatchable Retired'!$B:$B,IF($B$141="NEM","*",$B$141),'Dispatchable Retired'!$C:$C,$H144)-SUMIFS('Dispatchable Retired'!I:I,'Dispatchable Retired'!$A:$A,Comparison_CDP2,'Dispatchable Retired'!$B:$B,IF($B$141="NEM","*",$B$141),'Dispatchable Retired'!$C:$C,$H144))</f>
        <v>0</v>
      </c>
      <c r="O144" s="5">
        <f>(SUMIFS('Dispatchable Built'!J:J,'Dispatchable Built'!$A:$A,Comparison_CDP1,'Dispatchable Built'!$B:$B,IF($B$141="NEM","*",$B$141),'Dispatchable Built'!$C:$C,$H144)-SUMIFS('Dispatchable Built'!J:J,'Dispatchable Built'!$A:$A,Comparison_CDP2,'Dispatchable Built'!$B:$B,IF($B$141="NEM","*",$B$141),'Dispatchable Built'!$C:$C,$H144))+(SUMIFS('Dispatchable Retired'!J:J,'Dispatchable Retired'!$A:$A,Comparison_CDP1,'Dispatchable Retired'!$B:$B,IF($B$141="NEM","*",$B$141),'Dispatchable Retired'!$C:$C,$H144)-SUMIFS('Dispatchable Retired'!J:J,'Dispatchable Retired'!$A:$A,Comparison_CDP2,'Dispatchable Retired'!$B:$B,IF($B$141="NEM","*",$B$141),'Dispatchable Retired'!$C:$C,$H144))</f>
        <v>0</v>
      </c>
      <c r="P144" s="5">
        <f>(SUMIFS('Dispatchable Built'!K:K,'Dispatchable Built'!$A:$A,Comparison_CDP1,'Dispatchable Built'!$B:$B,IF($B$141="NEM","*",$B$141),'Dispatchable Built'!$C:$C,$H144)-SUMIFS('Dispatchable Built'!K:K,'Dispatchable Built'!$A:$A,Comparison_CDP2,'Dispatchable Built'!$B:$B,IF($B$141="NEM","*",$B$141),'Dispatchable Built'!$C:$C,$H144))+(SUMIFS('Dispatchable Retired'!K:K,'Dispatchable Retired'!$A:$A,Comparison_CDP1,'Dispatchable Retired'!$B:$B,IF($B$141="NEM","*",$B$141),'Dispatchable Retired'!$C:$C,$H144)-SUMIFS('Dispatchable Retired'!K:K,'Dispatchable Retired'!$A:$A,Comparison_CDP2,'Dispatchable Retired'!$B:$B,IF($B$141="NEM","*",$B$141),'Dispatchable Retired'!$C:$C,$H144))</f>
        <v>509</v>
      </c>
      <c r="Q144" s="5">
        <f>(SUMIFS('Dispatchable Built'!L:L,'Dispatchable Built'!$A:$A,Comparison_CDP1,'Dispatchable Built'!$B:$B,IF($B$141="NEM","*",$B$141),'Dispatchable Built'!$C:$C,$H144)-SUMIFS('Dispatchable Built'!L:L,'Dispatchable Built'!$A:$A,Comparison_CDP2,'Dispatchable Built'!$B:$B,IF($B$141="NEM","*",$B$141),'Dispatchable Built'!$C:$C,$H144))+(SUMIFS('Dispatchable Retired'!L:L,'Dispatchable Retired'!$A:$A,Comparison_CDP1,'Dispatchable Retired'!$B:$B,IF($B$141="NEM","*",$B$141),'Dispatchable Retired'!$C:$C,$H144)-SUMIFS('Dispatchable Retired'!L:L,'Dispatchable Retired'!$A:$A,Comparison_CDP2,'Dispatchable Retired'!$B:$B,IF($B$141="NEM","*",$B$141),'Dispatchable Retired'!$C:$C,$H144))</f>
        <v>509</v>
      </c>
      <c r="R144" s="5">
        <f>(SUMIFS('Dispatchable Built'!M:M,'Dispatchable Built'!$A:$A,Comparison_CDP1,'Dispatchable Built'!$B:$B,IF($B$141="NEM","*",$B$141),'Dispatchable Built'!$C:$C,$H144)-SUMIFS('Dispatchable Built'!M:M,'Dispatchable Built'!$A:$A,Comparison_CDP2,'Dispatchable Built'!$B:$B,IF($B$141="NEM","*",$B$141),'Dispatchable Built'!$C:$C,$H144))+(SUMIFS('Dispatchable Retired'!M:M,'Dispatchable Retired'!$A:$A,Comparison_CDP1,'Dispatchable Retired'!$B:$B,IF($B$141="NEM","*",$B$141),'Dispatchable Retired'!$C:$C,$H144)-SUMIFS('Dispatchable Retired'!M:M,'Dispatchable Retired'!$A:$A,Comparison_CDP2,'Dispatchable Retired'!$B:$B,IF($B$141="NEM","*",$B$141),'Dispatchable Retired'!$C:$C,$H144))</f>
        <v>509</v>
      </c>
      <c r="S144" s="5">
        <f>(SUMIFS('Dispatchable Built'!N:N,'Dispatchable Built'!$A:$A,Comparison_CDP1,'Dispatchable Built'!$B:$B,IF($B$141="NEM","*",$B$141),'Dispatchable Built'!$C:$C,$H144)-SUMIFS('Dispatchable Built'!N:N,'Dispatchable Built'!$A:$A,Comparison_CDP2,'Dispatchable Built'!$B:$B,IF($B$141="NEM","*",$B$141),'Dispatchable Built'!$C:$C,$H144))+(SUMIFS('Dispatchable Retired'!N:N,'Dispatchable Retired'!$A:$A,Comparison_CDP1,'Dispatchable Retired'!$B:$B,IF($B$141="NEM","*",$B$141),'Dispatchable Retired'!$C:$C,$H144)-SUMIFS('Dispatchable Retired'!N:N,'Dispatchable Retired'!$A:$A,Comparison_CDP2,'Dispatchable Retired'!$B:$B,IF($B$141="NEM","*",$B$141),'Dispatchable Retired'!$C:$C,$H144))</f>
        <v>1194</v>
      </c>
      <c r="T144" s="5">
        <f>(SUMIFS('Dispatchable Built'!O:O,'Dispatchable Built'!$A:$A,Comparison_CDP1,'Dispatchable Built'!$B:$B,IF($B$141="NEM","*",$B$141),'Dispatchable Built'!$C:$C,$H144)-SUMIFS('Dispatchable Built'!O:O,'Dispatchable Built'!$A:$A,Comparison_CDP2,'Dispatchable Built'!$B:$B,IF($B$141="NEM","*",$B$141),'Dispatchable Built'!$C:$C,$H144))+(SUMIFS('Dispatchable Retired'!O:O,'Dispatchable Retired'!$A:$A,Comparison_CDP1,'Dispatchable Retired'!$B:$B,IF($B$141="NEM","*",$B$141),'Dispatchable Retired'!$C:$C,$H144)-SUMIFS('Dispatchable Retired'!O:O,'Dispatchable Retired'!$A:$A,Comparison_CDP2,'Dispatchable Retired'!$B:$B,IF($B$141="NEM","*",$B$141),'Dispatchable Retired'!$C:$C,$H144))</f>
        <v>1559</v>
      </c>
      <c r="U144" s="5">
        <f>(SUMIFS('Dispatchable Built'!P:P,'Dispatchable Built'!$A:$A,Comparison_CDP1,'Dispatchable Built'!$B:$B,IF($B$141="NEM","*",$B$141),'Dispatchable Built'!$C:$C,$H144)-SUMIFS('Dispatchable Built'!P:P,'Dispatchable Built'!$A:$A,Comparison_CDP2,'Dispatchable Built'!$B:$B,IF($B$141="NEM","*",$B$141),'Dispatchable Built'!$C:$C,$H144))+(SUMIFS('Dispatchable Retired'!P:P,'Dispatchable Retired'!$A:$A,Comparison_CDP1,'Dispatchable Retired'!$B:$B,IF($B$141="NEM","*",$B$141),'Dispatchable Retired'!$C:$C,$H144)-SUMIFS('Dispatchable Retired'!P:P,'Dispatchable Retired'!$A:$A,Comparison_CDP2,'Dispatchable Retired'!$B:$B,IF($B$141="NEM","*",$B$141),'Dispatchable Retired'!$C:$C,$H144))</f>
        <v>1559</v>
      </c>
      <c r="V144" s="5">
        <f>(SUMIFS('Dispatchable Built'!Q:Q,'Dispatchable Built'!$A:$A,Comparison_CDP1,'Dispatchable Built'!$B:$B,IF($B$141="NEM","*",$B$141),'Dispatchable Built'!$C:$C,$H144)-SUMIFS('Dispatchable Built'!Q:Q,'Dispatchable Built'!$A:$A,Comparison_CDP2,'Dispatchable Built'!$B:$B,IF($B$141="NEM","*",$B$141),'Dispatchable Built'!$C:$C,$H144))+(SUMIFS('Dispatchable Retired'!Q:Q,'Dispatchable Retired'!$A:$A,Comparison_CDP1,'Dispatchable Retired'!$B:$B,IF($B$141="NEM","*",$B$141),'Dispatchable Retired'!$C:$C,$H144)-SUMIFS('Dispatchable Retired'!Q:Q,'Dispatchable Retired'!$A:$A,Comparison_CDP2,'Dispatchable Retired'!$B:$B,IF($B$141="NEM","*",$B$141),'Dispatchable Retired'!$C:$C,$H144))</f>
        <v>1559</v>
      </c>
      <c r="W144" s="5">
        <f>(SUMIFS('Dispatchable Built'!R:R,'Dispatchable Built'!$A:$A,Comparison_CDP1,'Dispatchable Built'!$B:$B,IF($B$141="NEM","*",$B$141),'Dispatchable Built'!$C:$C,$H144)-SUMIFS('Dispatchable Built'!R:R,'Dispatchable Built'!$A:$A,Comparison_CDP2,'Dispatchable Built'!$B:$B,IF($B$141="NEM","*",$B$141),'Dispatchable Built'!$C:$C,$H144))+(SUMIFS('Dispatchable Retired'!R:R,'Dispatchable Retired'!$A:$A,Comparison_CDP1,'Dispatchable Retired'!$B:$B,IF($B$141="NEM","*",$B$141),'Dispatchable Retired'!$C:$C,$H144)-SUMIFS('Dispatchable Retired'!R:R,'Dispatchable Retired'!$A:$A,Comparison_CDP2,'Dispatchable Retired'!$B:$B,IF($B$141="NEM","*",$B$141),'Dispatchable Retired'!$C:$C,$H144))</f>
        <v>1474</v>
      </c>
      <c r="X144" s="5">
        <f>(SUMIFS('Dispatchable Built'!S:S,'Dispatchable Built'!$A:$A,Comparison_CDP1,'Dispatchable Built'!$B:$B,IF($B$141="NEM","*",$B$141),'Dispatchable Built'!$C:$C,$H144)-SUMIFS('Dispatchable Built'!S:S,'Dispatchable Built'!$A:$A,Comparison_CDP2,'Dispatchable Built'!$B:$B,IF($B$141="NEM","*",$B$141),'Dispatchable Built'!$C:$C,$H144))+(SUMIFS('Dispatchable Retired'!S:S,'Dispatchable Retired'!$A:$A,Comparison_CDP1,'Dispatchable Retired'!$B:$B,IF($B$141="NEM","*",$B$141),'Dispatchable Retired'!$C:$C,$H144)-SUMIFS('Dispatchable Retired'!S:S,'Dispatchable Retired'!$A:$A,Comparison_CDP2,'Dispatchable Retired'!$B:$B,IF($B$141="NEM","*",$B$141),'Dispatchable Retired'!$C:$C,$H144))</f>
        <v>1839</v>
      </c>
      <c r="Y144" s="5">
        <f>(SUMIFS('Dispatchable Built'!T:T,'Dispatchable Built'!$A:$A,Comparison_CDP1,'Dispatchable Built'!$B:$B,IF($B$141="NEM","*",$B$141),'Dispatchable Built'!$C:$C,$H144)-SUMIFS('Dispatchable Built'!T:T,'Dispatchable Built'!$A:$A,Comparison_CDP2,'Dispatchable Built'!$B:$B,IF($B$141="NEM","*",$B$141),'Dispatchable Built'!$C:$C,$H144))+(SUMIFS('Dispatchable Retired'!T:T,'Dispatchable Retired'!$A:$A,Comparison_CDP1,'Dispatchable Retired'!$B:$B,IF($B$141="NEM","*",$B$141),'Dispatchable Retired'!$C:$C,$H144)-SUMIFS('Dispatchable Retired'!T:T,'Dispatchable Retired'!$A:$A,Comparison_CDP2,'Dispatchable Retired'!$B:$B,IF($B$141="NEM","*",$B$141),'Dispatchable Retired'!$C:$C,$H144))</f>
        <v>2204</v>
      </c>
      <c r="Z144" s="5">
        <f>(SUMIFS('Dispatchable Built'!U:U,'Dispatchable Built'!$A:$A,Comparison_CDP1,'Dispatchable Built'!$B:$B,IF($B$141="NEM","*",$B$141),'Dispatchable Built'!$C:$C,$H144)-SUMIFS('Dispatchable Built'!U:U,'Dispatchable Built'!$A:$A,Comparison_CDP2,'Dispatchable Built'!$B:$B,IF($B$141="NEM","*",$B$141),'Dispatchable Built'!$C:$C,$H144))+(SUMIFS('Dispatchable Retired'!U:U,'Dispatchable Retired'!$A:$A,Comparison_CDP1,'Dispatchable Retired'!$B:$B,IF($B$141="NEM","*",$B$141),'Dispatchable Retired'!$C:$C,$H144)-SUMIFS('Dispatchable Retired'!U:U,'Dispatchable Retired'!$A:$A,Comparison_CDP2,'Dispatchable Retired'!$B:$B,IF($B$141="NEM","*",$B$141),'Dispatchable Retired'!$C:$C,$H144))</f>
        <v>2204</v>
      </c>
      <c r="AA144" s="5">
        <f>(SUMIFS('Dispatchable Built'!V:V,'Dispatchable Built'!$A:$A,Comparison_CDP1,'Dispatchable Built'!$B:$B,IF($B$141="NEM","*",$B$141),'Dispatchable Built'!$C:$C,$H144)-SUMIFS('Dispatchable Built'!V:V,'Dispatchable Built'!$A:$A,Comparison_CDP2,'Dispatchable Built'!$B:$B,IF($B$141="NEM","*",$B$141),'Dispatchable Built'!$C:$C,$H144))+(SUMIFS('Dispatchable Retired'!V:V,'Dispatchable Retired'!$A:$A,Comparison_CDP1,'Dispatchable Retired'!$B:$B,IF($B$141="NEM","*",$B$141),'Dispatchable Retired'!$C:$C,$H144)-SUMIFS('Dispatchable Retired'!V:V,'Dispatchable Retired'!$A:$A,Comparison_CDP2,'Dispatchable Retired'!$B:$B,IF($B$141="NEM","*",$B$141),'Dispatchable Retired'!$C:$C,$H144))</f>
        <v>2204</v>
      </c>
      <c r="AB144" s="5">
        <f>(SUMIFS('Dispatchable Built'!W:W,'Dispatchable Built'!$A:$A,Comparison_CDP1,'Dispatchable Built'!$B:$B,IF($B$141="NEM","*",$B$141),'Dispatchable Built'!$C:$C,$H144)-SUMIFS('Dispatchable Built'!W:W,'Dispatchable Built'!$A:$A,Comparison_CDP2,'Dispatchable Built'!$B:$B,IF($B$141="NEM","*",$B$141),'Dispatchable Built'!$C:$C,$H144))+(SUMIFS('Dispatchable Retired'!W:W,'Dispatchable Retired'!$A:$A,Comparison_CDP1,'Dispatchable Retired'!$B:$B,IF($B$141="NEM","*",$B$141),'Dispatchable Retired'!$C:$C,$H144)-SUMIFS('Dispatchable Retired'!W:W,'Dispatchable Retired'!$A:$A,Comparison_CDP2,'Dispatchable Retired'!$B:$B,IF($B$141="NEM","*",$B$141),'Dispatchable Retired'!$C:$C,$H144))</f>
        <v>1570</v>
      </c>
      <c r="AC144" s="5">
        <f>(SUMIFS('Dispatchable Built'!X:X,'Dispatchable Built'!$A:$A,Comparison_CDP1,'Dispatchable Built'!$B:$B,IF($B$141="NEM","*",$B$141),'Dispatchable Built'!$C:$C,$H144)-SUMIFS('Dispatchable Built'!X:X,'Dispatchable Built'!$A:$A,Comparison_CDP2,'Dispatchable Built'!$B:$B,IF($B$141="NEM","*",$B$141),'Dispatchable Built'!$C:$C,$H144))+(SUMIFS('Dispatchable Retired'!X:X,'Dispatchable Retired'!$A:$A,Comparison_CDP1,'Dispatchable Retired'!$B:$B,IF($B$141="NEM","*",$B$141),'Dispatchable Retired'!$C:$C,$H144)-SUMIFS('Dispatchable Retired'!X:X,'Dispatchable Retired'!$A:$A,Comparison_CDP2,'Dispatchable Retired'!$B:$B,IF($B$141="NEM","*",$B$141),'Dispatchable Retired'!$C:$C,$H144))</f>
        <v>1570</v>
      </c>
      <c r="AD144" s="5">
        <f>(SUMIFS('Dispatchable Built'!Y:Y,'Dispatchable Built'!$A:$A,Comparison_CDP1,'Dispatchable Built'!$B:$B,IF($B$141="NEM","*",$B$141),'Dispatchable Built'!$C:$C,$H144)-SUMIFS('Dispatchable Built'!Y:Y,'Dispatchable Built'!$A:$A,Comparison_CDP2,'Dispatchable Built'!$B:$B,IF($B$141="NEM","*",$B$141),'Dispatchable Built'!$C:$C,$H144))+(SUMIFS('Dispatchable Retired'!Y:Y,'Dispatchable Retired'!$A:$A,Comparison_CDP1,'Dispatchable Retired'!$B:$B,IF($B$141="NEM","*",$B$141),'Dispatchable Retired'!$C:$C,$H144)-SUMIFS('Dispatchable Retired'!Y:Y,'Dispatchable Retired'!$A:$A,Comparison_CDP2,'Dispatchable Retired'!$B:$B,IF($B$141="NEM","*",$B$141),'Dispatchable Retired'!$C:$C,$H144))</f>
        <v>1570</v>
      </c>
      <c r="AE144" s="5">
        <f>(SUMIFS('Dispatchable Built'!Z:Z,'Dispatchable Built'!$A:$A,Comparison_CDP1,'Dispatchable Built'!$B:$B,IF($B$141="NEM","*",$B$141),'Dispatchable Built'!$C:$C,$H144)-SUMIFS('Dispatchable Built'!Z:Z,'Dispatchable Built'!$A:$A,Comparison_CDP2,'Dispatchable Built'!$B:$B,IF($B$141="NEM","*",$B$141),'Dispatchable Built'!$C:$C,$H144))+(SUMIFS('Dispatchable Retired'!Z:Z,'Dispatchable Retired'!$A:$A,Comparison_CDP1,'Dispatchable Retired'!$B:$B,IF($B$141="NEM","*",$B$141),'Dispatchable Retired'!$C:$C,$H144)-SUMIFS('Dispatchable Retired'!Z:Z,'Dispatchable Retired'!$A:$A,Comparison_CDP2,'Dispatchable Retired'!$B:$B,IF($B$141="NEM","*",$B$141),'Dispatchable Retired'!$C:$C,$H144))</f>
        <v>1205</v>
      </c>
      <c r="AF144" s="5">
        <f>(SUMIFS('Dispatchable Built'!AA:AA,'Dispatchable Built'!$A:$A,Comparison_CDP1,'Dispatchable Built'!$B:$B,IF($B$141="NEM","*",$B$141),'Dispatchable Built'!$C:$C,$H144)-SUMIFS('Dispatchable Built'!AA:AA,'Dispatchable Built'!$A:$A,Comparison_CDP2,'Dispatchable Built'!$B:$B,IF($B$141="NEM","*",$B$141),'Dispatchable Built'!$C:$C,$H144))+(SUMIFS('Dispatchable Retired'!AA:AA,'Dispatchable Retired'!$A:$A,Comparison_CDP1,'Dispatchable Retired'!$B:$B,IF($B$141="NEM","*",$B$141),'Dispatchable Retired'!$C:$C,$H144)-SUMIFS('Dispatchable Retired'!AA:AA,'Dispatchable Retired'!$A:$A,Comparison_CDP2,'Dispatchable Retired'!$B:$B,IF($B$141="NEM","*",$B$141),'Dispatchable Retired'!$C:$C,$H144))</f>
        <v>840</v>
      </c>
      <c r="AG144" s="5">
        <f>(SUMIFS('Dispatchable Built'!AB:AB,'Dispatchable Built'!$A:$A,Comparison_CDP1,'Dispatchable Built'!$B:$B,IF($B$141="NEM","*",$B$141),'Dispatchable Built'!$C:$C,$H144)-SUMIFS('Dispatchable Built'!AB:AB,'Dispatchable Built'!$A:$A,Comparison_CDP2,'Dispatchable Built'!$B:$B,IF($B$141="NEM","*",$B$141),'Dispatchable Built'!$C:$C,$H144))+(SUMIFS('Dispatchable Retired'!AB:AB,'Dispatchable Retired'!$A:$A,Comparison_CDP1,'Dispatchable Retired'!$B:$B,IF($B$141="NEM","*",$B$141),'Dispatchable Retired'!$C:$C,$H144)-SUMIFS('Dispatchable Retired'!AB:AB,'Dispatchable Retired'!$A:$A,Comparison_CDP2,'Dispatchable Retired'!$B:$B,IF($B$141="NEM","*",$B$141),'Dispatchable Retired'!$C:$C,$H144))</f>
        <v>840</v>
      </c>
      <c r="AH144" s="5">
        <f>(SUMIFS('Dispatchable Built'!AC:AC,'Dispatchable Built'!$A:$A,Comparison_CDP1,'Dispatchable Built'!$B:$B,IF($B$141="NEM","*",$B$141),'Dispatchable Built'!$C:$C,$H144)-SUMIFS('Dispatchable Built'!AC:AC,'Dispatchable Built'!$A:$A,Comparison_CDP2,'Dispatchable Built'!$B:$B,IF($B$141="NEM","*",$B$141),'Dispatchable Built'!$C:$C,$H144))+(SUMIFS('Dispatchable Retired'!AC:AC,'Dispatchable Retired'!$A:$A,Comparison_CDP1,'Dispatchable Retired'!$B:$B,IF($B$141="NEM","*",$B$141),'Dispatchable Retired'!$C:$C,$H144)-SUMIFS('Dispatchable Retired'!AC:AC,'Dispatchable Retired'!$A:$A,Comparison_CDP2,'Dispatchable Retired'!$B:$B,IF($B$141="NEM","*",$B$141),'Dispatchable Retired'!$C:$C,$H144))</f>
        <v>1266</v>
      </c>
      <c r="AI144" s="5">
        <f>(SUMIFS('Dispatchable Built'!AD:AD,'Dispatchable Built'!$A:$A,Comparison_CDP1,'Dispatchable Built'!$B:$B,IF($B$141="NEM","*",$B$141),'Dispatchable Built'!$C:$C,$H144)-SUMIFS('Dispatchable Built'!AD:AD,'Dispatchable Built'!$A:$A,Comparison_CDP2,'Dispatchable Built'!$B:$B,IF($B$141="NEM","*",$B$141),'Dispatchable Built'!$C:$C,$H144))+(SUMIFS('Dispatchable Retired'!AD:AD,'Dispatchable Retired'!$A:$A,Comparison_CDP1,'Dispatchable Retired'!$B:$B,IF($B$141="NEM","*",$B$141),'Dispatchable Retired'!$C:$C,$H144)-SUMIFS('Dispatchable Retired'!AD:AD,'Dispatchable Retired'!$A:$A,Comparison_CDP2,'Dispatchable Retired'!$B:$B,IF($B$141="NEM","*",$B$141),'Dispatchable Retired'!$C:$C,$H144))</f>
        <v>1692</v>
      </c>
      <c r="AJ144" s="5">
        <f>(SUMIFS('Dispatchable Built'!AE:AE,'Dispatchable Built'!$A:$A,Comparison_CDP1,'Dispatchable Built'!$B:$B,IF($B$141="NEM","*",$B$141),'Dispatchable Built'!$C:$C,$H144)-SUMIFS('Dispatchable Built'!AE:AE,'Dispatchable Built'!$A:$A,Comparison_CDP2,'Dispatchable Built'!$B:$B,IF($B$141="NEM","*",$B$141),'Dispatchable Built'!$C:$C,$H144))+(SUMIFS('Dispatchable Retired'!AE:AE,'Dispatchable Retired'!$A:$A,Comparison_CDP1,'Dispatchable Retired'!$B:$B,IF($B$141="NEM","*",$B$141),'Dispatchable Retired'!$C:$C,$H144)-SUMIFS('Dispatchable Retired'!AE:AE,'Dispatchable Retired'!$A:$A,Comparison_CDP2,'Dispatchable Retired'!$B:$B,IF($B$141="NEM","*",$B$141),'Dispatchable Retired'!$C:$C,$H144))</f>
        <v>1692</v>
      </c>
    </row>
    <row r="145" spans="8:36" ht="15" customHeight="1">
      <c r="H145" s="9" t="s">
        <v>131</v>
      </c>
      <c r="I145" s="5">
        <f>(SUMIFS('Dispatchable Built'!D:D,'Dispatchable Built'!$A:$A,Comparison_CDP1,'Dispatchable Built'!$B:$B,IF($B$141="NEM","*",$B$141),'Dispatchable Built'!$C:$C,$H145)-SUMIFS('Dispatchable Built'!D:D,'Dispatchable Built'!$A:$A,Comparison_CDP2,'Dispatchable Built'!$B:$B,IF($B$141="NEM","*",$B$141),'Dispatchable Built'!$C:$C,$H145))+(SUMIFS('Dispatchable Retired'!D:D,'Dispatchable Retired'!$A:$A,Comparison_CDP1,'Dispatchable Retired'!$B:$B,IF($B$141="NEM","*",$B$141),'Dispatchable Retired'!$C:$C,$H145)-SUMIFS('Dispatchable Retired'!D:D,'Dispatchable Retired'!$A:$A,Comparison_CDP2,'Dispatchable Retired'!$B:$B,IF($B$141="NEM","*",$B$141),'Dispatchable Retired'!$C:$C,$H145))</f>
        <v>0</v>
      </c>
      <c r="J145" s="5">
        <f>(SUMIFS('Dispatchable Built'!E:E,'Dispatchable Built'!$A:$A,Comparison_CDP1,'Dispatchable Built'!$B:$B,IF($B$141="NEM","*",$B$141),'Dispatchable Built'!$C:$C,$H145)-SUMIFS('Dispatchable Built'!E:E,'Dispatchable Built'!$A:$A,Comparison_CDP2,'Dispatchable Built'!$B:$B,IF($B$141="NEM","*",$B$141),'Dispatchable Built'!$C:$C,$H145))+(SUMIFS('Dispatchable Retired'!E:E,'Dispatchable Retired'!$A:$A,Comparison_CDP1,'Dispatchable Retired'!$B:$B,IF($B$141="NEM","*",$B$141),'Dispatchable Retired'!$C:$C,$H145)-SUMIFS('Dispatchable Retired'!E:E,'Dispatchable Retired'!$A:$A,Comparison_CDP2,'Dispatchable Retired'!$B:$B,IF($B$141="NEM","*",$B$141),'Dispatchable Retired'!$C:$C,$H145))</f>
        <v>0</v>
      </c>
      <c r="K145" s="5">
        <f>(SUMIFS('Dispatchable Built'!F:F,'Dispatchable Built'!$A:$A,Comparison_CDP1,'Dispatchable Built'!$B:$B,IF($B$141="NEM","*",$B$141),'Dispatchable Built'!$C:$C,$H145)-SUMIFS('Dispatchable Built'!F:F,'Dispatchable Built'!$A:$A,Comparison_CDP2,'Dispatchable Built'!$B:$B,IF($B$141="NEM","*",$B$141),'Dispatchable Built'!$C:$C,$H145))+(SUMIFS('Dispatchable Retired'!F:F,'Dispatchable Retired'!$A:$A,Comparison_CDP1,'Dispatchable Retired'!$B:$B,IF($B$141="NEM","*",$B$141),'Dispatchable Retired'!$C:$C,$H145)-SUMIFS('Dispatchable Retired'!F:F,'Dispatchable Retired'!$A:$A,Comparison_CDP2,'Dispatchable Retired'!$B:$B,IF($B$141="NEM","*",$B$141),'Dispatchable Retired'!$C:$C,$H145))</f>
        <v>0</v>
      </c>
      <c r="L145" s="5">
        <f>(SUMIFS('Dispatchable Built'!G:G,'Dispatchable Built'!$A:$A,Comparison_CDP1,'Dispatchable Built'!$B:$B,IF($B$141="NEM","*",$B$141),'Dispatchable Built'!$C:$C,$H145)-SUMIFS('Dispatchable Built'!G:G,'Dispatchable Built'!$A:$A,Comparison_CDP2,'Dispatchable Built'!$B:$B,IF($B$141="NEM","*",$B$141),'Dispatchable Built'!$C:$C,$H145))+(SUMIFS('Dispatchable Retired'!G:G,'Dispatchable Retired'!$A:$A,Comparison_CDP1,'Dispatchable Retired'!$B:$B,IF($B$141="NEM","*",$B$141),'Dispatchable Retired'!$C:$C,$H145)-SUMIFS('Dispatchable Retired'!G:G,'Dispatchable Retired'!$A:$A,Comparison_CDP2,'Dispatchable Retired'!$B:$B,IF($B$141="NEM","*",$B$141),'Dispatchable Retired'!$C:$C,$H145))</f>
        <v>0</v>
      </c>
      <c r="M145" s="5">
        <f>(SUMIFS('Dispatchable Built'!H:H,'Dispatchable Built'!$A:$A,Comparison_CDP1,'Dispatchable Built'!$B:$B,IF($B$141="NEM","*",$B$141),'Dispatchable Built'!$C:$C,$H145)-SUMIFS('Dispatchable Built'!H:H,'Dispatchable Built'!$A:$A,Comparison_CDP2,'Dispatchable Built'!$B:$B,IF($B$141="NEM","*",$B$141),'Dispatchable Built'!$C:$C,$H145))+(SUMIFS('Dispatchable Retired'!H:H,'Dispatchable Retired'!$A:$A,Comparison_CDP1,'Dispatchable Retired'!$B:$B,IF($B$141="NEM","*",$B$141),'Dispatchable Retired'!$C:$C,$H145)-SUMIFS('Dispatchable Retired'!H:H,'Dispatchable Retired'!$A:$A,Comparison_CDP2,'Dispatchable Retired'!$B:$B,IF($B$141="NEM","*",$B$141),'Dispatchable Retired'!$C:$C,$H145))</f>
        <v>0</v>
      </c>
      <c r="N145" s="5">
        <f>(SUMIFS('Dispatchable Built'!I:I,'Dispatchable Built'!$A:$A,Comparison_CDP1,'Dispatchable Built'!$B:$B,IF($B$141="NEM","*",$B$141),'Dispatchable Built'!$C:$C,$H145)-SUMIFS('Dispatchable Built'!I:I,'Dispatchable Built'!$A:$A,Comparison_CDP2,'Dispatchable Built'!$B:$B,IF($B$141="NEM","*",$B$141),'Dispatchable Built'!$C:$C,$H145))+(SUMIFS('Dispatchable Retired'!I:I,'Dispatchable Retired'!$A:$A,Comparison_CDP1,'Dispatchable Retired'!$B:$B,IF($B$141="NEM","*",$B$141),'Dispatchable Retired'!$C:$C,$H145)-SUMIFS('Dispatchable Retired'!I:I,'Dispatchable Retired'!$A:$A,Comparison_CDP2,'Dispatchable Retired'!$B:$B,IF($B$141="NEM","*",$B$141),'Dispatchable Retired'!$C:$C,$H145))</f>
        <v>0</v>
      </c>
      <c r="O145" s="5">
        <f>(SUMIFS('Dispatchable Built'!J:J,'Dispatchable Built'!$A:$A,Comparison_CDP1,'Dispatchable Built'!$B:$B,IF($B$141="NEM","*",$B$141),'Dispatchable Built'!$C:$C,$H145)-SUMIFS('Dispatchable Built'!J:J,'Dispatchable Built'!$A:$A,Comparison_CDP2,'Dispatchable Built'!$B:$B,IF($B$141="NEM","*",$B$141),'Dispatchable Built'!$C:$C,$H145))+(SUMIFS('Dispatchable Retired'!J:J,'Dispatchable Retired'!$A:$A,Comparison_CDP1,'Dispatchable Retired'!$B:$B,IF($B$141="NEM","*",$B$141),'Dispatchable Retired'!$C:$C,$H145)-SUMIFS('Dispatchable Retired'!J:J,'Dispatchable Retired'!$A:$A,Comparison_CDP2,'Dispatchable Retired'!$B:$B,IF($B$141="NEM","*",$B$141),'Dispatchable Retired'!$C:$C,$H145))</f>
        <v>0</v>
      </c>
      <c r="P145" s="5">
        <f>(SUMIFS('Dispatchable Built'!K:K,'Dispatchable Built'!$A:$A,Comparison_CDP1,'Dispatchable Built'!$B:$B,IF($B$141="NEM","*",$B$141),'Dispatchable Built'!$C:$C,$H145)-SUMIFS('Dispatchable Built'!K:K,'Dispatchable Built'!$A:$A,Comparison_CDP2,'Dispatchable Built'!$B:$B,IF($B$141="NEM","*",$B$141),'Dispatchable Built'!$C:$C,$H145))+(SUMIFS('Dispatchable Retired'!K:K,'Dispatchable Retired'!$A:$A,Comparison_CDP1,'Dispatchable Retired'!$B:$B,IF($B$141="NEM","*",$B$141),'Dispatchable Retired'!$C:$C,$H145)-SUMIFS('Dispatchable Retired'!K:K,'Dispatchable Retired'!$A:$A,Comparison_CDP2,'Dispatchable Retired'!$B:$B,IF($B$141="NEM","*",$B$141),'Dispatchable Retired'!$C:$C,$H145))</f>
        <v>545</v>
      </c>
      <c r="Q145" s="5">
        <f>(SUMIFS('Dispatchable Built'!L:L,'Dispatchable Built'!$A:$A,Comparison_CDP1,'Dispatchable Built'!$B:$B,IF($B$141="NEM","*",$B$141),'Dispatchable Built'!$C:$C,$H145)-SUMIFS('Dispatchable Built'!L:L,'Dispatchable Built'!$A:$A,Comparison_CDP2,'Dispatchable Built'!$B:$B,IF($B$141="NEM","*",$B$141),'Dispatchable Built'!$C:$C,$H145))+(SUMIFS('Dispatchable Retired'!L:L,'Dispatchable Retired'!$A:$A,Comparison_CDP1,'Dispatchable Retired'!$B:$B,IF($B$141="NEM","*",$B$141),'Dispatchable Retired'!$C:$C,$H145)-SUMIFS('Dispatchable Retired'!L:L,'Dispatchable Retired'!$A:$A,Comparison_CDP2,'Dispatchable Retired'!$B:$B,IF($B$141="NEM","*",$B$141),'Dispatchable Retired'!$C:$C,$H145))</f>
        <v>545</v>
      </c>
      <c r="R145" s="5">
        <f>(SUMIFS('Dispatchable Built'!M:M,'Dispatchable Built'!$A:$A,Comparison_CDP1,'Dispatchable Built'!$B:$B,IF($B$141="NEM","*",$B$141),'Dispatchable Built'!$C:$C,$H145)-SUMIFS('Dispatchable Built'!M:M,'Dispatchable Built'!$A:$A,Comparison_CDP2,'Dispatchable Built'!$B:$B,IF($B$141="NEM","*",$B$141),'Dispatchable Built'!$C:$C,$H145))+(SUMIFS('Dispatchable Retired'!M:M,'Dispatchable Retired'!$A:$A,Comparison_CDP1,'Dispatchable Retired'!$B:$B,IF($B$141="NEM","*",$B$141),'Dispatchable Retired'!$C:$C,$H145)-SUMIFS('Dispatchable Retired'!M:M,'Dispatchable Retired'!$A:$A,Comparison_CDP2,'Dispatchable Retired'!$B:$B,IF($B$141="NEM","*",$B$141),'Dispatchable Retired'!$C:$C,$H145))</f>
        <v>545</v>
      </c>
      <c r="S145" s="5">
        <f>(SUMIFS('Dispatchable Built'!N:N,'Dispatchable Built'!$A:$A,Comparison_CDP1,'Dispatchable Built'!$B:$B,IF($B$141="NEM","*",$B$141),'Dispatchable Built'!$C:$C,$H145)-SUMIFS('Dispatchable Built'!N:N,'Dispatchable Built'!$A:$A,Comparison_CDP2,'Dispatchable Built'!$B:$B,IF($B$141="NEM","*",$B$141),'Dispatchable Built'!$C:$C,$H145))+(SUMIFS('Dispatchable Retired'!N:N,'Dispatchable Retired'!$A:$A,Comparison_CDP1,'Dispatchable Retired'!$B:$B,IF($B$141="NEM","*",$B$141),'Dispatchable Retired'!$C:$C,$H145)-SUMIFS('Dispatchable Retired'!N:N,'Dispatchable Retired'!$A:$A,Comparison_CDP2,'Dispatchable Retired'!$B:$B,IF($B$141="NEM","*",$B$141),'Dispatchable Retired'!$C:$C,$H145))</f>
        <v>545</v>
      </c>
      <c r="T145" s="5">
        <f>(SUMIFS('Dispatchable Built'!O:O,'Dispatchable Built'!$A:$A,Comparison_CDP1,'Dispatchable Built'!$B:$B,IF($B$141="NEM","*",$B$141),'Dispatchable Built'!$C:$C,$H145)-SUMIFS('Dispatchable Built'!O:O,'Dispatchable Built'!$A:$A,Comparison_CDP2,'Dispatchable Built'!$B:$B,IF($B$141="NEM","*",$B$141),'Dispatchable Built'!$C:$C,$H145))+(SUMIFS('Dispatchable Retired'!O:O,'Dispatchable Retired'!$A:$A,Comparison_CDP1,'Dispatchable Retired'!$B:$B,IF($B$141="NEM","*",$B$141),'Dispatchable Retired'!$C:$C,$H145)-SUMIFS('Dispatchable Retired'!O:O,'Dispatchable Retired'!$A:$A,Comparison_CDP2,'Dispatchable Retired'!$B:$B,IF($B$141="NEM","*",$B$141),'Dispatchable Retired'!$C:$C,$H145))</f>
        <v>545</v>
      </c>
      <c r="U145" s="5">
        <f>(SUMIFS('Dispatchable Built'!P:P,'Dispatchable Built'!$A:$A,Comparison_CDP1,'Dispatchable Built'!$B:$B,IF($B$141="NEM","*",$B$141),'Dispatchable Built'!$C:$C,$H145)-SUMIFS('Dispatchable Built'!P:P,'Dispatchable Built'!$A:$A,Comparison_CDP2,'Dispatchable Built'!$B:$B,IF($B$141="NEM","*",$B$141),'Dispatchable Built'!$C:$C,$H145))+(SUMIFS('Dispatchable Retired'!P:P,'Dispatchable Retired'!$A:$A,Comparison_CDP1,'Dispatchable Retired'!$B:$B,IF($B$141="NEM","*",$B$141),'Dispatchable Retired'!$C:$C,$H145)-SUMIFS('Dispatchable Retired'!P:P,'Dispatchable Retired'!$A:$A,Comparison_CDP2,'Dispatchable Retired'!$B:$B,IF($B$141="NEM","*",$B$141),'Dispatchable Retired'!$C:$C,$H145))</f>
        <v>545</v>
      </c>
      <c r="V145" s="5">
        <f>(SUMIFS('Dispatchable Built'!Q:Q,'Dispatchable Built'!$A:$A,Comparison_CDP1,'Dispatchable Built'!$B:$B,IF($B$141="NEM","*",$B$141),'Dispatchable Built'!$C:$C,$H145)-SUMIFS('Dispatchable Built'!Q:Q,'Dispatchable Built'!$A:$A,Comparison_CDP2,'Dispatchable Built'!$B:$B,IF($B$141="NEM","*",$B$141),'Dispatchable Built'!$C:$C,$H145))+(SUMIFS('Dispatchable Retired'!Q:Q,'Dispatchable Retired'!$A:$A,Comparison_CDP1,'Dispatchable Retired'!$B:$B,IF($B$141="NEM","*",$B$141),'Dispatchable Retired'!$C:$C,$H145)-SUMIFS('Dispatchable Retired'!Q:Q,'Dispatchable Retired'!$A:$A,Comparison_CDP2,'Dispatchable Retired'!$B:$B,IF($B$141="NEM","*",$B$141),'Dispatchable Retired'!$C:$C,$H145))</f>
        <v>545</v>
      </c>
      <c r="W145" s="5">
        <f>(SUMIFS('Dispatchable Built'!R:R,'Dispatchable Built'!$A:$A,Comparison_CDP1,'Dispatchable Built'!$B:$B,IF($B$141="NEM","*",$B$141),'Dispatchable Built'!$C:$C,$H145)-SUMIFS('Dispatchable Built'!R:R,'Dispatchable Built'!$A:$A,Comparison_CDP2,'Dispatchable Built'!$B:$B,IF($B$141="NEM","*",$B$141),'Dispatchable Built'!$C:$C,$H145))+(SUMIFS('Dispatchable Retired'!R:R,'Dispatchable Retired'!$A:$A,Comparison_CDP1,'Dispatchable Retired'!$B:$B,IF($B$141="NEM","*",$B$141),'Dispatchable Retired'!$C:$C,$H145)-SUMIFS('Dispatchable Retired'!R:R,'Dispatchable Retired'!$A:$A,Comparison_CDP2,'Dispatchable Retired'!$B:$B,IF($B$141="NEM","*",$B$141),'Dispatchable Retired'!$C:$C,$H145))</f>
        <v>545</v>
      </c>
      <c r="X145" s="5">
        <f>(SUMIFS('Dispatchable Built'!S:S,'Dispatchable Built'!$A:$A,Comparison_CDP1,'Dispatchable Built'!$B:$B,IF($B$141="NEM","*",$B$141),'Dispatchable Built'!$C:$C,$H145)-SUMIFS('Dispatchable Built'!S:S,'Dispatchable Built'!$A:$A,Comparison_CDP2,'Dispatchable Built'!$B:$B,IF($B$141="NEM","*",$B$141),'Dispatchable Built'!$C:$C,$H145))+(SUMIFS('Dispatchable Retired'!S:S,'Dispatchable Retired'!$A:$A,Comparison_CDP1,'Dispatchable Retired'!$B:$B,IF($B$141="NEM","*",$B$141),'Dispatchable Retired'!$C:$C,$H145)-SUMIFS('Dispatchable Retired'!S:S,'Dispatchable Retired'!$A:$A,Comparison_CDP2,'Dispatchable Retired'!$B:$B,IF($B$141="NEM","*",$B$141),'Dispatchable Retired'!$C:$C,$H145))</f>
        <v>545</v>
      </c>
      <c r="Y145" s="5">
        <f>(SUMIFS('Dispatchable Built'!T:T,'Dispatchable Built'!$A:$A,Comparison_CDP1,'Dispatchable Built'!$B:$B,IF($B$141="NEM","*",$B$141),'Dispatchable Built'!$C:$C,$H145)-SUMIFS('Dispatchable Built'!T:T,'Dispatchable Built'!$A:$A,Comparison_CDP2,'Dispatchable Built'!$B:$B,IF($B$141="NEM","*",$B$141),'Dispatchable Built'!$C:$C,$H145))+(SUMIFS('Dispatchable Retired'!T:T,'Dispatchable Retired'!$A:$A,Comparison_CDP1,'Dispatchable Retired'!$B:$B,IF($B$141="NEM","*",$B$141),'Dispatchable Retired'!$C:$C,$H145)-SUMIFS('Dispatchable Retired'!T:T,'Dispatchable Retired'!$A:$A,Comparison_CDP2,'Dispatchable Retired'!$B:$B,IF($B$141="NEM","*",$B$141),'Dispatchable Retired'!$C:$C,$H145))</f>
        <v>545</v>
      </c>
      <c r="Z145" s="5">
        <f>(SUMIFS('Dispatchable Built'!U:U,'Dispatchable Built'!$A:$A,Comparison_CDP1,'Dispatchable Built'!$B:$B,IF($B$141="NEM","*",$B$141),'Dispatchable Built'!$C:$C,$H145)-SUMIFS('Dispatchable Built'!U:U,'Dispatchable Built'!$A:$A,Comparison_CDP2,'Dispatchable Built'!$B:$B,IF($B$141="NEM","*",$B$141),'Dispatchable Built'!$C:$C,$H145))+(SUMIFS('Dispatchable Retired'!U:U,'Dispatchable Retired'!$A:$A,Comparison_CDP1,'Dispatchable Retired'!$B:$B,IF($B$141="NEM","*",$B$141),'Dispatchable Retired'!$C:$C,$H145)-SUMIFS('Dispatchable Retired'!U:U,'Dispatchable Retired'!$A:$A,Comparison_CDP2,'Dispatchable Retired'!$B:$B,IF($B$141="NEM","*",$B$141),'Dispatchable Retired'!$C:$C,$H145))</f>
        <v>545</v>
      </c>
      <c r="AA145" s="5">
        <f>(SUMIFS('Dispatchable Built'!V:V,'Dispatchable Built'!$A:$A,Comparison_CDP1,'Dispatchable Built'!$B:$B,IF($B$141="NEM","*",$B$141),'Dispatchable Built'!$C:$C,$H145)-SUMIFS('Dispatchable Built'!V:V,'Dispatchable Built'!$A:$A,Comparison_CDP2,'Dispatchable Built'!$B:$B,IF($B$141="NEM","*",$B$141),'Dispatchable Built'!$C:$C,$H145))+(SUMIFS('Dispatchable Retired'!V:V,'Dispatchable Retired'!$A:$A,Comparison_CDP1,'Dispatchable Retired'!$B:$B,IF($B$141="NEM","*",$B$141),'Dispatchable Retired'!$C:$C,$H145)-SUMIFS('Dispatchable Retired'!V:V,'Dispatchable Retired'!$A:$A,Comparison_CDP2,'Dispatchable Retired'!$B:$B,IF($B$141="NEM","*",$B$141),'Dispatchable Retired'!$C:$C,$H145))</f>
        <v>545</v>
      </c>
      <c r="AB145" s="5">
        <f>(SUMIFS('Dispatchable Built'!W:W,'Dispatchable Built'!$A:$A,Comparison_CDP1,'Dispatchable Built'!$B:$B,IF($B$141="NEM","*",$B$141),'Dispatchable Built'!$C:$C,$H145)-SUMIFS('Dispatchable Built'!W:W,'Dispatchable Built'!$A:$A,Comparison_CDP2,'Dispatchable Built'!$B:$B,IF($B$141="NEM","*",$B$141),'Dispatchable Built'!$C:$C,$H145))+(SUMIFS('Dispatchable Retired'!W:W,'Dispatchable Retired'!$A:$A,Comparison_CDP1,'Dispatchable Retired'!$B:$B,IF($B$141="NEM","*",$B$141),'Dispatchable Retired'!$C:$C,$H145)-SUMIFS('Dispatchable Retired'!W:W,'Dispatchable Retired'!$A:$A,Comparison_CDP2,'Dispatchable Retired'!$B:$B,IF($B$141="NEM","*",$B$141),'Dispatchable Retired'!$C:$C,$H145))</f>
        <v>1105</v>
      </c>
      <c r="AC145" s="5">
        <f>(SUMIFS('Dispatchable Built'!X:X,'Dispatchable Built'!$A:$A,Comparison_CDP1,'Dispatchable Built'!$B:$B,IF($B$141="NEM","*",$B$141),'Dispatchable Built'!$C:$C,$H145)-SUMIFS('Dispatchable Built'!X:X,'Dispatchable Built'!$A:$A,Comparison_CDP2,'Dispatchable Built'!$B:$B,IF($B$141="NEM","*",$B$141),'Dispatchable Built'!$C:$C,$H145))+(SUMIFS('Dispatchable Retired'!X:X,'Dispatchable Retired'!$A:$A,Comparison_CDP1,'Dispatchable Retired'!$B:$B,IF($B$141="NEM","*",$B$141),'Dispatchable Retired'!$C:$C,$H145)-SUMIFS('Dispatchable Retired'!X:X,'Dispatchable Retired'!$A:$A,Comparison_CDP2,'Dispatchable Retired'!$B:$B,IF($B$141="NEM","*",$B$141),'Dispatchable Retired'!$C:$C,$H145))</f>
        <v>-560</v>
      </c>
      <c r="AD145" s="5">
        <f>(SUMIFS('Dispatchable Built'!Y:Y,'Dispatchable Built'!$A:$A,Comparison_CDP1,'Dispatchable Built'!$B:$B,IF($B$141="NEM","*",$B$141),'Dispatchable Built'!$C:$C,$H145)-SUMIFS('Dispatchable Built'!Y:Y,'Dispatchable Built'!$A:$A,Comparison_CDP2,'Dispatchable Built'!$B:$B,IF($B$141="NEM","*",$B$141),'Dispatchable Built'!$C:$C,$H145))+(SUMIFS('Dispatchable Retired'!Y:Y,'Dispatchable Retired'!$A:$A,Comparison_CDP1,'Dispatchable Retired'!$B:$B,IF($B$141="NEM","*",$B$141),'Dispatchable Retired'!$C:$C,$H145)-SUMIFS('Dispatchable Retired'!Y:Y,'Dispatchable Retired'!$A:$A,Comparison_CDP2,'Dispatchable Retired'!$B:$B,IF($B$141="NEM","*",$B$141),'Dispatchable Retired'!$C:$C,$H145))</f>
        <v>0</v>
      </c>
      <c r="AE145" s="5">
        <f>(SUMIFS('Dispatchable Built'!Z:Z,'Dispatchable Built'!$A:$A,Comparison_CDP1,'Dispatchable Built'!$B:$B,IF($B$141="NEM","*",$B$141),'Dispatchable Built'!$C:$C,$H145)-SUMIFS('Dispatchable Built'!Z:Z,'Dispatchable Built'!$A:$A,Comparison_CDP2,'Dispatchable Built'!$B:$B,IF($B$141="NEM","*",$B$141),'Dispatchable Built'!$C:$C,$H145))+(SUMIFS('Dispatchable Retired'!Z:Z,'Dispatchable Retired'!$A:$A,Comparison_CDP1,'Dispatchable Retired'!$B:$B,IF($B$141="NEM","*",$B$141),'Dispatchable Retired'!$C:$C,$H145)-SUMIFS('Dispatchable Retired'!Z:Z,'Dispatchable Retired'!$A:$A,Comparison_CDP2,'Dispatchable Retired'!$B:$B,IF($B$141="NEM","*",$B$141),'Dispatchable Retired'!$C:$C,$H145))</f>
        <v>0</v>
      </c>
      <c r="AF145" s="5">
        <f>(SUMIFS('Dispatchable Built'!AA:AA,'Dispatchable Built'!$A:$A,Comparison_CDP1,'Dispatchable Built'!$B:$B,IF($B$141="NEM","*",$B$141),'Dispatchable Built'!$C:$C,$H145)-SUMIFS('Dispatchable Built'!AA:AA,'Dispatchable Built'!$A:$A,Comparison_CDP2,'Dispatchable Built'!$B:$B,IF($B$141="NEM","*",$B$141),'Dispatchable Built'!$C:$C,$H145))+(SUMIFS('Dispatchable Retired'!AA:AA,'Dispatchable Retired'!$A:$A,Comparison_CDP1,'Dispatchable Retired'!$B:$B,IF($B$141="NEM","*",$B$141),'Dispatchable Retired'!$C:$C,$H145)-SUMIFS('Dispatchable Retired'!AA:AA,'Dispatchable Retired'!$A:$A,Comparison_CDP2,'Dispatchable Retired'!$B:$B,IF($B$141="NEM","*",$B$141),'Dispatchable Retired'!$C:$C,$H145))</f>
        <v>0</v>
      </c>
      <c r="AG145" s="5">
        <f>(SUMIFS('Dispatchable Built'!AB:AB,'Dispatchable Built'!$A:$A,Comparison_CDP1,'Dispatchable Built'!$B:$B,IF($B$141="NEM","*",$B$141),'Dispatchable Built'!$C:$C,$H145)-SUMIFS('Dispatchable Built'!AB:AB,'Dispatchable Built'!$A:$A,Comparison_CDP2,'Dispatchable Built'!$B:$B,IF($B$141="NEM","*",$B$141),'Dispatchable Built'!$C:$C,$H145))+(SUMIFS('Dispatchable Retired'!AB:AB,'Dispatchable Retired'!$A:$A,Comparison_CDP1,'Dispatchable Retired'!$B:$B,IF($B$141="NEM","*",$B$141),'Dispatchable Retired'!$C:$C,$H145)-SUMIFS('Dispatchable Retired'!AB:AB,'Dispatchable Retired'!$A:$A,Comparison_CDP2,'Dispatchable Retired'!$B:$B,IF($B$141="NEM","*",$B$141),'Dispatchable Retired'!$C:$C,$H145))</f>
        <v>0</v>
      </c>
      <c r="AH145" s="5">
        <f>(SUMIFS('Dispatchable Built'!AC:AC,'Dispatchable Built'!$A:$A,Comparison_CDP1,'Dispatchable Built'!$B:$B,IF($B$141="NEM","*",$B$141),'Dispatchable Built'!$C:$C,$H145)-SUMIFS('Dispatchable Built'!AC:AC,'Dispatchable Built'!$A:$A,Comparison_CDP2,'Dispatchable Built'!$B:$B,IF($B$141="NEM","*",$B$141),'Dispatchable Built'!$C:$C,$H145))+(SUMIFS('Dispatchable Retired'!AC:AC,'Dispatchable Retired'!$A:$A,Comparison_CDP1,'Dispatchable Retired'!$B:$B,IF($B$141="NEM","*",$B$141),'Dispatchable Retired'!$C:$C,$H145)-SUMIFS('Dispatchable Retired'!AC:AC,'Dispatchable Retired'!$A:$A,Comparison_CDP2,'Dispatchable Retired'!$B:$B,IF($B$141="NEM","*",$B$141),'Dispatchable Retired'!$C:$C,$H145))</f>
        <v>0</v>
      </c>
      <c r="AI145" s="5">
        <f>(SUMIFS('Dispatchable Built'!AD:AD,'Dispatchable Built'!$A:$A,Comparison_CDP1,'Dispatchable Built'!$B:$B,IF($B$141="NEM","*",$B$141),'Dispatchable Built'!$C:$C,$H145)-SUMIFS('Dispatchable Built'!AD:AD,'Dispatchable Built'!$A:$A,Comparison_CDP2,'Dispatchable Built'!$B:$B,IF($B$141="NEM","*",$B$141),'Dispatchable Built'!$C:$C,$H145))+(SUMIFS('Dispatchable Retired'!AD:AD,'Dispatchable Retired'!$A:$A,Comparison_CDP1,'Dispatchable Retired'!$B:$B,IF($B$141="NEM","*",$B$141),'Dispatchable Retired'!$C:$C,$H145)-SUMIFS('Dispatchable Retired'!AD:AD,'Dispatchable Retired'!$A:$A,Comparison_CDP2,'Dispatchable Retired'!$B:$B,IF($B$141="NEM","*",$B$141),'Dispatchable Retired'!$C:$C,$H145))</f>
        <v>0</v>
      </c>
      <c r="AJ145" s="5">
        <f>(SUMIFS('Dispatchable Built'!AE:AE,'Dispatchable Built'!$A:$A,Comparison_CDP1,'Dispatchable Built'!$B:$B,IF($B$141="NEM","*",$B$141),'Dispatchable Built'!$C:$C,$H145)-SUMIFS('Dispatchable Built'!AE:AE,'Dispatchable Built'!$A:$A,Comparison_CDP2,'Dispatchable Built'!$B:$B,IF($B$141="NEM","*",$B$141),'Dispatchable Built'!$C:$C,$H145))+(SUMIFS('Dispatchable Retired'!AE:AE,'Dispatchable Retired'!$A:$A,Comparison_CDP1,'Dispatchable Retired'!$B:$B,IF($B$141="NEM","*",$B$141),'Dispatchable Retired'!$C:$C,$H145)-SUMIFS('Dispatchable Retired'!AE:AE,'Dispatchable Retired'!$A:$A,Comparison_CDP2,'Dispatchable Retired'!$B:$B,IF($B$141="NEM","*",$B$141),'Dispatchable Retired'!$C:$C,$H145))</f>
        <v>0</v>
      </c>
    </row>
    <row r="146" spans="8:36" ht="15" customHeight="1">
      <c r="H146" s="9" t="s">
        <v>132</v>
      </c>
      <c r="I146" s="5">
        <f>(SUMIFS('Dispatchable Built'!D:D,'Dispatchable Built'!$A:$A,Comparison_CDP1,'Dispatchable Built'!$B:$B,IF($B$141="NEM","*",$B$141),'Dispatchable Built'!$C:$C,$H146)-SUMIFS('Dispatchable Built'!D:D,'Dispatchable Built'!$A:$A,Comparison_CDP2,'Dispatchable Built'!$B:$B,IF($B$141="NEM","*",$B$141),'Dispatchable Built'!$C:$C,$H146))+(SUMIFS('Dispatchable Retired'!D:D,'Dispatchable Retired'!$A:$A,Comparison_CDP1,'Dispatchable Retired'!$B:$B,IF($B$141="NEM","*",$B$141),'Dispatchable Retired'!$C:$C,$H146)-SUMIFS('Dispatchable Retired'!D:D,'Dispatchable Retired'!$A:$A,Comparison_CDP2,'Dispatchable Retired'!$B:$B,IF($B$141="NEM","*",$B$141),'Dispatchable Retired'!$C:$C,$H146))</f>
        <v>0</v>
      </c>
      <c r="J146" s="5">
        <f>(SUMIFS('Dispatchable Built'!E:E,'Dispatchable Built'!$A:$A,Comparison_CDP1,'Dispatchable Built'!$B:$B,IF($B$141="NEM","*",$B$141),'Dispatchable Built'!$C:$C,$H146)-SUMIFS('Dispatchable Built'!E:E,'Dispatchable Built'!$A:$A,Comparison_CDP2,'Dispatchable Built'!$B:$B,IF($B$141="NEM","*",$B$141),'Dispatchable Built'!$C:$C,$H146))+(SUMIFS('Dispatchable Retired'!E:E,'Dispatchable Retired'!$A:$A,Comparison_CDP1,'Dispatchable Retired'!$B:$B,IF($B$141="NEM","*",$B$141),'Dispatchable Retired'!$C:$C,$H146)-SUMIFS('Dispatchable Retired'!E:E,'Dispatchable Retired'!$A:$A,Comparison_CDP2,'Dispatchable Retired'!$B:$B,IF($B$141="NEM","*",$B$141),'Dispatchable Retired'!$C:$C,$H146))</f>
        <v>0</v>
      </c>
      <c r="K146" s="5">
        <f>(SUMIFS('Dispatchable Built'!F:F,'Dispatchable Built'!$A:$A,Comparison_CDP1,'Dispatchable Built'!$B:$B,IF($B$141="NEM","*",$B$141),'Dispatchable Built'!$C:$C,$H146)-SUMIFS('Dispatchable Built'!F:F,'Dispatchable Built'!$A:$A,Comparison_CDP2,'Dispatchable Built'!$B:$B,IF($B$141="NEM","*",$B$141),'Dispatchable Built'!$C:$C,$H146))+(SUMIFS('Dispatchable Retired'!F:F,'Dispatchable Retired'!$A:$A,Comparison_CDP1,'Dispatchable Retired'!$B:$B,IF($B$141="NEM","*",$B$141),'Dispatchable Retired'!$C:$C,$H146)-SUMIFS('Dispatchable Retired'!F:F,'Dispatchable Retired'!$A:$A,Comparison_CDP2,'Dispatchable Retired'!$B:$B,IF($B$141="NEM","*",$B$141),'Dispatchable Retired'!$C:$C,$H146))</f>
        <v>0</v>
      </c>
      <c r="L146" s="5">
        <f>(SUMIFS('Dispatchable Built'!G:G,'Dispatchable Built'!$A:$A,Comparison_CDP1,'Dispatchable Built'!$B:$B,IF($B$141="NEM","*",$B$141),'Dispatchable Built'!$C:$C,$H146)-SUMIFS('Dispatchable Built'!G:G,'Dispatchable Built'!$A:$A,Comparison_CDP2,'Dispatchable Built'!$B:$B,IF($B$141="NEM","*",$B$141),'Dispatchable Built'!$C:$C,$H146))+(SUMIFS('Dispatchable Retired'!G:G,'Dispatchable Retired'!$A:$A,Comparison_CDP1,'Dispatchable Retired'!$B:$B,IF($B$141="NEM","*",$B$141),'Dispatchable Retired'!$C:$C,$H146)-SUMIFS('Dispatchable Retired'!G:G,'Dispatchable Retired'!$A:$A,Comparison_CDP2,'Dispatchable Retired'!$B:$B,IF($B$141="NEM","*",$B$141),'Dispatchable Retired'!$C:$C,$H146))</f>
        <v>0</v>
      </c>
      <c r="M146" s="5">
        <f>(SUMIFS('Dispatchable Built'!H:H,'Dispatchable Built'!$A:$A,Comparison_CDP1,'Dispatchable Built'!$B:$B,IF($B$141="NEM","*",$B$141),'Dispatchable Built'!$C:$C,$H146)-SUMIFS('Dispatchable Built'!H:H,'Dispatchable Built'!$A:$A,Comparison_CDP2,'Dispatchable Built'!$B:$B,IF($B$141="NEM","*",$B$141),'Dispatchable Built'!$C:$C,$H146))+(SUMIFS('Dispatchable Retired'!H:H,'Dispatchable Retired'!$A:$A,Comparison_CDP1,'Dispatchable Retired'!$B:$B,IF($B$141="NEM","*",$B$141),'Dispatchable Retired'!$C:$C,$H146)-SUMIFS('Dispatchable Retired'!H:H,'Dispatchable Retired'!$A:$A,Comparison_CDP2,'Dispatchable Retired'!$B:$B,IF($B$141="NEM","*",$B$141),'Dispatchable Retired'!$C:$C,$H146))</f>
        <v>0</v>
      </c>
      <c r="N146" s="5">
        <f>(SUMIFS('Dispatchable Built'!I:I,'Dispatchable Built'!$A:$A,Comparison_CDP1,'Dispatchable Built'!$B:$B,IF($B$141="NEM","*",$B$141),'Dispatchable Built'!$C:$C,$H146)-SUMIFS('Dispatchable Built'!I:I,'Dispatchable Built'!$A:$A,Comparison_CDP2,'Dispatchable Built'!$B:$B,IF($B$141="NEM","*",$B$141),'Dispatchable Built'!$C:$C,$H146))+(SUMIFS('Dispatchable Retired'!I:I,'Dispatchable Retired'!$A:$A,Comparison_CDP1,'Dispatchable Retired'!$B:$B,IF($B$141="NEM","*",$B$141),'Dispatchable Retired'!$C:$C,$H146)-SUMIFS('Dispatchable Retired'!I:I,'Dispatchable Retired'!$A:$A,Comparison_CDP2,'Dispatchable Retired'!$B:$B,IF($B$141="NEM","*",$B$141),'Dispatchable Retired'!$C:$C,$H146))</f>
        <v>0</v>
      </c>
      <c r="O146" s="5">
        <f>(SUMIFS('Dispatchable Built'!J:J,'Dispatchable Built'!$A:$A,Comparison_CDP1,'Dispatchable Built'!$B:$B,IF($B$141="NEM","*",$B$141),'Dispatchable Built'!$C:$C,$H146)-SUMIFS('Dispatchable Built'!J:J,'Dispatchable Built'!$A:$A,Comparison_CDP2,'Dispatchable Built'!$B:$B,IF($B$141="NEM","*",$B$141),'Dispatchable Built'!$C:$C,$H146))+(SUMIFS('Dispatchable Retired'!J:J,'Dispatchable Retired'!$A:$A,Comparison_CDP1,'Dispatchable Retired'!$B:$B,IF($B$141="NEM","*",$B$141),'Dispatchable Retired'!$C:$C,$H146)-SUMIFS('Dispatchable Retired'!J:J,'Dispatchable Retired'!$A:$A,Comparison_CDP2,'Dispatchable Retired'!$B:$B,IF($B$141="NEM","*",$B$141),'Dispatchable Retired'!$C:$C,$H146))</f>
        <v>0</v>
      </c>
      <c r="P146" s="5">
        <f>(SUMIFS('Dispatchable Built'!K:K,'Dispatchable Built'!$A:$A,Comparison_CDP1,'Dispatchable Built'!$B:$B,IF($B$141="NEM","*",$B$141),'Dispatchable Built'!$C:$C,$H146)-SUMIFS('Dispatchable Built'!K:K,'Dispatchable Built'!$A:$A,Comparison_CDP2,'Dispatchable Built'!$B:$B,IF($B$141="NEM","*",$B$141),'Dispatchable Built'!$C:$C,$H146))+(SUMIFS('Dispatchable Retired'!K:K,'Dispatchable Retired'!$A:$A,Comparison_CDP1,'Dispatchable Retired'!$B:$B,IF($B$141="NEM","*",$B$141),'Dispatchable Retired'!$C:$C,$H146)-SUMIFS('Dispatchable Retired'!K:K,'Dispatchable Retired'!$A:$A,Comparison_CDP2,'Dispatchable Retired'!$B:$B,IF($B$141="NEM","*",$B$141),'Dispatchable Retired'!$C:$C,$H146))</f>
        <v>0</v>
      </c>
      <c r="Q146" s="5">
        <f>(SUMIFS('Dispatchable Built'!L:L,'Dispatchable Built'!$A:$A,Comparison_CDP1,'Dispatchable Built'!$B:$B,IF($B$141="NEM","*",$B$141),'Dispatchable Built'!$C:$C,$H146)-SUMIFS('Dispatchable Built'!L:L,'Dispatchable Built'!$A:$A,Comparison_CDP2,'Dispatchable Built'!$B:$B,IF($B$141="NEM","*",$B$141),'Dispatchable Built'!$C:$C,$H146))+(SUMIFS('Dispatchable Retired'!L:L,'Dispatchable Retired'!$A:$A,Comparison_CDP1,'Dispatchable Retired'!$B:$B,IF($B$141="NEM","*",$B$141),'Dispatchable Retired'!$C:$C,$H146)-SUMIFS('Dispatchable Retired'!L:L,'Dispatchable Retired'!$A:$A,Comparison_CDP2,'Dispatchable Retired'!$B:$B,IF($B$141="NEM","*",$B$141),'Dispatchable Retired'!$C:$C,$H146))</f>
        <v>0</v>
      </c>
      <c r="R146" s="5">
        <f>(SUMIFS('Dispatchable Built'!M:M,'Dispatchable Built'!$A:$A,Comparison_CDP1,'Dispatchable Built'!$B:$B,IF($B$141="NEM","*",$B$141),'Dispatchable Built'!$C:$C,$H146)-SUMIFS('Dispatchable Built'!M:M,'Dispatchable Built'!$A:$A,Comparison_CDP2,'Dispatchable Built'!$B:$B,IF($B$141="NEM","*",$B$141),'Dispatchable Built'!$C:$C,$H146))+(SUMIFS('Dispatchable Retired'!M:M,'Dispatchable Retired'!$A:$A,Comparison_CDP1,'Dispatchable Retired'!$B:$B,IF($B$141="NEM","*",$B$141),'Dispatchable Retired'!$C:$C,$H146)-SUMIFS('Dispatchable Retired'!M:M,'Dispatchable Retired'!$A:$A,Comparison_CDP2,'Dispatchable Retired'!$B:$B,IF($B$141="NEM","*",$B$141),'Dispatchable Retired'!$C:$C,$H146))</f>
        <v>0</v>
      </c>
      <c r="S146" s="5">
        <f>(SUMIFS('Dispatchable Built'!N:N,'Dispatchable Built'!$A:$A,Comparison_CDP1,'Dispatchable Built'!$B:$B,IF($B$141="NEM","*",$B$141),'Dispatchable Built'!$C:$C,$H146)-SUMIFS('Dispatchable Built'!N:N,'Dispatchable Built'!$A:$A,Comparison_CDP2,'Dispatchable Built'!$B:$B,IF($B$141="NEM","*",$B$141),'Dispatchable Built'!$C:$C,$H146))+(SUMIFS('Dispatchable Retired'!N:N,'Dispatchable Retired'!$A:$A,Comparison_CDP1,'Dispatchable Retired'!$B:$B,IF($B$141="NEM","*",$B$141),'Dispatchable Retired'!$C:$C,$H146)-SUMIFS('Dispatchable Retired'!N:N,'Dispatchable Retired'!$A:$A,Comparison_CDP2,'Dispatchable Retired'!$B:$B,IF($B$141="NEM","*",$B$141),'Dispatchable Retired'!$C:$C,$H146))</f>
        <v>0</v>
      </c>
      <c r="T146" s="5">
        <f>(SUMIFS('Dispatchable Built'!O:O,'Dispatchable Built'!$A:$A,Comparison_CDP1,'Dispatchable Built'!$B:$B,IF($B$141="NEM","*",$B$141),'Dispatchable Built'!$C:$C,$H146)-SUMIFS('Dispatchable Built'!O:O,'Dispatchable Built'!$A:$A,Comparison_CDP2,'Dispatchable Built'!$B:$B,IF($B$141="NEM","*",$B$141),'Dispatchable Built'!$C:$C,$H146))+(SUMIFS('Dispatchable Retired'!O:O,'Dispatchable Retired'!$A:$A,Comparison_CDP1,'Dispatchable Retired'!$B:$B,IF($B$141="NEM","*",$B$141),'Dispatchable Retired'!$C:$C,$H146)-SUMIFS('Dispatchable Retired'!O:O,'Dispatchable Retired'!$A:$A,Comparison_CDP2,'Dispatchable Retired'!$B:$B,IF($B$141="NEM","*",$B$141),'Dispatchable Retired'!$C:$C,$H146))</f>
        <v>0</v>
      </c>
      <c r="U146" s="5">
        <f>(SUMIFS('Dispatchable Built'!P:P,'Dispatchable Built'!$A:$A,Comparison_CDP1,'Dispatchable Built'!$B:$B,IF($B$141="NEM","*",$B$141),'Dispatchable Built'!$C:$C,$H146)-SUMIFS('Dispatchable Built'!P:P,'Dispatchable Built'!$A:$A,Comparison_CDP2,'Dispatchable Built'!$B:$B,IF($B$141="NEM","*",$B$141),'Dispatchable Built'!$C:$C,$H146))+(SUMIFS('Dispatchable Retired'!P:P,'Dispatchable Retired'!$A:$A,Comparison_CDP1,'Dispatchable Retired'!$B:$B,IF($B$141="NEM","*",$B$141),'Dispatchable Retired'!$C:$C,$H146)-SUMIFS('Dispatchable Retired'!P:P,'Dispatchable Retired'!$A:$A,Comparison_CDP2,'Dispatchable Retired'!$B:$B,IF($B$141="NEM","*",$B$141),'Dispatchable Retired'!$C:$C,$H146))</f>
        <v>-818</v>
      </c>
      <c r="V146" s="5">
        <f>(SUMIFS('Dispatchable Built'!Q:Q,'Dispatchable Built'!$A:$A,Comparison_CDP1,'Dispatchable Built'!$B:$B,IF($B$141="NEM","*",$B$141),'Dispatchable Built'!$C:$C,$H146)-SUMIFS('Dispatchable Built'!Q:Q,'Dispatchable Built'!$A:$A,Comparison_CDP2,'Dispatchable Built'!$B:$B,IF($B$141="NEM","*",$B$141),'Dispatchable Built'!$C:$C,$H146))+(SUMIFS('Dispatchable Retired'!Q:Q,'Dispatchable Retired'!$A:$A,Comparison_CDP1,'Dispatchable Retired'!$B:$B,IF($B$141="NEM","*",$B$141),'Dispatchable Retired'!$C:$C,$H146)-SUMIFS('Dispatchable Retired'!Q:Q,'Dispatchable Retired'!$A:$A,Comparison_CDP2,'Dispatchable Retired'!$B:$B,IF($B$141="NEM","*",$B$141),'Dispatchable Retired'!$C:$C,$H146))</f>
        <v>-1636</v>
      </c>
      <c r="W146" s="5">
        <f>(SUMIFS('Dispatchable Built'!R:R,'Dispatchable Built'!$A:$A,Comparison_CDP1,'Dispatchable Built'!$B:$B,IF($B$141="NEM","*",$B$141),'Dispatchable Built'!$C:$C,$H146)-SUMIFS('Dispatchable Built'!R:R,'Dispatchable Built'!$A:$A,Comparison_CDP2,'Dispatchable Built'!$B:$B,IF($B$141="NEM","*",$B$141),'Dispatchable Built'!$C:$C,$H146))+(SUMIFS('Dispatchable Retired'!R:R,'Dispatchable Retired'!$A:$A,Comparison_CDP1,'Dispatchable Retired'!$B:$B,IF($B$141="NEM","*",$B$141),'Dispatchable Retired'!$C:$C,$H146)-SUMIFS('Dispatchable Retired'!R:R,'Dispatchable Retired'!$A:$A,Comparison_CDP2,'Dispatchable Retired'!$B:$B,IF($B$141="NEM","*",$B$141),'Dispatchable Retired'!$C:$C,$H146))</f>
        <v>-2863</v>
      </c>
      <c r="X146" s="5">
        <f>(SUMIFS('Dispatchable Built'!S:S,'Dispatchable Built'!$A:$A,Comparison_CDP1,'Dispatchable Built'!$B:$B,IF($B$141="NEM","*",$B$141),'Dispatchable Built'!$C:$C,$H146)-SUMIFS('Dispatchable Built'!S:S,'Dispatchable Built'!$A:$A,Comparison_CDP2,'Dispatchable Built'!$B:$B,IF($B$141="NEM","*",$B$141),'Dispatchable Built'!$C:$C,$H146))+(SUMIFS('Dispatchable Retired'!S:S,'Dispatchable Retired'!$A:$A,Comparison_CDP1,'Dispatchable Retired'!$B:$B,IF($B$141="NEM","*",$B$141),'Dispatchable Retired'!$C:$C,$H146)-SUMIFS('Dispatchable Retired'!S:S,'Dispatchable Retired'!$A:$A,Comparison_CDP2,'Dispatchable Retired'!$B:$B,IF($B$141="NEM","*",$B$141),'Dispatchable Retired'!$C:$C,$H146))</f>
        <v>-2863</v>
      </c>
      <c r="Y146" s="5">
        <f>(SUMIFS('Dispatchable Built'!T:T,'Dispatchable Built'!$A:$A,Comparison_CDP1,'Dispatchable Built'!$B:$B,IF($B$141="NEM","*",$B$141),'Dispatchable Built'!$C:$C,$H146)-SUMIFS('Dispatchable Built'!T:T,'Dispatchable Built'!$A:$A,Comparison_CDP2,'Dispatchable Built'!$B:$B,IF($B$141="NEM","*",$B$141),'Dispatchable Built'!$C:$C,$H146))+(SUMIFS('Dispatchable Retired'!T:T,'Dispatchable Retired'!$A:$A,Comparison_CDP1,'Dispatchable Retired'!$B:$B,IF($B$141="NEM","*",$B$141),'Dispatchable Retired'!$C:$C,$H146)-SUMIFS('Dispatchable Retired'!T:T,'Dispatchable Retired'!$A:$A,Comparison_CDP2,'Dispatchable Retired'!$B:$B,IF($B$141="NEM","*",$B$141),'Dispatchable Retired'!$C:$C,$H146))</f>
        <v>-2863</v>
      </c>
      <c r="Z146" s="5">
        <f>(SUMIFS('Dispatchable Built'!U:U,'Dispatchable Built'!$A:$A,Comparison_CDP1,'Dispatchable Built'!$B:$B,IF($B$141="NEM","*",$B$141),'Dispatchable Built'!$C:$C,$H146)-SUMIFS('Dispatchable Built'!U:U,'Dispatchable Built'!$A:$A,Comparison_CDP2,'Dispatchable Built'!$B:$B,IF($B$141="NEM","*",$B$141),'Dispatchable Built'!$C:$C,$H146))+(SUMIFS('Dispatchable Retired'!U:U,'Dispatchable Retired'!$A:$A,Comparison_CDP1,'Dispatchable Retired'!$B:$B,IF($B$141="NEM","*",$B$141),'Dispatchable Retired'!$C:$C,$H146)-SUMIFS('Dispatchable Retired'!U:U,'Dispatchable Retired'!$A:$A,Comparison_CDP2,'Dispatchable Retired'!$B:$B,IF($B$141="NEM","*",$B$141),'Dispatchable Retired'!$C:$C,$H146))</f>
        <v>-3681</v>
      </c>
      <c r="AA146" s="5">
        <f>(SUMIFS('Dispatchable Built'!V:V,'Dispatchable Built'!$A:$A,Comparison_CDP1,'Dispatchable Built'!$B:$B,IF($B$141="NEM","*",$B$141),'Dispatchable Built'!$C:$C,$H146)-SUMIFS('Dispatchable Built'!V:V,'Dispatchable Built'!$A:$A,Comparison_CDP2,'Dispatchable Built'!$B:$B,IF($B$141="NEM","*",$B$141),'Dispatchable Built'!$C:$C,$H146))+(SUMIFS('Dispatchable Retired'!V:V,'Dispatchable Retired'!$A:$A,Comparison_CDP1,'Dispatchable Retired'!$B:$B,IF($B$141="NEM","*",$B$141),'Dispatchable Retired'!$C:$C,$H146)-SUMIFS('Dispatchable Retired'!V:V,'Dispatchable Retired'!$A:$A,Comparison_CDP2,'Dispatchable Retired'!$B:$B,IF($B$141="NEM","*",$B$141),'Dispatchable Retired'!$C:$C,$H146))</f>
        <v>-7362</v>
      </c>
      <c r="AB146" s="5">
        <f>(SUMIFS('Dispatchable Built'!W:W,'Dispatchable Built'!$A:$A,Comparison_CDP1,'Dispatchable Built'!$B:$B,IF($B$141="NEM","*",$B$141),'Dispatchable Built'!$C:$C,$H146)-SUMIFS('Dispatchable Built'!W:W,'Dispatchable Built'!$A:$A,Comparison_CDP2,'Dispatchable Built'!$B:$B,IF($B$141="NEM","*",$B$141),'Dispatchable Built'!$C:$C,$H146))+(SUMIFS('Dispatchable Retired'!W:W,'Dispatchable Retired'!$A:$A,Comparison_CDP1,'Dispatchable Retired'!$B:$B,IF($B$141="NEM","*",$B$141),'Dispatchable Retired'!$C:$C,$H146)-SUMIFS('Dispatchable Retired'!W:W,'Dispatchable Retired'!$A:$A,Comparison_CDP2,'Dispatchable Retired'!$B:$B,IF($B$141="NEM","*",$B$141),'Dispatchable Retired'!$C:$C,$H146))</f>
        <v>-7362</v>
      </c>
      <c r="AC146" s="5">
        <f>(SUMIFS('Dispatchable Built'!X:X,'Dispatchable Built'!$A:$A,Comparison_CDP1,'Dispatchable Built'!$B:$B,IF($B$141="NEM","*",$B$141),'Dispatchable Built'!$C:$C,$H146)-SUMIFS('Dispatchable Built'!X:X,'Dispatchable Built'!$A:$A,Comparison_CDP2,'Dispatchable Built'!$B:$B,IF($B$141="NEM","*",$B$141),'Dispatchable Built'!$C:$C,$H146))+(SUMIFS('Dispatchable Retired'!X:X,'Dispatchable Retired'!$A:$A,Comparison_CDP1,'Dispatchable Retired'!$B:$B,IF($B$141="NEM","*",$B$141),'Dispatchable Retired'!$C:$C,$H146)-SUMIFS('Dispatchable Retired'!X:X,'Dispatchable Retired'!$A:$A,Comparison_CDP2,'Dispatchable Retired'!$B:$B,IF($B$141="NEM","*",$B$141),'Dispatchable Retired'!$C:$C,$H146))</f>
        <v>-7362</v>
      </c>
      <c r="AD146" s="5">
        <f>(SUMIFS('Dispatchable Built'!Y:Y,'Dispatchable Built'!$A:$A,Comparison_CDP1,'Dispatchable Built'!$B:$B,IF($B$141="NEM","*",$B$141),'Dispatchable Built'!$C:$C,$H146)-SUMIFS('Dispatchable Built'!Y:Y,'Dispatchable Built'!$A:$A,Comparison_CDP2,'Dispatchable Built'!$B:$B,IF($B$141="NEM","*",$B$141),'Dispatchable Built'!$C:$C,$H146))+(SUMIFS('Dispatchable Retired'!Y:Y,'Dispatchable Retired'!$A:$A,Comparison_CDP1,'Dispatchable Retired'!$B:$B,IF($B$141="NEM","*",$B$141),'Dispatchable Retired'!$C:$C,$H146)-SUMIFS('Dispatchable Retired'!Y:Y,'Dispatchable Retired'!$A:$A,Comparison_CDP2,'Dispatchable Retired'!$B:$B,IF($B$141="NEM","*",$B$141),'Dispatchable Retired'!$C:$C,$H146))</f>
        <v>-7362</v>
      </c>
      <c r="AE146" s="5">
        <f>(SUMIFS('Dispatchable Built'!Z:Z,'Dispatchable Built'!$A:$A,Comparison_CDP1,'Dispatchable Built'!$B:$B,IF($B$141="NEM","*",$B$141),'Dispatchable Built'!$C:$C,$H146)-SUMIFS('Dispatchable Built'!Z:Z,'Dispatchable Built'!$A:$A,Comparison_CDP2,'Dispatchable Built'!$B:$B,IF($B$141="NEM","*",$B$141),'Dispatchable Built'!$C:$C,$H146))+(SUMIFS('Dispatchable Retired'!Z:Z,'Dispatchable Retired'!$A:$A,Comparison_CDP1,'Dispatchable Retired'!$B:$B,IF($B$141="NEM","*",$B$141),'Dispatchable Retired'!$C:$C,$H146)-SUMIFS('Dispatchable Retired'!Z:Z,'Dispatchable Retired'!$A:$A,Comparison_CDP2,'Dispatchable Retired'!$B:$B,IF($B$141="NEM","*",$B$141),'Dispatchable Retired'!$C:$C,$H146))</f>
        <v>-8180</v>
      </c>
      <c r="AF146" s="5">
        <f>(SUMIFS('Dispatchable Built'!AA:AA,'Dispatchable Built'!$A:$A,Comparison_CDP1,'Dispatchable Built'!$B:$B,IF($B$141="NEM","*",$B$141),'Dispatchable Built'!$C:$C,$H146)-SUMIFS('Dispatchable Built'!AA:AA,'Dispatchable Built'!$A:$A,Comparison_CDP2,'Dispatchable Built'!$B:$B,IF($B$141="NEM","*",$B$141),'Dispatchable Built'!$C:$C,$H146))+(SUMIFS('Dispatchable Retired'!AA:AA,'Dispatchable Retired'!$A:$A,Comparison_CDP1,'Dispatchable Retired'!$B:$B,IF($B$141="NEM","*",$B$141),'Dispatchable Retired'!$C:$C,$H146)-SUMIFS('Dispatchable Retired'!AA:AA,'Dispatchable Retired'!$A:$A,Comparison_CDP2,'Dispatchable Retired'!$B:$B,IF($B$141="NEM","*",$B$141),'Dispatchable Retired'!$C:$C,$H146))</f>
        <v>-11043</v>
      </c>
      <c r="AG146" s="5">
        <f>(SUMIFS('Dispatchable Built'!AB:AB,'Dispatchable Built'!$A:$A,Comparison_CDP1,'Dispatchable Built'!$B:$B,IF($B$141="NEM","*",$B$141),'Dispatchable Built'!$C:$C,$H146)-SUMIFS('Dispatchable Built'!AB:AB,'Dispatchable Built'!$A:$A,Comparison_CDP2,'Dispatchable Built'!$B:$B,IF($B$141="NEM","*",$B$141),'Dispatchable Built'!$C:$C,$H146))+(SUMIFS('Dispatchable Retired'!AB:AB,'Dispatchable Retired'!$A:$A,Comparison_CDP1,'Dispatchable Retired'!$B:$B,IF($B$141="NEM","*",$B$141),'Dispatchable Retired'!$C:$C,$H146)-SUMIFS('Dispatchable Retired'!AB:AB,'Dispatchable Retired'!$A:$A,Comparison_CDP2,'Dispatchable Retired'!$B:$B,IF($B$141="NEM","*",$B$141),'Dispatchable Retired'!$C:$C,$H146))</f>
        <v>-14315</v>
      </c>
      <c r="AH146" s="5">
        <f>(SUMIFS('Dispatchable Built'!AC:AC,'Dispatchable Built'!$A:$A,Comparison_CDP1,'Dispatchable Built'!$B:$B,IF($B$141="NEM","*",$B$141),'Dispatchable Built'!$C:$C,$H146)-SUMIFS('Dispatchable Built'!AC:AC,'Dispatchable Built'!$A:$A,Comparison_CDP2,'Dispatchable Built'!$B:$B,IF($B$141="NEM","*",$B$141),'Dispatchable Built'!$C:$C,$H146))+(SUMIFS('Dispatchable Retired'!AC:AC,'Dispatchable Retired'!$A:$A,Comparison_CDP1,'Dispatchable Retired'!$B:$B,IF($B$141="NEM","*",$B$141),'Dispatchable Retired'!$C:$C,$H146)-SUMIFS('Dispatchable Retired'!AC:AC,'Dispatchable Retired'!$A:$A,Comparison_CDP2,'Dispatchable Retired'!$B:$B,IF($B$141="NEM","*",$B$141),'Dispatchable Retired'!$C:$C,$H146))</f>
        <v>-18405</v>
      </c>
      <c r="AI146" s="5">
        <f>(SUMIFS('Dispatchable Built'!AD:AD,'Dispatchable Built'!$A:$A,Comparison_CDP1,'Dispatchable Built'!$B:$B,IF($B$141="NEM","*",$B$141),'Dispatchable Built'!$C:$C,$H146)-SUMIFS('Dispatchable Built'!AD:AD,'Dispatchable Built'!$A:$A,Comparison_CDP2,'Dispatchable Built'!$B:$B,IF($B$141="NEM","*",$B$141),'Dispatchable Built'!$C:$C,$H146))+(SUMIFS('Dispatchable Retired'!AD:AD,'Dispatchable Retired'!$A:$A,Comparison_CDP1,'Dispatchable Retired'!$B:$B,IF($B$141="NEM","*",$B$141),'Dispatchable Retired'!$C:$C,$H146)-SUMIFS('Dispatchable Retired'!AD:AD,'Dispatchable Retired'!$A:$A,Comparison_CDP2,'Dispatchable Retired'!$B:$B,IF($B$141="NEM","*",$B$141),'Dispatchable Retired'!$C:$C,$H146))</f>
        <v>-20041</v>
      </c>
      <c r="AJ146" s="5">
        <f>(SUMIFS('Dispatchable Built'!AE:AE,'Dispatchable Built'!$A:$A,Comparison_CDP1,'Dispatchable Built'!$B:$B,IF($B$141="NEM","*",$B$141),'Dispatchable Built'!$C:$C,$H146)-SUMIFS('Dispatchable Built'!AE:AE,'Dispatchable Built'!$A:$A,Comparison_CDP2,'Dispatchable Built'!$B:$B,IF($B$141="NEM","*",$B$141),'Dispatchable Built'!$C:$C,$H146))+(SUMIFS('Dispatchable Retired'!AE:AE,'Dispatchable Retired'!$A:$A,Comparison_CDP1,'Dispatchable Retired'!$B:$B,IF($B$141="NEM","*",$B$141),'Dispatchable Retired'!$C:$C,$H146)-SUMIFS('Dispatchable Retired'!AE:AE,'Dispatchable Retired'!$A:$A,Comparison_CDP2,'Dispatchable Retired'!$B:$B,IF($B$141="NEM","*",$B$141),'Dispatchable Retired'!$C:$C,$H146))</f>
        <v>-20041</v>
      </c>
    </row>
    <row r="147" spans="8:36" ht="15" customHeight="1">
      <c r="H147" s="9" t="s">
        <v>133</v>
      </c>
      <c r="I147" s="5">
        <f>(SUMIFS('Dispatchable Built'!D:D,'Dispatchable Built'!$A:$A,Comparison_CDP1,'Dispatchable Built'!$B:$B,IF($B$141="NEM","*",$B$141),'Dispatchable Built'!$C:$C,$H147)-SUMIFS('Dispatchable Built'!D:D,'Dispatchable Built'!$A:$A,Comparison_CDP2,'Dispatchable Built'!$B:$B,IF($B$141="NEM","*",$B$141),'Dispatchable Built'!$C:$C,$H147))+(SUMIFS('Dispatchable Retired'!D:D,'Dispatchable Retired'!$A:$A,Comparison_CDP1,'Dispatchable Retired'!$B:$B,IF($B$141="NEM","*",$B$141),'Dispatchable Retired'!$C:$C,$H147)-SUMIFS('Dispatchable Retired'!D:D,'Dispatchable Retired'!$A:$A,Comparison_CDP2,'Dispatchable Retired'!$B:$B,IF($B$141="NEM","*",$B$141),'Dispatchable Retired'!$C:$C,$H147))</f>
        <v>0</v>
      </c>
      <c r="J147" s="5">
        <f>(SUMIFS('Dispatchable Built'!E:E,'Dispatchable Built'!$A:$A,Comparison_CDP1,'Dispatchable Built'!$B:$B,IF($B$141="NEM","*",$B$141),'Dispatchable Built'!$C:$C,$H147)-SUMIFS('Dispatchable Built'!E:E,'Dispatchable Built'!$A:$A,Comparison_CDP2,'Dispatchable Built'!$B:$B,IF($B$141="NEM","*",$B$141),'Dispatchable Built'!$C:$C,$H147))+(SUMIFS('Dispatchable Retired'!E:E,'Dispatchable Retired'!$A:$A,Comparison_CDP1,'Dispatchable Retired'!$B:$B,IF($B$141="NEM","*",$B$141),'Dispatchable Retired'!$C:$C,$H147)-SUMIFS('Dispatchable Retired'!E:E,'Dispatchable Retired'!$A:$A,Comparison_CDP2,'Dispatchable Retired'!$B:$B,IF($B$141="NEM","*",$B$141),'Dispatchable Retired'!$C:$C,$H147))</f>
        <v>0</v>
      </c>
      <c r="K147" s="5">
        <f>(SUMIFS('Dispatchable Built'!F:F,'Dispatchable Built'!$A:$A,Comparison_CDP1,'Dispatchable Built'!$B:$B,IF($B$141="NEM","*",$B$141),'Dispatchable Built'!$C:$C,$H147)-SUMIFS('Dispatchable Built'!F:F,'Dispatchable Built'!$A:$A,Comparison_CDP2,'Dispatchable Built'!$B:$B,IF($B$141="NEM","*",$B$141),'Dispatchable Built'!$C:$C,$H147))+(SUMIFS('Dispatchable Retired'!F:F,'Dispatchable Retired'!$A:$A,Comparison_CDP1,'Dispatchable Retired'!$B:$B,IF($B$141="NEM","*",$B$141),'Dispatchable Retired'!$C:$C,$H147)-SUMIFS('Dispatchable Retired'!F:F,'Dispatchable Retired'!$A:$A,Comparison_CDP2,'Dispatchable Retired'!$B:$B,IF($B$141="NEM","*",$B$141),'Dispatchable Retired'!$C:$C,$H147))</f>
        <v>0</v>
      </c>
      <c r="L147" s="5">
        <f>(SUMIFS('Dispatchable Built'!G:G,'Dispatchable Built'!$A:$A,Comparison_CDP1,'Dispatchable Built'!$B:$B,IF($B$141="NEM","*",$B$141),'Dispatchable Built'!$C:$C,$H147)-SUMIFS('Dispatchable Built'!G:G,'Dispatchable Built'!$A:$A,Comparison_CDP2,'Dispatchable Built'!$B:$B,IF($B$141="NEM","*",$B$141),'Dispatchable Built'!$C:$C,$H147))+(SUMIFS('Dispatchable Retired'!G:G,'Dispatchable Retired'!$A:$A,Comparison_CDP1,'Dispatchable Retired'!$B:$B,IF($B$141="NEM","*",$B$141),'Dispatchable Retired'!$C:$C,$H147)-SUMIFS('Dispatchable Retired'!G:G,'Dispatchable Retired'!$A:$A,Comparison_CDP2,'Dispatchable Retired'!$B:$B,IF($B$141="NEM","*",$B$141),'Dispatchable Retired'!$C:$C,$H147))</f>
        <v>0</v>
      </c>
      <c r="M147" s="5">
        <f>(SUMIFS('Dispatchable Built'!H:H,'Dispatchable Built'!$A:$A,Comparison_CDP1,'Dispatchable Built'!$B:$B,IF($B$141="NEM","*",$B$141),'Dispatchable Built'!$C:$C,$H147)-SUMIFS('Dispatchable Built'!H:H,'Dispatchable Built'!$A:$A,Comparison_CDP2,'Dispatchable Built'!$B:$B,IF($B$141="NEM","*",$B$141),'Dispatchable Built'!$C:$C,$H147))+(SUMIFS('Dispatchable Retired'!H:H,'Dispatchable Retired'!$A:$A,Comparison_CDP1,'Dispatchable Retired'!$B:$B,IF($B$141="NEM","*",$B$141),'Dispatchable Retired'!$C:$C,$H147)-SUMIFS('Dispatchable Retired'!H:H,'Dispatchable Retired'!$A:$A,Comparison_CDP2,'Dispatchable Retired'!$B:$B,IF($B$141="NEM","*",$B$141),'Dispatchable Retired'!$C:$C,$H147))</f>
        <v>0</v>
      </c>
      <c r="N147" s="5">
        <f>(SUMIFS('Dispatchable Built'!I:I,'Dispatchable Built'!$A:$A,Comparison_CDP1,'Dispatchable Built'!$B:$B,IF($B$141="NEM","*",$B$141),'Dispatchable Built'!$C:$C,$H147)-SUMIFS('Dispatchable Built'!I:I,'Dispatchable Built'!$A:$A,Comparison_CDP2,'Dispatchable Built'!$B:$B,IF($B$141="NEM","*",$B$141),'Dispatchable Built'!$C:$C,$H147))+(SUMIFS('Dispatchable Retired'!I:I,'Dispatchable Retired'!$A:$A,Comparison_CDP1,'Dispatchable Retired'!$B:$B,IF($B$141="NEM","*",$B$141),'Dispatchable Retired'!$C:$C,$H147)-SUMIFS('Dispatchable Retired'!I:I,'Dispatchable Retired'!$A:$A,Comparison_CDP2,'Dispatchable Retired'!$B:$B,IF($B$141="NEM","*",$B$141),'Dispatchable Retired'!$C:$C,$H147))</f>
        <v>0</v>
      </c>
      <c r="O147" s="5">
        <f>(SUMIFS('Dispatchable Built'!J:J,'Dispatchable Built'!$A:$A,Comparison_CDP1,'Dispatchable Built'!$B:$B,IF($B$141="NEM","*",$B$141),'Dispatchable Built'!$C:$C,$H147)-SUMIFS('Dispatchable Built'!J:J,'Dispatchable Built'!$A:$A,Comparison_CDP2,'Dispatchable Built'!$B:$B,IF($B$141="NEM","*",$B$141),'Dispatchable Built'!$C:$C,$H147))+(SUMIFS('Dispatchable Retired'!J:J,'Dispatchable Retired'!$A:$A,Comparison_CDP1,'Dispatchable Retired'!$B:$B,IF($B$141="NEM","*",$B$141),'Dispatchable Retired'!$C:$C,$H147)-SUMIFS('Dispatchable Retired'!J:J,'Dispatchable Retired'!$A:$A,Comparison_CDP2,'Dispatchable Retired'!$B:$B,IF($B$141="NEM","*",$B$141),'Dispatchable Retired'!$C:$C,$H147))</f>
        <v>0</v>
      </c>
      <c r="P147" s="5">
        <f>(SUMIFS('Dispatchable Built'!K:K,'Dispatchable Built'!$A:$A,Comparison_CDP1,'Dispatchable Built'!$B:$B,IF($B$141="NEM","*",$B$141),'Dispatchable Built'!$C:$C,$H147)-SUMIFS('Dispatchable Built'!K:K,'Dispatchable Built'!$A:$A,Comparison_CDP2,'Dispatchable Built'!$B:$B,IF($B$141="NEM","*",$B$141),'Dispatchable Built'!$C:$C,$H147))+(SUMIFS('Dispatchable Retired'!K:K,'Dispatchable Retired'!$A:$A,Comparison_CDP1,'Dispatchable Retired'!$B:$B,IF($B$141="NEM","*",$B$141),'Dispatchable Retired'!$C:$C,$H147)-SUMIFS('Dispatchable Retired'!K:K,'Dispatchable Retired'!$A:$A,Comparison_CDP2,'Dispatchable Retired'!$B:$B,IF($B$141="NEM","*",$B$141),'Dispatchable Retired'!$C:$C,$H147))</f>
        <v>0</v>
      </c>
      <c r="Q147" s="5">
        <f>(SUMIFS('Dispatchable Built'!L:L,'Dispatchable Built'!$A:$A,Comparison_CDP1,'Dispatchable Built'!$B:$B,IF($B$141="NEM","*",$B$141),'Dispatchable Built'!$C:$C,$H147)-SUMIFS('Dispatchable Built'!L:L,'Dispatchable Built'!$A:$A,Comparison_CDP2,'Dispatchable Built'!$B:$B,IF($B$141="NEM","*",$B$141),'Dispatchable Built'!$C:$C,$H147))+(SUMIFS('Dispatchable Retired'!L:L,'Dispatchable Retired'!$A:$A,Comparison_CDP1,'Dispatchable Retired'!$B:$B,IF($B$141="NEM","*",$B$141),'Dispatchable Retired'!$C:$C,$H147)-SUMIFS('Dispatchable Retired'!L:L,'Dispatchable Retired'!$A:$A,Comparison_CDP2,'Dispatchable Retired'!$B:$B,IF($B$141="NEM","*",$B$141),'Dispatchable Retired'!$C:$C,$H147))</f>
        <v>0</v>
      </c>
      <c r="R147" s="5">
        <f>(SUMIFS('Dispatchable Built'!M:M,'Dispatchable Built'!$A:$A,Comparison_CDP1,'Dispatchable Built'!$B:$B,IF($B$141="NEM","*",$B$141),'Dispatchable Built'!$C:$C,$H147)-SUMIFS('Dispatchable Built'!M:M,'Dispatchable Built'!$A:$A,Comparison_CDP2,'Dispatchable Built'!$B:$B,IF($B$141="NEM","*",$B$141),'Dispatchable Built'!$C:$C,$H147))+(SUMIFS('Dispatchable Retired'!M:M,'Dispatchable Retired'!$A:$A,Comparison_CDP1,'Dispatchable Retired'!$B:$B,IF($B$141="NEM","*",$B$141),'Dispatchable Retired'!$C:$C,$H147)-SUMIFS('Dispatchable Retired'!M:M,'Dispatchable Retired'!$A:$A,Comparison_CDP2,'Dispatchable Retired'!$B:$B,IF($B$141="NEM","*",$B$141),'Dispatchable Retired'!$C:$C,$H147))</f>
        <v>0</v>
      </c>
      <c r="S147" s="5">
        <f>(SUMIFS('Dispatchable Built'!N:N,'Dispatchable Built'!$A:$A,Comparison_CDP1,'Dispatchable Built'!$B:$B,IF($B$141="NEM","*",$B$141),'Dispatchable Built'!$C:$C,$H147)-SUMIFS('Dispatchable Built'!N:N,'Dispatchable Built'!$A:$A,Comparison_CDP2,'Dispatchable Built'!$B:$B,IF($B$141="NEM","*",$B$141),'Dispatchable Built'!$C:$C,$H147))+(SUMIFS('Dispatchable Retired'!N:N,'Dispatchable Retired'!$A:$A,Comparison_CDP1,'Dispatchable Retired'!$B:$B,IF($B$141="NEM","*",$B$141),'Dispatchable Retired'!$C:$C,$H147)-SUMIFS('Dispatchable Retired'!N:N,'Dispatchable Retired'!$A:$A,Comparison_CDP2,'Dispatchable Retired'!$B:$B,IF($B$141="NEM","*",$B$141),'Dispatchable Retired'!$C:$C,$H147))</f>
        <v>0</v>
      </c>
      <c r="T147" s="5">
        <f>(SUMIFS('Dispatchable Built'!O:O,'Dispatchable Built'!$A:$A,Comparison_CDP1,'Dispatchable Built'!$B:$B,IF($B$141="NEM","*",$B$141),'Dispatchable Built'!$C:$C,$H147)-SUMIFS('Dispatchable Built'!O:O,'Dispatchable Built'!$A:$A,Comparison_CDP2,'Dispatchable Built'!$B:$B,IF($B$141="NEM","*",$B$141),'Dispatchable Built'!$C:$C,$H147))+(SUMIFS('Dispatchable Retired'!O:O,'Dispatchable Retired'!$A:$A,Comparison_CDP1,'Dispatchable Retired'!$B:$B,IF($B$141="NEM","*",$B$141),'Dispatchable Retired'!$C:$C,$H147)-SUMIFS('Dispatchable Retired'!O:O,'Dispatchable Retired'!$A:$A,Comparison_CDP2,'Dispatchable Retired'!$B:$B,IF($B$141="NEM","*",$B$141),'Dispatchable Retired'!$C:$C,$H147))</f>
        <v>0</v>
      </c>
      <c r="U147" s="5">
        <f>(SUMIFS('Dispatchable Built'!P:P,'Dispatchable Built'!$A:$A,Comparison_CDP1,'Dispatchable Built'!$B:$B,IF($B$141="NEM","*",$B$141),'Dispatchable Built'!$C:$C,$H147)-SUMIFS('Dispatchable Built'!P:P,'Dispatchable Built'!$A:$A,Comparison_CDP2,'Dispatchable Built'!$B:$B,IF($B$141="NEM","*",$B$141),'Dispatchable Built'!$C:$C,$H147))+(SUMIFS('Dispatchable Retired'!P:P,'Dispatchable Retired'!$A:$A,Comparison_CDP1,'Dispatchable Retired'!$B:$B,IF($B$141="NEM","*",$B$141),'Dispatchable Retired'!$C:$C,$H147)-SUMIFS('Dispatchable Retired'!P:P,'Dispatchable Retired'!$A:$A,Comparison_CDP2,'Dispatchable Retired'!$B:$B,IF($B$141="NEM","*",$B$141),'Dispatchable Retired'!$C:$C,$H147))</f>
        <v>0</v>
      </c>
      <c r="V147" s="5">
        <f>(SUMIFS('Dispatchable Built'!Q:Q,'Dispatchable Built'!$A:$A,Comparison_CDP1,'Dispatchable Built'!$B:$B,IF($B$141="NEM","*",$B$141),'Dispatchable Built'!$C:$C,$H147)-SUMIFS('Dispatchable Built'!Q:Q,'Dispatchable Built'!$A:$A,Comparison_CDP2,'Dispatchable Built'!$B:$B,IF($B$141="NEM","*",$B$141),'Dispatchable Built'!$C:$C,$H147))+(SUMIFS('Dispatchable Retired'!Q:Q,'Dispatchable Retired'!$A:$A,Comparison_CDP1,'Dispatchable Retired'!$B:$B,IF($B$141="NEM","*",$B$141),'Dispatchable Retired'!$C:$C,$H147)-SUMIFS('Dispatchable Retired'!Q:Q,'Dispatchable Retired'!$A:$A,Comparison_CDP2,'Dispatchable Retired'!$B:$B,IF($B$141="NEM","*",$B$141),'Dispatchable Retired'!$C:$C,$H147))</f>
        <v>0</v>
      </c>
      <c r="W147" s="5">
        <f>(SUMIFS('Dispatchable Built'!R:R,'Dispatchable Built'!$A:$A,Comparison_CDP1,'Dispatchable Built'!$B:$B,IF($B$141="NEM","*",$B$141),'Dispatchable Built'!$C:$C,$H147)-SUMIFS('Dispatchable Built'!R:R,'Dispatchable Built'!$A:$A,Comparison_CDP2,'Dispatchable Built'!$B:$B,IF($B$141="NEM","*",$B$141),'Dispatchable Built'!$C:$C,$H147))+(SUMIFS('Dispatchable Retired'!R:R,'Dispatchable Retired'!$A:$A,Comparison_CDP1,'Dispatchable Retired'!$B:$B,IF($B$141="NEM","*",$B$141),'Dispatchable Retired'!$C:$C,$H147)-SUMIFS('Dispatchable Retired'!R:R,'Dispatchable Retired'!$A:$A,Comparison_CDP2,'Dispatchable Retired'!$B:$B,IF($B$141="NEM","*",$B$141),'Dispatchable Retired'!$C:$C,$H147))</f>
        <v>0</v>
      </c>
      <c r="X147" s="5">
        <f>(SUMIFS('Dispatchable Built'!S:S,'Dispatchable Built'!$A:$A,Comparison_CDP1,'Dispatchable Built'!$B:$B,IF($B$141="NEM","*",$B$141),'Dispatchable Built'!$C:$C,$H147)-SUMIFS('Dispatchable Built'!S:S,'Dispatchable Built'!$A:$A,Comparison_CDP2,'Dispatchable Built'!$B:$B,IF($B$141="NEM","*",$B$141),'Dispatchable Built'!$C:$C,$H147))+(SUMIFS('Dispatchable Retired'!S:S,'Dispatchable Retired'!$A:$A,Comparison_CDP1,'Dispatchable Retired'!$B:$B,IF($B$141="NEM","*",$B$141),'Dispatchable Retired'!$C:$C,$H147)-SUMIFS('Dispatchable Retired'!S:S,'Dispatchable Retired'!$A:$A,Comparison_CDP2,'Dispatchable Retired'!$B:$B,IF($B$141="NEM","*",$B$141),'Dispatchable Retired'!$C:$C,$H147))</f>
        <v>0</v>
      </c>
      <c r="Y147" s="5">
        <f>(SUMIFS('Dispatchable Built'!T:T,'Dispatchable Built'!$A:$A,Comparison_CDP1,'Dispatchable Built'!$B:$B,IF($B$141="NEM","*",$B$141),'Dispatchable Built'!$C:$C,$H147)-SUMIFS('Dispatchable Built'!T:T,'Dispatchable Built'!$A:$A,Comparison_CDP2,'Dispatchable Built'!$B:$B,IF($B$141="NEM","*",$B$141),'Dispatchable Built'!$C:$C,$H147))+(SUMIFS('Dispatchable Retired'!T:T,'Dispatchable Retired'!$A:$A,Comparison_CDP1,'Dispatchable Retired'!$B:$B,IF($B$141="NEM","*",$B$141),'Dispatchable Retired'!$C:$C,$H147)-SUMIFS('Dispatchable Retired'!T:T,'Dispatchable Retired'!$A:$A,Comparison_CDP2,'Dispatchable Retired'!$B:$B,IF($B$141="NEM","*",$B$141),'Dispatchable Retired'!$C:$C,$H147))</f>
        <v>0</v>
      </c>
      <c r="Z147" s="5">
        <f>(SUMIFS('Dispatchable Built'!U:U,'Dispatchable Built'!$A:$A,Comparison_CDP1,'Dispatchable Built'!$B:$B,IF($B$141="NEM","*",$B$141),'Dispatchable Built'!$C:$C,$H147)-SUMIFS('Dispatchable Built'!U:U,'Dispatchable Built'!$A:$A,Comparison_CDP2,'Dispatchable Built'!$B:$B,IF($B$141="NEM","*",$B$141),'Dispatchable Built'!$C:$C,$H147))+(SUMIFS('Dispatchable Retired'!U:U,'Dispatchable Retired'!$A:$A,Comparison_CDP1,'Dispatchable Retired'!$B:$B,IF($B$141="NEM","*",$B$141),'Dispatchable Retired'!$C:$C,$H147)-SUMIFS('Dispatchable Retired'!U:U,'Dispatchable Retired'!$A:$A,Comparison_CDP2,'Dispatchable Retired'!$B:$B,IF($B$141="NEM","*",$B$141),'Dispatchable Retired'!$C:$C,$H147))</f>
        <v>0</v>
      </c>
      <c r="AA147" s="5">
        <f>(SUMIFS('Dispatchable Built'!V:V,'Dispatchable Built'!$A:$A,Comparison_CDP1,'Dispatchable Built'!$B:$B,IF($B$141="NEM","*",$B$141),'Dispatchable Built'!$C:$C,$H147)-SUMIFS('Dispatchable Built'!V:V,'Dispatchable Built'!$A:$A,Comparison_CDP2,'Dispatchable Built'!$B:$B,IF($B$141="NEM","*",$B$141),'Dispatchable Built'!$C:$C,$H147))+(SUMIFS('Dispatchable Retired'!V:V,'Dispatchable Retired'!$A:$A,Comparison_CDP1,'Dispatchable Retired'!$B:$B,IF($B$141="NEM","*",$B$141),'Dispatchable Retired'!$C:$C,$H147)-SUMIFS('Dispatchable Retired'!V:V,'Dispatchable Retired'!$A:$A,Comparison_CDP2,'Dispatchable Retired'!$B:$B,IF($B$141="NEM","*",$B$141),'Dispatchable Retired'!$C:$C,$H147))</f>
        <v>0</v>
      </c>
      <c r="AB147" s="5">
        <f>(SUMIFS('Dispatchable Built'!W:W,'Dispatchable Built'!$A:$A,Comparison_CDP1,'Dispatchable Built'!$B:$B,IF($B$141="NEM","*",$B$141),'Dispatchable Built'!$C:$C,$H147)-SUMIFS('Dispatchable Built'!W:W,'Dispatchable Built'!$A:$A,Comparison_CDP2,'Dispatchable Built'!$B:$B,IF($B$141="NEM","*",$B$141),'Dispatchable Built'!$C:$C,$H147))+(SUMIFS('Dispatchable Retired'!W:W,'Dispatchable Retired'!$A:$A,Comparison_CDP1,'Dispatchable Retired'!$B:$B,IF($B$141="NEM","*",$B$141),'Dispatchable Retired'!$C:$C,$H147)-SUMIFS('Dispatchable Retired'!W:W,'Dispatchable Retired'!$A:$A,Comparison_CDP2,'Dispatchable Retired'!$B:$B,IF($B$141="NEM","*",$B$141),'Dispatchable Retired'!$C:$C,$H147))</f>
        <v>0</v>
      </c>
      <c r="AC147" s="5">
        <f>(SUMIFS('Dispatchable Built'!X:X,'Dispatchable Built'!$A:$A,Comparison_CDP1,'Dispatchable Built'!$B:$B,IF($B$141="NEM","*",$B$141),'Dispatchable Built'!$C:$C,$H147)-SUMIFS('Dispatchable Built'!X:X,'Dispatchable Built'!$A:$A,Comparison_CDP2,'Dispatchable Built'!$B:$B,IF($B$141="NEM","*",$B$141),'Dispatchable Built'!$C:$C,$H147))+(SUMIFS('Dispatchable Retired'!X:X,'Dispatchable Retired'!$A:$A,Comparison_CDP1,'Dispatchable Retired'!$B:$B,IF($B$141="NEM","*",$B$141),'Dispatchable Retired'!$C:$C,$H147)-SUMIFS('Dispatchable Retired'!X:X,'Dispatchable Retired'!$A:$A,Comparison_CDP2,'Dispatchable Retired'!$B:$B,IF($B$141="NEM","*",$B$141),'Dispatchable Retired'!$C:$C,$H147))</f>
        <v>0</v>
      </c>
      <c r="AD147" s="5">
        <f>(SUMIFS('Dispatchable Built'!Y:Y,'Dispatchable Built'!$A:$A,Comparison_CDP1,'Dispatchable Built'!$B:$B,IF($B$141="NEM","*",$B$141),'Dispatchable Built'!$C:$C,$H147)-SUMIFS('Dispatchable Built'!Y:Y,'Dispatchable Built'!$A:$A,Comparison_CDP2,'Dispatchable Built'!$B:$B,IF($B$141="NEM","*",$B$141),'Dispatchable Built'!$C:$C,$H147))+(SUMIFS('Dispatchable Retired'!Y:Y,'Dispatchable Retired'!$A:$A,Comparison_CDP1,'Dispatchable Retired'!$B:$B,IF($B$141="NEM","*",$B$141),'Dispatchable Retired'!$C:$C,$H147)-SUMIFS('Dispatchable Retired'!Y:Y,'Dispatchable Retired'!$A:$A,Comparison_CDP2,'Dispatchable Retired'!$B:$B,IF($B$141="NEM","*",$B$141),'Dispatchable Retired'!$C:$C,$H147))</f>
        <v>0</v>
      </c>
      <c r="AE147" s="5">
        <f>(SUMIFS('Dispatchable Built'!Z:Z,'Dispatchable Built'!$A:$A,Comparison_CDP1,'Dispatchable Built'!$B:$B,IF($B$141="NEM","*",$B$141),'Dispatchable Built'!$C:$C,$H147)-SUMIFS('Dispatchable Built'!Z:Z,'Dispatchable Built'!$A:$A,Comparison_CDP2,'Dispatchable Built'!$B:$B,IF($B$141="NEM","*",$B$141),'Dispatchable Built'!$C:$C,$H147))+(SUMIFS('Dispatchable Retired'!Z:Z,'Dispatchable Retired'!$A:$A,Comparison_CDP1,'Dispatchable Retired'!$B:$B,IF($B$141="NEM","*",$B$141),'Dispatchable Retired'!$C:$C,$H147)-SUMIFS('Dispatchable Retired'!Z:Z,'Dispatchable Retired'!$A:$A,Comparison_CDP2,'Dispatchable Retired'!$B:$B,IF($B$141="NEM","*",$B$141),'Dispatchable Retired'!$C:$C,$H147))</f>
        <v>0</v>
      </c>
      <c r="AF147" s="5">
        <f>(SUMIFS('Dispatchable Built'!AA:AA,'Dispatchable Built'!$A:$A,Comparison_CDP1,'Dispatchable Built'!$B:$B,IF($B$141="NEM","*",$B$141),'Dispatchable Built'!$C:$C,$H147)-SUMIFS('Dispatchable Built'!AA:AA,'Dispatchable Built'!$A:$A,Comparison_CDP2,'Dispatchable Built'!$B:$B,IF($B$141="NEM","*",$B$141),'Dispatchable Built'!$C:$C,$H147))+(SUMIFS('Dispatchable Retired'!AA:AA,'Dispatchable Retired'!$A:$A,Comparison_CDP1,'Dispatchable Retired'!$B:$B,IF($B$141="NEM","*",$B$141),'Dispatchable Retired'!$C:$C,$H147)-SUMIFS('Dispatchable Retired'!AA:AA,'Dispatchable Retired'!$A:$A,Comparison_CDP2,'Dispatchable Retired'!$B:$B,IF($B$141="NEM","*",$B$141),'Dispatchable Retired'!$C:$C,$H147))</f>
        <v>0</v>
      </c>
      <c r="AG147" s="5">
        <f>(SUMIFS('Dispatchable Built'!AB:AB,'Dispatchable Built'!$A:$A,Comparison_CDP1,'Dispatchable Built'!$B:$B,IF($B$141="NEM","*",$B$141),'Dispatchable Built'!$C:$C,$H147)-SUMIFS('Dispatchable Built'!AB:AB,'Dispatchable Built'!$A:$A,Comparison_CDP2,'Dispatchable Built'!$B:$B,IF($B$141="NEM","*",$B$141),'Dispatchable Built'!$C:$C,$H147))+(SUMIFS('Dispatchable Retired'!AB:AB,'Dispatchable Retired'!$A:$A,Comparison_CDP1,'Dispatchable Retired'!$B:$B,IF($B$141="NEM","*",$B$141),'Dispatchable Retired'!$C:$C,$H147)-SUMIFS('Dispatchable Retired'!AB:AB,'Dispatchable Retired'!$A:$A,Comparison_CDP2,'Dispatchable Retired'!$B:$B,IF($B$141="NEM","*",$B$141),'Dispatchable Retired'!$C:$C,$H147))</f>
        <v>0</v>
      </c>
      <c r="AH147" s="5">
        <f>(SUMIFS('Dispatchable Built'!AC:AC,'Dispatchable Built'!$A:$A,Comparison_CDP1,'Dispatchable Built'!$B:$B,IF($B$141="NEM","*",$B$141),'Dispatchable Built'!$C:$C,$H147)-SUMIFS('Dispatchable Built'!AC:AC,'Dispatchable Built'!$A:$A,Comparison_CDP2,'Dispatchable Built'!$B:$B,IF($B$141="NEM","*",$B$141),'Dispatchable Built'!$C:$C,$H147))+(SUMIFS('Dispatchable Retired'!AC:AC,'Dispatchable Retired'!$A:$A,Comparison_CDP1,'Dispatchable Retired'!$B:$B,IF($B$141="NEM","*",$B$141),'Dispatchable Retired'!$C:$C,$H147)-SUMIFS('Dispatchable Retired'!AC:AC,'Dispatchable Retired'!$A:$A,Comparison_CDP2,'Dispatchable Retired'!$B:$B,IF($B$141="NEM","*",$B$141),'Dispatchable Retired'!$C:$C,$H147))</f>
        <v>0</v>
      </c>
      <c r="AI147" s="5">
        <f>(SUMIFS('Dispatchable Built'!AD:AD,'Dispatchable Built'!$A:$A,Comparison_CDP1,'Dispatchable Built'!$B:$B,IF($B$141="NEM","*",$B$141),'Dispatchable Built'!$C:$C,$H147)-SUMIFS('Dispatchable Built'!AD:AD,'Dispatchable Built'!$A:$A,Comparison_CDP2,'Dispatchable Built'!$B:$B,IF($B$141="NEM","*",$B$141),'Dispatchable Built'!$C:$C,$H147))+(SUMIFS('Dispatchable Retired'!AD:AD,'Dispatchable Retired'!$A:$A,Comparison_CDP1,'Dispatchable Retired'!$B:$B,IF($B$141="NEM","*",$B$141),'Dispatchable Retired'!$C:$C,$H147)-SUMIFS('Dispatchable Retired'!AD:AD,'Dispatchable Retired'!$A:$A,Comparison_CDP2,'Dispatchable Retired'!$B:$B,IF($B$141="NEM","*",$B$141),'Dispatchable Retired'!$C:$C,$H147))</f>
        <v>-2045</v>
      </c>
      <c r="AJ147" s="5">
        <f>(SUMIFS('Dispatchable Built'!AE:AE,'Dispatchable Built'!$A:$A,Comparison_CDP1,'Dispatchable Built'!$B:$B,IF($B$141="NEM","*",$B$141),'Dispatchable Built'!$C:$C,$H147)-SUMIFS('Dispatchable Built'!AE:AE,'Dispatchable Built'!$A:$A,Comparison_CDP2,'Dispatchable Built'!$B:$B,IF($B$141="NEM","*",$B$141),'Dispatchable Built'!$C:$C,$H147))+(SUMIFS('Dispatchable Retired'!AE:AE,'Dispatchable Retired'!$A:$A,Comparison_CDP1,'Dispatchable Retired'!$B:$B,IF($B$141="NEM","*",$B$141),'Dispatchable Retired'!$C:$C,$H147)-SUMIFS('Dispatchable Retired'!AE:AE,'Dispatchable Retired'!$A:$A,Comparison_CDP2,'Dispatchable Retired'!$B:$B,IF($B$141="NEM","*",$B$141),'Dispatchable Retired'!$C:$C,$H147))</f>
        <v>-2045</v>
      </c>
    </row>
    <row r="148" spans="8:36" ht="15" customHeight="1">
      <c r="H148" s="9" t="s">
        <v>134</v>
      </c>
      <c r="I148" s="5">
        <f>(SUMIFS('Dispatchable Built'!D:D,'Dispatchable Built'!$A:$A,Comparison_CDP1,'Dispatchable Built'!$B:$B,IF($B$141="NEM","*",$B$141),'Dispatchable Built'!$C:$C,$H148)-SUMIFS('Dispatchable Built'!D:D,'Dispatchable Built'!$A:$A,Comparison_CDP2,'Dispatchable Built'!$B:$B,IF($B$141="NEM","*",$B$141),'Dispatchable Built'!$C:$C,$H148))+(SUMIFS('Dispatchable Retired'!D:D,'Dispatchable Retired'!$A:$A,Comparison_CDP1,'Dispatchable Retired'!$B:$B,IF($B$141="NEM","*",$B$141),'Dispatchable Retired'!$C:$C,$H148)-SUMIFS('Dispatchable Retired'!D:D,'Dispatchable Retired'!$A:$A,Comparison_CDP2,'Dispatchable Retired'!$B:$B,IF($B$141="NEM","*",$B$141),'Dispatchable Retired'!$C:$C,$H148))</f>
        <v>0</v>
      </c>
      <c r="J148" s="5">
        <f>(SUMIFS('Dispatchable Built'!E:E,'Dispatchable Built'!$A:$A,Comparison_CDP1,'Dispatchable Built'!$B:$B,IF($B$141="NEM","*",$B$141),'Dispatchable Built'!$C:$C,$H148)-SUMIFS('Dispatchable Built'!E:E,'Dispatchable Built'!$A:$A,Comparison_CDP2,'Dispatchable Built'!$B:$B,IF($B$141="NEM","*",$B$141),'Dispatchable Built'!$C:$C,$H148))+(SUMIFS('Dispatchable Retired'!E:E,'Dispatchable Retired'!$A:$A,Comparison_CDP1,'Dispatchable Retired'!$B:$B,IF($B$141="NEM","*",$B$141),'Dispatchable Retired'!$C:$C,$H148)-SUMIFS('Dispatchable Retired'!E:E,'Dispatchable Retired'!$A:$A,Comparison_CDP2,'Dispatchable Retired'!$B:$B,IF($B$141="NEM","*",$B$141),'Dispatchable Retired'!$C:$C,$H148))</f>
        <v>2.4499999999999998E-6</v>
      </c>
      <c r="K148" s="5">
        <f>(SUMIFS('Dispatchable Built'!F:F,'Dispatchable Built'!$A:$A,Comparison_CDP1,'Dispatchable Built'!$B:$B,IF($B$141="NEM","*",$B$141),'Dispatchable Built'!$C:$C,$H148)-SUMIFS('Dispatchable Built'!F:F,'Dispatchable Built'!$A:$A,Comparison_CDP2,'Dispatchable Built'!$B:$B,IF($B$141="NEM","*",$B$141),'Dispatchable Built'!$C:$C,$H148))+(SUMIFS('Dispatchable Retired'!F:F,'Dispatchable Retired'!$A:$A,Comparison_CDP1,'Dispatchable Retired'!$B:$B,IF($B$141="NEM","*",$B$141),'Dispatchable Retired'!$C:$C,$H148)-SUMIFS('Dispatchable Retired'!F:F,'Dispatchable Retired'!$A:$A,Comparison_CDP2,'Dispatchable Retired'!$B:$B,IF($B$141="NEM","*",$B$141),'Dispatchable Retired'!$C:$C,$H148))</f>
        <v>0.86045194999996966</v>
      </c>
      <c r="L148" s="5">
        <f>(SUMIFS('Dispatchable Built'!G:G,'Dispatchable Built'!$A:$A,Comparison_CDP1,'Dispatchable Built'!$B:$B,IF($B$141="NEM","*",$B$141),'Dispatchable Built'!$C:$C,$H148)-SUMIFS('Dispatchable Built'!G:G,'Dispatchable Built'!$A:$A,Comparison_CDP2,'Dispatchable Built'!$B:$B,IF($B$141="NEM","*",$B$141),'Dispatchable Built'!$C:$C,$H148))+(SUMIFS('Dispatchable Retired'!G:G,'Dispatchable Retired'!$A:$A,Comparison_CDP1,'Dispatchable Retired'!$B:$B,IF($B$141="NEM","*",$B$141),'Dispatchable Retired'!$C:$C,$H148)-SUMIFS('Dispatchable Retired'!G:G,'Dispatchable Retired'!$A:$A,Comparison_CDP2,'Dispatchable Retired'!$B:$B,IF($B$141="NEM","*",$B$141),'Dispatchable Retired'!$C:$C,$H148))</f>
        <v>0.86045194999996966</v>
      </c>
      <c r="M148" s="5">
        <f>(SUMIFS('Dispatchable Built'!H:H,'Dispatchable Built'!$A:$A,Comparison_CDP1,'Dispatchable Built'!$B:$B,IF($B$141="NEM","*",$B$141),'Dispatchable Built'!$C:$C,$H148)-SUMIFS('Dispatchable Built'!H:H,'Dispatchable Built'!$A:$A,Comparison_CDP2,'Dispatchable Built'!$B:$B,IF($B$141="NEM","*",$B$141),'Dispatchable Built'!$C:$C,$H148))+(SUMIFS('Dispatchable Retired'!H:H,'Dispatchable Retired'!$A:$A,Comparison_CDP1,'Dispatchable Retired'!$B:$B,IF($B$141="NEM","*",$B$141),'Dispatchable Retired'!$C:$C,$H148)-SUMIFS('Dispatchable Retired'!H:H,'Dispatchable Retired'!$A:$A,Comparison_CDP2,'Dispatchable Retired'!$B:$B,IF($B$141="NEM","*",$B$141),'Dispatchable Retired'!$C:$C,$H148))</f>
        <v>-285.64943375000001</v>
      </c>
      <c r="N148" s="5">
        <f>(SUMIFS('Dispatchable Built'!I:I,'Dispatchable Built'!$A:$A,Comparison_CDP1,'Dispatchable Built'!$B:$B,IF($B$141="NEM","*",$B$141),'Dispatchable Built'!$C:$C,$H148)-SUMIFS('Dispatchable Built'!I:I,'Dispatchable Built'!$A:$A,Comparison_CDP2,'Dispatchable Built'!$B:$B,IF($B$141="NEM","*",$B$141),'Dispatchable Built'!$C:$C,$H148))+(SUMIFS('Dispatchable Retired'!I:I,'Dispatchable Retired'!$A:$A,Comparison_CDP1,'Dispatchable Retired'!$B:$B,IF($B$141="NEM","*",$B$141),'Dispatchable Retired'!$C:$C,$H148)-SUMIFS('Dispatchable Retired'!I:I,'Dispatchable Retired'!$A:$A,Comparison_CDP2,'Dispatchable Retired'!$B:$B,IF($B$141="NEM","*",$B$141),'Dispatchable Retired'!$C:$C,$H148))</f>
        <v>-771.38036029</v>
      </c>
      <c r="O148" s="5">
        <f>(SUMIFS('Dispatchable Built'!J:J,'Dispatchable Built'!$A:$A,Comparison_CDP1,'Dispatchable Built'!$B:$B,IF($B$141="NEM","*",$B$141),'Dispatchable Built'!$C:$C,$H148)-SUMIFS('Dispatchable Built'!J:J,'Dispatchable Built'!$A:$A,Comparison_CDP2,'Dispatchable Built'!$B:$B,IF($B$141="NEM","*",$B$141),'Dispatchable Built'!$C:$C,$H148))+(SUMIFS('Dispatchable Retired'!J:J,'Dispatchable Retired'!$A:$A,Comparison_CDP1,'Dispatchable Retired'!$B:$B,IF($B$141="NEM","*",$B$141),'Dispatchable Retired'!$C:$C,$H148)-SUMIFS('Dispatchable Retired'!J:J,'Dispatchable Retired'!$A:$A,Comparison_CDP2,'Dispatchable Retired'!$B:$B,IF($B$141="NEM","*",$B$141),'Dispatchable Retired'!$C:$C,$H148))</f>
        <v>-771.38036824000005</v>
      </c>
      <c r="P148" s="5">
        <f>(SUMIFS('Dispatchable Built'!K:K,'Dispatchable Built'!$A:$A,Comparison_CDP1,'Dispatchable Built'!$B:$B,IF($B$141="NEM","*",$B$141),'Dispatchable Built'!$C:$C,$H148)-SUMIFS('Dispatchable Built'!K:K,'Dispatchable Built'!$A:$A,Comparison_CDP2,'Dispatchable Built'!$B:$B,IF($B$141="NEM","*",$B$141),'Dispatchable Built'!$C:$C,$H148))+(SUMIFS('Dispatchable Retired'!K:K,'Dispatchable Retired'!$A:$A,Comparison_CDP1,'Dispatchable Retired'!$B:$B,IF($B$141="NEM","*",$B$141),'Dispatchable Retired'!$C:$C,$H148)-SUMIFS('Dispatchable Retired'!K:K,'Dispatchable Retired'!$A:$A,Comparison_CDP2,'Dispatchable Retired'!$B:$B,IF($B$141="NEM","*",$B$141),'Dispatchable Retired'!$C:$C,$H148))</f>
        <v>-513.18991590999997</v>
      </c>
      <c r="Q148" s="5">
        <f>(SUMIFS('Dispatchable Built'!L:L,'Dispatchable Built'!$A:$A,Comparison_CDP1,'Dispatchable Built'!$B:$B,IF($B$141="NEM","*",$B$141),'Dispatchable Built'!$C:$C,$H148)-SUMIFS('Dispatchable Built'!L:L,'Dispatchable Built'!$A:$A,Comparison_CDP2,'Dispatchable Built'!$B:$B,IF($B$141="NEM","*",$B$141),'Dispatchable Built'!$C:$C,$H148))+(SUMIFS('Dispatchable Retired'!L:L,'Dispatchable Retired'!$A:$A,Comparison_CDP1,'Dispatchable Retired'!$B:$B,IF($B$141="NEM","*",$B$141),'Dispatchable Retired'!$C:$C,$H148)-SUMIFS('Dispatchable Retired'!L:L,'Dispatchable Retired'!$A:$A,Comparison_CDP2,'Dispatchable Retired'!$B:$B,IF($B$141="NEM","*",$B$141),'Dispatchable Retired'!$C:$C,$H148))</f>
        <v>-513.18991856000014</v>
      </c>
      <c r="R148" s="5">
        <f>(SUMIFS('Dispatchable Built'!M:M,'Dispatchable Built'!$A:$A,Comparison_CDP1,'Dispatchable Built'!$B:$B,IF($B$141="NEM","*",$B$141),'Dispatchable Built'!$C:$C,$H148)-SUMIFS('Dispatchable Built'!M:M,'Dispatchable Built'!$A:$A,Comparison_CDP2,'Dispatchable Built'!$B:$B,IF($B$141="NEM","*",$B$141),'Dispatchable Built'!$C:$C,$H148))+(SUMIFS('Dispatchable Retired'!M:M,'Dispatchable Retired'!$A:$A,Comparison_CDP1,'Dispatchable Retired'!$B:$B,IF($B$141="NEM","*",$B$141),'Dispatchable Retired'!$C:$C,$H148)-SUMIFS('Dispatchable Retired'!M:M,'Dispatchable Retired'!$A:$A,Comparison_CDP2,'Dispatchable Retired'!$B:$B,IF($B$141="NEM","*",$B$141),'Dispatchable Retired'!$C:$C,$H148))</f>
        <v>-513.18991395000012</v>
      </c>
      <c r="S148" s="5">
        <f>(SUMIFS('Dispatchable Built'!N:N,'Dispatchable Built'!$A:$A,Comparison_CDP1,'Dispatchable Built'!$B:$B,IF($B$141="NEM","*",$B$141),'Dispatchable Built'!$C:$C,$H148)-SUMIFS('Dispatchable Built'!N:N,'Dispatchable Built'!$A:$A,Comparison_CDP2,'Dispatchable Built'!$B:$B,IF($B$141="NEM","*",$B$141),'Dispatchable Built'!$C:$C,$H148))+(SUMIFS('Dispatchable Retired'!N:N,'Dispatchable Retired'!$A:$A,Comparison_CDP1,'Dispatchable Retired'!$B:$B,IF($B$141="NEM","*",$B$141),'Dispatchable Retired'!$C:$C,$H148)-SUMIFS('Dispatchable Retired'!N:N,'Dispatchable Retired'!$A:$A,Comparison_CDP2,'Dispatchable Retired'!$B:$B,IF($B$141="NEM","*",$B$141),'Dispatchable Retired'!$C:$C,$H148))</f>
        <v>-1252.1980771999999</v>
      </c>
      <c r="T148" s="5">
        <f>(SUMIFS('Dispatchable Built'!O:O,'Dispatchable Built'!$A:$A,Comparison_CDP1,'Dispatchable Built'!$B:$B,IF($B$141="NEM","*",$B$141),'Dispatchable Built'!$C:$C,$H148)-SUMIFS('Dispatchable Built'!O:O,'Dispatchable Built'!$A:$A,Comparison_CDP2,'Dispatchable Built'!$B:$B,IF($B$141="NEM","*",$B$141),'Dispatchable Built'!$C:$C,$H148))+(SUMIFS('Dispatchable Retired'!O:O,'Dispatchable Retired'!$A:$A,Comparison_CDP1,'Dispatchable Retired'!$B:$B,IF($B$141="NEM","*",$B$141),'Dispatchable Retired'!$C:$C,$H148)-SUMIFS('Dispatchable Retired'!O:O,'Dispatchable Retired'!$A:$A,Comparison_CDP2,'Dispatchable Retired'!$B:$B,IF($B$141="NEM","*",$B$141),'Dispatchable Retired'!$C:$C,$H148))</f>
        <v>-1252.1980771999997</v>
      </c>
      <c r="U148" s="5">
        <f>(SUMIFS('Dispatchable Built'!P:P,'Dispatchable Built'!$A:$A,Comparison_CDP1,'Dispatchable Built'!$B:$B,IF($B$141="NEM","*",$B$141),'Dispatchable Built'!$C:$C,$H148)-SUMIFS('Dispatchable Built'!P:P,'Dispatchable Built'!$A:$A,Comparison_CDP2,'Dispatchable Built'!$B:$B,IF($B$141="NEM","*",$B$141),'Dispatchable Built'!$C:$C,$H148))+(SUMIFS('Dispatchable Retired'!P:P,'Dispatchable Retired'!$A:$A,Comparison_CDP1,'Dispatchable Retired'!$B:$B,IF($B$141="NEM","*",$B$141),'Dispatchable Retired'!$C:$C,$H148)-SUMIFS('Dispatchable Retired'!P:P,'Dispatchable Retired'!$A:$A,Comparison_CDP2,'Dispatchable Retired'!$B:$B,IF($B$141="NEM","*",$B$141),'Dispatchable Retired'!$C:$C,$H148))</f>
        <v>-2012.7616406000002</v>
      </c>
      <c r="V148" s="5">
        <f>(SUMIFS('Dispatchable Built'!Q:Q,'Dispatchable Built'!$A:$A,Comparison_CDP1,'Dispatchable Built'!$B:$B,IF($B$141="NEM","*",$B$141),'Dispatchable Built'!$C:$C,$H148)-SUMIFS('Dispatchable Built'!Q:Q,'Dispatchable Built'!$A:$A,Comparison_CDP2,'Dispatchable Built'!$B:$B,IF($B$141="NEM","*",$B$141),'Dispatchable Built'!$C:$C,$H148))+(SUMIFS('Dispatchable Retired'!Q:Q,'Dispatchable Retired'!$A:$A,Comparison_CDP1,'Dispatchable Retired'!$B:$B,IF($B$141="NEM","*",$B$141),'Dispatchable Retired'!$C:$C,$H148)-SUMIFS('Dispatchable Retired'!Q:Q,'Dispatchable Retired'!$A:$A,Comparison_CDP2,'Dispatchable Retired'!$B:$B,IF($B$141="NEM","*",$B$141),'Dispatchable Retired'!$C:$C,$H148))</f>
        <v>-2056.6784102500001</v>
      </c>
      <c r="W148" s="5">
        <f>(SUMIFS('Dispatchable Built'!R:R,'Dispatchable Built'!$A:$A,Comparison_CDP1,'Dispatchable Built'!$B:$B,IF($B$141="NEM","*",$B$141),'Dispatchable Built'!$C:$C,$H148)-SUMIFS('Dispatchable Built'!R:R,'Dispatchable Built'!$A:$A,Comparison_CDP2,'Dispatchable Built'!$B:$B,IF($B$141="NEM","*",$B$141),'Dispatchable Built'!$C:$C,$H148))+(SUMIFS('Dispatchable Retired'!R:R,'Dispatchable Retired'!$A:$A,Comparison_CDP1,'Dispatchable Retired'!$B:$B,IF($B$141="NEM","*",$B$141),'Dispatchable Retired'!$C:$C,$H148)-SUMIFS('Dispatchable Retired'!R:R,'Dispatchable Retired'!$A:$A,Comparison_CDP2,'Dispatchable Retired'!$B:$B,IF($B$141="NEM","*",$B$141),'Dispatchable Retired'!$C:$C,$H148))</f>
        <v>-2329.2065684599993</v>
      </c>
      <c r="X148" s="5">
        <f>(SUMIFS('Dispatchable Built'!S:S,'Dispatchable Built'!$A:$A,Comparison_CDP1,'Dispatchable Built'!$B:$B,IF($B$141="NEM","*",$B$141),'Dispatchable Built'!$C:$C,$H148)-SUMIFS('Dispatchable Built'!S:S,'Dispatchable Built'!$A:$A,Comparison_CDP2,'Dispatchable Built'!$B:$B,IF($B$141="NEM","*",$B$141),'Dispatchable Built'!$C:$C,$H148))+(SUMIFS('Dispatchable Retired'!S:S,'Dispatchable Retired'!$A:$A,Comparison_CDP1,'Dispatchable Retired'!$B:$B,IF($B$141="NEM","*",$B$141),'Dispatchable Retired'!$C:$C,$H148)-SUMIFS('Dispatchable Retired'!S:S,'Dispatchable Retired'!$A:$A,Comparison_CDP2,'Dispatchable Retired'!$B:$B,IF($B$141="NEM","*",$B$141),'Dispatchable Retired'!$C:$C,$H148))</f>
        <v>-2329.2065737599996</v>
      </c>
      <c r="Y148" s="5">
        <f>(SUMIFS('Dispatchable Built'!T:T,'Dispatchable Built'!$A:$A,Comparison_CDP1,'Dispatchable Built'!$B:$B,IF($B$141="NEM","*",$B$141),'Dispatchable Built'!$C:$C,$H148)-SUMIFS('Dispatchable Built'!T:T,'Dispatchable Built'!$A:$A,Comparison_CDP2,'Dispatchable Built'!$B:$B,IF($B$141="NEM","*",$B$141),'Dispatchable Built'!$C:$C,$H148))+(SUMIFS('Dispatchable Retired'!T:T,'Dispatchable Retired'!$A:$A,Comparison_CDP1,'Dispatchable Retired'!$B:$B,IF($B$141="NEM","*",$B$141),'Dispatchable Retired'!$C:$C,$H148)-SUMIFS('Dispatchable Retired'!T:T,'Dispatchable Retired'!$A:$A,Comparison_CDP2,'Dispatchable Retired'!$B:$B,IF($B$141="NEM","*",$B$141),'Dispatchable Retired'!$C:$C,$H148))</f>
        <v>-3440.3325460499991</v>
      </c>
      <c r="Z148" s="5">
        <f>(SUMIFS('Dispatchable Built'!U:U,'Dispatchable Built'!$A:$A,Comparison_CDP1,'Dispatchable Built'!$B:$B,IF($B$141="NEM","*",$B$141),'Dispatchable Built'!$C:$C,$H148)-SUMIFS('Dispatchable Built'!U:U,'Dispatchable Built'!$A:$A,Comparison_CDP2,'Dispatchable Built'!$B:$B,IF($B$141="NEM","*",$B$141),'Dispatchable Built'!$C:$C,$H148))+(SUMIFS('Dispatchable Retired'!U:U,'Dispatchable Retired'!$A:$A,Comparison_CDP1,'Dispatchable Retired'!$B:$B,IF($B$141="NEM","*",$B$141),'Dispatchable Retired'!$C:$C,$H148)-SUMIFS('Dispatchable Retired'!U:U,'Dispatchable Retired'!$A:$A,Comparison_CDP2,'Dispatchable Retired'!$B:$B,IF($B$141="NEM","*",$B$141),'Dispatchable Retired'!$C:$C,$H148))</f>
        <v>-2481.7016974599992</v>
      </c>
      <c r="AA148" s="5">
        <f>(SUMIFS('Dispatchable Built'!V:V,'Dispatchable Built'!$A:$A,Comparison_CDP1,'Dispatchable Built'!$B:$B,IF($B$141="NEM","*",$B$141),'Dispatchable Built'!$C:$C,$H148)-SUMIFS('Dispatchable Built'!V:V,'Dispatchable Built'!$A:$A,Comparison_CDP2,'Dispatchable Built'!$B:$B,IF($B$141="NEM","*",$B$141),'Dispatchable Built'!$C:$C,$H148))+(SUMIFS('Dispatchable Retired'!V:V,'Dispatchable Retired'!$A:$A,Comparison_CDP1,'Dispatchable Retired'!$B:$B,IF($B$141="NEM","*",$B$141),'Dispatchable Retired'!$C:$C,$H148)-SUMIFS('Dispatchable Retired'!V:V,'Dispatchable Retired'!$A:$A,Comparison_CDP2,'Dispatchable Retired'!$B:$B,IF($B$141="NEM","*",$B$141),'Dispatchable Retired'!$C:$C,$H148))</f>
        <v>-2481.7016974599992</v>
      </c>
      <c r="AB148" s="5">
        <f>(SUMIFS('Dispatchable Built'!W:W,'Dispatchable Built'!$A:$A,Comparison_CDP1,'Dispatchable Built'!$B:$B,IF($B$141="NEM","*",$B$141),'Dispatchable Built'!$C:$C,$H148)-SUMIFS('Dispatchable Built'!W:W,'Dispatchable Built'!$A:$A,Comparison_CDP2,'Dispatchable Built'!$B:$B,IF($B$141="NEM","*",$B$141),'Dispatchable Built'!$C:$C,$H148))+(SUMIFS('Dispatchable Retired'!W:W,'Dispatchable Retired'!$A:$A,Comparison_CDP1,'Dispatchable Retired'!$B:$B,IF($B$141="NEM","*",$B$141),'Dispatchable Retired'!$C:$C,$H148)-SUMIFS('Dispatchable Retired'!W:W,'Dispatchable Retired'!$A:$A,Comparison_CDP2,'Dispatchable Retired'!$B:$B,IF($B$141="NEM","*",$B$141),'Dispatchable Retired'!$C:$C,$H148))</f>
        <v>-2026.3103722399997</v>
      </c>
      <c r="AC148" s="5">
        <f>(SUMIFS('Dispatchable Built'!X:X,'Dispatchable Built'!$A:$A,Comparison_CDP1,'Dispatchable Built'!$B:$B,IF($B$141="NEM","*",$B$141),'Dispatchable Built'!$C:$C,$H148)-SUMIFS('Dispatchable Built'!X:X,'Dispatchable Built'!$A:$A,Comparison_CDP2,'Dispatchable Built'!$B:$B,IF($B$141="NEM","*",$B$141),'Dispatchable Built'!$C:$C,$H148))+(SUMIFS('Dispatchable Retired'!X:X,'Dispatchable Retired'!$A:$A,Comparison_CDP1,'Dispatchable Retired'!$B:$B,IF($B$141="NEM","*",$B$141),'Dispatchable Retired'!$C:$C,$H148)-SUMIFS('Dispatchable Retired'!X:X,'Dispatchable Retired'!$A:$A,Comparison_CDP2,'Dispatchable Retired'!$B:$B,IF($B$141="NEM","*",$B$141),'Dispatchable Retired'!$C:$C,$H148))</f>
        <v>2164.9472295300002</v>
      </c>
      <c r="AD148" s="5">
        <f>(SUMIFS('Dispatchable Built'!Y:Y,'Dispatchable Built'!$A:$A,Comparison_CDP1,'Dispatchable Built'!$B:$B,IF($B$141="NEM","*",$B$141),'Dispatchable Built'!$C:$C,$H148)-SUMIFS('Dispatchable Built'!Y:Y,'Dispatchable Built'!$A:$A,Comparison_CDP2,'Dispatchable Built'!$B:$B,IF($B$141="NEM","*",$B$141),'Dispatchable Built'!$C:$C,$H148))+(SUMIFS('Dispatchable Retired'!Y:Y,'Dispatchable Retired'!$A:$A,Comparison_CDP1,'Dispatchable Retired'!$B:$B,IF($B$141="NEM","*",$B$141),'Dispatchable Retired'!$C:$C,$H148)-SUMIFS('Dispatchable Retired'!Y:Y,'Dispatchable Retired'!$A:$A,Comparison_CDP2,'Dispatchable Retired'!$B:$B,IF($B$141="NEM","*",$B$141),'Dispatchable Retired'!$C:$C,$H148))</f>
        <v>1855.3213783300002</v>
      </c>
      <c r="AE148" s="5">
        <f>(SUMIFS('Dispatchable Built'!Z:Z,'Dispatchable Built'!$A:$A,Comparison_CDP1,'Dispatchable Built'!$B:$B,IF($B$141="NEM","*",$B$141),'Dispatchable Built'!$C:$C,$H148)-SUMIFS('Dispatchable Built'!Z:Z,'Dispatchable Built'!$A:$A,Comparison_CDP2,'Dispatchable Built'!$B:$B,IF($B$141="NEM","*",$B$141),'Dispatchable Built'!$C:$C,$H148))+(SUMIFS('Dispatchable Retired'!Z:Z,'Dispatchable Retired'!$A:$A,Comparison_CDP1,'Dispatchable Retired'!$B:$B,IF($B$141="NEM","*",$B$141),'Dispatchable Retired'!$C:$C,$H148)-SUMIFS('Dispatchable Retired'!Z:Z,'Dispatchable Retired'!$A:$A,Comparison_CDP2,'Dispatchable Retired'!$B:$B,IF($B$141="NEM","*",$B$141),'Dispatchable Retired'!$C:$C,$H148))</f>
        <v>1600.020929010002</v>
      </c>
      <c r="AF148" s="5">
        <f>(SUMIFS('Dispatchable Built'!AA:AA,'Dispatchable Built'!$A:$A,Comparison_CDP1,'Dispatchable Built'!$B:$B,IF($B$141="NEM","*",$B$141),'Dispatchable Built'!$C:$C,$H148)-SUMIFS('Dispatchable Built'!AA:AA,'Dispatchable Built'!$A:$A,Comparison_CDP2,'Dispatchable Built'!$B:$B,IF($B$141="NEM","*",$B$141),'Dispatchable Built'!$C:$C,$H148))+(SUMIFS('Dispatchable Retired'!AA:AA,'Dispatchable Retired'!$A:$A,Comparison_CDP1,'Dispatchable Retired'!$B:$B,IF($B$141="NEM","*",$B$141),'Dispatchable Retired'!$C:$C,$H148)-SUMIFS('Dispatchable Retired'!AA:AA,'Dispatchable Retired'!$A:$A,Comparison_CDP2,'Dispatchable Retired'!$B:$B,IF($B$141="NEM","*",$B$141),'Dispatchable Retired'!$C:$C,$H148))</f>
        <v>1600.0209813899992</v>
      </c>
      <c r="AG148" s="5">
        <f>(SUMIFS('Dispatchable Built'!AB:AB,'Dispatchable Built'!$A:$A,Comparison_CDP1,'Dispatchable Built'!$B:$B,IF($B$141="NEM","*",$B$141),'Dispatchable Built'!$C:$C,$H148)-SUMIFS('Dispatchable Built'!AB:AB,'Dispatchable Built'!$A:$A,Comparison_CDP2,'Dispatchable Built'!$B:$B,IF($B$141="NEM","*",$B$141),'Dispatchable Built'!$C:$C,$H148))+(SUMIFS('Dispatchable Retired'!AB:AB,'Dispatchable Retired'!$A:$A,Comparison_CDP1,'Dispatchable Retired'!$B:$B,IF($B$141="NEM","*",$B$141),'Dispatchable Retired'!$C:$C,$H148)-SUMIFS('Dispatchable Retired'!AB:AB,'Dispatchable Retired'!$A:$A,Comparison_CDP2,'Dispatchable Retired'!$B:$B,IF($B$141="NEM","*",$B$141),'Dispatchable Retired'!$C:$C,$H148))</f>
        <v>3997.4632146800013</v>
      </c>
      <c r="AH148" s="5">
        <f>(SUMIFS('Dispatchable Built'!AC:AC,'Dispatchable Built'!$A:$A,Comparison_CDP1,'Dispatchable Built'!$B:$B,IF($B$141="NEM","*",$B$141),'Dispatchable Built'!$C:$C,$H148)-SUMIFS('Dispatchable Built'!AC:AC,'Dispatchable Built'!$A:$A,Comparison_CDP2,'Dispatchable Built'!$B:$B,IF($B$141="NEM","*",$B$141),'Dispatchable Built'!$C:$C,$H148))+(SUMIFS('Dispatchable Retired'!AC:AC,'Dispatchable Retired'!$A:$A,Comparison_CDP1,'Dispatchable Retired'!$B:$B,IF($B$141="NEM","*",$B$141),'Dispatchable Retired'!$C:$C,$H148)-SUMIFS('Dispatchable Retired'!AC:AC,'Dispatchable Retired'!$A:$A,Comparison_CDP2,'Dispatchable Retired'!$B:$B,IF($B$141="NEM","*",$B$141),'Dispatchable Retired'!$C:$C,$H148))</f>
        <v>3997.4632199800017</v>
      </c>
      <c r="AI148" s="5">
        <f>(SUMIFS('Dispatchable Built'!AD:AD,'Dispatchable Built'!$A:$A,Comparison_CDP1,'Dispatchable Built'!$B:$B,IF($B$141="NEM","*",$B$141),'Dispatchable Built'!$C:$C,$H148)-SUMIFS('Dispatchable Built'!AD:AD,'Dispatchable Built'!$A:$A,Comparison_CDP2,'Dispatchable Built'!$B:$B,IF($B$141="NEM","*",$B$141),'Dispatchable Built'!$C:$C,$H148))+(SUMIFS('Dispatchable Retired'!AD:AD,'Dispatchable Retired'!$A:$A,Comparison_CDP1,'Dispatchable Retired'!$B:$B,IF($B$141="NEM","*",$B$141),'Dispatchable Retired'!$C:$C,$H148)-SUMIFS('Dispatchable Retired'!AD:AD,'Dispatchable Retired'!$A:$A,Comparison_CDP2,'Dispatchable Retired'!$B:$B,IF($B$141="NEM","*",$B$141),'Dispatchable Retired'!$C:$C,$H148))</f>
        <v>5203.0887743700023</v>
      </c>
      <c r="AJ148" s="5">
        <f>(SUMIFS('Dispatchable Built'!AE:AE,'Dispatchable Built'!$A:$A,Comparison_CDP1,'Dispatchable Built'!$B:$B,IF($B$141="NEM","*",$B$141),'Dispatchable Built'!$C:$C,$H148)-SUMIFS('Dispatchable Built'!AE:AE,'Dispatchable Built'!$A:$A,Comparison_CDP2,'Dispatchable Built'!$B:$B,IF($B$141="NEM","*",$B$141),'Dispatchable Built'!$C:$C,$H148))+(SUMIFS('Dispatchable Retired'!AE:AE,'Dispatchable Retired'!$A:$A,Comparison_CDP1,'Dispatchable Retired'!$B:$B,IF($B$141="NEM","*",$B$141),'Dispatchable Retired'!$C:$C,$H148)-SUMIFS('Dispatchable Retired'!AE:AE,'Dispatchable Retired'!$A:$A,Comparison_CDP2,'Dispatchable Retired'!$B:$B,IF($B$141="NEM","*",$B$141),'Dispatchable Retired'!$C:$C,$H148))</f>
        <v>6387.4514569599996</v>
      </c>
    </row>
    <row r="149" spans="8:36" ht="15" customHeight="1">
      <c r="H149" s="9" t="s">
        <v>135</v>
      </c>
      <c r="I149" s="5">
        <f>(SUMIFS('Dispatchable Built'!D:D,'Dispatchable Built'!$A:$A,Comparison_CDP1,'Dispatchable Built'!$B:$B,IF($B$141="NEM","*",$B$141),'Dispatchable Built'!$C:$C,$H149)-SUMIFS('Dispatchable Built'!D:D,'Dispatchable Built'!$A:$A,Comparison_CDP2,'Dispatchable Built'!$B:$B,IF($B$141="NEM","*",$B$141),'Dispatchable Built'!$C:$C,$H149))+(SUMIFS('Dispatchable Retired'!D:D,'Dispatchable Retired'!$A:$A,Comparison_CDP1,'Dispatchable Retired'!$B:$B,IF($B$141="NEM","*",$B$141),'Dispatchable Retired'!$C:$C,$H149)-SUMIFS('Dispatchable Retired'!D:D,'Dispatchable Retired'!$A:$A,Comparison_CDP2,'Dispatchable Retired'!$B:$B,IF($B$141="NEM","*",$B$141),'Dispatchable Retired'!$C:$C,$H149))</f>
        <v>0</v>
      </c>
      <c r="J149" s="5">
        <f>(SUMIFS('Dispatchable Built'!E:E,'Dispatchable Built'!$A:$A,Comparison_CDP1,'Dispatchable Built'!$B:$B,IF($B$141="NEM","*",$B$141),'Dispatchable Built'!$C:$C,$H149)-SUMIFS('Dispatchable Built'!E:E,'Dispatchable Built'!$A:$A,Comparison_CDP2,'Dispatchable Built'!$B:$B,IF($B$141="NEM","*",$B$141),'Dispatchable Built'!$C:$C,$H149))+(SUMIFS('Dispatchable Retired'!E:E,'Dispatchable Retired'!$A:$A,Comparison_CDP1,'Dispatchable Retired'!$B:$B,IF($B$141="NEM","*",$B$141),'Dispatchable Retired'!$C:$C,$H149)-SUMIFS('Dispatchable Retired'!E:E,'Dispatchable Retired'!$A:$A,Comparison_CDP2,'Dispatchable Retired'!$B:$B,IF($B$141="NEM","*",$B$141),'Dispatchable Retired'!$C:$C,$H149))</f>
        <v>0</v>
      </c>
      <c r="K149" s="5">
        <f>(SUMIFS('Dispatchable Built'!F:F,'Dispatchable Built'!$A:$A,Comparison_CDP1,'Dispatchable Built'!$B:$B,IF($B$141="NEM","*",$B$141),'Dispatchable Built'!$C:$C,$H149)-SUMIFS('Dispatchable Built'!F:F,'Dispatchable Built'!$A:$A,Comparison_CDP2,'Dispatchable Built'!$B:$B,IF($B$141="NEM","*",$B$141),'Dispatchable Built'!$C:$C,$H149))+(SUMIFS('Dispatchable Retired'!F:F,'Dispatchable Retired'!$A:$A,Comparison_CDP1,'Dispatchable Retired'!$B:$B,IF($B$141="NEM","*",$B$141),'Dispatchable Retired'!$C:$C,$H149)-SUMIFS('Dispatchable Retired'!F:F,'Dispatchable Retired'!$A:$A,Comparison_CDP2,'Dispatchable Retired'!$B:$B,IF($B$141="NEM","*",$B$141),'Dispatchable Retired'!$C:$C,$H149))</f>
        <v>0</v>
      </c>
      <c r="L149" s="5">
        <f>(SUMIFS('Dispatchable Built'!G:G,'Dispatchable Built'!$A:$A,Comparison_CDP1,'Dispatchable Built'!$B:$B,IF($B$141="NEM","*",$B$141),'Dispatchable Built'!$C:$C,$H149)-SUMIFS('Dispatchable Built'!G:G,'Dispatchable Built'!$A:$A,Comparison_CDP2,'Dispatchable Built'!$B:$B,IF($B$141="NEM","*",$B$141),'Dispatchable Built'!$C:$C,$H149))+(SUMIFS('Dispatchable Retired'!G:G,'Dispatchable Retired'!$A:$A,Comparison_CDP1,'Dispatchable Retired'!$B:$B,IF($B$141="NEM","*",$B$141),'Dispatchable Retired'!$C:$C,$H149)-SUMIFS('Dispatchable Retired'!G:G,'Dispatchable Retired'!$A:$A,Comparison_CDP2,'Dispatchable Retired'!$B:$B,IF($B$141="NEM","*",$B$141),'Dispatchable Retired'!$C:$C,$H149))</f>
        <v>0</v>
      </c>
      <c r="M149" s="5">
        <f>(SUMIFS('Dispatchable Built'!H:H,'Dispatchable Built'!$A:$A,Comparison_CDP1,'Dispatchable Built'!$B:$B,IF($B$141="NEM","*",$B$141),'Dispatchable Built'!$C:$C,$H149)-SUMIFS('Dispatchable Built'!H:H,'Dispatchable Built'!$A:$A,Comparison_CDP2,'Dispatchable Built'!$B:$B,IF($B$141="NEM","*",$B$141),'Dispatchable Built'!$C:$C,$H149))+(SUMIFS('Dispatchable Retired'!H:H,'Dispatchable Retired'!$A:$A,Comparison_CDP1,'Dispatchable Retired'!$B:$B,IF($B$141="NEM","*",$B$141),'Dispatchable Retired'!$C:$C,$H149)-SUMIFS('Dispatchable Retired'!H:H,'Dispatchable Retired'!$A:$A,Comparison_CDP2,'Dispatchable Retired'!$B:$B,IF($B$141="NEM","*",$B$141),'Dispatchable Retired'!$C:$C,$H149))</f>
        <v>0</v>
      </c>
      <c r="N149" s="5">
        <f>(SUMIFS('Dispatchable Built'!I:I,'Dispatchable Built'!$A:$A,Comparison_CDP1,'Dispatchable Built'!$B:$B,IF($B$141="NEM","*",$B$141),'Dispatchable Built'!$C:$C,$H149)-SUMIFS('Dispatchable Built'!I:I,'Dispatchable Built'!$A:$A,Comparison_CDP2,'Dispatchable Built'!$B:$B,IF($B$141="NEM","*",$B$141),'Dispatchable Built'!$C:$C,$H149))+(SUMIFS('Dispatchable Retired'!I:I,'Dispatchable Retired'!$A:$A,Comparison_CDP1,'Dispatchable Retired'!$B:$B,IF($B$141="NEM","*",$B$141),'Dispatchable Retired'!$C:$C,$H149)-SUMIFS('Dispatchable Retired'!I:I,'Dispatchable Retired'!$A:$A,Comparison_CDP2,'Dispatchable Retired'!$B:$B,IF($B$141="NEM","*",$B$141),'Dispatchable Retired'!$C:$C,$H149))</f>
        <v>0</v>
      </c>
      <c r="O149" s="5">
        <f>(SUMIFS('Dispatchable Built'!J:J,'Dispatchable Built'!$A:$A,Comparison_CDP1,'Dispatchable Built'!$B:$B,IF($B$141="NEM","*",$B$141),'Dispatchable Built'!$C:$C,$H149)-SUMIFS('Dispatchable Built'!J:J,'Dispatchable Built'!$A:$A,Comparison_CDP2,'Dispatchable Built'!$B:$B,IF($B$141="NEM","*",$B$141),'Dispatchable Built'!$C:$C,$H149))+(SUMIFS('Dispatchable Retired'!J:J,'Dispatchable Retired'!$A:$A,Comparison_CDP1,'Dispatchable Retired'!$B:$B,IF($B$141="NEM","*",$B$141),'Dispatchable Retired'!$C:$C,$H149)-SUMIFS('Dispatchable Retired'!J:J,'Dispatchable Retired'!$A:$A,Comparison_CDP2,'Dispatchable Retired'!$B:$B,IF($B$141="NEM","*",$B$141),'Dispatchable Retired'!$C:$C,$H149))</f>
        <v>0</v>
      </c>
      <c r="P149" s="5">
        <f>(SUMIFS('Dispatchable Built'!K:K,'Dispatchable Built'!$A:$A,Comparison_CDP1,'Dispatchable Built'!$B:$B,IF($B$141="NEM","*",$B$141),'Dispatchable Built'!$C:$C,$H149)-SUMIFS('Dispatchable Built'!K:K,'Dispatchable Built'!$A:$A,Comparison_CDP2,'Dispatchable Built'!$B:$B,IF($B$141="NEM","*",$B$141),'Dispatchable Built'!$C:$C,$H149))+(SUMIFS('Dispatchable Retired'!K:K,'Dispatchable Retired'!$A:$A,Comparison_CDP1,'Dispatchable Retired'!$B:$B,IF($B$141="NEM","*",$B$141),'Dispatchable Retired'!$C:$C,$H149)-SUMIFS('Dispatchable Retired'!K:K,'Dispatchable Retired'!$A:$A,Comparison_CDP2,'Dispatchable Retired'!$B:$B,IF($B$141="NEM","*",$B$141),'Dispatchable Retired'!$C:$C,$H149))</f>
        <v>0</v>
      </c>
      <c r="Q149" s="5">
        <f>(SUMIFS('Dispatchable Built'!L:L,'Dispatchable Built'!$A:$A,Comparison_CDP1,'Dispatchable Built'!$B:$B,IF($B$141="NEM","*",$B$141),'Dispatchable Built'!$C:$C,$H149)-SUMIFS('Dispatchable Built'!L:L,'Dispatchable Built'!$A:$A,Comparison_CDP2,'Dispatchable Built'!$B:$B,IF($B$141="NEM","*",$B$141),'Dispatchable Built'!$C:$C,$H149))+(SUMIFS('Dispatchable Retired'!L:L,'Dispatchable Retired'!$A:$A,Comparison_CDP1,'Dispatchable Retired'!$B:$B,IF($B$141="NEM","*",$B$141),'Dispatchable Retired'!$C:$C,$H149)-SUMIFS('Dispatchable Retired'!L:L,'Dispatchable Retired'!$A:$A,Comparison_CDP2,'Dispatchable Retired'!$B:$B,IF($B$141="NEM","*",$B$141),'Dispatchable Retired'!$C:$C,$H149))</f>
        <v>0</v>
      </c>
      <c r="R149" s="5">
        <f>(SUMIFS('Dispatchable Built'!M:M,'Dispatchable Built'!$A:$A,Comparison_CDP1,'Dispatchable Built'!$B:$B,IF($B$141="NEM","*",$B$141),'Dispatchable Built'!$C:$C,$H149)-SUMIFS('Dispatchable Built'!M:M,'Dispatchable Built'!$A:$A,Comparison_CDP2,'Dispatchable Built'!$B:$B,IF($B$141="NEM","*",$B$141),'Dispatchable Built'!$C:$C,$H149))+(SUMIFS('Dispatchable Retired'!M:M,'Dispatchable Retired'!$A:$A,Comparison_CDP1,'Dispatchable Retired'!$B:$B,IF($B$141="NEM","*",$B$141),'Dispatchable Retired'!$C:$C,$H149)-SUMIFS('Dispatchable Retired'!M:M,'Dispatchable Retired'!$A:$A,Comparison_CDP2,'Dispatchable Retired'!$B:$B,IF($B$141="NEM","*",$B$141),'Dispatchable Retired'!$C:$C,$H149))</f>
        <v>0</v>
      </c>
      <c r="S149" s="5">
        <f>(SUMIFS('Dispatchable Built'!N:N,'Dispatchable Built'!$A:$A,Comparison_CDP1,'Dispatchable Built'!$B:$B,IF($B$141="NEM","*",$B$141),'Dispatchable Built'!$C:$C,$H149)-SUMIFS('Dispatchable Built'!N:N,'Dispatchable Built'!$A:$A,Comparison_CDP2,'Dispatchable Built'!$B:$B,IF($B$141="NEM","*",$B$141),'Dispatchable Built'!$C:$C,$H149))+(SUMIFS('Dispatchable Retired'!N:N,'Dispatchable Retired'!$A:$A,Comparison_CDP1,'Dispatchable Retired'!$B:$B,IF($B$141="NEM","*",$B$141),'Dispatchable Retired'!$C:$C,$H149)-SUMIFS('Dispatchable Retired'!N:N,'Dispatchable Retired'!$A:$A,Comparison_CDP2,'Dispatchable Retired'!$B:$B,IF($B$141="NEM","*",$B$141),'Dispatchable Retired'!$C:$C,$H149))</f>
        <v>0</v>
      </c>
      <c r="T149" s="5">
        <f>(SUMIFS('Dispatchable Built'!O:O,'Dispatchable Built'!$A:$A,Comparison_CDP1,'Dispatchable Built'!$B:$B,IF($B$141="NEM","*",$B$141),'Dispatchable Built'!$C:$C,$H149)-SUMIFS('Dispatchable Built'!O:O,'Dispatchable Built'!$A:$A,Comparison_CDP2,'Dispatchable Built'!$B:$B,IF($B$141="NEM","*",$B$141),'Dispatchable Built'!$C:$C,$H149))+(SUMIFS('Dispatchable Retired'!O:O,'Dispatchable Retired'!$A:$A,Comparison_CDP1,'Dispatchable Retired'!$B:$B,IF($B$141="NEM","*",$B$141),'Dispatchable Retired'!$C:$C,$H149)-SUMIFS('Dispatchable Retired'!O:O,'Dispatchable Retired'!$A:$A,Comparison_CDP2,'Dispatchable Retired'!$B:$B,IF($B$141="NEM","*",$B$141),'Dispatchable Retired'!$C:$C,$H149))</f>
        <v>0</v>
      </c>
      <c r="U149" s="5">
        <f>(SUMIFS('Dispatchable Built'!P:P,'Dispatchable Built'!$A:$A,Comparison_CDP1,'Dispatchable Built'!$B:$B,IF($B$141="NEM","*",$B$141),'Dispatchable Built'!$C:$C,$H149)-SUMIFS('Dispatchable Built'!P:P,'Dispatchable Built'!$A:$A,Comparison_CDP2,'Dispatchable Built'!$B:$B,IF($B$141="NEM","*",$B$141),'Dispatchable Built'!$C:$C,$H149))+(SUMIFS('Dispatchable Retired'!P:P,'Dispatchable Retired'!$A:$A,Comparison_CDP1,'Dispatchable Retired'!$B:$B,IF($B$141="NEM","*",$B$141),'Dispatchable Retired'!$C:$C,$H149)-SUMIFS('Dispatchable Retired'!P:P,'Dispatchable Retired'!$A:$A,Comparison_CDP2,'Dispatchable Retired'!$B:$B,IF($B$141="NEM","*",$B$141),'Dispatchable Retired'!$C:$C,$H149))</f>
        <v>0</v>
      </c>
      <c r="V149" s="5">
        <f>(SUMIFS('Dispatchable Built'!Q:Q,'Dispatchable Built'!$A:$A,Comparison_CDP1,'Dispatchable Built'!$B:$B,IF($B$141="NEM","*",$B$141),'Dispatchable Built'!$C:$C,$H149)-SUMIFS('Dispatchable Built'!Q:Q,'Dispatchable Built'!$A:$A,Comparison_CDP2,'Dispatchable Built'!$B:$B,IF($B$141="NEM","*",$B$141),'Dispatchable Built'!$C:$C,$H149))+(SUMIFS('Dispatchable Retired'!Q:Q,'Dispatchable Retired'!$A:$A,Comparison_CDP1,'Dispatchable Retired'!$B:$B,IF($B$141="NEM","*",$B$141),'Dispatchable Retired'!$C:$C,$H149)-SUMIFS('Dispatchable Retired'!Q:Q,'Dispatchable Retired'!$A:$A,Comparison_CDP2,'Dispatchable Retired'!$B:$B,IF($B$141="NEM","*",$B$141),'Dispatchable Retired'!$C:$C,$H149))</f>
        <v>0</v>
      </c>
      <c r="W149" s="5">
        <f>(SUMIFS('Dispatchable Built'!R:R,'Dispatchable Built'!$A:$A,Comparison_CDP1,'Dispatchable Built'!$B:$B,IF($B$141="NEM","*",$B$141),'Dispatchable Built'!$C:$C,$H149)-SUMIFS('Dispatchable Built'!R:R,'Dispatchable Built'!$A:$A,Comparison_CDP2,'Dispatchable Built'!$B:$B,IF($B$141="NEM","*",$B$141),'Dispatchable Built'!$C:$C,$H149))+(SUMIFS('Dispatchable Retired'!R:R,'Dispatchable Retired'!$A:$A,Comparison_CDP1,'Dispatchable Retired'!$B:$B,IF($B$141="NEM","*",$B$141),'Dispatchable Retired'!$C:$C,$H149)-SUMIFS('Dispatchable Retired'!R:R,'Dispatchable Retired'!$A:$A,Comparison_CDP2,'Dispatchable Retired'!$B:$B,IF($B$141="NEM","*",$B$141),'Dispatchable Retired'!$C:$C,$H149))</f>
        <v>0</v>
      </c>
      <c r="X149" s="5">
        <f>(SUMIFS('Dispatchable Built'!S:S,'Dispatchable Built'!$A:$A,Comparison_CDP1,'Dispatchable Built'!$B:$B,IF($B$141="NEM","*",$B$141),'Dispatchable Built'!$C:$C,$H149)-SUMIFS('Dispatchable Built'!S:S,'Dispatchable Built'!$A:$A,Comparison_CDP2,'Dispatchable Built'!$B:$B,IF($B$141="NEM","*",$B$141),'Dispatchable Built'!$C:$C,$H149))+(SUMIFS('Dispatchable Retired'!S:S,'Dispatchable Retired'!$A:$A,Comparison_CDP1,'Dispatchable Retired'!$B:$B,IF($B$141="NEM","*",$B$141),'Dispatchable Retired'!$C:$C,$H149)-SUMIFS('Dispatchable Retired'!S:S,'Dispatchable Retired'!$A:$A,Comparison_CDP2,'Dispatchable Retired'!$B:$B,IF($B$141="NEM","*",$B$141),'Dispatchable Retired'!$C:$C,$H149))</f>
        <v>0</v>
      </c>
      <c r="Y149" s="5">
        <f>(SUMIFS('Dispatchable Built'!T:T,'Dispatchable Built'!$A:$A,Comparison_CDP1,'Dispatchable Built'!$B:$B,IF($B$141="NEM","*",$B$141),'Dispatchable Built'!$C:$C,$H149)-SUMIFS('Dispatchable Built'!T:T,'Dispatchable Built'!$A:$A,Comparison_CDP2,'Dispatchable Built'!$B:$B,IF($B$141="NEM","*",$B$141),'Dispatchable Built'!$C:$C,$H149))+(SUMIFS('Dispatchable Retired'!T:T,'Dispatchable Retired'!$A:$A,Comparison_CDP1,'Dispatchable Retired'!$B:$B,IF($B$141="NEM","*",$B$141),'Dispatchable Retired'!$C:$C,$H149)-SUMIFS('Dispatchable Retired'!T:T,'Dispatchable Retired'!$A:$A,Comparison_CDP2,'Dispatchable Retired'!$B:$B,IF($B$141="NEM","*",$B$141),'Dispatchable Retired'!$C:$C,$H149))</f>
        <v>0</v>
      </c>
      <c r="Z149" s="5">
        <f>(SUMIFS('Dispatchable Built'!U:U,'Dispatchable Built'!$A:$A,Comparison_CDP1,'Dispatchable Built'!$B:$B,IF($B$141="NEM","*",$B$141),'Dispatchable Built'!$C:$C,$H149)-SUMIFS('Dispatchable Built'!U:U,'Dispatchable Built'!$A:$A,Comparison_CDP2,'Dispatchable Built'!$B:$B,IF($B$141="NEM","*",$B$141),'Dispatchable Built'!$C:$C,$H149))+(SUMIFS('Dispatchable Retired'!U:U,'Dispatchable Retired'!$A:$A,Comparison_CDP1,'Dispatchable Retired'!$B:$B,IF($B$141="NEM","*",$B$141),'Dispatchable Retired'!$C:$C,$H149)-SUMIFS('Dispatchable Retired'!U:U,'Dispatchable Retired'!$A:$A,Comparison_CDP2,'Dispatchable Retired'!$B:$B,IF($B$141="NEM","*",$B$141),'Dispatchable Retired'!$C:$C,$H149))</f>
        <v>0</v>
      </c>
      <c r="AA149" s="5">
        <f>(SUMIFS('Dispatchable Built'!V:V,'Dispatchable Built'!$A:$A,Comparison_CDP1,'Dispatchable Built'!$B:$B,IF($B$141="NEM","*",$B$141),'Dispatchable Built'!$C:$C,$H149)-SUMIFS('Dispatchable Built'!V:V,'Dispatchable Built'!$A:$A,Comparison_CDP2,'Dispatchable Built'!$B:$B,IF($B$141="NEM","*",$B$141),'Dispatchable Built'!$C:$C,$H149))+(SUMIFS('Dispatchable Retired'!V:V,'Dispatchable Retired'!$A:$A,Comparison_CDP1,'Dispatchable Retired'!$B:$B,IF($B$141="NEM","*",$B$141),'Dispatchable Retired'!$C:$C,$H149)-SUMIFS('Dispatchable Retired'!V:V,'Dispatchable Retired'!$A:$A,Comparison_CDP2,'Dispatchable Retired'!$B:$B,IF($B$141="NEM","*",$B$141),'Dispatchable Retired'!$C:$C,$H149))</f>
        <v>0</v>
      </c>
      <c r="AB149" s="5">
        <f>(SUMIFS('Dispatchable Built'!W:W,'Dispatchable Built'!$A:$A,Comparison_CDP1,'Dispatchable Built'!$B:$B,IF($B$141="NEM","*",$B$141),'Dispatchable Built'!$C:$C,$H149)-SUMIFS('Dispatchable Built'!W:W,'Dispatchable Built'!$A:$A,Comparison_CDP2,'Dispatchable Built'!$B:$B,IF($B$141="NEM","*",$B$141),'Dispatchable Built'!$C:$C,$H149))+(SUMIFS('Dispatchable Retired'!W:W,'Dispatchable Retired'!$A:$A,Comparison_CDP1,'Dispatchable Retired'!$B:$B,IF($B$141="NEM","*",$B$141),'Dispatchable Retired'!$C:$C,$H149)-SUMIFS('Dispatchable Retired'!W:W,'Dispatchable Retired'!$A:$A,Comparison_CDP2,'Dispatchable Retired'!$B:$B,IF($B$141="NEM","*",$B$141),'Dispatchable Retired'!$C:$C,$H149))</f>
        <v>0</v>
      </c>
      <c r="AC149" s="5">
        <f>(SUMIFS('Dispatchable Built'!X:X,'Dispatchable Built'!$A:$A,Comparison_CDP1,'Dispatchable Built'!$B:$B,IF($B$141="NEM","*",$B$141),'Dispatchable Built'!$C:$C,$H149)-SUMIFS('Dispatchable Built'!X:X,'Dispatchable Built'!$A:$A,Comparison_CDP2,'Dispatchable Built'!$B:$B,IF($B$141="NEM","*",$B$141),'Dispatchable Built'!$C:$C,$H149))+(SUMIFS('Dispatchable Retired'!X:X,'Dispatchable Retired'!$A:$A,Comparison_CDP1,'Dispatchable Retired'!$B:$B,IF($B$141="NEM","*",$B$141),'Dispatchable Retired'!$C:$C,$H149)-SUMIFS('Dispatchable Retired'!X:X,'Dispatchable Retired'!$A:$A,Comparison_CDP2,'Dispatchable Retired'!$B:$B,IF($B$141="NEM","*",$B$141),'Dispatchable Retired'!$C:$C,$H149))</f>
        <v>0</v>
      </c>
      <c r="AD149" s="5">
        <f>(SUMIFS('Dispatchable Built'!Y:Y,'Dispatchable Built'!$A:$A,Comparison_CDP1,'Dispatchable Built'!$B:$B,IF($B$141="NEM","*",$B$141),'Dispatchable Built'!$C:$C,$H149)-SUMIFS('Dispatchable Built'!Y:Y,'Dispatchable Built'!$A:$A,Comparison_CDP2,'Dispatchable Built'!$B:$B,IF($B$141="NEM","*",$B$141),'Dispatchable Built'!$C:$C,$H149))+(SUMIFS('Dispatchable Retired'!Y:Y,'Dispatchable Retired'!$A:$A,Comparison_CDP1,'Dispatchable Retired'!$B:$B,IF($B$141="NEM","*",$B$141),'Dispatchable Retired'!$C:$C,$H149)-SUMIFS('Dispatchable Retired'!Y:Y,'Dispatchable Retired'!$A:$A,Comparison_CDP2,'Dispatchable Retired'!$B:$B,IF($B$141="NEM","*",$B$141),'Dispatchable Retired'!$C:$C,$H149))</f>
        <v>0</v>
      </c>
      <c r="AE149" s="5">
        <f>(SUMIFS('Dispatchable Built'!Z:Z,'Dispatchable Built'!$A:$A,Comparison_CDP1,'Dispatchable Built'!$B:$B,IF($B$141="NEM","*",$B$141),'Dispatchable Built'!$C:$C,$H149)-SUMIFS('Dispatchable Built'!Z:Z,'Dispatchable Built'!$A:$A,Comparison_CDP2,'Dispatchable Built'!$B:$B,IF($B$141="NEM","*",$B$141),'Dispatchable Built'!$C:$C,$H149))+(SUMIFS('Dispatchable Retired'!Z:Z,'Dispatchable Retired'!$A:$A,Comparison_CDP1,'Dispatchable Retired'!$B:$B,IF($B$141="NEM","*",$B$141),'Dispatchable Retired'!$C:$C,$H149)-SUMIFS('Dispatchable Retired'!Z:Z,'Dispatchable Retired'!$A:$A,Comparison_CDP2,'Dispatchable Retired'!$B:$B,IF($B$141="NEM","*",$B$141),'Dispatchable Retired'!$C:$C,$H149))</f>
        <v>0</v>
      </c>
      <c r="AF149" s="5">
        <f>(SUMIFS('Dispatchable Built'!AA:AA,'Dispatchable Built'!$A:$A,Comparison_CDP1,'Dispatchable Built'!$B:$B,IF($B$141="NEM","*",$B$141),'Dispatchable Built'!$C:$C,$H149)-SUMIFS('Dispatchable Built'!AA:AA,'Dispatchable Built'!$A:$A,Comparison_CDP2,'Dispatchable Built'!$B:$B,IF($B$141="NEM","*",$B$141),'Dispatchable Built'!$C:$C,$H149))+(SUMIFS('Dispatchable Retired'!AA:AA,'Dispatchable Retired'!$A:$A,Comparison_CDP1,'Dispatchable Retired'!$B:$B,IF($B$141="NEM","*",$B$141),'Dispatchable Retired'!$C:$C,$H149)-SUMIFS('Dispatchable Retired'!AA:AA,'Dispatchable Retired'!$A:$A,Comparison_CDP2,'Dispatchable Retired'!$B:$B,IF($B$141="NEM","*",$B$141),'Dispatchable Retired'!$C:$C,$H149))</f>
        <v>0</v>
      </c>
      <c r="AG149" s="5">
        <f>(SUMIFS('Dispatchable Built'!AB:AB,'Dispatchable Built'!$A:$A,Comparison_CDP1,'Dispatchable Built'!$B:$B,IF($B$141="NEM","*",$B$141),'Dispatchable Built'!$C:$C,$H149)-SUMIFS('Dispatchable Built'!AB:AB,'Dispatchable Built'!$A:$A,Comparison_CDP2,'Dispatchable Built'!$B:$B,IF($B$141="NEM","*",$B$141),'Dispatchable Built'!$C:$C,$H149))+(SUMIFS('Dispatchable Retired'!AB:AB,'Dispatchable Retired'!$A:$A,Comparison_CDP1,'Dispatchable Retired'!$B:$B,IF($B$141="NEM","*",$B$141),'Dispatchable Retired'!$C:$C,$H149)-SUMIFS('Dispatchable Retired'!AB:AB,'Dispatchable Retired'!$A:$A,Comparison_CDP2,'Dispatchable Retired'!$B:$B,IF($B$141="NEM","*",$B$141),'Dispatchable Retired'!$C:$C,$H149))</f>
        <v>0</v>
      </c>
      <c r="AH149" s="5">
        <f>(SUMIFS('Dispatchable Built'!AC:AC,'Dispatchable Built'!$A:$A,Comparison_CDP1,'Dispatchable Built'!$B:$B,IF($B$141="NEM","*",$B$141),'Dispatchable Built'!$C:$C,$H149)-SUMIFS('Dispatchable Built'!AC:AC,'Dispatchable Built'!$A:$A,Comparison_CDP2,'Dispatchable Built'!$B:$B,IF($B$141="NEM","*",$B$141),'Dispatchable Built'!$C:$C,$H149))+(SUMIFS('Dispatchable Retired'!AC:AC,'Dispatchable Retired'!$A:$A,Comparison_CDP1,'Dispatchable Retired'!$B:$B,IF($B$141="NEM","*",$B$141),'Dispatchable Retired'!$C:$C,$H149)-SUMIFS('Dispatchable Retired'!AC:AC,'Dispatchable Retired'!$A:$A,Comparison_CDP2,'Dispatchable Retired'!$B:$B,IF($B$141="NEM","*",$B$141),'Dispatchable Retired'!$C:$C,$H149))</f>
        <v>0</v>
      </c>
      <c r="AI149" s="5">
        <f>(SUMIFS('Dispatchable Built'!AD:AD,'Dispatchable Built'!$A:$A,Comparison_CDP1,'Dispatchable Built'!$B:$B,IF($B$141="NEM","*",$B$141),'Dispatchable Built'!$C:$C,$H149)-SUMIFS('Dispatchable Built'!AD:AD,'Dispatchable Built'!$A:$A,Comparison_CDP2,'Dispatchable Built'!$B:$B,IF($B$141="NEM","*",$B$141),'Dispatchable Built'!$C:$C,$H149))+(SUMIFS('Dispatchable Retired'!AD:AD,'Dispatchable Retired'!$A:$A,Comparison_CDP1,'Dispatchable Retired'!$B:$B,IF($B$141="NEM","*",$B$141),'Dispatchable Retired'!$C:$C,$H149)-SUMIFS('Dispatchable Retired'!AD:AD,'Dispatchable Retired'!$A:$A,Comparison_CDP2,'Dispatchable Retired'!$B:$B,IF($B$141="NEM","*",$B$141),'Dispatchable Retired'!$C:$C,$H149))</f>
        <v>0</v>
      </c>
      <c r="AJ149" s="5">
        <f>(SUMIFS('Dispatchable Built'!AE:AE,'Dispatchable Built'!$A:$A,Comparison_CDP1,'Dispatchable Built'!$B:$B,IF($B$141="NEM","*",$B$141),'Dispatchable Built'!$C:$C,$H149)-SUMIFS('Dispatchable Built'!AE:AE,'Dispatchable Built'!$A:$A,Comparison_CDP2,'Dispatchable Built'!$B:$B,IF($B$141="NEM","*",$B$141),'Dispatchable Built'!$C:$C,$H149))+(SUMIFS('Dispatchable Retired'!AE:AE,'Dispatchable Retired'!$A:$A,Comparison_CDP1,'Dispatchable Retired'!$B:$B,IF($B$141="NEM","*",$B$141),'Dispatchable Retired'!$C:$C,$H149)-SUMIFS('Dispatchable Retired'!AE:AE,'Dispatchable Retired'!$A:$A,Comparison_CDP2,'Dispatchable Retired'!$B:$B,IF($B$141="NEM","*",$B$141),'Dispatchable Retired'!$C:$C,$H149))</f>
        <v>0</v>
      </c>
    </row>
    <row r="150" spans="8:36" ht="15" customHeight="1">
      <c r="H150" s="9" t="s">
        <v>136</v>
      </c>
      <c r="I150" s="5">
        <f>(SUMIFS('Dispatchable Built'!D:D,'Dispatchable Built'!$A:$A,Comparison_CDP1,'Dispatchable Built'!$B:$B,IF($B$141="NEM","*",$B$141),'Dispatchable Built'!$C:$C,$H150)-SUMIFS('Dispatchable Built'!D:D,'Dispatchable Built'!$A:$A,Comparison_CDP2,'Dispatchable Built'!$B:$B,IF($B$141="NEM","*",$B$141),'Dispatchable Built'!$C:$C,$H150))+(SUMIFS('Dispatchable Retired'!D:D,'Dispatchable Retired'!$A:$A,Comparison_CDP1,'Dispatchable Retired'!$B:$B,IF($B$141="NEM","*",$B$141),'Dispatchable Retired'!$C:$C,$H150)-SUMIFS('Dispatchable Retired'!D:D,'Dispatchable Retired'!$A:$A,Comparison_CDP2,'Dispatchable Retired'!$B:$B,IF($B$141="NEM","*",$B$141),'Dispatchable Retired'!$C:$C,$H150))</f>
        <v>0</v>
      </c>
      <c r="J150" s="5">
        <f>(SUMIFS('Dispatchable Built'!E:E,'Dispatchable Built'!$A:$A,Comparison_CDP1,'Dispatchable Built'!$B:$B,IF($B$141="NEM","*",$B$141),'Dispatchable Built'!$C:$C,$H150)-SUMIFS('Dispatchable Built'!E:E,'Dispatchable Built'!$A:$A,Comparison_CDP2,'Dispatchable Built'!$B:$B,IF($B$141="NEM","*",$B$141),'Dispatchable Built'!$C:$C,$H150))+(SUMIFS('Dispatchable Retired'!E:E,'Dispatchable Retired'!$A:$A,Comparison_CDP1,'Dispatchable Retired'!$B:$B,IF($B$141="NEM","*",$B$141),'Dispatchable Retired'!$C:$C,$H150)-SUMIFS('Dispatchable Retired'!E:E,'Dispatchable Retired'!$A:$A,Comparison_CDP2,'Dispatchable Retired'!$B:$B,IF($B$141="NEM","*",$B$141),'Dispatchable Retired'!$C:$C,$H150))</f>
        <v>0</v>
      </c>
      <c r="K150" s="5">
        <f>(SUMIFS('Dispatchable Built'!F:F,'Dispatchable Built'!$A:$A,Comparison_CDP1,'Dispatchable Built'!$B:$B,IF($B$141="NEM","*",$B$141),'Dispatchable Built'!$C:$C,$H150)-SUMIFS('Dispatchable Built'!F:F,'Dispatchable Built'!$A:$A,Comparison_CDP2,'Dispatchable Built'!$B:$B,IF($B$141="NEM","*",$B$141),'Dispatchable Built'!$C:$C,$H150))+(SUMIFS('Dispatchable Retired'!F:F,'Dispatchable Retired'!$A:$A,Comparison_CDP1,'Dispatchable Retired'!$B:$B,IF($B$141="NEM","*",$B$141),'Dispatchable Retired'!$C:$C,$H150)-SUMIFS('Dispatchable Retired'!F:F,'Dispatchable Retired'!$A:$A,Comparison_CDP2,'Dispatchable Retired'!$B:$B,IF($B$141="NEM","*",$B$141),'Dispatchable Retired'!$C:$C,$H150))</f>
        <v>0</v>
      </c>
      <c r="L150" s="5">
        <f>(SUMIFS('Dispatchable Built'!G:G,'Dispatchable Built'!$A:$A,Comparison_CDP1,'Dispatchable Built'!$B:$B,IF($B$141="NEM","*",$B$141),'Dispatchable Built'!$C:$C,$H150)-SUMIFS('Dispatchable Built'!G:G,'Dispatchable Built'!$A:$A,Comparison_CDP2,'Dispatchable Built'!$B:$B,IF($B$141="NEM","*",$B$141),'Dispatchable Built'!$C:$C,$H150))+(SUMIFS('Dispatchable Retired'!G:G,'Dispatchable Retired'!$A:$A,Comparison_CDP1,'Dispatchable Retired'!$B:$B,IF($B$141="NEM","*",$B$141),'Dispatchable Retired'!$C:$C,$H150)-SUMIFS('Dispatchable Retired'!G:G,'Dispatchable Retired'!$A:$A,Comparison_CDP2,'Dispatchable Retired'!$B:$B,IF($B$141="NEM","*",$B$141),'Dispatchable Retired'!$C:$C,$H150))</f>
        <v>0</v>
      </c>
      <c r="M150" s="5">
        <f>(SUMIFS('Dispatchable Built'!H:H,'Dispatchable Built'!$A:$A,Comparison_CDP1,'Dispatchable Built'!$B:$B,IF($B$141="NEM","*",$B$141),'Dispatchable Built'!$C:$C,$H150)-SUMIFS('Dispatchable Built'!H:H,'Dispatchable Built'!$A:$A,Comparison_CDP2,'Dispatchable Built'!$B:$B,IF($B$141="NEM","*",$B$141),'Dispatchable Built'!$C:$C,$H150))+(SUMIFS('Dispatchable Retired'!H:H,'Dispatchable Retired'!$A:$A,Comparison_CDP1,'Dispatchable Retired'!$B:$B,IF($B$141="NEM","*",$B$141),'Dispatchable Retired'!$C:$C,$H150)-SUMIFS('Dispatchable Retired'!H:H,'Dispatchable Retired'!$A:$A,Comparison_CDP2,'Dispatchable Retired'!$B:$B,IF($B$141="NEM","*",$B$141),'Dispatchable Retired'!$C:$C,$H150))</f>
        <v>0</v>
      </c>
      <c r="N150" s="5">
        <f>(SUMIFS('Dispatchable Built'!I:I,'Dispatchable Built'!$A:$A,Comparison_CDP1,'Dispatchable Built'!$B:$B,IF($B$141="NEM","*",$B$141),'Dispatchable Built'!$C:$C,$H150)-SUMIFS('Dispatchable Built'!I:I,'Dispatchable Built'!$A:$A,Comparison_CDP2,'Dispatchable Built'!$B:$B,IF($B$141="NEM","*",$B$141),'Dispatchable Built'!$C:$C,$H150))+(SUMIFS('Dispatchable Retired'!I:I,'Dispatchable Retired'!$A:$A,Comparison_CDP1,'Dispatchable Retired'!$B:$B,IF($B$141="NEM","*",$B$141),'Dispatchable Retired'!$C:$C,$H150)-SUMIFS('Dispatchable Retired'!I:I,'Dispatchable Retired'!$A:$A,Comparison_CDP2,'Dispatchable Retired'!$B:$B,IF($B$141="NEM","*",$B$141),'Dispatchable Retired'!$C:$C,$H150))</f>
        <v>0</v>
      </c>
      <c r="O150" s="5">
        <f>(SUMIFS('Dispatchable Built'!J:J,'Dispatchable Built'!$A:$A,Comparison_CDP1,'Dispatchable Built'!$B:$B,IF($B$141="NEM","*",$B$141),'Dispatchable Built'!$C:$C,$H150)-SUMIFS('Dispatchable Built'!J:J,'Dispatchable Built'!$A:$A,Comparison_CDP2,'Dispatchable Built'!$B:$B,IF($B$141="NEM","*",$B$141),'Dispatchable Built'!$C:$C,$H150))+(SUMIFS('Dispatchable Retired'!J:J,'Dispatchable Retired'!$A:$A,Comparison_CDP1,'Dispatchable Retired'!$B:$B,IF($B$141="NEM","*",$B$141),'Dispatchable Retired'!$C:$C,$H150)-SUMIFS('Dispatchable Retired'!J:J,'Dispatchable Retired'!$A:$A,Comparison_CDP2,'Dispatchable Retired'!$B:$B,IF($B$141="NEM","*",$B$141),'Dispatchable Retired'!$C:$C,$H150))</f>
        <v>390.00000000000011</v>
      </c>
      <c r="P150" s="5">
        <f>(SUMIFS('Dispatchable Built'!K:K,'Dispatchable Built'!$A:$A,Comparison_CDP1,'Dispatchable Built'!$B:$B,IF($B$141="NEM","*",$B$141),'Dispatchable Built'!$C:$C,$H150)-SUMIFS('Dispatchable Built'!K:K,'Dispatchable Built'!$A:$A,Comparison_CDP2,'Dispatchable Built'!$B:$B,IF($B$141="NEM","*",$B$141),'Dispatchable Built'!$C:$C,$H150))+(SUMIFS('Dispatchable Retired'!K:K,'Dispatchable Retired'!$A:$A,Comparison_CDP1,'Dispatchable Retired'!$B:$B,IF($B$141="NEM","*",$B$141),'Dispatchable Retired'!$C:$C,$H150)-SUMIFS('Dispatchable Retired'!K:K,'Dispatchable Retired'!$A:$A,Comparison_CDP2,'Dispatchable Retired'!$B:$B,IF($B$141="NEM","*",$B$141),'Dispatchable Retired'!$C:$C,$H150))</f>
        <v>390.00000000000011</v>
      </c>
      <c r="Q150" s="5">
        <f>(SUMIFS('Dispatchable Built'!L:L,'Dispatchable Built'!$A:$A,Comparison_CDP1,'Dispatchable Built'!$B:$B,IF($B$141="NEM","*",$B$141),'Dispatchable Built'!$C:$C,$H150)-SUMIFS('Dispatchable Built'!L:L,'Dispatchable Built'!$A:$A,Comparison_CDP2,'Dispatchable Built'!$B:$B,IF($B$141="NEM","*",$B$141),'Dispatchable Built'!$C:$C,$H150))+(SUMIFS('Dispatchable Retired'!L:L,'Dispatchable Retired'!$A:$A,Comparison_CDP1,'Dispatchable Retired'!$B:$B,IF($B$141="NEM","*",$B$141),'Dispatchable Retired'!$C:$C,$H150)-SUMIFS('Dispatchable Retired'!L:L,'Dispatchable Retired'!$A:$A,Comparison_CDP2,'Dispatchable Retired'!$B:$B,IF($B$141="NEM","*",$B$141),'Dispatchable Retired'!$C:$C,$H150))</f>
        <v>390.00000000000011</v>
      </c>
      <c r="R150" s="5">
        <f>(SUMIFS('Dispatchable Built'!M:M,'Dispatchable Built'!$A:$A,Comparison_CDP1,'Dispatchable Built'!$B:$B,IF($B$141="NEM","*",$B$141),'Dispatchable Built'!$C:$C,$H150)-SUMIFS('Dispatchable Built'!M:M,'Dispatchable Built'!$A:$A,Comparison_CDP2,'Dispatchable Built'!$B:$B,IF($B$141="NEM","*",$B$141),'Dispatchable Built'!$C:$C,$H150))+(SUMIFS('Dispatchable Retired'!M:M,'Dispatchable Retired'!$A:$A,Comparison_CDP1,'Dispatchable Retired'!$B:$B,IF($B$141="NEM","*",$B$141),'Dispatchable Retired'!$C:$C,$H150)-SUMIFS('Dispatchable Retired'!M:M,'Dispatchable Retired'!$A:$A,Comparison_CDP2,'Dispatchable Retired'!$B:$B,IF($B$141="NEM","*",$B$141),'Dispatchable Retired'!$C:$C,$H150))</f>
        <v>390.00000000000011</v>
      </c>
      <c r="S150" s="5">
        <f>(SUMIFS('Dispatchable Built'!N:N,'Dispatchable Built'!$A:$A,Comparison_CDP1,'Dispatchable Built'!$B:$B,IF($B$141="NEM","*",$B$141),'Dispatchable Built'!$C:$C,$H150)-SUMIFS('Dispatchable Built'!N:N,'Dispatchable Built'!$A:$A,Comparison_CDP2,'Dispatchable Built'!$B:$B,IF($B$141="NEM","*",$B$141),'Dispatchable Built'!$C:$C,$H150))+(SUMIFS('Dispatchable Retired'!N:N,'Dispatchable Retired'!$A:$A,Comparison_CDP1,'Dispatchable Retired'!$B:$B,IF($B$141="NEM","*",$B$141),'Dispatchable Retired'!$C:$C,$H150)-SUMIFS('Dispatchable Retired'!N:N,'Dispatchable Retired'!$A:$A,Comparison_CDP2,'Dispatchable Retired'!$B:$B,IF($B$141="NEM","*",$B$141),'Dispatchable Retired'!$C:$C,$H150))</f>
        <v>390.00000000000011</v>
      </c>
      <c r="T150" s="5">
        <f>(SUMIFS('Dispatchable Built'!O:O,'Dispatchable Built'!$A:$A,Comparison_CDP1,'Dispatchable Built'!$B:$B,IF($B$141="NEM","*",$B$141),'Dispatchable Built'!$C:$C,$H150)-SUMIFS('Dispatchable Built'!O:O,'Dispatchable Built'!$A:$A,Comparison_CDP2,'Dispatchable Built'!$B:$B,IF($B$141="NEM","*",$B$141),'Dispatchable Built'!$C:$C,$H150))+(SUMIFS('Dispatchable Retired'!O:O,'Dispatchable Retired'!$A:$A,Comparison_CDP1,'Dispatchable Retired'!$B:$B,IF($B$141="NEM","*",$B$141),'Dispatchable Retired'!$C:$C,$H150)-SUMIFS('Dispatchable Retired'!O:O,'Dispatchable Retired'!$A:$A,Comparison_CDP2,'Dispatchable Retired'!$B:$B,IF($B$141="NEM","*",$B$141),'Dispatchable Retired'!$C:$C,$H150))</f>
        <v>390.00000000000011</v>
      </c>
      <c r="U150" s="5">
        <f>(SUMIFS('Dispatchable Built'!P:P,'Dispatchable Built'!$A:$A,Comparison_CDP1,'Dispatchable Built'!$B:$B,IF($B$141="NEM","*",$B$141),'Dispatchable Built'!$C:$C,$H150)-SUMIFS('Dispatchable Built'!P:P,'Dispatchable Built'!$A:$A,Comparison_CDP2,'Dispatchable Built'!$B:$B,IF($B$141="NEM","*",$B$141),'Dispatchable Built'!$C:$C,$H150))+(SUMIFS('Dispatchable Retired'!P:P,'Dispatchable Retired'!$A:$A,Comparison_CDP1,'Dispatchable Retired'!$B:$B,IF($B$141="NEM","*",$B$141),'Dispatchable Retired'!$C:$C,$H150)-SUMIFS('Dispatchable Retired'!P:P,'Dispatchable Retired'!$A:$A,Comparison_CDP2,'Dispatchable Retired'!$B:$B,IF($B$141="NEM","*",$B$141),'Dispatchable Retired'!$C:$C,$H150))</f>
        <v>390.00000000000011</v>
      </c>
      <c r="V150" s="5">
        <f>(SUMIFS('Dispatchable Built'!Q:Q,'Dispatchable Built'!$A:$A,Comparison_CDP1,'Dispatchable Built'!$B:$B,IF($B$141="NEM","*",$B$141),'Dispatchable Built'!$C:$C,$H150)-SUMIFS('Dispatchable Built'!Q:Q,'Dispatchable Built'!$A:$A,Comparison_CDP2,'Dispatchable Built'!$B:$B,IF($B$141="NEM","*",$B$141),'Dispatchable Built'!$C:$C,$H150))+(SUMIFS('Dispatchable Retired'!Q:Q,'Dispatchable Retired'!$A:$A,Comparison_CDP1,'Dispatchable Retired'!$B:$B,IF($B$141="NEM","*",$B$141),'Dispatchable Retired'!$C:$C,$H150)-SUMIFS('Dispatchable Retired'!Q:Q,'Dispatchable Retired'!$A:$A,Comparison_CDP2,'Dispatchable Retired'!$B:$B,IF($B$141="NEM","*",$B$141),'Dispatchable Retired'!$C:$C,$H150))</f>
        <v>390.00000000000011</v>
      </c>
      <c r="W150" s="5">
        <f>(SUMIFS('Dispatchable Built'!R:R,'Dispatchable Built'!$A:$A,Comparison_CDP1,'Dispatchable Built'!$B:$B,IF($B$141="NEM","*",$B$141),'Dispatchable Built'!$C:$C,$H150)-SUMIFS('Dispatchable Built'!R:R,'Dispatchable Built'!$A:$A,Comparison_CDP2,'Dispatchable Built'!$B:$B,IF($B$141="NEM","*",$B$141),'Dispatchable Built'!$C:$C,$H150))+(SUMIFS('Dispatchable Retired'!R:R,'Dispatchable Retired'!$A:$A,Comparison_CDP1,'Dispatchable Retired'!$B:$B,IF($B$141="NEM","*",$B$141),'Dispatchable Retired'!$C:$C,$H150)-SUMIFS('Dispatchable Retired'!R:R,'Dispatchable Retired'!$A:$A,Comparison_CDP2,'Dispatchable Retired'!$B:$B,IF($B$141="NEM","*",$B$141),'Dispatchable Retired'!$C:$C,$H150))</f>
        <v>390.00000000000011</v>
      </c>
      <c r="X150" s="5">
        <f>(SUMIFS('Dispatchable Built'!S:S,'Dispatchable Built'!$A:$A,Comparison_CDP1,'Dispatchable Built'!$B:$B,IF($B$141="NEM","*",$B$141),'Dispatchable Built'!$C:$C,$H150)-SUMIFS('Dispatchable Built'!S:S,'Dispatchable Built'!$A:$A,Comparison_CDP2,'Dispatchable Built'!$B:$B,IF($B$141="NEM","*",$B$141),'Dispatchable Built'!$C:$C,$H150))+(SUMIFS('Dispatchable Retired'!S:S,'Dispatchable Retired'!$A:$A,Comparison_CDP1,'Dispatchable Retired'!$B:$B,IF($B$141="NEM","*",$B$141),'Dispatchable Retired'!$C:$C,$H150)-SUMIFS('Dispatchable Retired'!S:S,'Dispatchable Retired'!$A:$A,Comparison_CDP2,'Dispatchable Retired'!$B:$B,IF($B$141="NEM","*",$B$141),'Dispatchable Retired'!$C:$C,$H150))</f>
        <v>390.00000000000011</v>
      </c>
      <c r="Y150" s="5">
        <f>(SUMIFS('Dispatchable Built'!T:T,'Dispatchable Built'!$A:$A,Comparison_CDP1,'Dispatchable Built'!$B:$B,IF($B$141="NEM","*",$B$141),'Dispatchable Built'!$C:$C,$H150)-SUMIFS('Dispatchable Built'!T:T,'Dispatchable Built'!$A:$A,Comparison_CDP2,'Dispatchable Built'!$B:$B,IF($B$141="NEM","*",$B$141),'Dispatchable Built'!$C:$C,$H150))+(SUMIFS('Dispatchable Retired'!T:T,'Dispatchable Retired'!$A:$A,Comparison_CDP1,'Dispatchable Retired'!$B:$B,IF($B$141="NEM","*",$B$141),'Dispatchable Retired'!$C:$C,$H150)-SUMIFS('Dispatchable Retired'!T:T,'Dispatchable Retired'!$A:$A,Comparison_CDP2,'Dispatchable Retired'!$B:$B,IF($B$141="NEM","*",$B$141),'Dispatchable Retired'!$C:$C,$H150))</f>
        <v>390.00000000000011</v>
      </c>
      <c r="Z150" s="5">
        <f>(SUMIFS('Dispatchable Built'!U:U,'Dispatchable Built'!$A:$A,Comparison_CDP1,'Dispatchable Built'!$B:$B,IF($B$141="NEM","*",$B$141),'Dispatchable Built'!$C:$C,$H150)-SUMIFS('Dispatchable Built'!U:U,'Dispatchable Built'!$A:$A,Comparison_CDP2,'Dispatchable Built'!$B:$B,IF($B$141="NEM","*",$B$141),'Dispatchable Built'!$C:$C,$H150))+(SUMIFS('Dispatchable Retired'!U:U,'Dispatchable Retired'!$A:$A,Comparison_CDP1,'Dispatchable Retired'!$B:$B,IF($B$141="NEM","*",$B$141),'Dispatchable Retired'!$C:$C,$H150)-SUMIFS('Dispatchable Retired'!U:U,'Dispatchable Retired'!$A:$A,Comparison_CDP2,'Dispatchable Retired'!$B:$B,IF($B$141="NEM","*",$B$141),'Dispatchable Retired'!$C:$C,$H150))</f>
        <v>390.00000000000011</v>
      </c>
      <c r="AA150" s="5">
        <f>(SUMIFS('Dispatchable Built'!V:V,'Dispatchable Built'!$A:$A,Comparison_CDP1,'Dispatchable Built'!$B:$B,IF($B$141="NEM","*",$B$141),'Dispatchable Built'!$C:$C,$H150)-SUMIFS('Dispatchable Built'!V:V,'Dispatchable Built'!$A:$A,Comparison_CDP2,'Dispatchable Built'!$B:$B,IF($B$141="NEM","*",$B$141),'Dispatchable Built'!$C:$C,$H150))+(SUMIFS('Dispatchable Retired'!V:V,'Dispatchable Retired'!$A:$A,Comparison_CDP1,'Dispatchable Retired'!$B:$B,IF($B$141="NEM","*",$B$141),'Dispatchable Retired'!$C:$C,$H150)-SUMIFS('Dispatchable Retired'!V:V,'Dispatchable Retired'!$A:$A,Comparison_CDP2,'Dispatchable Retired'!$B:$B,IF($B$141="NEM","*",$B$141),'Dispatchable Retired'!$C:$C,$H150))</f>
        <v>390.00000000000011</v>
      </c>
      <c r="AB150" s="5">
        <f>(SUMIFS('Dispatchable Built'!W:W,'Dispatchable Built'!$A:$A,Comparison_CDP1,'Dispatchable Built'!$B:$B,IF($B$141="NEM","*",$B$141),'Dispatchable Built'!$C:$C,$H150)-SUMIFS('Dispatchable Built'!W:W,'Dispatchable Built'!$A:$A,Comparison_CDP2,'Dispatchable Built'!$B:$B,IF($B$141="NEM","*",$B$141),'Dispatchable Built'!$C:$C,$H150))+(SUMIFS('Dispatchable Retired'!W:W,'Dispatchable Retired'!$A:$A,Comparison_CDP1,'Dispatchable Retired'!$B:$B,IF($B$141="NEM","*",$B$141),'Dispatchable Retired'!$C:$C,$H150)-SUMIFS('Dispatchable Retired'!W:W,'Dispatchable Retired'!$A:$A,Comparison_CDP2,'Dispatchable Retired'!$B:$B,IF($B$141="NEM","*",$B$141),'Dispatchable Retired'!$C:$C,$H150))</f>
        <v>390.00000000000011</v>
      </c>
      <c r="AC150" s="5">
        <f>(SUMIFS('Dispatchable Built'!X:X,'Dispatchable Built'!$A:$A,Comparison_CDP1,'Dispatchable Built'!$B:$B,IF($B$141="NEM","*",$B$141),'Dispatchable Built'!$C:$C,$H150)-SUMIFS('Dispatchable Built'!X:X,'Dispatchable Built'!$A:$A,Comparison_CDP2,'Dispatchable Built'!$B:$B,IF($B$141="NEM","*",$B$141),'Dispatchable Built'!$C:$C,$H150))+(SUMIFS('Dispatchable Retired'!X:X,'Dispatchable Retired'!$A:$A,Comparison_CDP1,'Dispatchable Retired'!$B:$B,IF($B$141="NEM","*",$B$141),'Dispatchable Retired'!$C:$C,$H150)-SUMIFS('Dispatchable Retired'!X:X,'Dispatchable Retired'!$A:$A,Comparison_CDP2,'Dispatchable Retired'!$B:$B,IF($B$141="NEM","*",$B$141),'Dispatchable Retired'!$C:$C,$H150))</f>
        <v>390.00000000000011</v>
      </c>
      <c r="AD150" s="5">
        <f>(SUMIFS('Dispatchable Built'!Y:Y,'Dispatchable Built'!$A:$A,Comparison_CDP1,'Dispatchable Built'!$B:$B,IF($B$141="NEM","*",$B$141),'Dispatchable Built'!$C:$C,$H150)-SUMIFS('Dispatchable Built'!Y:Y,'Dispatchable Built'!$A:$A,Comparison_CDP2,'Dispatchable Built'!$B:$B,IF($B$141="NEM","*",$B$141),'Dispatchable Built'!$C:$C,$H150))+(SUMIFS('Dispatchable Retired'!Y:Y,'Dispatchable Retired'!$A:$A,Comparison_CDP1,'Dispatchable Retired'!$B:$B,IF($B$141="NEM","*",$B$141),'Dispatchable Retired'!$C:$C,$H150)-SUMIFS('Dispatchable Retired'!Y:Y,'Dispatchable Retired'!$A:$A,Comparison_CDP2,'Dispatchable Retired'!$B:$B,IF($B$141="NEM","*",$B$141),'Dispatchable Retired'!$C:$C,$H150))</f>
        <v>390.00000000000011</v>
      </c>
      <c r="AE150" s="5">
        <f>(SUMIFS('Dispatchable Built'!Z:Z,'Dispatchable Built'!$A:$A,Comparison_CDP1,'Dispatchable Built'!$B:$B,IF($B$141="NEM","*",$B$141),'Dispatchable Built'!$C:$C,$H150)-SUMIFS('Dispatchable Built'!Z:Z,'Dispatchable Built'!$A:$A,Comparison_CDP2,'Dispatchable Built'!$B:$B,IF($B$141="NEM","*",$B$141),'Dispatchable Built'!$C:$C,$H150))+(SUMIFS('Dispatchable Retired'!Z:Z,'Dispatchable Retired'!$A:$A,Comparison_CDP1,'Dispatchable Retired'!$B:$B,IF($B$141="NEM","*",$B$141),'Dispatchable Retired'!$C:$C,$H150)-SUMIFS('Dispatchable Retired'!Z:Z,'Dispatchable Retired'!$A:$A,Comparison_CDP2,'Dispatchable Retired'!$B:$B,IF($B$141="NEM","*",$B$141),'Dispatchable Retired'!$C:$C,$H150))</f>
        <v>390.00000000000011</v>
      </c>
      <c r="AF150" s="5">
        <f>(SUMIFS('Dispatchable Built'!AA:AA,'Dispatchable Built'!$A:$A,Comparison_CDP1,'Dispatchable Built'!$B:$B,IF($B$141="NEM","*",$B$141),'Dispatchable Built'!$C:$C,$H150)-SUMIFS('Dispatchable Built'!AA:AA,'Dispatchable Built'!$A:$A,Comparison_CDP2,'Dispatchable Built'!$B:$B,IF($B$141="NEM","*",$B$141),'Dispatchable Built'!$C:$C,$H150))+(SUMIFS('Dispatchable Retired'!AA:AA,'Dispatchable Retired'!$A:$A,Comparison_CDP1,'Dispatchable Retired'!$B:$B,IF($B$141="NEM","*",$B$141),'Dispatchable Retired'!$C:$C,$H150)-SUMIFS('Dispatchable Retired'!AA:AA,'Dispatchable Retired'!$A:$A,Comparison_CDP2,'Dispatchable Retired'!$B:$B,IF($B$141="NEM","*",$B$141),'Dispatchable Retired'!$C:$C,$H150))</f>
        <v>390.00000000000011</v>
      </c>
      <c r="AG150" s="5">
        <f>(SUMIFS('Dispatchable Built'!AB:AB,'Dispatchable Built'!$A:$A,Comparison_CDP1,'Dispatchable Built'!$B:$B,IF($B$141="NEM","*",$B$141),'Dispatchable Built'!$C:$C,$H150)-SUMIFS('Dispatchable Built'!AB:AB,'Dispatchable Built'!$A:$A,Comparison_CDP2,'Dispatchable Built'!$B:$B,IF($B$141="NEM","*",$B$141),'Dispatchable Built'!$C:$C,$H150))+(SUMIFS('Dispatchable Retired'!AB:AB,'Dispatchable Retired'!$A:$A,Comparison_CDP1,'Dispatchable Retired'!$B:$B,IF($B$141="NEM","*",$B$141),'Dispatchable Retired'!$C:$C,$H150)-SUMIFS('Dispatchable Retired'!AB:AB,'Dispatchable Retired'!$A:$A,Comparison_CDP2,'Dispatchable Retired'!$B:$B,IF($B$141="NEM","*",$B$141),'Dispatchable Retired'!$C:$C,$H150))</f>
        <v>390.00000000000011</v>
      </c>
      <c r="AH150" s="5">
        <f>(SUMIFS('Dispatchable Built'!AC:AC,'Dispatchable Built'!$A:$A,Comparison_CDP1,'Dispatchable Built'!$B:$B,IF($B$141="NEM","*",$B$141),'Dispatchable Built'!$C:$C,$H150)-SUMIFS('Dispatchable Built'!AC:AC,'Dispatchable Built'!$A:$A,Comparison_CDP2,'Dispatchable Built'!$B:$B,IF($B$141="NEM","*",$B$141),'Dispatchable Built'!$C:$C,$H150))+(SUMIFS('Dispatchable Retired'!AC:AC,'Dispatchable Retired'!$A:$A,Comparison_CDP1,'Dispatchable Retired'!$B:$B,IF($B$141="NEM","*",$B$141),'Dispatchable Retired'!$C:$C,$H150)-SUMIFS('Dispatchable Retired'!AC:AC,'Dispatchable Retired'!$A:$A,Comparison_CDP2,'Dispatchable Retired'!$B:$B,IF($B$141="NEM","*",$B$141),'Dispatchable Retired'!$C:$C,$H150))</f>
        <v>390.00000000000011</v>
      </c>
      <c r="AI150" s="5">
        <f>(SUMIFS('Dispatchable Built'!AD:AD,'Dispatchable Built'!$A:$A,Comparison_CDP1,'Dispatchable Built'!$B:$B,IF($B$141="NEM","*",$B$141),'Dispatchable Built'!$C:$C,$H150)-SUMIFS('Dispatchable Built'!AD:AD,'Dispatchable Built'!$A:$A,Comparison_CDP2,'Dispatchable Built'!$B:$B,IF($B$141="NEM","*",$B$141),'Dispatchable Built'!$C:$C,$H150))+(SUMIFS('Dispatchable Retired'!AD:AD,'Dispatchable Retired'!$A:$A,Comparison_CDP1,'Dispatchable Retired'!$B:$B,IF($B$141="NEM","*",$B$141),'Dispatchable Retired'!$C:$C,$H150)-SUMIFS('Dispatchable Retired'!AD:AD,'Dispatchable Retired'!$A:$A,Comparison_CDP2,'Dispatchable Retired'!$B:$B,IF($B$141="NEM","*",$B$141),'Dispatchable Retired'!$C:$C,$H150))</f>
        <v>390.00000000000011</v>
      </c>
      <c r="AJ150" s="5">
        <f>(SUMIFS('Dispatchable Built'!AE:AE,'Dispatchable Built'!$A:$A,Comparison_CDP1,'Dispatchable Built'!$B:$B,IF($B$141="NEM","*",$B$141),'Dispatchable Built'!$C:$C,$H150)-SUMIFS('Dispatchable Built'!AE:AE,'Dispatchable Built'!$A:$A,Comparison_CDP2,'Dispatchable Built'!$B:$B,IF($B$141="NEM","*",$B$141),'Dispatchable Built'!$C:$C,$H150))+(SUMIFS('Dispatchable Retired'!AE:AE,'Dispatchable Retired'!$A:$A,Comparison_CDP1,'Dispatchable Retired'!$B:$B,IF($B$141="NEM","*",$B$141),'Dispatchable Retired'!$C:$C,$H150)-SUMIFS('Dispatchable Retired'!AE:AE,'Dispatchable Retired'!$A:$A,Comparison_CDP2,'Dispatchable Retired'!$B:$B,IF($B$141="NEM","*",$B$141),'Dispatchable Retired'!$C:$C,$H150))</f>
        <v>390.00000000000011</v>
      </c>
    </row>
    <row r="151" spans="8:36" ht="15" customHeight="1">
      <c r="H151" s="9" t="s">
        <v>153</v>
      </c>
      <c r="I151" s="5">
        <f>(SUMIFS('Dispatchable Built'!D:D,'Dispatchable Built'!$A:$A,Comparison_CDP1,'Dispatchable Built'!$B:$B,IF($B$141="NEM","*",$B$141),'Dispatchable Built'!$C:$C,$H151)-SUMIFS('Dispatchable Built'!D:D,'Dispatchable Built'!$A:$A,Comparison_CDP2,'Dispatchable Built'!$B:$B,IF($B$141="NEM","*",$B$141),'Dispatchable Built'!$C:$C,$H151))+(SUMIFS('Dispatchable Retired'!D:D,'Dispatchable Retired'!$A:$A,Comparison_CDP1,'Dispatchable Retired'!$B:$B,IF($B$141="NEM","*",$B$141),'Dispatchable Retired'!$C:$C,$H151)-SUMIFS('Dispatchable Retired'!D:D,'Dispatchable Retired'!$A:$A,Comparison_CDP2,'Dispatchable Retired'!$B:$B,IF($B$141="NEM","*",$B$141),'Dispatchable Retired'!$C:$C,$H151))</f>
        <v>0</v>
      </c>
      <c r="J151" s="5">
        <f>(SUMIFS('Dispatchable Built'!E:E,'Dispatchable Built'!$A:$A,Comparison_CDP1,'Dispatchable Built'!$B:$B,IF($B$141="NEM","*",$B$141),'Dispatchable Built'!$C:$C,$H151)-SUMIFS('Dispatchable Built'!E:E,'Dispatchable Built'!$A:$A,Comparison_CDP2,'Dispatchable Built'!$B:$B,IF($B$141="NEM","*",$B$141),'Dispatchable Built'!$C:$C,$H151))+(SUMIFS('Dispatchable Retired'!E:E,'Dispatchable Retired'!$A:$A,Comparison_CDP1,'Dispatchable Retired'!$B:$B,IF($B$141="NEM","*",$B$141),'Dispatchable Retired'!$C:$C,$H151)-SUMIFS('Dispatchable Retired'!E:E,'Dispatchable Retired'!$A:$A,Comparison_CDP2,'Dispatchable Retired'!$B:$B,IF($B$141="NEM","*",$B$141),'Dispatchable Retired'!$C:$C,$H151))</f>
        <v>0</v>
      </c>
      <c r="K151" s="5">
        <f>(SUMIFS('Dispatchable Built'!F:F,'Dispatchable Built'!$A:$A,Comparison_CDP1,'Dispatchable Built'!$B:$B,IF($B$141="NEM","*",$B$141),'Dispatchable Built'!$C:$C,$H151)-SUMIFS('Dispatchable Built'!F:F,'Dispatchable Built'!$A:$A,Comparison_CDP2,'Dispatchable Built'!$B:$B,IF($B$141="NEM","*",$B$141),'Dispatchable Built'!$C:$C,$H151))+(SUMIFS('Dispatchable Retired'!F:F,'Dispatchable Retired'!$A:$A,Comparison_CDP1,'Dispatchable Retired'!$B:$B,IF($B$141="NEM","*",$B$141),'Dispatchable Retired'!$C:$C,$H151)-SUMIFS('Dispatchable Retired'!F:F,'Dispatchable Retired'!$A:$A,Comparison_CDP2,'Dispatchable Retired'!$B:$B,IF($B$141="NEM","*",$B$141),'Dispatchable Retired'!$C:$C,$H151))</f>
        <v>0</v>
      </c>
      <c r="L151" s="5">
        <f>(SUMIFS('Dispatchable Built'!G:G,'Dispatchable Built'!$A:$A,Comparison_CDP1,'Dispatchable Built'!$B:$B,IF($B$141="NEM","*",$B$141),'Dispatchable Built'!$C:$C,$H151)-SUMIFS('Dispatchable Built'!G:G,'Dispatchable Built'!$A:$A,Comparison_CDP2,'Dispatchable Built'!$B:$B,IF($B$141="NEM","*",$B$141),'Dispatchable Built'!$C:$C,$H151))+(SUMIFS('Dispatchable Retired'!G:G,'Dispatchable Retired'!$A:$A,Comparison_CDP1,'Dispatchable Retired'!$B:$B,IF($B$141="NEM","*",$B$141),'Dispatchable Retired'!$C:$C,$H151)-SUMIFS('Dispatchable Retired'!G:G,'Dispatchable Retired'!$A:$A,Comparison_CDP2,'Dispatchable Retired'!$B:$B,IF($B$141="NEM","*",$B$141),'Dispatchable Retired'!$C:$C,$H151))</f>
        <v>0</v>
      </c>
      <c r="M151" s="5">
        <f>(SUMIFS('Dispatchable Built'!H:H,'Dispatchable Built'!$A:$A,Comparison_CDP1,'Dispatchable Built'!$B:$B,IF($B$141="NEM","*",$B$141),'Dispatchable Built'!$C:$C,$H151)-SUMIFS('Dispatchable Built'!H:H,'Dispatchable Built'!$A:$A,Comparison_CDP2,'Dispatchable Built'!$B:$B,IF($B$141="NEM","*",$B$141),'Dispatchable Built'!$C:$C,$H151))+(SUMIFS('Dispatchable Retired'!H:H,'Dispatchable Retired'!$A:$A,Comparison_CDP1,'Dispatchable Retired'!$B:$B,IF($B$141="NEM","*",$B$141),'Dispatchable Retired'!$C:$C,$H151)-SUMIFS('Dispatchable Retired'!H:H,'Dispatchable Retired'!$A:$A,Comparison_CDP2,'Dispatchable Retired'!$B:$B,IF($B$141="NEM","*",$B$141),'Dispatchable Retired'!$C:$C,$H151))</f>
        <v>0</v>
      </c>
      <c r="N151" s="5">
        <f>(SUMIFS('Dispatchable Built'!I:I,'Dispatchable Built'!$A:$A,Comparison_CDP1,'Dispatchable Built'!$B:$B,IF($B$141="NEM","*",$B$141),'Dispatchable Built'!$C:$C,$H151)-SUMIFS('Dispatchable Built'!I:I,'Dispatchable Built'!$A:$A,Comparison_CDP2,'Dispatchable Built'!$B:$B,IF($B$141="NEM","*",$B$141),'Dispatchable Built'!$C:$C,$H151))+(SUMIFS('Dispatchable Retired'!I:I,'Dispatchable Retired'!$A:$A,Comparison_CDP1,'Dispatchable Retired'!$B:$B,IF($B$141="NEM","*",$B$141),'Dispatchable Retired'!$C:$C,$H151)-SUMIFS('Dispatchable Retired'!I:I,'Dispatchable Retired'!$A:$A,Comparison_CDP2,'Dispatchable Retired'!$B:$B,IF($B$141="NEM","*",$B$141),'Dispatchable Retired'!$C:$C,$H151))</f>
        <v>6.0199999999999993E-5</v>
      </c>
      <c r="O151" s="5">
        <f>(SUMIFS('Dispatchable Built'!J:J,'Dispatchable Built'!$A:$A,Comparison_CDP1,'Dispatchable Built'!$B:$B,IF($B$141="NEM","*",$B$141),'Dispatchable Built'!$C:$C,$H151)-SUMIFS('Dispatchable Built'!J:J,'Dispatchable Built'!$A:$A,Comparison_CDP2,'Dispatchable Built'!$B:$B,IF($B$141="NEM","*",$B$141),'Dispatchable Built'!$C:$C,$H151))+(SUMIFS('Dispatchable Retired'!J:J,'Dispatchable Retired'!$A:$A,Comparison_CDP1,'Dispatchable Retired'!$B:$B,IF($B$141="NEM","*",$B$141),'Dispatchable Retired'!$C:$C,$H151)-SUMIFS('Dispatchable Retired'!J:J,'Dispatchable Retired'!$A:$A,Comparison_CDP2,'Dispatchable Retired'!$B:$B,IF($B$141="NEM","*",$B$141),'Dispatchable Retired'!$C:$C,$H151))</f>
        <v>6.1210000000000005E-5</v>
      </c>
      <c r="P151" s="5">
        <f>(SUMIFS('Dispatchable Built'!K:K,'Dispatchable Built'!$A:$A,Comparison_CDP1,'Dispatchable Built'!$B:$B,IF($B$141="NEM","*",$B$141),'Dispatchable Built'!$C:$C,$H151)-SUMIFS('Dispatchable Built'!K:K,'Dispatchable Built'!$A:$A,Comparison_CDP2,'Dispatchable Built'!$B:$B,IF($B$141="NEM","*",$B$141),'Dispatchable Built'!$C:$C,$H151))+(SUMIFS('Dispatchable Retired'!K:K,'Dispatchable Retired'!$A:$A,Comparison_CDP1,'Dispatchable Retired'!$B:$B,IF($B$141="NEM","*",$B$141),'Dispatchable Retired'!$C:$C,$H151)-SUMIFS('Dispatchable Retired'!K:K,'Dispatchable Retired'!$A:$A,Comparison_CDP2,'Dispatchable Retired'!$B:$B,IF($B$141="NEM","*",$B$141),'Dispatchable Retired'!$C:$C,$H151))</f>
        <v>4.5250000000000016E-5</v>
      </c>
      <c r="Q151" s="5">
        <f>(SUMIFS('Dispatchable Built'!L:L,'Dispatchable Built'!$A:$A,Comparison_CDP1,'Dispatchable Built'!$B:$B,IF($B$141="NEM","*",$B$141),'Dispatchable Built'!$C:$C,$H151)-SUMIFS('Dispatchable Built'!L:L,'Dispatchable Built'!$A:$A,Comparison_CDP2,'Dispatchable Built'!$B:$B,IF($B$141="NEM","*",$B$141),'Dispatchable Built'!$C:$C,$H151))+(SUMIFS('Dispatchable Retired'!L:L,'Dispatchable Retired'!$A:$A,Comparison_CDP1,'Dispatchable Retired'!$B:$B,IF($B$141="NEM","*",$B$141),'Dispatchable Retired'!$C:$C,$H151)-SUMIFS('Dispatchable Retired'!L:L,'Dispatchable Retired'!$A:$A,Comparison_CDP2,'Dispatchable Retired'!$B:$B,IF($B$141="NEM","*",$B$141),'Dispatchable Retired'!$C:$C,$H151))</f>
        <v>3.29079517</v>
      </c>
      <c r="R151" s="5">
        <f>(SUMIFS('Dispatchable Built'!M:M,'Dispatchable Built'!$A:$A,Comparison_CDP1,'Dispatchable Built'!$B:$B,IF($B$141="NEM","*",$B$141),'Dispatchable Built'!$C:$C,$H151)-SUMIFS('Dispatchable Built'!M:M,'Dispatchable Built'!$A:$A,Comparison_CDP2,'Dispatchable Built'!$B:$B,IF($B$141="NEM","*",$B$141),'Dispatchable Built'!$C:$C,$H151))+(SUMIFS('Dispatchable Retired'!M:M,'Dispatchable Retired'!$A:$A,Comparison_CDP1,'Dispatchable Retired'!$B:$B,IF($B$141="NEM","*",$B$141),'Dispatchable Retired'!$C:$C,$H151)-SUMIFS('Dispatchable Retired'!M:M,'Dispatchable Retired'!$A:$A,Comparison_CDP2,'Dispatchable Retired'!$B:$B,IF($B$141="NEM","*",$B$141),'Dispatchable Retired'!$C:$C,$H151))</f>
        <v>152.26179573000002</v>
      </c>
      <c r="S151" s="5">
        <f>(SUMIFS('Dispatchable Built'!N:N,'Dispatchable Built'!$A:$A,Comparison_CDP1,'Dispatchable Built'!$B:$B,IF($B$141="NEM","*",$B$141),'Dispatchable Built'!$C:$C,$H151)-SUMIFS('Dispatchable Built'!N:N,'Dispatchable Built'!$A:$A,Comparison_CDP2,'Dispatchable Built'!$B:$B,IF($B$141="NEM","*",$B$141),'Dispatchable Built'!$C:$C,$H151))+(SUMIFS('Dispatchable Retired'!N:N,'Dispatchable Retired'!$A:$A,Comparison_CDP1,'Dispatchable Retired'!$B:$B,IF($B$141="NEM","*",$B$141),'Dispatchable Retired'!$C:$C,$H151)-SUMIFS('Dispatchable Retired'!N:N,'Dispatchable Retired'!$A:$A,Comparison_CDP2,'Dispatchable Retired'!$B:$B,IF($B$141="NEM","*",$B$141),'Dispatchable Retired'!$C:$C,$H151))</f>
        <v>34.869587490000015</v>
      </c>
      <c r="T151" s="5">
        <f>(SUMIFS('Dispatchable Built'!O:O,'Dispatchable Built'!$A:$A,Comparison_CDP1,'Dispatchable Built'!$B:$B,IF($B$141="NEM","*",$B$141),'Dispatchable Built'!$C:$C,$H151)-SUMIFS('Dispatchable Built'!O:O,'Dispatchable Built'!$A:$A,Comparison_CDP2,'Dispatchable Built'!$B:$B,IF($B$141="NEM","*",$B$141),'Dispatchable Built'!$C:$C,$H151))+(SUMIFS('Dispatchable Retired'!O:O,'Dispatchable Retired'!$A:$A,Comparison_CDP1,'Dispatchable Retired'!$B:$B,IF($B$141="NEM","*",$B$141),'Dispatchable Retired'!$C:$C,$H151)-SUMIFS('Dispatchable Retired'!O:O,'Dispatchable Retired'!$A:$A,Comparison_CDP2,'Dispatchable Retired'!$B:$B,IF($B$141="NEM","*",$B$141),'Dispatchable Retired'!$C:$C,$H151))</f>
        <v>75.320429890000071</v>
      </c>
      <c r="U151" s="5">
        <f>(SUMIFS('Dispatchable Built'!P:P,'Dispatchable Built'!$A:$A,Comparison_CDP1,'Dispatchable Built'!$B:$B,IF($B$141="NEM","*",$B$141),'Dispatchable Built'!$C:$C,$H151)-SUMIFS('Dispatchable Built'!P:P,'Dispatchable Built'!$A:$A,Comparison_CDP2,'Dispatchable Built'!$B:$B,IF($B$141="NEM","*",$B$141),'Dispatchable Built'!$C:$C,$H151))+(SUMIFS('Dispatchable Retired'!P:P,'Dispatchable Retired'!$A:$A,Comparison_CDP1,'Dispatchable Retired'!$B:$B,IF($B$141="NEM","*",$B$141),'Dispatchable Retired'!$C:$C,$H151)-SUMIFS('Dispatchable Retired'!P:P,'Dispatchable Retired'!$A:$A,Comparison_CDP2,'Dispatchable Retired'!$B:$B,IF($B$141="NEM","*",$B$141),'Dispatchable Retired'!$C:$C,$H151))</f>
        <v>-564.52232497000023</v>
      </c>
      <c r="V151" s="5">
        <f>(SUMIFS('Dispatchable Built'!Q:Q,'Dispatchable Built'!$A:$A,Comparison_CDP1,'Dispatchable Built'!$B:$B,IF($B$141="NEM","*",$B$141),'Dispatchable Built'!$C:$C,$H151)-SUMIFS('Dispatchable Built'!Q:Q,'Dispatchable Built'!$A:$A,Comparison_CDP2,'Dispatchable Built'!$B:$B,IF($B$141="NEM","*",$B$141),'Dispatchable Built'!$C:$C,$H151))+(SUMIFS('Dispatchable Retired'!Q:Q,'Dispatchable Retired'!$A:$A,Comparison_CDP1,'Dispatchable Retired'!$B:$B,IF($B$141="NEM","*",$B$141),'Dispatchable Retired'!$C:$C,$H151)-SUMIFS('Dispatchable Retired'!Q:Q,'Dispatchable Retired'!$A:$A,Comparison_CDP2,'Dispatchable Retired'!$B:$B,IF($B$141="NEM","*",$B$141),'Dispatchable Retired'!$C:$C,$H151))</f>
        <v>-917.72255022000002</v>
      </c>
      <c r="W151" s="5">
        <f>(SUMIFS('Dispatchable Built'!R:R,'Dispatchable Built'!$A:$A,Comparison_CDP1,'Dispatchable Built'!$B:$B,IF($B$141="NEM","*",$B$141),'Dispatchable Built'!$C:$C,$H151)-SUMIFS('Dispatchable Built'!R:R,'Dispatchable Built'!$A:$A,Comparison_CDP2,'Dispatchable Built'!$B:$B,IF($B$141="NEM","*",$B$141),'Dispatchable Built'!$C:$C,$H151))+(SUMIFS('Dispatchable Retired'!R:R,'Dispatchable Retired'!$A:$A,Comparison_CDP1,'Dispatchable Retired'!$B:$B,IF($B$141="NEM","*",$B$141),'Dispatchable Retired'!$C:$C,$H151)-SUMIFS('Dispatchable Retired'!R:R,'Dispatchable Retired'!$A:$A,Comparison_CDP2,'Dispatchable Retired'!$B:$B,IF($B$141="NEM","*",$B$141),'Dispatchable Retired'!$C:$C,$H151))</f>
        <v>-567.45457204000002</v>
      </c>
      <c r="X151" s="5">
        <f>(SUMIFS('Dispatchable Built'!S:S,'Dispatchable Built'!$A:$A,Comparison_CDP1,'Dispatchable Built'!$B:$B,IF($B$141="NEM","*",$B$141),'Dispatchable Built'!$C:$C,$H151)-SUMIFS('Dispatchable Built'!S:S,'Dispatchable Built'!$A:$A,Comparison_CDP2,'Dispatchable Built'!$B:$B,IF($B$141="NEM","*",$B$141),'Dispatchable Built'!$C:$C,$H151))+(SUMIFS('Dispatchable Retired'!S:S,'Dispatchable Retired'!$A:$A,Comparison_CDP1,'Dispatchable Retired'!$B:$B,IF($B$141="NEM","*",$B$141),'Dispatchable Retired'!$C:$C,$H151)-SUMIFS('Dispatchable Retired'!S:S,'Dispatchable Retired'!$A:$A,Comparison_CDP2,'Dispatchable Retired'!$B:$B,IF($B$141="NEM","*",$B$141),'Dispatchable Retired'!$C:$C,$H151))</f>
        <v>-610.82599873000004</v>
      </c>
      <c r="Y151" s="5">
        <f>(SUMIFS('Dispatchable Built'!T:T,'Dispatchable Built'!$A:$A,Comparison_CDP1,'Dispatchable Built'!$B:$B,IF($B$141="NEM","*",$B$141),'Dispatchable Built'!$C:$C,$H151)-SUMIFS('Dispatchable Built'!T:T,'Dispatchable Built'!$A:$A,Comparison_CDP2,'Dispatchable Built'!$B:$B,IF($B$141="NEM","*",$B$141),'Dispatchable Built'!$C:$C,$H151))+(SUMIFS('Dispatchable Retired'!T:T,'Dispatchable Retired'!$A:$A,Comparison_CDP1,'Dispatchable Retired'!$B:$B,IF($B$141="NEM","*",$B$141),'Dispatchable Retired'!$C:$C,$H151)-SUMIFS('Dispatchable Retired'!T:T,'Dispatchable Retired'!$A:$A,Comparison_CDP2,'Dispatchable Retired'!$B:$B,IF($B$141="NEM","*",$B$141),'Dispatchable Retired'!$C:$C,$H151))</f>
        <v>-300.92514740999991</v>
      </c>
      <c r="Z151" s="5">
        <f>(SUMIFS('Dispatchable Built'!U:U,'Dispatchable Built'!$A:$A,Comparison_CDP1,'Dispatchable Built'!$B:$B,IF($B$141="NEM","*",$B$141),'Dispatchable Built'!$C:$C,$H151)-SUMIFS('Dispatchable Built'!U:U,'Dispatchable Built'!$A:$A,Comparison_CDP2,'Dispatchable Built'!$B:$B,IF($B$141="NEM","*",$B$141),'Dispatchable Built'!$C:$C,$H151))+(SUMIFS('Dispatchable Retired'!U:U,'Dispatchable Retired'!$A:$A,Comparison_CDP1,'Dispatchable Retired'!$B:$B,IF($B$141="NEM","*",$B$141),'Dispatchable Retired'!$C:$C,$H151)-SUMIFS('Dispatchable Retired'!U:U,'Dispatchable Retired'!$A:$A,Comparison_CDP2,'Dispatchable Retired'!$B:$B,IF($B$141="NEM","*",$B$141),'Dispatchable Retired'!$C:$C,$H151))</f>
        <v>334.89098143000001</v>
      </c>
      <c r="AA151" s="5">
        <f>(SUMIFS('Dispatchable Built'!V:V,'Dispatchable Built'!$A:$A,Comparison_CDP1,'Dispatchable Built'!$B:$B,IF($B$141="NEM","*",$B$141),'Dispatchable Built'!$C:$C,$H151)-SUMIFS('Dispatchable Built'!V:V,'Dispatchable Built'!$A:$A,Comparison_CDP2,'Dispatchable Built'!$B:$B,IF($B$141="NEM","*",$B$141),'Dispatchable Built'!$C:$C,$H151))+(SUMIFS('Dispatchable Retired'!V:V,'Dispatchable Retired'!$A:$A,Comparison_CDP1,'Dispatchable Retired'!$B:$B,IF($B$141="NEM","*",$B$141),'Dispatchable Retired'!$C:$C,$H151)-SUMIFS('Dispatchable Retired'!V:V,'Dispatchable Retired'!$A:$A,Comparison_CDP2,'Dispatchable Retired'!$B:$B,IF($B$141="NEM","*",$B$141),'Dispatchable Retired'!$C:$C,$H151))</f>
        <v>334.89098143000001</v>
      </c>
      <c r="AB151" s="5">
        <f>(SUMIFS('Dispatchable Built'!W:W,'Dispatchable Built'!$A:$A,Comparison_CDP1,'Dispatchable Built'!$B:$B,IF($B$141="NEM","*",$B$141),'Dispatchable Built'!$C:$C,$H151)-SUMIFS('Dispatchable Built'!W:W,'Dispatchable Built'!$A:$A,Comparison_CDP2,'Dispatchable Built'!$B:$B,IF($B$141="NEM","*",$B$141),'Dispatchable Built'!$C:$C,$H151))+(SUMIFS('Dispatchable Retired'!W:W,'Dispatchable Retired'!$A:$A,Comparison_CDP1,'Dispatchable Retired'!$B:$B,IF($B$141="NEM","*",$B$141),'Dispatchable Retired'!$C:$C,$H151)-SUMIFS('Dispatchable Retired'!W:W,'Dispatchable Retired'!$A:$A,Comparison_CDP2,'Dispatchable Retired'!$B:$B,IF($B$141="NEM","*",$B$141),'Dispatchable Retired'!$C:$C,$H151))</f>
        <v>370.7571466899999</v>
      </c>
      <c r="AC151" s="5">
        <f>(SUMIFS('Dispatchable Built'!X:X,'Dispatchable Built'!$A:$A,Comparison_CDP1,'Dispatchable Built'!$B:$B,IF($B$141="NEM","*",$B$141),'Dispatchable Built'!$C:$C,$H151)-SUMIFS('Dispatchable Built'!X:X,'Dispatchable Built'!$A:$A,Comparison_CDP2,'Dispatchable Built'!$B:$B,IF($B$141="NEM","*",$B$141),'Dispatchable Built'!$C:$C,$H151))+(SUMIFS('Dispatchable Retired'!X:X,'Dispatchable Retired'!$A:$A,Comparison_CDP1,'Dispatchable Retired'!$B:$B,IF($B$141="NEM","*",$B$141),'Dispatchable Retired'!$C:$C,$H151)-SUMIFS('Dispatchable Retired'!X:X,'Dispatchable Retired'!$A:$A,Comparison_CDP2,'Dispatchable Retired'!$B:$B,IF($B$141="NEM","*",$B$141),'Dispatchable Retired'!$C:$C,$H151))</f>
        <v>566.35560968999971</v>
      </c>
      <c r="AD151" s="5">
        <f>(SUMIFS('Dispatchable Built'!Y:Y,'Dispatchable Built'!$A:$A,Comparison_CDP1,'Dispatchable Built'!$B:$B,IF($B$141="NEM","*",$B$141),'Dispatchable Built'!$C:$C,$H151)-SUMIFS('Dispatchable Built'!Y:Y,'Dispatchable Built'!$A:$A,Comparison_CDP2,'Dispatchable Built'!$B:$B,IF($B$141="NEM","*",$B$141),'Dispatchable Built'!$C:$C,$H151))+(SUMIFS('Dispatchable Retired'!Y:Y,'Dispatchable Retired'!$A:$A,Comparison_CDP1,'Dispatchable Retired'!$B:$B,IF($B$141="NEM","*",$B$141),'Dispatchable Retired'!$C:$C,$H151)-SUMIFS('Dispatchable Retired'!Y:Y,'Dispatchable Retired'!$A:$A,Comparison_CDP2,'Dispatchable Retired'!$B:$B,IF($B$141="NEM","*",$B$141),'Dispatchable Retired'!$C:$C,$H151))</f>
        <v>760.96392012999968</v>
      </c>
      <c r="AE151" s="5">
        <f>(SUMIFS('Dispatchable Built'!Z:Z,'Dispatchable Built'!$A:$A,Comparison_CDP1,'Dispatchable Built'!$B:$B,IF($B$141="NEM","*",$B$141),'Dispatchable Built'!$C:$C,$H151)-SUMIFS('Dispatchable Built'!Z:Z,'Dispatchable Built'!$A:$A,Comparison_CDP2,'Dispatchable Built'!$B:$B,IF($B$141="NEM","*",$B$141),'Dispatchable Built'!$C:$C,$H151))+(SUMIFS('Dispatchable Retired'!Z:Z,'Dispatchable Retired'!$A:$A,Comparison_CDP1,'Dispatchable Retired'!$B:$B,IF($B$141="NEM","*",$B$141),'Dispatchable Retired'!$C:$C,$H151)-SUMIFS('Dispatchable Retired'!Z:Z,'Dispatchable Retired'!$A:$A,Comparison_CDP2,'Dispatchable Retired'!$B:$B,IF($B$141="NEM","*",$B$141),'Dispatchable Retired'!$C:$C,$H151))</f>
        <v>356.17637963999869</v>
      </c>
      <c r="AF151" s="5">
        <f>(SUMIFS('Dispatchable Built'!AA:AA,'Dispatchable Built'!$A:$A,Comparison_CDP1,'Dispatchable Built'!$B:$B,IF($B$141="NEM","*",$B$141),'Dispatchable Built'!$C:$C,$H151)-SUMIFS('Dispatchable Built'!AA:AA,'Dispatchable Built'!$A:$A,Comparison_CDP2,'Dispatchable Built'!$B:$B,IF($B$141="NEM","*",$B$141),'Dispatchable Built'!$C:$C,$H151))+(SUMIFS('Dispatchable Retired'!AA:AA,'Dispatchable Retired'!$A:$A,Comparison_CDP1,'Dispatchable Retired'!$B:$B,IF($B$141="NEM","*",$B$141),'Dispatchable Retired'!$C:$C,$H151)-SUMIFS('Dispatchable Retired'!AA:AA,'Dispatchable Retired'!$A:$A,Comparison_CDP2,'Dispatchable Retired'!$B:$B,IF($B$141="NEM","*",$B$141),'Dispatchable Retired'!$C:$C,$H151))</f>
        <v>1178.7753312299978</v>
      </c>
      <c r="AG151" s="5">
        <f>(SUMIFS('Dispatchable Built'!AB:AB,'Dispatchable Built'!$A:$A,Comparison_CDP1,'Dispatchable Built'!$B:$B,IF($B$141="NEM","*",$B$141),'Dispatchable Built'!$C:$C,$H151)-SUMIFS('Dispatchable Built'!AB:AB,'Dispatchable Built'!$A:$A,Comparison_CDP2,'Dispatchable Built'!$B:$B,IF($B$141="NEM","*",$B$141),'Dispatchable Built'!$C:$C,$H151))+(SUMIFS('Dispatchable Retired'!AB:AB,'Dispatchable Retired'!$A:$A,Comparison_CDP1,'Dispatchable Retired'!$B:$B,IF($B$141="NEM","*",$B$141),'Dispatchable Retired'!$C:$C,$H151)-SUMIFS('Dispatchable Retired'!AB:AB,'Dispatchable Retired'!$A:$A,Comparison_CDP2,'Dispatchable Retired'!$B:$B,IF($B$141="NEM","*",$B$141),'Dispatchable Retired'!$C:$C,$H151))</f>
        <v>2620.7521696599993</v>
      </c>
      <c r="AH151" s="5">
        <f>(SUMIFS('Dispatchable Built'!AC:AC,'Dispatchable Built'!$A:$A,Comparison_CDP1,'Dispatchable Built'!$B:$B,IF($B$141="NEM","*",$B$141),'Dispatchable Built'!$C:$C,$H151)-SUMIFS('Dispatchable Built'!AC:AC,'Dispatchable Built'!$A:$A,Comparison_CDP2,'Dispatchable Built'!$B:$B,IF($B$141="NEM","*",$B$141),'Dispatchable Built'!$C:$C,$H151))+(SUMIFS('Dispatchable Retired'!AC:AC,'Dispatchable Retired'!$A:$A,Comparison_CDP1,'Dispatchable Retired'!$B:$B,IF($B$141="NEM","*",$B$141),'Dispatchable Retired'!$C:$C,$H151)-SUMIFS('Dispatchable Retired'!AC:AC,'Dispatchable Retired'!$A:$A,Comparison_CDP2,'Dispatchable Retired'!$B:$B,IF($B$141="NEM","*",$B$141),'Dispatchable Retired'!$C:$C,$H151))</f>
        <v>2620.7521698199985</v>
      </c>
      <c r="AI151" s="5">
        <f>(SUMIFS('Dispatchable Built'!AD:AD,'Dispatchable Built'!$A:$A,Comparison_CDP1,'Dispatchable Built'!$B:$B,IF($B$141="NEM","*",$B$141),'Dispatchable Built'!$C:$C,$H151)-SUMIFS('Dispatchable Built'!AD:AD,'Dispatchable Built'!$A:$A,Comparison_CDP2,'Dispatchable Built'!$B:$B,IF($B$141="NEM","*",$B$141),'Dispatchable Built'!$C:$C,$H151))+(SUMIFS('Dispatchable Retired'!AD:AD,'Dispatchable Retired'!$A:$A,Comparison_CDP1,'Dispatchable Retired'!$B:$B,IF($B$141="NEM","*",$B$141),'Dispatchable Retired'!$C:$C,$H151)-SUMIFS('Dispatchable Retired'!AD:AD,'Dispatchable Retired'!$A:$A,Comparison_CDP2,'Dispatchable Retired'!$B:$B,IF($B$141="NEM","*",$B$141),'Dispatchable Retired'!$C:$C,$H151))</f>
        <v>2681.9845520699978</v>
      </c>
      <c r="AJ151" s="5">
        <f>(SUMIFS('Dispatchable Built'!AE:AE,'Dispatchable Built'!$A:$A,Comparison_CDP1,'Dispatchable Built'!$B:$B,IF($B$141="NEM","*",$B$141),'Dispatchable Built'!$C:$C,$H151)-SUMIFS('Dispatchable Built'!AE:AE,'Dispatchable Built'!$A:$A,Comparison_CDP2,'Dispatchable Built'!$B:$B,IF($B$141="NEM","*",$B$141),'Dispatchable Built'!$C:$C,$H151))+(SUMIFS('Dispatchable Retired'!AE:AE,'Dispatchable Retired'!$A:$A,Comparison_CDP1,'Dispatchable Retired'!$B:$B,IF($B$141="NEM","*",$B$141),'Dispatchable Retired'!$C:$C,$H151)-SUMIFS('Dispatchable Retired'!AE:AE,'Dispatchable Retired'!$A:$A,Comparison_CDP2,'Dispatchable Retired'!$B:$B,IF($B$141="NEM","*",$B$141),'Dispatchable Retired'!$C:$C,$H151))</f>
        <v>3081.9845391199974</v>
      </c>
    </row>
    <row r="152" spans="8:36" ht="15" customHeight="1">
      <c r="H152" s="9" t="s">
        <v>154</v>
      </c>
      <c r="I152" s="5">
        <f>(SUMIFS('Dispatchable Built'!D:D,'Dispatchable Built'!$A:$A,Comparison_CDP1,'Dispatchable Built'!$B:$B,IF($B$141="NEM","*",$B$141),'Dispatchable Built'!$C:$C,$H152)-SUMIFS('Dispatchable Built'!D:D,'Dispatchable Built'!$A:$A,Comparison_CDP2,'Dispatchable Built'!$B:$B,IF($B$141="NEM","*",$B$141),'Dispatchable Built'!$C:$C,$H152))+(SUMIFS('Dispatchable Retired'!D:D,'Dispatchable Retired'!$A:$A,Comparison_CDP1,'Dispatchable Retired'!$B:$B,IF($B$141="NEM","*",$B$141),'Dispatchable Retired'!$C:$C,$H152)-SUMIFS('Dispatchable Retired'!D:D,'Dispatchable Retired'!$A:$A,Comparison_CDP2,'Dispatchable Retired'!$B:$B,IF($B$141="NEM","*",$B$141),'Dispatchable Retired'!$C:$C,$H152))</f>
        <v>3.6770000000000002E-5</v>
      </c>
      <c r="J152" s="5">
        <f>(SUMIFS('Dispatchable Built'!E:E,'Dispatchable Built'!$A:$A,Comparison_CDP1,'Dispatchable Built'!$B:$B,IF($B$141="NEM","*",$B$141),'Dispatchable Built'!$C:$C,$H152)-SUMIFS('Dispatchable Built'!E:E,'Dispatchable Built'!$A:$A,Comparison_CDP2,'Dispatchable Built'!$B:$B,IF($B$141="NEM","*",$B$141),'Dispatchable Built'!$C:$C,$H152))+(SUMIFS('Dispatchable Retired'!E:E,'Dispatchable Retired'!$A:$A,Comparison_CDP1,'Dispatchable Retired'!$B:$B,IF($B$141="NEM","*",$B$141),'Dispatchable Retired'!$C:$C,$H152)-SUMIFS('Dispatchable Retired'!E:E,'Dispatchable Retired'!$A:$A,Comparison_CDP2,'Dispatchable Retired'!$B:$B,IF($B$141="NEM","*",$B$141),'Dispatchable Retired'!$C:$C,$H152))</f>
        <v>3.523E-5</v>
      </c>
      <c r="K152" s="5">
        <f>(SUMIFS('Dispatchable Built'!F:F,'Dispatchable Built'!$A:$A,Comparison_CDP1,'Dispatchable Built'!$B:$B,IF($B$141="NEM","*",$B$141),'Dispatchable Built'!$C:$C,$H152)-SUMIFS('Dispatchable Built'!F:F,'Dispatchable Built'!$A:$A,Comparison_CDP2,'Dispatchable Built'!$B:$B,IF($B$141="NEM","*",$B$141),'Dispatchable Built'!$C:$C,$H152))+(SUMIFS('Dispatchable Retired'!F:F,'Dispatchable Retired'!$A:$A,Comparison_CDP1,'Dispatchable Retired'!$B:$B,IF($B$141="NEM","*",$B$141),'Dispatchable Retired'!$C:$C,$H152)-SUMIFS('Dispatchable Retired'!F:F,'Dispatchable Retired'!$A:$A,Comparison_CDP2,'Dispatchable Retired'!$B:$B,IF($B$141="NEM","*",$B$141),'Dispatchable Retired'!$C:$C,$H152))</f>
        <v>-5.5219900000338384E-3</v>
      </c>
      <c r="L152" s="5">
        <f>(SUMIFS('Dispatchable Built'!G:G,'Dispatchable Built'!$A:$A,Comparison_CDP1,'Dispatchable Built'!$B:$B,IF($B$141="NEM","*",$B$141),'Dispatchable Built'!$C:$C,$H152)-SUMIFS('Dispatchable Built'!G:G,'Dispatchable Built'!$A:$A,Comparison_CDP2,'Dispatchable Built'!$B:$B,IF($B$141="NEM","*",$B$141),'Dispatchable Built'!$C:$C,$H152))+(SUMIFS('Dispatchable Retired'!G:G,'Dispatchable Retired'!$A:$A,Comparison_CDP1,'Dispatchable Retired'!$B:$B,IF($B$141="NEM","*",$B$141),'Dispatchable Retired'!$C:$C,$H152)-SUMIFS('Dispatchable Retired'!G:G,'Dispatchable Retired'!$A:$A,Comparison_CDP2,'Dispatchable Retired'!$B:$B,IF($B$141="NEM","*",$B$141),'Dispatchable Retired'!$C:$C,$H152))</f>
        <v>-5.5158800000754127E-3</v>
      </c>
      <c r="M152" s="5">
        <f>(SUMIFS('Dispatchable Built'!H:H,'Dispatchable Built'!$A:$A,Comparison_CDP1,'Dispatchable Built'!$B:$B,IF($B$141="NEM","*",$B$141),'Dispatchable Built'!$C:$C,$H152)-SUMIFS('Dispatchable Built'!H:H,'Dispatchable Built'!$A:$A,Comparison_CDP2,'Dispatchable Built'!$B:$B,IF($B$141="NEM","*",$B$141),'Dispatchable Built'!$C:$C,$H152))+(SUMIFS('Dispatchable Retired'!H:H,'Dispatchable Retired'!$A:$A,Comparison_CDP1,'Dispatchable Retired'!$B:$B,IF($B$141="NEM","*",$B$141),'Dispatchable Retired'!$C:$C,$H152)-SUMIFS('Dispatchable Retired'!H:H,'Dispatchable Retired'!$A:$A,Comparison_CDP2,'Dispatchable Retired'!$B:$B,IF($B$141="NEM","*",$B$141),'Dispatchable Retired'!$C:$C,$H152))</f>
        <v>-1.6681950000247525E-2</v>
      </c>
      <c r="N152" s="5">
        <f>(SUMIFS('Dispatchable Built'!I:I,'Dispatchable Built'!$A:$A,Comparison_CDP1,'Dispatchable Built'!$B:$B,IF($B$141="NEM","*",$B$141),'Dispatchable Built'!$C:$C,$H152)-SUMIFS('Dispatchable Built'!I:I,'Dispatchable Built'!$A:$A,Comparison_CDP2,'Dispatchable Built'!$B:$B,IF($B$141="NEM","*",$B$141),'Dispatchable Built'!$C:$C,$H152))+(SUMIFS('Dispatchable Retired'!I:I,'Dispatchable Retired'!$A:$A,Comparison_CDP1,'Dispatchable Retired'!$B:$B,IF($B$141="NEM","*",$B$141),'Dispatchable Retired'!$C:$C,$H152)-SUMIFS('Dispatchable Retired'!I:I,'Dispatchable Retired'!$A:$A,Comparison_CDP2,'Dispatchable Retired'!$B:$B,IF($B$141="NEM","*",$B$141),'Dispatchable Retired'!$C:$C,$H152))</f>
        <v>125.77830173999973</v>
      </c>
      <c r="O152" s="5">
        <f>(SUMIFS('Dispatchable Built'!J:J,'Dispatchable Built'!$A:$A,Comparison_CDP1,'Dispatchable Built'!$B:$B,IF($B$141="NEM","*",$B$141),'Dispatchable Built'!$C:$C,$H152)-SUMIFS('Dispatchable Built'!J:J,'Dispatchable Built'!$A:$A,Comparison_CDP2,'Dispatchable Built'!$B:$B,IF($B$141="NEM","*",$B$141),'Dispatchable Built'!$C:$C,$H152))+(SUMIFS('Dispatchable Retired'!J:J,'Dispatchable Retired'!$A:$A,Comparison_CDP1,'Dispatchable Retired'!$B:$B,IF($B$141="NEM","*",$B$141),'Dispatchable Retired'!$C:$C,$H152)-SUMIFS('Dispatchable Retired'!J:J,'Dispatchable Retired'!$A:$A,Comparison_CDP2,'Dispatchable Retired'!$B:$B,IF($B$141="NEM","*",$B$141),'Dispatchable Retired'!$C:$C,$H152))</f>
        <v>24.699356900000566</v>
      </c>
      <c r="P152" s="5">
        <f>(SUMIFS('Dispatchable Built'!K:K,'Dispatchable Built'!$A:$A,Comparison_CDP1,'Dispatchable Built'!$B:$B,IF($B$141="NEM","*",$B$141),'Dispatchable Built'!$C:$C,$H152)-SUMIFS('Dispatchable Built'!K:K,'Dispatchable Built'!$A:$A,Comparison_CDP2,'Dispatchable Built'!$B:$B,IF($B$141="NEM","*",$B$141),'Dispatchable Built'!$C:$C,$H152))+(SUMIFS('Dispatchable Retired'!K:K,'Dispatchable Retired'!$A:$A,Comparison_CDP1,'Dispatchable Retired'!$B:$B,IF($B$141="NEM","*",$B$141),'Dispatchable Retired'!$C:$C,$H152)-SUMIFS('Dispatchable Retired'!K:K,'Dispatchable Retired'!$A:$A,Comparison_CDP2,'Dispatchable Retired'!$B:$B,IF($B$141="NEM","*",$B$141),'Dispatchable Retired'!$C:$C,$H152))</f>
        <v>-1501.04702236</v>
      </c>
      <c r="Q152" s="5">
        <f>(SUMIFS('Dispatchable Built'!L:L,'Dispatchable Built'!$A:$A,Comparison_CDP1,'Dispatchable Built'!$B:$B,IF($B$141="NEM","*",$B$141),'Dispatchable Built'!$C:$C,$H152)-SUMIFS('Dispatchable Built'!L:L,'Dispatchable Built'!$A:$A,Comparison_CDP2,'Dispatchable Built'!$B:$B,IF($B$141="NEM","*",$B$141),'Dispatchable Built'!$C:$C,$H152))+(SUMIFS('Dispatchable Retired'!L:L,'Dispatchable Retired'!$A:$A,Comparison_CDP1,'Dispatchable Retired'!$B:$B,IF($B$141="NEM","*",$B$141),'Dispatchable Retired'!$C:$C,$H152)-SUMIFS('Dispatchable Retired'!L:L,'Dispatchable Retired'!$A:$A,Comparison_CDP2,'Dispatchable Retired'!$B:$B,IF($B$141="NEM","*",$B$141),'Dispatchable Retired'!$C:$C,$H152))</f>
        <v>-1501.0470233899996</v>
      </c>
      <c r="R152" s="5">
        <f>(SUMIFS('Dispatchable Built'!M:M,'Dispatchable Built'!$A:$A,Comparison_CDP1,'Dispatchable Built'!$B:$B,IF($B$141="NEM","*",$B$141),'Dispatchable Built'!$C:$C,$H152)-SUMIFS('Dispatchable Built'!M:M,'Dispatchable Built'!$A:$A,Comparison_CDP2,'Dispatchable Built'!$B:$B,IF($B$141="NEM","*",$B$141),'Dispatchable Built'!$C:$C,$H152))+(SUMIFS('Dispatchable Retired'!M:M,'Dispatchable Retired'!$A:$A,Comparison_CDP1,'Dispatchable Retired'!$B:$B,IF($B$141="NEM","*",$B$141),'Dispatchable Retired'!$C:$C,$H152)-SUMIFS('Dispatchable Retired'!M:M,'Dispatchable Retired'!$A:$A,Comparison_CDP2,'Dispatchable Retired'!$B:$B,IF($B$141="NEM","*",$B$141),'Dispatchable Retired'!$C:$C,$H152))</f>
        <v>-1605.7950683600006</v>
      </c>
      <c r="S152" s="5">
        <f>(SUMIFS('Dispatchable Built'!N:N,'Dispatchable Built'!$A:$A,Comparison_CDP1,'Dispatchable Built'!$B:$B,IF($B$141="NEM","*",$B$141),'Dispatchable Built'!$C:$C,$H152)-SUMIFS('Dispatchable Built'!N:N,'Dispatchable Built'!$A:$A,Comparison_CDP2,'Dispatchable Built'!$B:$B,IF($B$141="NEM","*",$B$141),'Dispatchable Built'!$C:$C,$H152))+(SUMIFS('Dispatchable Retired'!N:N,'Dispatchable Retired'!$A:$A,Comparison_CDP1,'Dispatchable Retired'!$B:$B,IF($B$141="NEM","*",$B$141),'Dispatchable Retired'!$C:$C,$H152)-SUMIFS('Dispatchable Retired'!N:N,'Dispatchable Retired'!$A:$A,Comparison_CDP2,'Dispatchable Retired'!$B:$B,IF($B$141="NEM","*",$B$141),'Dispatchable Retired'!$C:$C,$H152))</f>
        <v>-1972.0545543000003</v>
      </c>
      <c r="T152" s="5">
        <f>(SUMIFS('Dispatchable Built'!O:O,'Dispatchable Built'!$A:$A,Comparison_CDP1,'Dispatchable Built'!$B:$B,IF($B$141="NEM","*",$B$141),'Dispatchable Built'!$C:$C,$H152)-SUMIFS('Dispatchable Built'!O:O,'Dispatchable Built'!$A:$A,Comparison_CDP2,'Dispatchable Built'!$B:$B,IF($B$141="NEM","*",$B$141),'Dispatchable Built'!$C:$C,$H152))+(SUMIFS('Dispatchable Retired'!O:O,'Dispatchable Retired'!$A:$A,Comparison_CDP1,'Dispatchable Retired'!$B:$B,IF($B$141="NEM","*",$B$141),'Dispatchable Retired'!$C:$C,$H152)-SUMIFS('Dispatchable Retired'!O:O,'Dispatchable Retired'!$A:$A,Comparison_CDP2,'Dispatchable Retired'!$B:$B,IF($B$141="NEM","*",$B$141),'Dispatchable Retired'!$C:$C,$H152))</f>
        <v>-2390.8548865099997</v>
      </c>
      <c r="U152" s="5">
        <f>(SUMIFS('Dispatchable Built'!P:P,'Dispatchable Built'!$A:$A,Comparison_CDP1,'Dispatchable Built'!$B:$B,IF($B$141="NEM","*",$B$141),'Dispatchable Built'!$C:$C,$H152)-SUMIFS('Dispatchable Built'!P:P,'Dispatchable Built'!$A:$A,Comparison_CDP2,'Dispatchable Built'!$B:$B,IF($B$141="NEM","*",$B$141),'Dispatchable Built'!$C:$C,$H152))+(SUMIFS('Dispatchable Retired'!P:P,'Dispatchable Retired'!$A:$A,Comparison_CDP1,'Dispatchable Retired'!$B:$B,IF($B$141="NEM","*",$B$141),'Dispatchable Retired'!$C:$C,$H152)-SUMIFS('Dispatchable Retired'!P:P,'Dispatchable Retired'!$A:$A,Comparison_CDP2,'Dispatchable Retired'!$B:$B,IF($B$141="NEM","*",$B$141),'Dispatchable Retired'!$C:$C,$H152))</f>
        <v>-1400.6687157300012</v>
      </c>
      <c r="V152" s="5">
        <f>(SUMIFS('Dispatchable Built'!Q:Q,'Dispatchable Built'!$A:$A,Comparison_CDP1,'Dispatchable Built'!$B:$B,IF($B$141="NEM","*",$B$141),'Dispatchable Built'!$C:$C,$H152)-SUMIFS('Dispatchable Built'!Q:Q,'Dispatchable Built'!$A:$A,Comparison_CDP2,'Dispatchable Built'!$B:$B,IF($B$141="NEM","*",$B$141),'Dispatchable Built'!$C:$C,$H152))+(SUMIFS('Dispatchable Retired'!Q:Q,'Dispatchable Retired'!$A:$A,Comparison_CDP1,'Dispatchable Retired'!$B:$B,IF($B$141="NEM","*",$B$141),'Dispatchable Retired'!$C:$C,$H152)-SUMIFS('Dispatchable Retired'!Q:Q,'Dispatchable Retired'!$A:$A,Comparison_CDP2,'Dispatchable Retired'!$B:$B,IF($B$141="NEM","*",$B$141),'Dispatchable Retired'!$C:$C,$H152))</f>
        <v>-1596.0370278200016</v>
      </c>
      <c r="W152" s="5">
        <f>(SUMIFS('Dispatchable Built'!R:R,'Dispatchable Built'!$A:$A,Comparison_CDP1,'Dispatchable Built'!$B:$B,IF($B$141="NEM","*",$B$141),'Dispatchable Built'!$C:$C,$H152)-SUMIFS('Dispatchable Built'!R:R,'Dispatchable Built'!$A:$A,Comparison_CDP2,'Dispatchable Built'!$B:$B,IF($B$141="NEM","*",$B$141),'Dispatchable Built'!$C:$C,$H152))+(SUMIFS('Dispatchable Retired'!R:R,'Dispatchable Retired'!$A:$A,Comparison_CDP1,'Dispatchable Retired'!$B:$B,IF($B$141="NEM","*",$B$141),'Dispatchable Retired'!$C:$C,$H152)-SUMIFS('Dispatchable Retired'!R:R,'Dispatchable Retired'!$A:$A,Comparison_CDP2,'Dispatchable Retired'!$B:$B,IF($B$141="NEM","*",$B$141),'Dispatchable Retired'!$C:$C,$H152))</f>
        <v>-1369.4318908100004</v>
      </c>
      <c r="X152" s="5">
        <f>(SUMIFS('Dispatchable Built'!S:S,'Dispatchable Built'!$A:$A,Comparison_CDP1,'Dispatchable Built'!$B:$B,IF($B$141="NEM","*",$B$141),'Dispatchable Built'!$C:$C,$H152)-SUMIFS('Dispatchable Built'!S:S,'Dispatchable Built'!$A:$A,Comparison_CDP2,'Dispatchable Built'!$B:$B,IF($B$141="NEM","*",$B$141),'Dispatchable Built'!$C:$C,$H152))+(SUMIFS('Dispatchable Retired'!S:S,'Dispatchable Retired'!$A:$A,Comparison_CDP1,'Dispatchable Retired'!$B:$B,IF($B$141="NEM","*",$B$141),'Dispatchable Retired'!$C:$C,$H152)-SUMIFS('Dispatchable Retired'!S:S,'Dispatchable Retired'!$A:$A,Comparison_CDP2,'Dispatchable Retired'!$B:$B,IF($B$141="NEM","*",$B$141),'Dispatchable Retired'!$C:$C,$H152))</f>
        <v>-1369.4319216100002</v>
      </c>
      <c r="Y152" s="5">
        <f>(SUMIFS('Dispatchable Built'!T:T,'Dispatchable Built'!$A:$A,Comparison_CDP1,'Dispatchable Built'!$B:$B,IF($B$141="NEM","*",$B$141),'Dispatchable Built'!$C:$C,$H152)-SUMIFS('Dispatchable Built'!T:T,'Dispatchable Built'!$A:$A,Comparison_CDP2,'Dispatchable Built'!$B:$B,IF($B$141="NEM","*",$B$141),'Dispatchable Built'!$C:$C,$H152))+(SUMIFS('Dispatchable Retired'!T:T,'Dispatchable Retired'!$A:$A,Comparison_CDP1,'Dispatchable Retired'!$B:$B,IF($B$141="NEM","*",$B$141),'Dispatchable Retired'!$C:$C,$H152)-SUMIFS('Dispatchable Retired'!T:T,'Dispatchable Retired'!$A:$A,Comparison_CDP2,'Dispatchable Retired'!$B:$B,IF($B$141="NEM","*",$B$141),'Dispatchable Retired'!$C:$C,$H152))</f>
        <v>-1274.3439309200012</v>
      </c>
      <c r="Z152" s="5">
        <f>(SUMIFS('Dispatchable Built'!U:U,'Dispatchable Built'!$A:$A,Comparison_CDP1,'Dispatchable Built'!$B:$B,IF($B$141="NEM","*",$B$141),'Dispatchable Built'!$C:$C,$H152)-SUMIFS('Dispatchable Built'!U:U,'Dispatchable Built'!$A:$A,Comparison_CDP2,'Dispatchable Built'!$B:$B,IF($B$141="NEM","*",$B$141),'Dispatchable Built'!$C:$C,$H152))+(SUMIFS('Dispatchable Retired'!U:U,'Dispatchable Retired'!$A:$A,Comparison_CDP1,'Dispatchable Retired'!$B:$B,IF($B$141="NEM","*",$B$141),'Dispatchable Retired'!$C:$C,$H152)-SUMIFS('Dispatchable Retired'!U:U,'Dispatchable Retired'!$A:$A,Comparison_CDP2,'Dispatchable Retired'!$B:$B,IF($B$141="NEM","*",$B$141),'Dispatchable Retired'!$C:$C,$H152))</f>
        <v>-1274.3436446000014</v>
      </c>
      <c r="AA152" s="5">
        <f>(SUMIFS('Dispatchable Built'!V:V,'Dispatchable Built'!$A:$A,Comparison_CDP1,'Dispatchable Built'!$B:$B,IF($B$141="NEM","*",$B$141),'Dispatchable Built'!$C:$C,$H152)-SUMIFS('Dispatchable Built'!V:V,'Dispatchable Built'!$A:$A,Comparison_CDP2,'Dispatchable Built'!$B:$B,IF($B$141="NEM","*",$B$141),'Dispatchable Built'!$C:$C,$H152))+(SUMIFS('Dispatchable Retired'!V:V,'Dispatchable Retired'!$A:$A,Comparison_CDP1,'Dispatchable Retired'!$B:$B,IF($B$141="NEM","*",$B$141),'Dispatchable Retired'!$C:$C,$H152)-SUMIFS('Dispatchable Retired'!V:V,'Dispatchable Retired'!$A:$A,Comparison_CDP2,'Dispatchable Retired'!$B:$B,IF($B$141="NEM","*",$B$141),'Dispatchable Retired'!$C:$C,$H152))</f>
        <v>-1274.343644640001</v>
      </c>
      <c r="AB152" s="5">
        <f>(SUMIFS('Dispatchable Built'!W:W,'Dispatchable Built'!$A:$A,Comparison_CDP1,'Dispatchable Built'!$B:$B,IF($B$141="NEM","*",$B$141),'Dispatchable Built'!$C:$C,$H152)-SUMIFS('Dispatchable Built'!W:W,'Dispatchable Built'!$A:$A,Comparison_CDP2,'Dispatchable Built'!$B:$B,IF($B$141="NEM","*",$B$141),'Dispatchable Built'!$C:$C,$H152))+(SUMIFS('Dispatchable Retired'!W:W,'Dispatchable Retired'!$A:$A,Comparison_CDP1,'Dispatchable Retired'!$B:$B,IF($B$141="NEM","*",$B$141),'Dispatchable Retired'!$C:$C,$H152)-SUMIFS('Dispatchable Retired'!W:W,'Dispatchable Retired'!$A:$A,Comparison_CDP2,'Dispatchable Retired'!$B:$B,IF($B$141="NEM","*",$B$141),'Dispatchable Retired'!$C:$C,$H152))</f>
        <v>-1274.3436446500018</v>
      </c>
      <c r="AC152" s="5">
        <f>(SUMIFS('Dispatchable Built'!X:X,'Dispatchable Built'!$A:$A,Comparison_CDP1,'Dispatchable Built'!$B:$B,IF($B$141="NEM","*",$B$141),'Dispatchable Built'!$C:$C,$H152)-SUMIFS('Dispatchable Built'!X:X,'Dispatchable Built'!$A:$A,Comparison_CDP2,'Dispatchable Built'!$B:$B,IF($B$141="NEM","*",$B$141),'Dispatchable Built'!$C:$C,$H152))+(SUMIFS('Dispatchable Retired'!X:X,'Dispatchable Retired'!$A:$A,Comparison_CDP1,'Dispatchable Retired'!$B:$B,IF($B$141="NEM","*",$B$141),'Dispatchable Retired'!$C:$C,$H152)-SUMIFS('Dispatchable Retired'!X:X,'Dispatchable Retired'!$A:$A,Comparison_CDP2,'Dispatchable Retired'!$B:$B,IF($B$141="NEM","*",$B$141),'Dispatchable Retired'!$C:$C,$H152))</f>
        <v>-1274.3436814600018</v>
      </c>
      <c r="AD152" s="5">
        <f>(SUMIFS('Dispatchable Built'!Y:Y,'Dispatchable Built'!$A:$A,Comparison_CDP1,'Dispatchable Built'!$B:$B,IF($B$141="NEM","*",$B$141),'Dispatchable Built'!$C:$C,$H152)-SUMIFS('Dispatchable Built'!Y:Y,'Dispatchable Built'!$A:$A,Comparison_CDP2,'Dispatchable Built'!$B:$B,IF($B$141="NEM","*",$B$141),'Dispatchable Built'!$C:$C,$H152))+(SUMIFS('Dispatchable Retired'!Y:Y,'Dispatchable Retired'!$A:$A,Comparison_CDP1,'Dispatchable Retired'!$B:$B,IF($B$141="NEM","*",$B$141),'Dispatchable Retired'!$C:$C,$H152)-SUMIFS('Dispatchable Retired'!Y:Y,'Dispatchable Retired'!$A:$A,Comparison_CDP2,'Dispatchable Retired'!$B:$B,IF($B$141="NEM","*",$B$141),'Dispatchable Retired'!$C:$C,$H152))</f>
        <v>-1274.3434795900009</v>
      </c>
      <c r="AE152" s="5">
        <f>(SUMIFS('Dispatchable Built'!Z:Z,'Dispatchable Built'!$A:$A,Comparison_CDP1,'Dispatchable Built'!$B:$B,IF($B$141="NEM","*",$B$141),'Dispatchable Built'!$C:$C,$H152)-SUMIFS('Dispatchable Built'!Z:Z,'Dispatchable Built'!$A:$A,Comparison_CDP2,'Dispatchable Built'!$B:$B,IF($B$141="NEM","*",$B$141),'Dispatchable Built'!$C:$C,$H152))+(SUMIFS('Dispatchable Retired'!Z:Z,'Dispatchable Retired'!$A:$A,Comparison_CDP1,'Dispatchable Retired'!$B:$B,IF($B$141="NEM","*",$B$141),'Dispatchable Retired'!$C:$C,$H152)-SUMIFS('Dispatchable Retired'!Z:Z,'Dispatchable Retired'!$A:$A,Comparison_CDP2,'Dispatchable Retired'!$B:$B,IF($B$141="NEM","*",$B$141),'Dispatchable Retired'!$C:$C,$H152))</f>
        <v>-1274.3379785700017</v>
      </c>
      <c r="AF152" s="5">
        <f>(SUMIFS('Dispatchable Built'!AA:AA,'Dispatchable Built'!$A:$A,Comparison_CDP1,'Dispatchable Built'!$B:$B,IF($B$141="NEM","*",$B$141),'Dispatchable Built'!$C:$C,$H152)-SUMIFS('Dispatchable Built'!AA:AA,'Dispatchable Built'!$A:$A,Comparison_CDP2,'Dispatchable Built'!$B:$B,IF($B$141="NEM","*",$B$141),'Dispatchable Built'!$C:$C,$H152))+(SUMIFS('Dispatchable Retired'!AA:AA,'Dispatchable Retired'!$A:$A,Comparison_CDP1,'Dispatchable Retired'!$B:$B,IF($B$141="NEM","*",$B$141),'Dispatchable Retired'!$C:$C,$H152)-SUMIFS('Dispatchable Retired'!AA:AA,'Dispatchable Retired'!$A:$A,Comparison_CDP2,'Dispatchable Retired'!$B:$B,IF($B$141="NEM","*",$B$141),'Dispatchable Retired'!$C:$C,$H152))</f>
        <v>-1185.9081549000002</v>
      </c>
      <c r="AG152" s="5">
        <f>(SUMIFS('Dispatchable Built'!AB:AB,'Dispatchable Built'!$A:$A,Comparison_CDP1,'Dispatchable Built'!$B:$B,IF($B$141="NEM","*",$B$141),'Dispatchable Built'!$C:$C,$H152)-SUMIFS('Dispatchable Built'!AB:AB,'Dispatchable Built'!$A:$A,Comparison_CDP2,'Dispatchable Built'!$B:$B,IF($B$141="NEM","*",$B$141),'Dispatchable Built'!$C:$C,$H152))+(SUMIFS('Dispatchable Retired'!AB:AB,'Dispatchable Retired'!$A:$A,Comparison_CDP1,'Dispatchable Retired'!$B:$B,IF($B$141="NEM","*",$B$141),'Dispatchable Retired'!$C:$C,$H152)-SUMIFS('Dispatchable Retired'!AB:AB,'Dispatchable Retired'!$A:$A,Comparison_CDP2,'Dispatchable Retired'!$B:$B,IF($B$141="NEM","*",$B$141),'Dispatchable Retired'!$C:$C,$H152))</f>
        <v>-733.90330358000028</v>
      </c>
      <c r="AH152" s="5">
        <f>(SUMIFS('Dispatchable Built'!AC:AC,'Dispatchable Built'!$A:$A,Comparison_CDP1,'Dispatchable Built'!$B:$B,IF($B$141="NEM","*",$B$141),'Dispatchable Built'!$C:$C,$H152)-SUMIFS('Dispatchable Built'!AC:AC,'Dispatchable Built'!$A:$A,Comparison_CDP2,'Dispatchable Built'!$B:$B,IF($B$141="NEM","*",$B$141),'Dispatchable Built'!$C:$C,$H152))+(SUMIFS('Dispatchable Retired'!AC:AC,'Dispatchable Retired'!$A:$A,Comparison_CDP1,'Dispatchable Retired'!$B:$B,IF($B$141="NEM","*",$B$141),'Dispatchable Retired'!$C:$C,$H152)-SUMIFS('Dispatchable Retired'!AC:AC,'Dispatchable Retired'!$A:$A,Comparison_CDP2,'Dispatchable Retired'!$B:$B,IF($B$141="NEM","*",$B$141),'Dispatchable Retired'!$C:$C,$H152))</f>
        <v>580.30574900000124</v>
      </c>
      <c r="AI152" s="5">
        <f>(SUMIFS('Dispatchable Built'!AD:AD,'Dispatchable Built'!$A:$A,Comparison_CDP1,'Dispatchable Built'!$B:$B,IF($B$141="NEM","*",$B$141),'Dispatchable Built'!$C:$C,$H152)-SUMIFS('Dispatchable Built'!AD:AD,'Dispatchable Built'!$A:$A,Comparison_CDP2,'Dispatchable Built'!$B:$B,IF($B$141="NEM","*",$B$141),'Dispatchable Built'!$C:$C,$H152))+(SUMIFS('Dispatchable Retired'!AD:AD,'Dispatchable Retired'!$A:$A,Comparison_CDP1,'Dispatchable Retired'!$B:$B,IF($B$141="NEM","*",$B$141),'Dispatchable Retired'!$C:$C,$H152)-SUMIFS('Dispatchable Retired'!AD:AD,'Dispatchable Retired'!$A:$A,Comparison_CDP2,'Dispatchable Retired'!$B:$B,IF($B$141="NEM","*",$B$141),'Dispatchable Retired'!$C:$C,$H152))</f>
        <v>3418.6993946099988</v>
      </c>
      <c r="AJ152" s="5">
        <f>(SUMIFS('Dispatchable Built'!AE:AE,'Dispatchable Built'!$A:$A,Comparison_CDP1,'Dispatchable Built'!$B:$B,IF($B$141="NEM","*",$B$141),'Dispatchable Built'!$C:$C,$H152)-SUMIFS('Dispatchable Built'!AE:AE,'Dispatchable Built'!$A:$A,Comparison_CDP2,'Dispatchable Built'!$B:$B,IF($B$141="NEM","*",$B$141),'Dispatchable Built'!$C:$C,$H152))+(SUMIFS('Dispatchable Retired'!AE:AE,'Dispatchable Retired'!$A:$A,Comparison_CDP1,'Dispatchable Retired'!$B:$B,IF($B$141="NEM","*",$B$141),'Dispatchable Retired'!$C:$C,$H152)-SUMIFS('Dispatchable Retired'!AE:AE,'Dispatchable Retired'!$A:$A,Comparison_CDP2,'Dispatchable Retired'!$B:$B,IF($B$141="NEM","*",$B$141),'Dispatchable Retired'!$C:$C,$H152))</f>
        <v>4871.5400418899972</v>
      </c>
    </row>
    <row r="153" spans="8:36" ht="15" customHeight="1">
      <c r="H153" s="9" t="s">
        <v>155</v>
      </c>
      <c r="I153" s="5">
        <f>(SUMIFS('Dispatchable Built'!D:D,'Dispatchable Built'!$A:$A,Comparison_CDP1,'Dispatchable Built'!$B:$B,IF($B$141="NEM","*",$B$141),'Dispatchable Built'!$C:$C,$H153)-SUMIFS('Dispatchable Built'!D:D,'Dispatchable Built'!$A:$A,Comparison_CDP2,'Dispatchable Built'!$B:$B,IF($B$141="NEM","*",$B$141),'Dispatchable Built'!$C:$C,$H153))+(SUMIFS('Dispatchable Retired'!D:D,'Dispatchable Retired'!$A:$A,Comparison_CDP1,'Dispatchable Retired'!$B:$B,IF($B$141="NEM","*",$B$141),'Dispatchable Retired'!$C:$C,$H153)-SUMIFS('Dispatchable Retired'!D:D,'Dispatchable Retired'!$A:$A,Comparison_CDP2,'Dispatchable Retired'!$B:$B,IF($B$141="NEM","*",$B$141),'Dispatchable Retired'!$C:$C,$H153))</f>
        <v>3.1399999897985253E-6</v>
      </c>
      <c r="J153" s="5">
        <f>(SUMIFS('Dispatchable Built'!E:E,'Dispatchable Built'!$A:$A,Comparison_CDP1,'Dispatchable Built'!$B:$B,IF($B$141="NEM","*",$B$141),'Dispatchable Built'!$C:$C,$H153)-SUMIFS('Dispatchable Built'!E:E,'Dispatchable Built'!$A:$A,Comparison_CDP2,'Dispatchable Built'!$B:$B,IF($B$141="NEM","*",$B$141),'Dispatchable Built'!$C:$C,$H153))+(SUMIFS('Dispatchable Retired'!E:E,'Dispatchable Retired'!$A:$A,Comparison_CDP1,'Dispatchable Retired'!$B:$B,IF($B$141="NEM","*",$B$141),'Dispatchable Retired'!$C:$C,$H153)-SUMIFS('Dispatchable Retired'!E:E,'Dispatchable Retired'!$A:$A,Comparison_CDP2,'Dispatchable Retired'!$B:$B,IF($B$141="NEM","*",$B$141),'Dispatchable Retired'!$C:$C,$H153))</f>
        <v>3.6100000215810724E-6</v>
      </c>
      <c r="K153" s="5">
        <f>(SUMIFS('Dispatchable Built'!F:F,'Dispatchable Built'!$A:$A,Comparison_CDP1,'Dispatchable Built'!$B:$B,IF($B$141="NEM","*",$B$141),'Dispatchable Built'!$C:$C,$H153)-SUMIFS('Dispatchable Built'!F:F,'Dispatchable Built'!$A:$A,Comparison_CDP2,'Dispatchable Built'!$B:$B,IF($B$141="NEM","*",$B$141),'Dispatchable Built'!$C:$C,$H153))+(SUMIFS('Dispatchable Retired'!F:F,'Dispatchable Retired'!$A:$A,Comparison_CDP1,'Dispatchable Retired'!$B:$B,IF($B$141="NEM","*",$B$141),'Dispatchable Retired'!$C:$C,$H153)-SUMIFS('Dispatchable Retired'!F:F,'Dispatchable Retired'!$A:$A,Comparison_CDP2,'Dispatchable Retired'!$B:$B,IF($B$141="NEM","*",$B$141),'Dispatchable Retired'!$C:$C,$H153))</f>
        <v>3.9399999991474033E-6</v>
      </c>
      <c r="L153" s="5">
        <f>(SUMIFS('Dispatchable Built'!G:G,'Dispatchable Built'!$A:$A,Comparison_CDP1,'Dispatchable Built'!$B:$B,IF($B$141="NEM","*",$B$141),'Dispatchable Built'!$C:$C,$H153)-SUMIFS('Dispatchable Built'!G:G,'Dispatchable Built'!$A:$A,Comparison_CDP2,'Dispatchable Built'!$B:$B,IF($B$141="NEM","*",$B$141),'Dispatchable Built'!$C:$C,$H153))+(SUMIFS('Dispatchable Retired'!G:G,'Dispatchable Retired'!$A:$A,Comparison_CDP1,'Dispatchable Retired'!$B:$B,IF($B$141="NEM","*",$B$141),'Dispatchable Retired'!$C:$C,$H153)-SUMIFS('Dispatchable Retired'!G:G,'Dispatchable Retired'!$A:$A,Comparison_CDP2,'Dispatchable Retired'!$B:$B,IF($B$141="NEM","*",$B$141),'Dispatchable Retired'!$C:$C,$H153))</f>
        <v>4.6900000256755447E-6</v>
      </c>
      <c r="M153" s="5">
        <f>(SUMIFS('Dispatchable Built'!H:H,'Dispatchable Built'!$A:$A,Comparison_CDP1,'Dispatchable Built'!$B:$B,IF($B$141="NEM","*",$B$141),'Dispatchable Built'!$C:$C,$H153)-SUMIFS('Dispatchable Built'!H:H,'Dispatchable Built'!$A:$A,Comparison_CDP2,'Dispatchable Built'!$B:$B,IF($B$141="NEM","*",$B$141),'Dispatchable Built'!$C:$C,$H153))+(SUMIFS('Dispatchable Retired'!H:H,'Dispatchable Retired'!$A:$A,Comparison_CDP1,'Dispatchable Retired'!$B:$B,IF($B$141="NEM","*",$B$141),'Dispatchable Retired'!$C:$C,$H153)-SUMIFS('Dispatchable Retired'!H:H,'Dispatchable Retired'!$A:$A,Comparison_CDP2,'Dispatchable Retired'!$B:$B,IF($B$141="NEM","*",$B$141),'Dispatchable Retired'!$C:$C,$H153))</f>
        <v>5.0200000032418757E-6</v>
      </c>
      <c r="N153" s="5">
        <f>(SUMIFS('Dispatchable Built'!I:I,'Dispatchable Built'!$A:$A,Comparison_CDP1,'Dispatchable Built'!$B:$B,IF($B$141="NEM","*",$B$141),'Dispatchable Built'!$C:$C,$H153)-SUMIFS('Dispatchable Built'!I:I,'Dispatchable Built'!$A:$A,Comparison_CDP2,'Dispatchable Built'!$B:$B,IF($B$141="NEM","*",$B$141),'Dispatchable Built'!$C:$C,$H153))+(SUMIFS('Dispatchable Retired'!I:I,'Dispatchable Retired'!$A:$A,Comparison_CDP1,'Dispatchable Retired'!$B:$B,IF($B$141="NEM","*",$B$141),'Dispatchable Retired'!$C:$C,$H153)-SUMIFS('Dispatchable Retired'!I:I,'Dispatchable Retired'!$A:$A,Comparison_CDP2,'Dispatchable Retired'!$B:$B,IF($B$141="NEM","*",$B$141),'Dispatchable Retired'!$C:$C,$H153))</f>
        <v>2.201000000923159E-5</v>
      </c>
      <c r="O153" s="5">
        <f>(SUMIFS('Dispatchable Built'!J:J,'Dispatchable Built'!$A:$A,Comparison_CDP1,'Dispatchable Built'!$B:$B,IF($B$141="NEM","*",$B$141),'Dispatchable Built'!$C:$C,$H153)-SUMIFS('Dispatchable Built'!J:J,'Dispatchable Built'!$A:$A,Comparison_CDP2,'Dispatchable Built'!$B:$B,IF($B$141="NEM","*",$B$141),'Dispatchable Built'!$C:$C,$H153))+(SUMIFS('Dispatchable Retired'!J:J,'Dispatchable Retired'!$A:$A,Comparison_CDP1,'Dispatchable Retired'!$B:$B,IF($B$141="NEM","*",$B$141),'Dispatchable Retired'!$C:$C,$H153)-SUMIFS('Dispatchable Retired'!J:J,'Dispatchable Retired'!$A:$A,Comparison_CDP2,'Dispatchable Retired'!$B:$B,IF($B$141="NEM","*",$B$141),'Dispatchable Retired'!$C:$C,$H153))</f>
        <v>2.201000000923159E-5</v>
      </c>
      <c r="P153" s="5">
        <f>(SUMIFS('Dispatchable Built'!K:K,'Dispatchable Built'!$A:$A,Comparison_CDP1,'Dispatchable Built'!$B:$B,IF($B$141="NEM","*",$B$141),'Dispatchable Built'!$C:$C,$H153)-SUMIFS('Dispatchable Built'!K:K,'Dispatchable Built'!$A:$A,Comparison_CDP2,'Dispatchable Built'!$B:$B,IF($B$141="NEM","*",$B$141),'Dispatchable Built'!$C:$C,$H153))+(SUMIFS('Dispatchable Retired'!K:K,'Dispatchable Retired'!$A:$A,Comparison_CDP1,'Dispatchable Retired'!$B:$B,IF($B$141="NEM","*",$B$141),'Dispatchable Retired'!$C:$C,$H153)-SUMIFS('Dispatchable Retired'!K:K,'Dispatchable Retired'!$A:$A,Comparison_CDP2,'Dispatchable Retired'!$B:$B,IF($B$141="NEM","*",$B$141),'Dispatchable Retired'!$C:$C,$H153))</f>
        <v>-5.1199999688833486E-6</v>
      </c>
      <c r="Q153" s="5">
        <f>(SUMIFS('Dispatchable Built'!L:L,'Dispatchable Built'!$A:$A,Comparison_CDP1,'Dispatchable Built'!$B:$B,IF($B$141="NEM","*",$B$141),'Dispatchable Built'!$C:$C,$H153)-SUMIFS('Dispatchable Built'!L:L,'Dispatchable Built'!$A:$A,Comparison_CDP2,'Dispatchable Built'!$B:$B,IF($B$141="NEM","*",$B$141),'Dispatchable Built'!$C:$C,$H153))+(SUMIFS('Dispatchable Retired'!L:L,'Dispatchable Retired'!$A:$A,Comparison_CDP1,'Dispatchable Retired'!$B:$B,IF($B$141="NEM","*",$B$141),'Dispatchable Retired'!$C:$C,$H153)-SUMIFS('Dispatchable Retired'!L:L,'Dispatchable Retired'!$A:$A,Comparison_CDP2,'Dispatchable Retired'!$B:$B,IF($B$141="NEM","*",$B$141),'Dispatchable Retired'!$C:$C,$H153))</f>
        <v>-5.1299999768161797E-6</v>
      </c>
      <c r="R153" s="5">
        <f>(SUMIFS('Dispatchable Built'!M:M,'Dispatchable Built'!$A:$A,Comparison_CDP1,'Dispatchable Built'!$B:$B,IF($B$141="NEM","*",$B$141),'Dispatchable Built'!$C:$C,$H153)-SUMIFS('Dispatchable Built'!M:M,'Dispatchable Built'!$A:$A,Comparison_CDP2,'Dispatchable Built'!$B:$B,IF($B$141="NEM","*",$B$141),'Dispatchable Built'!$C:$C,$H153))+(SUMIFS('Dispatchable Retired'!M:M,'Dispatchable Retired'!$A:$A,Comparison_CDP1,'Dispatchable Retired'!$B:$B,IF($B$141="NEM","*",$B$141),'Dispatchable Retired'!$C:$C,$H153)-SUMIFS('Dispatchable Retired'!M:M,'Dispatchable Retired'!$A:$A,Comparison_CDP2,'Dispatchable Retired'!$B:$B,IF($B$141="NEM","*",$B$141),'Dispatchable Retired'!$C:$C,$H153))</f>
        <v>-9.3700000434182584E-6</v>
      </c>
      <c r="S153" s="5">
        <f>(SUMIFS('Dispatchable Built'!N:N,'Dispatchable Built'!$A:$A,Comparison_CDP1,'Dispatchable Built'!$B:$B,IF($B$141="NEM","*",$B$141),'Dispatchable Built'!$C:$C,$H153)-SUMIFS('Dispatchable Built'!N:N,'Dispatchable Built'!$A:$A,Comparison_CDP2,'Dispatchable Built'!$B:$B,IF($B$141="NEM","*",$B$141),'Dispatchable Built'!$C:$C,$H153))+(SUMIFS('Dispatchable Retired'!N:N,'Dispatchable Retired'!$A:$A,Comparison_CDP1,'Dispatchable Retired'!$B:$B,IF($B$141="NEM","*",$B$141),'Dispatchable Retired'!$C:$C,$H153)-SUMIFS('Dispatchable Retired'!N:N,'Dispatchable Retired'!$A:$A,Comparison_CDP2,'Dispatchable Retired'!$B:$B,IF($B$141="NEM","*",$B$141),'Dispatchable Retired'!$C:$C,$H153))</f>
        <v>-8.5699999772259616E-6</v>
      </c>
      <c r="T153" s="5">
        <f>(SUMIFS('Dispatchable Built'!O:O,'Dispatchable Built'!$A:$A,Comparison_CDP1,'Dispatchable Built'!$B:$B,IF($B$141="NEM","*",$B$141),'Dispatchable Built'!$C:$C,$H153)-SUMIFS('Dispatchable Built'!O:O,'Dispatchable Built'!$A:$A,Comparison_CDP2,'Dispatchable Built'!$B:$B,IF($B$141="NEM","*",$B$141),'Dispatchable Built'!$C:$C,$H153))+(SUMIFS('Dispatchable Retired'!O:O,'Dispatchable Retired'!$A:$A,Comparison_CDP1,'Dispatchable Retired'!$B:$B,IF($B$141="NEM","*",$B$141),'Dispatchable Retired'!$C:$C,$H153)-SUMIFS('Dispatchable Retired'!O:O,'Dispatchable Retired'!$A:$A,Comparison_CDP2,'Dispatchable Retired'!$B:$B,IF($B$141="NEM","*",$B$141),'Dispatchable Retired'!$C:$C,$H153))</f>
        <v>-9.780000027603819E-6</v>
      </c>
      <c r="U153" s="5">
        <f>(SUMIFS('Dispatchable Built'!P:P,'Dispatchable Built'!$A:$A,Comparison_CDP1,'Dispatchable Built'!$B:$B,IF($B$141="NEM","*",$B$141),'Dispatchable Built'!$C:$C,$H153)-SUMIFS('Dispatchable Built'!P:P,'Dispatchable Built'!$A:$A,Comparison_CDP2,'Dispatchable Built'!$B:$B,IF($B$141="NEM","*",$B$141),'Dispatchable Built'!$C:$C,$H153))+(SUMIFS('Dispatchable Retired'!P:P,'Dispatchable Retired'!$A:$A,Comparison_CDP1,'Dispatchable Retired'!$B:$B,IF($B$141="NEM","*",$B$141),'Dispatchable Retired'!$C:$C,$H153)-SUMIFS('Dispatchable Retired'!P:P,'Dispatchable Retired'!$A:$A,Comparison_CDP2,'Dispatchable Retired'!$B:$B,IF($B$141="NEM","*",$B$141),'Dispatchable Retired'!$C:$C,$H153))</f>
        <v>-7.3400000246692798E-6</v>
      </c>
      <c r="V153" s="5">
        <f>(SUMIFS('Dispatchable Built'!Q:Q,'Dispatchable Built'!$A:$A,Comparison_CDP1,'Dispatchable Built'!$B:$B,IF($B$141="NEM","*",$B$141),'Dispatchable Built'!$C:$C,$H153)-SUMIFS('Dispatchable Built'!Q:Q,'Dispatchable Built'!$A:$A,Comparison_CDP2,'Dispatchable Built'!$B:$B,IF($B$141="NEM","*",$B$141),'Dispatchable Built'!$C:$C,$H153))+(SUMIFS('Dispatchable Retired'!Q:Q,'Dispatchable Retired'!$A:$A,Comparison_CDP1,'Dispatchable Retired'!$B:$B,IF($B$141="NEM","*",$B$141),'Dispatchable Retired'!$C:$C,$H153)-SUMIFS('Dispatchable Retired'!Q:Q,'Dispatchable Retired'!$A:$A,Comparison_CDP2,'Dispatchable Retired'!$B:$B,IF($B$141="NEM","*",$B$141),'Dispatchable Retired'!$C:$C,$H153))</f>
        <v>-1.2890000107290689E-5</v>
      </c>
      <c r="W153" s="5">
        <f>(SUMIFS('Dispatchable Built'!R:R,'Dispatchable Built'!$A:$A,Comparison_CDP1,'Dispatchable Built'!$B:$B,IF($B$141="NEM","*",$B$141),'Dispatchable Built'!$C:$C,$H153)-SUMIFS('Dispatchable Built'!R:R,'Dispatchable Built'!$A:$A,Comparison_CDP2,'Dispatchable Built'!$B:$B,IF($B$141="NEM","*",$B$141),'Dispatchable Built'!$C:$C,$H153))+(SUMIFS('Dispatchable Retired'!R:R,'Dispatchable Retired'!$A:$A,Comparison_CDP1,'Dispatchable Retired'!$B:$B,IF($B$141="NEM","*",$B$141),'Dispatchable Retired'!$C:$C,$H153)-SUMIFS('Dispatchable Retired'!R:R,'Dispatchable Retired'!$A:$A,Comparison_CDP2,'Dispatchable Retired'!$B:$B,IF($B$141="NEM","*",$B$141),'Dispatchable Retired'!$C:$C,$H153))</f>
        <v>-6.8299999611554085E-6</v>
      </c>
      <c r="X153" s="5">
        <f>(SUMIFS('Dispatchable Built'!S:S,'Dispatchable Built'!$A:$A,Comparison_CDP1,'Dispatchable Built'!$B:$B,IF($B$141="NEM","*",$B$141),'Dispatchable Built'!$C:$C,$H153)-SUMIFS('Dispatchable Built'!S:S,'Dispatchable Built'!$A:$A,Comparison_CDP2,'Dispatchable Built'!$B:$B,IF($B$141="NEM","*",$B$141),'Dispatchable Built'!$C:$C,$H153))+(SUMIFS('Dispatchable Retired'!S:S,'Dispatchable Retired'!$A:$A,Comparison_CDP1,'Dispatchable Retired'!$B:$B,IF($B$141="NEM","*",$B$141),'Dispatchable Retired'!$C:$C,$H153)-SUMIFS('Dispatchable Retired'!S:S,'Dispatchable Retired'!$A:$A,Comparison_CDP2,'Dispatchable Retired'!$B:$B,IF($B$141="NEM","*",$B$141),'Dispatchable Retired'!$C:$C,$H153))</f>
        <v>-2.5860000050670351E-5</v>
      </c>
      <c r="Y153" s="5">
        <f>(SUMIFS('Dispatchable Built'!T:T,'Dispatchable Built'!$A:$A,Comparison_CDP1,'Dispatchable Built'!$B:$B,IF($B$141="NEM","*",$B$141),'Dispatchable Built'!$C:$C,$H153)-SUMIFS('Dispatchable Built'!T:T,'Dispatchable Built'!$A:$A,Comparison_CDP2,'Dispatchable Built'!$B:$B,IF($B$141="NEM","*",$B$141),'Dispatchable Built'!$C:$C,$H153))+(SUMIFS('Dispatchable Retired'!T:T,'Dispatchable Retired'!$A:$A,Comparison_CDP1,'Dispatchable Retired'!$B:$B,IF($B$141="NEM","*",$B$141),'Dispatchable Retired'!$C:$C,$H153)-SUMIFS('Dispatchable Retired'!T:T,'Dispatchable Retired'!$A:$A,Comparison_CDP2,'Dispatchable Retired'!$B:$B,IF($B$141="NEM","*",$B$141),'Dispatchable Retired'!$C:$C,$H153))</f>
        <v>-3.4469999945940799E-5</v>
      </c>
      <c r="Z153" s="5">
        <f>(SUMIFS('Dispatchable Built'!U:U,'Dispatchable Built'!$A:$A,Comparison_CDP1,'Dispatchable Built'!$B:$B,IF($B$141="NEM","*",$B$141),'Dispatchable Built'!$C:$C,$H153)-SUMIFS('Dispatchable Built'!U:U,'Dispatchable Built'!$A:$A,Comparison_CDP2,'Dispatchable Built'!$B:$B,IF($B$141="NEM","*",$B$141),'Dispatchable Built'!$C:$C,$H153))+(SUMIFS('Dispatchable Retired'!U:U,'Dispatchable Retired'!$A:$A,Comparison_CDP1,'Dispatchable Retired'!$B:$B,IF($B$141="NEM","*",$B$141),'Dispatchable Retired'!$C:$C,$H153)-SUMIFS('Dispatchable Retired'!U:U,'Dispatchable Retired'!$A:$A,Comparison_CDP2,'Dispatchable Retired'!$B:$B,IF($B$141="NEM","*",$B$141),'Dispatchable Retired'!$C:$C,$H153))</f>
        <v>-2.5039999968612392E-5</v>
      </c>
      <c r="AA153" s="5">
        <f>(SUMIFS('Dispatchable Built'!V:V,'Dispatchable Built'!$A:$A,Comparison_CDP1,'Dispatchable Built'!$B:$B,IF($B$141="NEM","*",$B$141),'Dispatchable Built'!$C:$C,$H153)-SUMIFS('Dispatchable Built'!V:V,'Dispatchable Built'!$A:$A,Comparison_CDP2,'Dispatchable Built'!$B:$B,IF($B$141="NEM","*",$B$141),'Dispatchable Built'!$C:$C,$H153))+(SUMIFS('Dispatchable Retired'!V:V,'Dispatchable Retired'!$A:$A,Comparison_CDP1,'Dispatchable Retired'!$B:$B,IF($B$141="NEM","*",$B$141),'Dispatchable Retired'!$C:$C,$H153)-SUMIFS('Dispatchable Retired'!V:V,'Dispatchable Retired'!$A:$A,Comparison_CDP2,'Dispatchable Retired'!$B:$B,IF($B$141="NEM","*",$B$141),'Dispatchable Retired'!$C:$C,$H153))</f>
        <v>-2.5039999968612392E-5</v>
      </c>
      <c r="AB153" s="5">
        <f>(SUMIFS('Dispatchable Built'!W:W,'Dispatchable Built'!$A:$A,Comparison_CDP1,'Dispatchable Built'!$B:$B,IF($B$141="NEM","*",$B$141),'Dispatchable Built'!$C:$C,$H153)-SUMIFS('Dispatchable Built'!W:W,'Dispatchable Built'!$A:$A,Comparison_CDP2,'Dispatchable Built'!$B:$B,IF($B$141="NEM","*",$B$141),'Dispatchable Built'!$C:$C,$H153))+(SUMIFS('Dispatchable Retired'!W:W,'Dispatchable Retired'!$A:$A,Comparison_CDP1,'Dispatchable Retired'!$B:$B,IF($B$141="NEM","*",$B$141),'Dispatchable Retired'!$C:$C,$H153)-SUMIFS('Dispatchable Retired'!W:W,'Dispatchable Retired'!$A:$A,Comparison_CDP2,'Dispatchable Retired'!$B:$B,IF($B$141="NEM","*",$B$141),'Dispatchable Retired'!$C:$C,$H153))</f>
        <v>-2.5039999968612392E-5</v>
      </c>
      <c r="AC153" s="5">
        <f>(SUMIFS('Dispatchable Built'!X:X,'Dispatchable Built'!$A:$A,Comparison_CDP1,'Dispatchable Built'!$B:$B,IF($B$141="NEM","*",$B$141),'Dispatchable Built'!$C:$C,$H153)-SUMIFS('Dispatchable Built'!X:X,'Dispatchable Built'!$A:$A,Comparison_CDP2,'Dispatchable Built'!$B:$B,IF($B$141="NEM","*",$B$141),'Dispatchable Built'!$C:$C,$H153))+(SUMIFS('Dispatchable Retired'!X:X,'Dispatchable Retired'!$A:$A,Comparison_CDP1,'Dispatchable Retired'!$B:$B,IF($B$141="NEM","*",$B$141),'Dispatchable Retired'!$C:$C,$H153)-SUMIFS('Dispatchable Retired'!X:X,'Dispatchable Retired'!$A:$A,Comparison_CDP2,'Dispatchable Retired'!$B:$B,IF($B$141="NEM","*",$B$141),'Dispatchable Retired'!$C:$C,$H153))</f>
        <v>-2.8189999969008284E-5</v>
      </c>
      <c r="AD153" s="5">
        <f>(SUMIFS('Dispatchable Built'!Y:Y,'Dispatchable Built'!$A:$A,Comparison_CDP1,'Dispatchable Built'!$B:$B,IF($B$141="NEM","*",$B$141),'Dispatchable Built'!$C:$C,$H153)-SUMIFS('Dispatchable Built'!Y:Y,'Dispatchable Built'!$A:$A,Comparison_CDP2,'Dispatchable Built'!$B:$B,IF($B$141="NEM","*",$B$141),'Dispatchable Built'!$C:$C,$H153))+(SUMIFS('Dispatchable Retired'!Y:Y,'Dispatchable Retired'!$A:$A,Comparison_CDP1,'Dispatchable Retired'!$B:$B,IF($B$141="NEM","*",$B$141),'Dispatchable Retired'!$C:$C,$H153)-SUMIFS('Dispatchable Retired'!Y:Y,'Dispatchable Retired'!$A:$A,Comparison_CDP2,'Dispatchable Retired'!$B:$B,IF($B$141="NEM","*",$B$141),'Dispatchable Retired'!$C:$C,$H153))</f>
        <v>2.5999999931691775E-5</v>
      </c>
      <c r="AE153" s="5">
        <f>(SUMIFS('Dispatchable Built'!Z:Z,'Dispatchable Built'!$A:$A,Comparison_CDP1,'Dispatchable Built'!$B:$B,IF($B$141="NEM","*",$B$141),'Dispatchable Built'!$C:$C,$H153)-SUMIFS('Dispatchable Built'!Z:Z,'Dispatchable Built'!$A:$A,Comparison_CDP2,'Dispatchable Built'!$B:$B,IF($B$141="NEM","*",$B$141),'Dispatchable Built'!$C:$C,$H153))+(SUMIFS('Dispatchable Retired'!Z:Z,'Dispatchable Retired'!$A:$A,Comparison_CDP1,'Dispatchable Retired'!$B:$B,IF($B$141="NEM","*",$B$141),'Dispatchable Retired'!$C:$C,$H153)-SUMIFS('Dispatchable Retired'!Z:Z,'Dispatchable Retired'!$A:$A,Comparison_CDP2,'Dispatchable Retired'!$B:$B,IF($B$141="NEM","*",$B$141),'Dispatchable Retired'!$C:$C,$H153))</f>
        <v>2.7909999969821797E-5</v>
      </c>
      <c r="AF153" s="5">
        <f>(SUMIFS('Dispatchable Built'!AA:AA,'Dispatchable Built'!$A:$A,Comparison_CDP1,'Dispatchable Built'!$B:$B,IF($B$141="NEM","*",$B$141),'Dispatchable Built'!$C:$C,$H153)-SUMIFS('Dispatchable Built'!AA:AA,'Dispatchable Built'!$A:$A,Comparison_CDP2,'Dispatchable Built'!$B:$B,IF($B$141="NEM","*",$B$141),'Dispatchable Built'!$C:$C,$H153))+(SUMIFS('Dispatchable Retired'!AA:AA,'Dispatchable Retired'!$A:$A,Comparison_CDP1,'Dispatchable Retired'!$B:$B,IF($B$141="NEM","*",$B$141),'Dispatchable Retired'!$C:$C,$H153)-SUMIFS('Dispatchable Retired'!AA:AA,'Dispatchable Retired'!$A:$A,Comparison_CDP2,'Dispatchable Retired'!$B:$B,IF($B$141="NEM","*",$B$141),'Dispatchable Retired'!$C:$C,$H153))</f>
        <v>8.4859999999409297E-5</v>
      </c>
      <c r="AG153" s="5">
        <f>(SUMIFS('Dispatchable Built'!AB:AB,'Dispatchable Built'!$A:$A,Comparison_CDP1,'Dispatchable Built'!$B:$B,IF($B$141="NEM","*",$B$141),'Dispatchable Built'!$C:$C,$H153)-SUMIFS('Dispatchable Built'!AB:AB,'Dispatchable Built'!$A:$A,Comparison_CDP2,'Dispatchable Built'!$B:$B,IF($B$141="NEM","*",$B$141),'Dispatchable Built'!$C:$C,$H153))+(SUMIFS('Dispatchable Retired'!AB:AB,'Dispatchable Retired'!$A:$A,Comparison_CDP1,'Dispatchable Retired'!$B:$B,IF($B$141="NEM","*",$B$141),'Dispatchable Retired'!$C:$C,$H153)-SUMIFS('Dispatchable Retired'!AB:AB,'Dispatchable Retired'!$A:$A,Comparison_CDP2,'Dispatchable Retired'!$B:$B,IF($B$141="NEM","*",$B$141),'Dispatchable Retired'!$C:$C,$H153))</f>
        <v>1.1443999994042997E-4</v>
      </c>
      <c r="AH153" s="5">
        <f>(SUMIFS('Dispatchable Built'!AC:AC,'Dispatchable Built'!$A:$A,Comparison_CDP1,'Dispatchable Built'!$B:$B,IF($B$141="NEM","*",$B$141),'Dispatchable Built'!$C:$C,$H153)-SUMIFS('Dispatchable Built'!AC:AC,'Dispatchable Built'!$A:$A,Comparison_CDP2,'Dispatchable Built'!$B:$B,IF($B$141="NEM","*",$B$141),'Dispatchable Built'!$C:$C,$H153))+(SUMIFS('Dispatchable Retired'!AC:AC,'Dispatchable Retired'!$A:$A,Comparison_CDP1,'Dispatchable Retired'!$B:$B,IF($B$141="NEM","*",$B$141),'Dispatchable Retired'!$C:$C,$H153)-SUMIFS('Dispatchable Retired'!AC:AC,'Dispatchable Retired'!$A:$A,Comparison_CDP2,'Dispatchable Retired'!$B:$B,IF($B$141="NEM","*",$B$141),'Dispatchable Retired'!$C:$C,$H153))</f>
        <v>1.4011000004288121E-4</v>
      </c>
      <c r="AI153" s="5">
        <f>(SUMIFS('Dispatchable Built'!AD:AD,'Dispatchable Built'!$A:$A,Comparison_CDP1,'Dispatchable Built'!$B:$B,IF($B$141="NEM","*",$B$141),'Dispatchable Built'!$C:$C,$H153)-SUMIFS('Dispatchable Built'!AD:AD,'Dispatchable Built'!$A:$A,Comparison_CDP2,'Dispatchable Built'!$B:$B,IF($B$141="NEM","*",$B$141),'Dispatchable Built'!$C:$C,$H153))+(SUMIFS('Dispatchable Retired'!AD:AD,'Dispatchable Retired'!$A:$A,Comparison_CDP1,'Dispatchable Retired'!$B:$B,IF($B$141="NEM","*",$B$141),'Dispatchable Retired'!$C:$C,$H153)-SUMIFS('Dispatchable Retired'!AD:AD,'Dispatchable Retired'!$A:$A,Comparison_CDP2,'Dispatchable Retired'!$B:$B,IF($B$141="NEM","*",$B$141),'Dispatchable Retired'!$C:$C,$H153))</f>
        <v>1.4674999996699967E-4</v>
      </c>
      <c r="AJ153" s="5">
        <f>(SUMIFS('Dispatchable Built'!AE:AE,'Dispatchable Built'!$A:$A,Comparison_CDP1,'Dispatchable Built'!$B:$B,IF($B$141="NEM","*",$B$141),'Dispatchable Built'!$C:$C,$H153)-SUMIFS('Dispatchable Built'!AE:AE,'Dispatchable Built'!$A:$A,Comparison_CDP2,'Dispatchable Built'!$B:$B,IF($B$141="NEM","*",$B$141),'Dispatchable Built'!$C:$C,$H153))+(SUMIFS('Dispatchable Retired'!AE:AE,'Dispatchable Retired'!$A:$A,Comparison_CDP1,'Dispatchable Retired'!$B:$B,IF($B$141="NEM","*",$B$141),'Dispatchable Retired'!$C:$C,$H153)-SUMIFS('Dispatchable Retired'!AE:AE,'Dispatchable Retired'!$A:$A,Comparison_CDP2,'Dispatchable Retired'!$B:$B,IF($B$141="NEM","*",$B$141),'Dispatchable Retired'!$C:$C,$H153))</f>
        <v>1.7908999996585351E-4</v>
      </c>
    </row>
    <row r="154" spans="8:36" ht="15" customHeight="1">
      <c r="H154" s="9" t="s">
        <v>146</v>
      </c>
      <c r="I154" s="5">
        <f>(SUMIFS('Dispatchable Built'!D:D,'Dispatchable Built'!$A:$A,Comparison_CDP1,'Dispatchable Built'!$B:$B,IF($B$141="NEM","*",$B$141),'Dispatchable Built'!$C:$C,$H154)-SUMIFS('Dispatchable Built'!D:D,'Dispatchable Built'!$A:$A,Comparison_CDP2,'Dispatchable Built'!$B:$B,IF($B$141="NEM","*",$B$141),'Dispatchable Built'!$C:$C,$H154))+(SUMIFS('Dispatchable Retired'!D:D,'Dispatchable Retired'!$A:$A,Comparison_CDP1,'Dispatchable Retired'!$B:$B,IF($B$141="NEM","*",$B$141),'Dispatchable Retired'!$C:$C,$H154)-SUMIFS('Dispatchable Retired'!D:D,'Dispatchable Retired'!$A:$A,Comparison_CDP2,'Dispatchable Retired'!$B:$B,IF($B$141="NEM","*",$B$141),'Dispatchable Retired'!$C:$C,$H154))</f>
        <v>0</v>
      </c>
      <c r="J154" s="5">
        <f>(SUMIFS('Dispatchable Built'!E:E,'Dispatchable Built'!$A:$A,Comparison_CDP1,'Dispatchable Built'!$B:$B,IF($B$141="NEM","*",$B$141),'Dispatchable Built'!$C:$C,$H154)-SUMIFS('Dispatchable Built'!E:E,'Dispatchable Built'!$A:$A,Comparison_CDP2,'Dispatchable Built'!$B:$B,IF($B$141="NEM","*",$B$141),'Dispatchable Built'!$C:$C,$H154))+(SUMIFS('Dispatchable Retired'!E:E,'Dispatchable Retired'!$A:$A,Comparison_CDP1,'Dispatchable Retired'!$B:$B,IF($B$141="NEM","*",$B$141),'Dispatchable Retired'!$C:$C,$H154)-SUMIFS('Dispatchable Retired'!E:E,'Dispatchable Retired'!$A:$A,Comparison_CDP2,'Dispatchable Retired'!$B:$B,IF($B$141="NEM","*",$B$141),'Dispatchable Retired'!$C:$C,$H154))</f>
        <v>0</v>
      </c>
      <c r="K154" s="5">
        <f>(SUMIFS('Dispatchable Built'!F:F,'Dispatchable Built'!$A:$A,Comparison_CDP1,'Dispatchable Built'!$B:$B,IF($B$141="NEM","*",$B$141),'Dispatchable Built'!$C:$C,$H154)-SUMIFS('Dispatchable Built'!F:F,'Dispatchable Built'!$A:$A,Comparison_CDP2,'Dispatchable Built'!$B:$B,IF($B$141="NEM","*",$B$141),'Dispatchable Built'!$C:$C,$H154))+(SUMIFS('Dispatchable Retired'!F:F,'Dispatchable Retired'!$A:$A,Comparison_CDP1,'Dispatchable Retired'!$B:$B,IF($B$141="NEM","*",$B$141),'Dispatchable Retired'!$C:$C,$H154)-SUMIFS('Dispatchable Retired'!F:F,'Dispatchable Retired'!$A:$A,Comparison_CDP2,'Dispatchable Retired'!$B:$B,IF($B$141="NEM","*",$B$141),'Dispatchable Retired'!$C:$C,$H154))</f>
        <v>0</v>
      </c>
      <c r="L154" s="5">
        <f>(SUMIFS('Dispatchable Built'!G:G,'Dispatchable Built'!$A:$A,Comparison_CDP1,'Dispatchable Built'!$B:$B,IF($B$141="NEM","*",$B$141),'Dispatchable Built'!$C:$C,$H154)-SUMIFS('Dispatchable Built'!G:G,'Dispatchable Built'!$A:$A,Comparison_CDP2,'Dispatchable Built'!$B:$B,IF($B$141="NEM","*",$B$141),'Dispatchable Built'!$C:$C,$H154))+(SUMIFS('Dispatchable Retired'!G:G,'Dispatchable Retired'!$A:$A,Comparison_CDP1,'Dispatchable Retired'!$B:$B,IF($B$141="NEM","*",$B$141),'Dispatchable Retired'!$C:$C,$H154)-SUMIFS('Dispatchable Retired'!G:G,'Dispatchable Retired'!$A:$A,Comparison_CDP2,'Dispatchable Retired'!$B:$B,IF($B$141="NEM","*",$B$141),'Dispatchable Retired'!$C:$C,$H154))</f>
        <v>0</v>
      </c>
      <c r="M154" s="5">
        <f>(SUMIFS('Dispatchable Built'!H:H,'Dispatchable Built'!$A:$A,Comparison_CDP1,'Dispatchable Built'!$B:$B,IF($B$141="NEM","*",$B$141),'Dispatchable Built'!$C:$C,$H154)-SUMIFS('Dispatchable Built'!H:H,'Dispatchable Built'!$A:$A,Comparison_CDP2,'Dispatchable Built'!$B:$B,IF($B$141="NEM","*",$B$141),'Dispatchable Built'!$C:$C,$H154))+(SUMIFS('Dispatchable Retired'!H:H,'Dispatchable Retired'!$A:$A,Comparison_CDP1,'Dispatchable Retired'!$B:$B,IF($B$141="NEM","*",$B$141),'Dispatchable Retired'!$C:$C,$H154)-SUMIFS('Dispatchable Retired'!H:H,'Dispatchable Retired'!$A:$A,Comparison_CDP2,'Dispatchable Retired'!$B:$B,IF($B$141="NEM","*",$B$141),'Dispatchable Retired'!$C:$C,$H154))</f>
        <v>0</v>
      </c>
      <c r="N154" s="5">
        <f>(SUMIFS('Dispatchable Built'!I:I,'Dispatchable Built'!$A:$A,Comparison_CDP1,'Dispatchable Built'!$B:$B,IF($B$141="NEM","*",$B$141),'Dispatchable Built'!$C:$C,$H154)-SUMIFS('Dispatchable Built'!I:I,'Dispatchable Built'!$A:$A,Comparison_CDP2,'Dispatchable Built'!$B:$B,IF($B$141="NEM","*",$B$141),'Dispatchable Built'!$C:$C,$H154))+(SUMIFS('Dispatchable Retired'!I:I,'Dispatchable Retired'!$A:$A,Comparison_CDP1,'Dispatchable Retired'!$B:$B,IF($B$141="NEM","*",$B$141),'Dispatchable Retired'!$C:$C,$H154)-SUMIFS('Dispatchable Retired'!I:I,'Dispatchable Retired'!$A:$A,Comparison_CDP2,'Dispatchable Retired'!$B:$B,IF($B$141="NEM","*",$B$141),'Dispatchable Retired'!$C:$C,$H154))</f>
        <v>0</v>
      </c>
      <c r="O154" s="5">
        <f>(SUMIFS('Dispatchable Built'!J:J,'Dispatchable Built'!$A:$A,Comparison_CDP1,'Dispatchable Built'!$B:$B,IF($B$141="NEM","*",$B$141),'Dispatchable Built'!$C:$C,$H154)-SUMIFS('Dispatchable Built'!J:J,'Dispatchable Built'!$A:$A,Comparison_CDP2,'Dispatchable Built'!$B:$B,IF($B$141="NEM","*",$B$141),'Dispatchable Built'!$C:$C,$H154))+(SUMIFS('Dispatchable Retired'!J:J,'Dispatchable Retired'!$A:$A,Comparison_CDP1,'Dispatchable Retired'!$B:$B,IF($B$141="NEM","*",$B$141),'Dispatchable Retired'!$C:$C,$H154)-SUMIFS('Dispatchable Retired'!J:J,'Dispatchable Retired'!$A:$A,Comparison_CDP2,'Dispatchable Retired'!$B:$B,IF($B$141="NEM","*",$B$141),'Dispatchable Retired'!$C:$C,$H154))</f>
        <v>0</v>
      </c>
      <c r="P154" s="5">
        <f>(SUMIFS('Dispatchable Built'!K:K,'Dispatchable Built'!$A:$A,Comparison_CDP1,'Dispatchable Built'!$B:$B,IF($B$141="NEM","*",$B$141),'Dispatchable Built'!$C:$C,$H154)-SUMIFS('Dispatchable Built'!K:K,'Dispatchable Built'!$A:$A,Comparison_CDP2,'Dispatchable Built'!$B:$B,IF($B$141="NEM","*",$B$141),'Dispatchable Built'!$C:$C,$H154))+(SUMIFS('Dispatchable Retired'!K:K,'Dispatchable Retired'!$A:$A,Comparison_CDP1,'Dispatchable Retired'!$B:$B,IF($B$141="NEM","*",$B$141),'Dispatchable Retired'!$C:$C,$H154)-SUMIFS('Dispatchable Retired'!K:K,'Dispatchable Retired'!$A:$A,Comparison_CDP2,'Dispatchable Retired'!$B:$B,IF($B$141="NEM","*",$B$141),'Dispatchable Retired'!$C:$C,$H154))</f>
        <v>0</v>
      </c>
      <c r="Q154" s="5">
        <f>(SUMIFS('Dispatchable Built'!L:L,'Dispatchable Built'!$A:$A,Comparison_CDP1,'Dispatchable Built'!$B:$B,IF($B$141="NEM","*",$B$141),'Dispatchable Built'!$C:$C,$H154)-SUMIFS('Dispatchable Built'!L:L,'Dispatchable Built'!$A:$A,Comparison_CDP2,'Dispatchable Built'!$B:$B,IF($B$141="NEM","*",$B$141),'Dispatchable Built'!$C:$C,$H154))+(SUMIFS('Dispatchable Retired'!L:L,'Dispatchable Retired'!$A:$A,Comparison_CDP1,'Dispatchable Retired'!$B:$B,IF($B$141="NEM","*",$B$141),'Dispatchable Retired'!$C:$C,$H154)-SUMIFS('Dispatchable Retired'!L:L,'Dispatchable Retired'!$A:$A,Comparison_CDP2,'Dispatchable Retired'!$B:$B,IF($B$141="NEM","*",$B$141),'Dispatchable Retired'!$C:$C,$H154))</f>
        <v>0</v>
      </c>
      <c r="R154" s="5">
        <f>(SUMIFS('Dispatchable Built'!M:M,'Dispatchable Built'!$A:$A,Comparison_CDP1,'Dispatchable Built'!$B:$B,IF($B$141="NEM","*",$B$141),'Dispatchable Built'!$C:$C,$H154)-SUMIFS('Dispatchable Built'!M:M,'Dispatchable Built'!$A:$A,Comparison_CDP2,'Dispatchable Built'!$B:$B,IF($B$141="NEM","*",$B$141),'Dispatchable Built'!$C:$C,$H154))+(SUMIFS('Dispatchable Retired'!M:M,'Dispatchable Retired'!$A:$A,Comparison_CDP1,'Dispatchable Retired'!$B:$B,IF($B$141="NEM","*",$B$141),'Dispatchable Retired'!$C:$C,$H154)-SUMIFS('Dispatchable Retired'!M:M,'Dispatchable Retired'!$A:$A,Comparison_CDP2,'Dispatchable Retired'!$B:$B,IF($B$141="NEM","*",$B$141),'Dispatchable Retired'!$C:$C,$H154))</f>
        <v>0</v>
      </c>
      <c r="S154" s="5">
        <f>(SUMIFS('Dispatchable Built'!N:N,'Dispatchable Built'!$A:$A,Comparison_CDP1,'Dispatchable Built'!$B:$B,IF($B$141="NEM","*",$B$141),'Dispatchable Built'!$C:$C,$H154)-SUMIFS('Dispatchable Built'!N:N,'Dispatchable Built'!$A:$A,Comparison_CDP2,'Dispatchable Built'!$B:$B,IF($B$141="NEM","*",$B$141),'Dispatchable Built'!$C:$C,$H154))+(SUMIFS('Dispatchable Retired'!N:N,'Dispatchable Retired'!$A:$A,Comparison_CDP1,'Dispatchable Retired'!$B:$B,IF($B$141="NEM","*",$B$141),'Dispatchable Retired'!$C:$C,$H154)-SUMIFS('Dispatchable Retired'!N:N,'Dispatchable Retired'!$A:$A,Comparison_CDP2,'Dispatchable Retired'!$B:$B,IF($B$141="NEM","*",$B$141),'Dispatchable Retired'!$C:$C,$H154))</f>
        <v>0</v>
      </c>
      <c r="T154" s="5">
        <f>(SUMIFS('Dispatchable Built'!O:O,'Dispatchable Built'!$A:$A,Comparison_CDP1,'Dispatchable Built'!$B:$B,IF($B$141="NEM","*",$B$141),'Dispatchable Built'!$C:$C,$H154)-SUMIFS('Dispatchable Built'!O:O,'Dispatchable Built'!$A:$A,Comparison_CDP2,'Dispatchable Built'!$B:$B,IF($B$141="NEM","*",$B$141),'Dispatchable Built'!$C:$C,$H154))+(SUMIFS('Dispatchable Retired'!O:O,'Dispatchable Retired'!$A:$A,Comparison_CDP1,'Dispatchable Retired'!$B:$B,IF($B$141="NEM","*",$B$141),'Dispatchable Retired'!$C:$C,$H154)-SUMIFS('Dispatchable Retired'!O:O,'Dispatchable Retired'!$A:$A,Comparison_CDP2,'Dispatchable Retired'!$B:$B,IF($B$141="NEM","*",$B$141),'Dispatchable Retired'!$C:$C,$H154))</f>
        <v>0</v>
      </c>
      <c r="U154" s="5">
        <f>(SUMIFS('Dispatchable Built'!P:P,'Dispatchable Built'!$A:$A,Comparison_CDP1,'Dispatchable Built'!$B:$B,IF($B$141="NEM","*",$B$141),'Dispatchable Built'!$C:$C,$H154)-SUMIFS('Dispatchable Built'!P:P,'Dispatchable Built'!$A:$A,Comparison_CDP2,'Dispatchable Built'!$B:$B,IF($B$141="NEM","*",$B$141),'Dispatchable Built'!$C:$C,$H154))+(SUMIFS('Dispatchable Retired'!P:P,'Dispatchable Retired'!$A:$A,Comparison_CDP1,'Dispatchable Retired'!$B:$B,IF($B$141="NEM","*",$B$141),'Dispatchable Retired'!$C:$C,$H154)-SUMIFS('Dispatchable Retired'!P:P,'Dispatchable Retired'!$A:$A,Comparison_CDP2,'Dispatchable Retired'!$B:$B,IF($B$141="NEM","*",$B$141),'Dispatchable Retired'!$C:$C,$H154))</f>
        <v>0</v>
      </c>
      <c r="V154" s="5">
        <f>(SUMIFS('Dispatchable Built'!Q:Q,'Dispatchable Built'!$A:$A,Comparison_CDP1,'Dispatchable Built'!$B:$B,IF($B$141="NEM","*",$B$141),'Dispatchable Built'!$C:$C,$H154)-SUMIFS('Dispatchable Built'!Q:Q,'Dispatchable Built'!$A:$A,Comparison_CDP2,'Dispatchable Built'!$B:$B,IF($B$141="NEM","*",$B$141),'Dispatchable Built'!$C:$C,$H154))+(SUMIFS('Dispatchable Retired'!Q:Q,'Dispatchable Retired'!$A:$A,Comparison_CDP1,'Dispatchable Retired'!$B:$B,IF($B$141="NEM","*",$B$141),'Dispatchable Retired'!$C:$C,$H154)-SUMIFS('Dispatchable Retired'!Q:Q,'Dispatchable Retired'!$A:$A,Comparison_CDP2,'Dispatchable Retired'!$B:$B,IF($B$141="NEM","*",$B$141),'Dispatchable Retired'!$C:$C,$H154))</f>
        <v>0</v>
      </c>
      <c r="W154" s="5">
        <f>(SUMIFS('Dispatchable Built'!R:R,'Dispatchable Built'!$A:$A,Comparison_CDP1,'Dispatchable Built'!$B:$B,IF($B$141="NEM","*",$B$141),'Dispatchable Built'!$C:$C,$H154)-SUMIFS('Dispatchable Built'!R:R,'Dispatchable Built'!$A:$A,Comparison_CDP2,'Dispatchable Built'!$B:$B,IF($B$141="NEM","*",$B$141),'Dispatchable Built'!$C:$C,$H154))+(SUMIFS('Dispatchable Retired'!R:R,'Dispatchable Retired'!$A:$A,Comparison_CDP1,'Dispatchable Retired'!$B:$B,IF($B$141="NEM","*",$B$141),'Dispatchable Retired'!$C:$C,$H154)-SUMIFS('Dispatchable Retired'!R:R,'Dispatchable Retired'!$A:$A,Comparison_CDP2,'Dispatchable Retired'!$B:$B,IF($B$141="NEM","*",$B$141),'Dispatchable Retired'!$C:$C,$H154))</f>
        <v>0</v>
      </c>
      <c r="X154" s="5">
        <f>(SUMIFS('Dispatchable Built'!S:S,'Dispatchable Built'!$A:$A,Comparison_CDP1,'Dispatchable Built'!$B:$B,IF($B$141="NEM","*",$B$141),'Dispatchable Built'!$C:$C,$H154)-SUMIFS('Dispatchable Built'!S:S,'Dispatchable Built'!$A:$A,Comparison_CDP2,'Dispatchable Built'!$B:$B,IF($B$141="NEM","*",$B$141),'Dispatchable Built'!$C:$C,$H154))+(SUMIFS('Dispatchable Retired'!S:S,'Dispatchable Retired'!$A:$A,Comparison_CDP1,'Dispatchable Retired'!$B:$B,IF($B$141="NEM","*",$B$141),'Dispatchable Retired'!$C:$C,$H154)-SUMIFS('Dispatchable Retired'!S:S,'Dispatchable Retired'!$A:$A,Comparison_CDP2,'Dispatchable Retired'!$B:$B,IF($B$141="NEM","*",$B$141),'Dispatchable Retired'!$C:$C,$H154))</f>
        <v>0</v>
      </c>
      <c r="Y154" s="5">
        <f>(SUMIFS('Dispatchable Built'!T:T,'Dispatchable Built'!$A:$A,Comparison_CDP1,'Dispatchable Built'!$B:$B,IF($B$141="NEM","*",$B$141),'Dispatchable Built'!$C:$C,$H154)-SUMIFS('Dispatchable Built'!T:T,'Dispatchable Built'!$A:$A,Comparison_CDP2,'Dispatchable Built'!$B:$B,IF($B$141="NEM","*",$B$141),'Dispatchable Built'!$C:$C,$H154))+(SUMIFS('Dispatchable Retired'!T:T,'Dispatchable Retired'!$A:$A,Comparison_CDP1,'Dispatchable Retired'!$B:$B,IF($B$141="NEM","*",$B$141),'Dispatchable Retired'!$C:$C,$H154)-SUMIFS('Dispatchable Retired'!T:T,'Dispatchable Retired'!$A:$A,Comparison_CDP2,'Dispatchable Retired'!$B:$B,IF($B$141="NEM","*",$B$141),'Dispatchable Retired'!$C:$C,$H154))</f>
        <v>0</v>
      </c>
      <c r="Z154" s="5">
        <f>(SUMIFS('Dispatchable Built'!U:U,'Dispatchable Built'!$A:$A,Comparison_CDP1,'Dispatchable Built'!$B:$B,IF($B$141="NEM","*",$B$141),'Dispatchable Built'!$C:$C,$H154)-SUMIFS('Dispatchable Built'!U:U,'Dispatchable Built'!$A:$A,Comparison_CDP2,'Dispatchable Built'!$B:$B,IF($B$141="NEM","*",$B$141),'Dispatchable Built'!$C:$C,$H154))+(SUMIFS('Dispatchable Retired'!U:U,'Dispatchable Retired'!$A:$A,Comparison_CDP1,'Dispatchable Retired'!$B:$B,IF($B$141="NEM","*",$B$141),'Dispatchable Retired'!$C:$C,$H154)-SUMIFS('Dispatchable Retired'!U:U,'Dispatchable Retired'!$A:$A,Comparison_CDP2,'Dispatchable Retired'!$B:$B,IF($B$141="NEM","*",$B$141),'Dispatchable Retired'!$C:$C,$H154))</f>
        <v>0</v>
      </c>
      <c r="AA154" s="5">
        <f>(SUMIFS('Dispatchable Built'!V:V,'Dispatchable Built'!$A:$A,Comparison_CDP1,'Dispatchable Built'!$B:$B,IF($B$141="NEM","*",$B$141),'Dispatchable Built'!$C:$C,$H154)-SUMIFS('Dispatchable Built'!V:V,'Dispatchable Built'!$A:$A,Comparison_CDP2,'Dispatchable Built'!$B:$B,IF($B$141="NEM","*",$B$141),'Dispatchable Built'!$C:$C,$H154))+(SUMIFS('Dispatchable Retired'!V:V,'Dispatchable Retired'!$A:$A,Comparison_CDP1,'Dispatchable Retired'!$B:$B,IF($B$141="NEM","*",$B$141),'Dispatchable Retired'!$C:$C,$H154)-SUMIFS('Dispatchable Retired'!V:V,'Dispatchable Retired'!$A:$A,Comparison_CDP2,'Dispatchable Retired'!$B:$B,IF($B$141="NEM","*",$B$141),'Dispatchable Retired'!$C:$C,$H154))</f>
        <v>0</v>
      </c>
      <c r="AB154" s="5">
        <f>(SUMIFS('Dispatchable Built'!W:W,'Dispatchable Built'!$A:$A,Comparison_CDP1,'Dispatchable Built'!$B:$B,IF($B$141="NEM","*",$B$141),'Dispatchable Built'!$C:$C,$H154)-SUMIFS('Dispatchable Built'!W:W,'Dispatchable Built'!$A:$A,Comparison_CDP2,'Dispatchable Built'!$B:$B,IF($B$141="NEM","*",$B$141),'Dispatchable Built'!$C:$C,$H154))+(SUMIFS('Dispatchable Retired'!W:W,'Dispatchable Retired'!$A:$A,Comparison_CDP1,'Dispatchable Retired'!$B:$B,IF($B$141="NEM","*",$B$141),'Dispatchable Retired'!$C:$C,$H154)-SUMIFS('Dispatchable Retired'!W:W,'Dispatchable Retired'!$A:$A,Comparison_CDP2,'Dispatchable Retired'!$B:$B,IF($B$141="NEM","*",$B$141),'Dispatchable Retired'!$C:$C,$H154))</f>
        <v>0</v>
      </c>
      <c r="AC154" s="5">
        <f>(SUMIFS('Dispatchable Built'!X:X,'Dispatchable Built'!$A:$A,Comparison_CDP1,'Dispatchable Built'!$B:$B,IF($B$141="NEM","*",$B$141),'Dispatchable Built'!$C:$C,$H154)-SUMIFS('Dispatchable Built'!X:X,'Dispatchable Built'!$A:$A,Comparison_CDP2,'Dispatchable Built'!$B:$B,IF($B$141="NEM","*",$B$141),'Dispatchable Built'!$C:$C,$H154))+(SUMIFS('Dispatchable Retired'!X:X,'Dispatchable Retired'!$A:$A,Comparison_CDP1,'Dispatchable Retired'!$B:$B,IF($B$141="NEM","*",$B$141),'Dispatchable Retired'!$C:$C,$H154)-SUMIFS('Dispatchable Retired'!X:X,'Dispatchable Retired'!$A:$A,Comparison_CDP2,'Dispatchable Retired'!$B:$B,IF($B$141="NEM","*",$B$141),'Dispatchable Retired'!$C:$C,$H154))</f>
        <v>0</v>
      </c>
      <c r="AD154" s="5">
        <f>(SUMIFS('Dispatchable Built'!Y:Y,'Dispatchable Built'!$A:$A,Comparison_CDP1,'Dispatchable Built'!$B:$B,IF($B$141="NEM","*",$B$141),'Dispatchable Built'!$C:$C,$H154)-SUMIFS('Dispatchable Built'!Y:Y,'Dispatchable Built'!$A:$A,Comparison_CDP2,'Dispatchable Built'!$B:$B,IF($B$141="NEM","*",$B$141),'Dispatchable Built'!$C:$C,$H154))+(SUMIFS('Dispatchable Retired'!Y:Y,'Dispatchable Retired'!$A:$A,Comparison_CDP1,'Dispatchable Retired'!$B:$B,IF($B$141="NEM","*",$B$141),'Dispatchable Retired'!$C:$C,$H154)-SUMIFS('Dispatchable Retired'!Y:Y,'Dispatchable Retired'!$A:$A,Comparison_CDP2,'Dispatchable Retired'!$B:$B,IF($B$141="NEM","*",$B$141),'Dispatchable Retired'!$C:$C,$H154))</f>
        <v>0</v>
      </c>
      <c r="AE154" s="5">
        <f>(SUMIFS('Dispatchable Built'!Z:Z,'Dispatchable Built'!$A:$A,Comparison_CDP1,'Dispatchable Built'!$B:$B,IF($B$141="NEM","*",$B$141),'Dispatchable Built'!$C:$C,$H154)-SUMIFS('Dispatchable Built'!Z:Z,'Dispatchable Built'!$A:$A,Comparison_CDP2,'Dispatchable Built'!$B:$B,IF($B$141="NEM","*",$B$141),'Dispatchable Built'!$C:$C,$H154))+(SUMIFS('Dispatchable Retired'!Z:Z,'Dispatchable Retired'!$A:$A,Comparison_CDP1,'Dispatchable Retired'!$B:$B,IF($B$141="NEM","*",$B$141),'Dispatchable Retired'!$C:$C,$H154)-SUMIFS('Dispatchable Retired'!Z:Z,'Dispatchable Retired'!$A:$A,Comparison_CDP2,'Dispatchable Retired'!$B:$B,IF($B$141="NEM","*",$B$141),'Dispatchable Retired'!$C:$C,$H154))</f>
        <v>0</v>
      </c>
      <c r="AF154" s="5">
        <f>(SUMIFS('Dispatchable Built'!AA:AA,'Dispatchable Built'!$A:$A,Comparison_CDP1,'Dispatchable Built'!$B:$B,IF($B$141="NEM","*",$B$141),'Dispatchable Built'!$C:$C,$H154)-SUMIFS('Dispatchable Built'!AA:AA,'Dispatchable Built'!$A:$A,Comparison_CDP2,'Dispatchable Built'!$B:$B,IF($B$141="NEM","*",$B$141),'Dispatchable Built'!$C:$C,$H154))+(SUMIFS('Dispatchable Retired'!AA:AA,'Dispatchable Retired'!$A:$A,Comparison_CDP1,'Dispatchable Retired'!$B:$B,IF($B$141="NEM","*",$B$141),'Dispatchable Retired'!$C:$C,$H154)-SUMIFS('Dispatchable Retired'!AA:AA,'Dispatchable Retired'!$A:$A,Comparison_CDP2,'Dispatchable Retired'!$B:$B,IF($B$141="NEM","*",$B$141),'Dispatchable Retired'!$C:$C,$H154))</f>
        <v>0</v>
      </c>
      <c r="AG154" s="5">
        <f>(SUMIFS('Dispatchable Built'!AB:AB,'Dispatchable Built'!$A:$A,Comparison_CDP1,'Dispatchable Built'!$B:$B,IF($B$141="NEM","*",$B$141),'Dispatchable Built'!$C:$C,$H154)-SUMIFS('Dispatchable Built'!AB:AB,'Dispatchable Built'!$A:$A,Comparison_CDP2,'Dispatchable Built'!$B:$B,IF($B$141="NEM","*",$B$141),'Dispatchable Built'!$C:$C,$H154))+(SUMIFS('Dispatchable Retired'!AB:AB,'Dispatchable Retired'!$A:$A,Comparison_CDP1,'Dispatchable Retired'!$B:$B,IF($B$141="NEM","*",$B$141),'Dispatchable Retired'!$C:$C,$H154)-SUMIFS('Dispatchable Retired'!AB:AB,'Dispatchable Retired'!$A:$A,Comparison_CDP2,'Dispatchable Retired'!$B:$B,IF($B$141="NEM","*",$B$141),'Dispatchable Retired'!$C:$C,$H154))</f>
        <v>0</v>
      </c>
      <c r="AH154" s="5">
        <f>(SUMIFS('Dispatchable Built'!AC:AC,'Dispatchable Built'!$A:$A,Comparison_CDP1,'Dispatchable Built'!$B:$B,IF($B$141="NEM","*",$B$141),'Dispatchable Built'!$C:$C,$H154)-SUMIFS('Dispatchable Built'!AC:AC,'Dispatchable Built'!$A:$A,Comparison_CDP2,'Dispatchable Built'!$B:$B,IF($B$141="NEM","*",$B$141),'Dispatchable Built'!$C:$C,$H154))+(SUMIFS('Dispatchable Retired'!AC:AC,'Dispatchable Retired'!$A:$A,Comparison_CDP1,'Dispatchable Retired'!$B:$B,IF($B$141="NEM","*",$B$141),'Dispatchable Retired'!$C:$C,$H154)-SUMIFS('Dispatchable Retired'!AC:AC,'Dispatchable Retired'!$A:$A,Comparison_CDP2,'Dispatchable Retired'!$B:$B,IF($B$141="NEM","*",$B$141),'Dispatchable Retired'!$C:$C,$H154))</f>
        <v>0</v>
      </c>
      <c r="AI154" s="5">
        <f>(SUMIFS('Dispatchable Built'!AD:AD,'Dispatchable Built'!$A:$A,Comparison_CDP1,'Dispatchable Built'!$B:$B,IF($B$141="NEM","*",$B$141),'Dispatchable Built'!$C:$C,$H154)-SUMIFS('Dispatchable Built'!AD:AD,'Dispatchable Built'!$A:$A,Comparison_CDP2,'Dispatchable Built'!$B:$B,IF($B$141="NEM","*",$B$141),'Dispatchable Built'!$C:$C,$H154))+(SUMIFS('Dispatchable Retired'!AD:AD,'Dispatchable Retired'!$A:$A,Comparison_CDP1,'Dispatchable Retired'!$B:$B,IF($B$141="NEM","*",$B$141),'Dispatchable Retired'!$C:$C,$H154)-SUMIFS('Dispatchable Retired'!AD:AD,'Dispatchable Retired'!$A:$A,Comparison_CDP2,'Dispatchable Retired'!$B:$B,IF($B$141="NEM","*",$B$141),'Dispatchable Retired'!$C:$C,$H154))</f>
        <v>0</v>
      </c>
      <c r="AJ154" s="5">
        <f>(SUMIFS('Dispatchable Built'!AE:AE,'Dispatchable Built'!$A:$A,Comparison_CDP1,'Dispatchable Built'!$B:$B,IF($B$141="NEM","*",$B$141),'Dispatchable Built'!$C:$C,$H154)-SUMIFS('Dispatchable Built'!AE:AE,'Dispatchable Built'!$A:$A,Comparison_CDP2,'Dispatchable Built'!$B:$B,IF($B$141="NEM","*",$B$141),'Dispatchable Built'!$C:$C,$H154))+(SUMIFS('Dispatchable Retired'!AE:AE,'Dispatchable Retired'!$A:$A,Comparison_CDP1,'Dispatchable Retired'!$B:$B,IF($B$141="NEM","*",$B$141),'Dispatchable Retired'!$C:$C,$H154)-SUMIFS('Dispatchable Retired'!AE:AE,'Dispatchable Retired'!$A:$A,Comparison_CDP2,'Dispatchable Retired'!$B:$B,IF($B$141="NEM","*",$B$141),'Dispatchable Retired'!$C:$C,$H154))</f>
        <v>0</v>
      </c>
    </row>
    <row r="155" spans="8:36" ht="15" customHeight="1">
      <c r="H155" s="9" t="s">
        <v>138</v>
      </c>
      <c r="I155" s="5">
        <f>(SUMIFS('Dispatchable Built'!D:D,'Dispatchable Built'!$A:$A,Comparison_CDP1,'Dispatchable Built'!$B:$B,IF($B$141="NEM","*",$B$141),'Dispatchable Built'!$C:$C,$H155)-SUMIFS('Dispatchable Built'!D:D,'Dispatchable Built'!$A:$A,Comparison_CDP2,'Dispatchable Built'!$B:$B,IF($B$141="NEM","*",$B$141),'Dispatchable Built'!$C:$C,$H155))+(SUMIFS('Dispatchable Retired'!D:D,'Dispatchable Retired'!$A:$A,Comparison_CDP1,'Dispatchable Retired'!$B:$B,IF($B$141="NEM","*",$B$141),'Dispatchable Retired'!$C:$C,$H155)-SUMIFS('Dispatchable Retired'!D:D,'Dispatchable Retired'!$A:$A,Comparison_CDP2,'Dispatchable Retired'!$B:$B,IF($B$141="NEM","*",$B$141),'Dispatchable Retired'!$C:$C,$H155))</f>
        <v>0</v>
      </c>
      <c r="J155" s="5">
        <f>(SUMIFS('Dispatchable Built'!E:E,'Dispatchable Built'!$A:$A,Comparison_CDP1,'Dispatchable Built'!$B:$B,IF($B$141="NEM","*",$B$141),'Dispatchable Built'!$C:$C,$H155)-SUMIFS('Dispatchable Built'!E:E,'Dispatchable Built'!$A:$A,Comparison_CDP2,'Dispatchable Built'!$B:$B,IF($B$141="NEM","*",$B$141),'Dispatchable Built'!$C:$C,$H155))+(SUMIFS('Dispatchable Retired'!E:E,'Dispatchable Retired'!$A:$A,Comparison_CDP1,'Dispatchable Retired'!$B:$B,IF($B$141="NEM","*",$B$141),'Dispatchable Retired'!$C:$C,$H155)-SUMIFS('Dispatchable Retired'!E:E,'Dispatchable Retired'!$A:$A,Comparison_CDP2,'Dispatchable Retired'!$B:$B,IF($B$141="NEM","*",$B$141),'Dispatchable Retired'!$C:$C,$H155))</f>
        <v>0</v>
      </c>
      <c r="K155" s="5">
        <f>(SUMIFS('Dispatchable Built'!F:F,'Dispatchable Built'!$A:$A,Comparison_CDP1,'Dispatchable Built'!$B:$B,IF($B$141="NEM","*",$B$141),'Dispatchable Built'!$C:$C,$H155)-SUMIFS('Dispatchable Built'!F:F,'Dispatchable Built'!$A:$A,Comparison_CDP2,'Dispatchable Built'!$B:$B,IF($B$141="NEM","*",$B$141),'Dispatchable Built'!$C:$C,$H155))+(SUMIFS('Dispatchable Retired'!F:F,'Dispatchable Retired'!$A:$A,Comparison_CDP1,'Dispatchable Retired'!$B:$B,IF($B$141="NEM","*",$B$141),'Dispatchable Retired'!$C:$C,$H155)-SUMIFS('Dispatchable Retired'!F:F,'Dispatchable Retired'!$A:$A,Comparison_CDP2,'Dispatchable Retired'!$B:$B,IF($B$141="NEM","*",$B$141),'Dispatchable Retired'!$C:$C,$H155))</f>
        <v>0</v>
      </c>
      <c r="L155" s="5">
        <f>(SUMIFS('Dispatchable Built'!G:G,'Dispatchable Built'!$A:$A,Comparison_CDP1,'Dispatchable Built'!$B:$B,IF($B$141="NEM","*",$B$141),'Dispatchable Built'!$C:$C,$H155)-SUMIFS('Dispatchable Built'!G:G,'Dispatchable Built'!$A:$A,Comparison_CDP2,'Dispatchable Built'!$B:$B,IF($B$141="NEM","*",$B$141),'Dispatchable Built'!$C:$C,$H155))+(SUMIFS('Dispatchable Retired'!G:G,'Dispatchable Retired'!$A:$A,Comparison_CDP1,'Dispatchable Retired'!$B:$B,IF($B$141="NEM","*",$B$141),'Dispatchable Retired'!$C:$C,$H155)-SUMIFS('Dispatchable Retired'!G:G,'Dispatchable Retired'!$A:$A,Comparison_CDP2,'Dispatchable Retired'!$B:$B,IF($B$141="NEM","*",$B$141),'Dispatchable Retired'!$C:$C,$H155))</f>
        <v>0</v>
      </c>
      <c r="M155" s="5">
        <f>(SUMIFS('Dispatchable Built'!H:H,'Dispatchable Built'!$A:$A,Comparison_CDP1,'Dispatchable Built'!$B:$B,IF($B$141="NEM","*",$B$141),'Dispatchable Built'!$C:$C,$H155)-SUMIFS('Dispatchable Built'!H:H,'Dispatchable Built'!$A:$A,Comparison_CDP2,'Dispatchable Built'!$B:$B,IF($B$141="NEM","*",$B$141),'Dispatchable Built'!$C:$C,$H155))+(SUMIFS('Dispatchable Retired'!H:H,'Dispatchable Retired'!$A:$A,Comparison_CDP1,'Dispatchable Retired'!$B:$B,IF($B$141="NEM","*",$B$141),'Dispatchable Retired'!$C:$C,$H155)-SUMIFS('Dispatchable Retired'!H:H,'Dispatchable Retired'!$A:$A,Comparison_CDP2,'Dispatchable Retired'!$B:$B,IF($B$141="NEM","*",$B$141),'Dispatchable Retired'!$C:$C,$H155))</f>
        <v>0</v>
      </c>
      <c r="N155" s="5">
        <f>(SUMIFS('Dispatchable Built'!I:I,'Dispatchable Built'!$A:$A,Comparison_CDP1,'Dispatchable Built'!$B:$B,IF($B$141="NEM","*",$B$141),'Dispatchable Built'!$C:$C,$H155)-SUMIFS('Dispatchable Built'!I:I,'Dispatchable Built'!$A:$A,Comparison_CDP2,'Dispatchable Built'!$B:$B,IF($B$141="NEM","*",$B$141),'Dispatchable Built'!$C:$C,$H155))+(SUMIFS('Dispatchable Retired'!I:I,'Dispatchable Retired'!$A:$A,Comparison_CDP1,'Dispatchable Retired'!$B:$B,IF($B$141="NEM","*",$B$141),'Dispatchable Retired'!$C:$C,$H155)-SUMIFS('Dispatchable Retired'!I:I,'Dispatchable Retired'!$A:$A,Comparison_CDP2,'Dispatchable Retired'!$B:$B,IF($B$141="NEM","*",$B$141),'Dispatchable Retired'!$C:$C,$H155))</f>
        <v>0</v>
      </c>
      <c r="O155" s="5">
        <f>(SUMIFS('Dispatchable Built'!J:J,'Dispatchable Built'!$A:$A,Comparison_CDP1,'Dispatchable Built'!$B:$B,IF($B$141="NEM","*",$B$141),'Dispatchable Built'!$C:$C,$H155)-SUMIFS('Dispatchable Built'!J:J,'Dispatchable Built'!$A:$A,Comparison_CDP2,'Dispatchable Built'!$B:$B,IF($B$141="NEM","*",$B$141),'Dispatchable Built'!$C:$C,$H155))+(SUMIFS('Dispatchable Retired'!J:J,'Dispatchable Retired'!$A:$A,Comparison_CDP1,'Dispatchable Retired'!$B:$B,IF($B$141="NEM","*",$B$141),'Dispatchable Retired'!$C:$C,$H155)-SUMIFS('Dispatchable Retired'!J:J,'Dispatchable Retired'!$A:$A,Comparison_CDP2,'Dispatchable Retired'!$B:$B,IF($B$141="NEM","*",$B$141),'Dispatchable Retired'!$C:$C,$H155))</f>
        <v>0</v>
      </c>
      <c r="P155" s="5">
        <f>(SUMIFS('Dispatchable Built'!K:K,'Dispatchable Built'!$A:$A,Comparison_CDP1,'Dispatchable Built'!$B:$B,IF($B$141="NEM","*",$B$141),'Dispatchable Built'!$C:$C,$H155)-SUMIFS('Dispatchable Built'!K:K,'Dispatchable Built'!$A:$A,Comparison_CDP2,'Dispatchable Built'!$B:$B,IF($B$141="NEM","*",$B$141),'Dispatchable Built'!$C:$C,$H155))+(SUMIFS('Dispatchable Retired'!K:K,'Dispatchable Retired'!$A:$A,Comparison_CDP1,'Dispatchable Retired'!$B:$B,IF($B$141="NEM","*",$B$141),'Dispatchable Retired'!$C:$C,$H155)-SUMIFS('Dispatchable Retired'!K:K,'Dispatchable Retired'!$A:$A,Comparison_CDP2,'Dispatchable Retired'!$B:$B,IF($B$141="NEM","*",$B$141),'Dispatchable Retired'!$C:$C,$H155))</f>
        <v>0</v>
      </c>
      <c r="Q155" s="5">
        <f>(SUMIFS('Dispatchable Built'!L:L,'Dispatchable Built'!$A:$A,Comparison_CDP1,'Dispatchable Built'!$B:$B,IF($B$141="NEM","*",$B$141),'Dispatchable Built'!$C:$C,$H155)-SUMIFS('Dispatchable Built'!L:L,'Dispatchable Built'!$A:$A,Comparison_CDP2,'Dispatchable Built'!$B:$B,IF($B$141="NEM","*",$B$141),'Dispatchable Built'!$C:$C,$H155))+(SUMIFS('Dispatchable Retired'!L:L,'Dispatchable Retired'!$A:$A,Comparison_CDP1,'Dispatchable Retired'!$B:$B,IF($B$141="NEM","*",$B$141),'Dispatchable Retired'!$C:$C,$H155)-SUMIFS('Dispatchable Retired'!L:L,'Dispatchable Retired'!$A:$A,Comparison_CDP2,'Dispatchable Retired'!$B:$B,IF($B$141="NEM","*",$B$141),'Dispatchable Retired'!$C:$C,$H155))</f>
        <v>0</v>
      </c>
      <c r="R155" s="5">
        <f>(SUMIFS('Dispatchable Built'!M:M,'Dispatchable Built'!$A:$A,Comparison_CDP1,'Dispatchable Built'!$B:$B,IF($B$141="NEM","*",$B$141),'Dispatchable Built'!$C:$C,$H155)-SUMIFS('Dispatchable Built'!M:M,'Dispatchable Built'!$A:$A,Comparison_CDP2,'Dispatchable Built'!$B:$B,IF($B$141="NEM","*",$B$141),'Dispatchable Built'!$C:$C,$H155))+(SUMIFS('Dispatchable Retired'!M:M,'Dispatchable Retired'!$A:$A,Comparison_CDP1,'Dispatchable Retired'!$B:$B,IF($B$141="NEM","*",$B$141),'Dispatchable Retired'!$C:$C,$H155)-SUMIFS('Dispatchable Retired'!M:M,'Dispatchable Retired'!$A:$A,Comparison_CDP2,'Dispatchable Retired'!$B:$B,IF($B$141="NEM","*",$B$141),'Dispatchable Retired'!$C:$C,$H155))</f>
        <v>0</v>
      </c>
      <c r="S155" s="5">
        <f>(SUMIFS('Dispatchable Built'!N:N,'Dispatchable Built'!$A:$A,Comparison_CDP1,'Dispatchable Built'!$B:$B,IF($B$141="NEM","*",$B$141),'Dispatchable Built'!$C:$C,$H155)-SUMIFS('Dispatchable Built'!N:N,'Dispatchable Built'!$A:$A,Comparison_CDP2,'Dispatchable Built'!$B:$B,IF($B$141="NEM","*",$B$141),'Dispatchable Built'!$C:$C,$H155))+(SUMIFS('Dispatchable Retired'!N:N,'Dispatchable Retired'!$A:$A,Comparison_CDP1,'Dispatchable Retired'!$B:$B,IF($B$141="NEM","*",$B$141),'Dispatchable Retired'!$C:$C,$H155)-SUMIFS('Dispatchable Retired'!N:N,'Dispatchable Retired'!$A:$A,Comparison_CDP2,'Dispatchable Retired'!$B:$B,IF($B$141="NEM","*",$B$141),'Dispatchable Retired'!$C:$C,$H155))</f>
        <v>0</v>
      </c>
      <c r="T155" s="5">
        <f>(SUMIFS('Dispatchable Built'!O:O,'Dispatchable Built'!$A:$A,Comparison_CDP1,'Dispatchable Built'!$B:$B,IF($B$141="NEM","*",$B$141),'Dispatchable Built'!$C:$C,$H155)-SUMIFS('Dispatchable Built'!O:O,'Dispatchable Built'!$A:$A,Comparison_CDP2,'Dispatchable Built'!$B:$B,IF($B$141="NEM","*",$B$141),'Dispatchable Built'!$C:$C,$H155))+(SUMIFS('Dispatchable Retired'!O:O,'Dispatchable Retired'!$A:$A,Comparison_CDP1,'Dispatchable Retired'!$B:$B,IF($B$141="NEM","*",$B$141),'Dispatchable Retired'!$C:$C,$H155)-SUMIFS('Dispatchable Retired'!O:O,'Dispatchable Retired'!$A:$A,Comparison_CDP2,'Dispatchable Retired'!$B:$B,IF($B$141="NEM","*",$B$141),'Dispatchable Retired'!$C:$C,$H155))</f>
        <v>0</v>
      </c>
      <c r="U155" s="5">
        <f>(SUMIFS('Dispatchable Built'!P:P,'Dispatchable Built'!$A:$A,Comparison_CDP1,'Dispatchable Built'!$B:$B,IF($B$141="NEM","*",$B$141),'Dispatchable Built'!$C:$C,$H155)-SUMIFS('Dispatchable Built'!P:P,'Dispatchable Built'!$A:$A,Comparison_CDP2,'Dispatchable Built'!$B:$B,IF($B$141="NEM","*",$B$141),'Dispatchable Built'!$C:$C,$H155))+(SUMIFS('Dispatchable Retired'!P:P,'Dispatchable Retired'!$A:$A,Comparison_CDP1,'Dispatchable Retired'!$B:$B,IF($B$141="NEM","*",$B$141),'Dispatchable Retired'!$C:$C,$H155)-SUMIFS('Dispatchable Retired'!P:P,'Dispatchable Retired'!$A:$A,Comparison_CDP2,'Dispatchable Retired'!$B:$B,IF($B$141="NEM","*",$B$141),'Dispatchable Retired'!$C:$C,$H155))</f>
        <v>0</v>
      </c>
      <c r="V155" s="5">
        <f>(SUMIFS('Dispatchable Built'!Q:Q,'Dispatchable Built'!$A:$A,Comparison_CDP1,'Dispatchable Built'!$B:$B,IF($B$141="NEM","*",$B$141),'Dispatchable Built'!$C:$C,$H155)-SUMIFS('Dispatchable Built'!Q:Q,'Dispatchable Built'!$A:$A,Comparison_CDP2,'Dispatchable Built'!$B:$B,IF($B$141="NEM","*",$B$141),'Dispatchable Built'!$C:$C,$H155))+(SUMIFS('Dispatchable Retired'!Q:Q,'Dispatchable Retired'!$A:$A,Comparison_CDP1,'Dispatchable Retired'!$B:$B,IF($B$141="NEM","*",$B$141),'Dispatchable Retired'!$C:$C,$H155)-SUMIFS('Dispatchable Retired'!Q:Q,'Dispatchable Retired'!$A:$A,Comparison_CDP2,'Dispatchable Retired'!$B:$B,IF($B$141="NEM","*",$B$141),'Dispatchable Retired'!$C:$C,$H155))</f>
        <v>0</v>
      </c>
      <c r="W155" s="5">
        <f>(SUMIFS('Dispatchable Built'!R:R,'Dispatchable Built'!$A:$A,Comparison_CDP1,'Dispatchable Built'!$B:$B,IF($B$141="NEM","*",$B$141),'Dispatchable Built'!$C:$C,$H155)-SUMIFS('Dispatchable Built'!R:R,'Dispatchable Built'!$A:$A,Comparison_CDP2,'Dispatchable Built'!$B:$B,IF($B$141="NEM","*",$B$141),'Dispatchable Built'!$C:$C,$H155))+(SUMIFS('Dispatchable Retired'!R:R,'Dispatchable Retired'!$A:$A,Comparison_CDP1,'Dispatchable Retired'!$B:$B,IF($B$141="NEM","*",$B$141),'Dispatchable Retired'!$C:$C,$H155)-SUMIFS('Dispatchable Retired'!R:R,'Dispatchable Retired'!$A:$A,Comparison_CDP2,'Dispatchable Retired'!$B:$B,IF($B$141="NEM","*",$B$141),'Dispatchable Retired'!$C:$C,$H155))</f>
        <v>0</v>
      </c>
      <c r="X155" s="5">
        <f>(SUMIFS('Dispatchable Built'!S:S,'Dispatchable Built'!$A:$A,Comparison_CDP1,'Dispatchable Built'!$B:$B,IF($B$141="NEM","*",$B$141),'Dispatchable Built'!$C:$C,$H155)-SUMIFS('Dispatchable Built'!S:S,'Dispatchable Built'!$A:$A,Comparison_CDP2,'Dispatchable Built'!$B:$B,IF($B$141="NEM","*",$B$141),'Dispatchable Built'!$C:$C,$H155))+(SUMIFS('Dispatchable Retired'!S:S,'Dispatchable Retired'!$A:$A,Comparison_CDP1,'Dispatchable Retired'!$B:$B,IF($B$141="NEM","*",$B$141),'Dispatchable Retired'!$C:$C,$H155)-SUMIFS('Dispatchable Retired'!S:S,'Dispatchable Retired'!$A:$A,Comparison_CDP2,'Dispatchable Retired'!$B:$B,IF($B$141="NEM","*",$B$141),'Dispatchable Retired'!$C:$C,$H155))</f>
        <v>0</v>
      </c>
      <c r="Y155" s="5">
        <f>(SUMIFS('Dispatchable Built'!T:T,'Dispatchable Built'!$A:$A,Comparison_CDP1,'Dispatchable Built'!$B:$B,IF($B$141="NEM","*",$B$141),'Dispatchable Built'!$C:$C,$H155)-SUMIFS('Dispatchable Built'!T:T,'Dispatchable Built'!$A:$A,Comparison_CDP2,'Dispatchable Built'!$B:$B,IF($B$141="NEM","*",$B$141),'Dispatchable Built'!$C:$C,$H155))+(SUMIFS('Dispatchable Retired'!T:T,'Dispatchable Retired'!$A:$A,Comparison_CDP1,'Dispatchable Retired'!$B:$B,IF($B$141="NEM","*",$B$141),'Dispatchable Retired'!$C:$C,$H155)-SUMIFS('Dispatchable Retired'!T:T,'Dispatchable Retired'!$A:$A,Comparison_CDP2,'Dispatchable Retired'!$B:$B,IF($B$141="NEM","*",$B$141),'Dispatchable Retired'!$C:$C,$H155))</f>
        <v>0</v>
      </c>
      <c r="Z155" s="5">
        <f>(SUMIFS('Dispatchable Built'!U:U,'Dispatchable Built'!$A:$A,Comparison_CDP1,'Dispatchable Built'!$B:$B,IF($B$141="NEM","*",$B$141),'Dispatchable Built'!$C:$C,$H155)-SUMIFS('Dispatchable Built'!U:U,'Dispatchable Built'!$A:$A,Comparison_CDP2,'Dispatchable Built'!$B:$B,IF($B$141="NEM","*",$B$141),'Dispatchable Built'!$C:$C,$H155))+(SUMIFS('Dispatchable Retired'!U:U,'Dispatchable Retired'!$A:$A,Comparison_CDP1,'Dispatchable Retired'!$B:$B,IF($B$141="NEM","*",$B$141),'Dispatchable Retired'!$C:$C,$H155)-SUMIFS('Dispatchable Retired'!U:U,'Dispatchable Retired'!$A:$A,Comparison_CDP2,'Dispatchable Retired'!$B:$B,IF($B$141="NEM","*",$B$141),'Dispatchable Retired'!$C:$C,$H155))</f>
        <v>0</v>
      </c>
      <c r="AA155" s="5">
        <f>(SUMIFS('Dispatchable Built'!V:V,'Dispatchable Built'!$A:$A,Comparison_CDP1,'Dispatchable Built'!$B:$B,IF($B$141="NEM","*",$B$141),'Dispatchable Built'!$C:$C,$H155)-SUMIFS('Dispatchable Built'!V:V,'Dispatchable Built'!$A:$A,Comparison_CDP2,'Dispatchable Built'!$B:$B,IF($B$141="NEM","*",$B$141),'Dispatchable Built'!$C:$C,$H155))+(SUMIFS('Dispatchable Retired'!V:V,'Dispatchable Retired'!$A:$A,Comparison_CDP1,'Dispatchable Retired'!$B:$B,IF($B$141="NEM","*",$B$141),'Dispatchable Retired'!$C:$C,$H155)-SUMIFS('Dispatchable Retired'!V:V,'Dispatchable Retired'!$A:$A,Comparison_CDP2,'Dispatchable Retired'!$B:$B,IF($B$141="NEM","*",$B$141),'Dispatchable Retired'!$C:$C,$H155))</f>
        <v>0</v>
      </c>
      <c r="AB155" s="5">
        <f>(SUMIFS('Dispatchable Built'!W:W,'Dispatchable Built'!$A:$A,Comparison_CDP1,'Dispatchable Built'!$B:$B,IF($B$141="NEM","*",$B$141),'Dispatchable Built'!$C:$C,$H155)-SUMIFS('Dispatchable Built'!W:W,'Dispatchable Built'!$A:$A,Comparison_CDP2,'Dispatchable Built'!$B:$B,IF($B$141="NEM","*",$B$141),'Dispatchable Built'!$C:$C,$H155))+(SUMIFS('Dispatchable Retired'!W:W,'Dispatchable Retired'!$A:$A,Comparison_CDP1,'Dispatchable Retired'!$B:$B,IF($B$141="NEM","*",$B$141),'Dispatchable Retired'!$C:$C,$H155)-SUMIFS('Dispatchable Retired'!W:W,'Dispatchable Retired'!$A:$A,Comparison_CDP2,'Dispatchable Retired'!$B:$B,IF($B$141="NEM","*",$B$141),'Dispatchable Retired'!$C:$C,$H155))</f>
        <v>0</v>
      </c>
      <c r="AC155" s="5">
        <f>(SUMIFS('Dispatchable Built'!X:X,'Dispatchable Built'!$A:$A,Comparison_CDP1,'Dispatchable Built'!$B:$B,IF($B$141="NEM","*",$B$141),'Dispatchable Built'!$C:$C,$H155)-SUMIFS('Dispatchable Built'!X:X,'Dispatchable Built'!$A:$A,Comparison_CDP2,'Dispatchable Built'!$B:$B,IF($B$141="NEM","*",$B$141),'Dispatchable Built'!$C:$C,$H155))+(SUMIFS('Dispatchable Retired'!X:X,'Dispatchable Retired'!$A:$A,Comparison_CDP1,'Dispatchable Retired'!$B:$B,IF($B$141="NEM","*",$B$141),'Dispatchable Retired'!$C:$C,$H155)-SUMIFS('Dispatchable Retired'!X:X,'Dispatchable Retired'!$A:$A,Comparison_CDP2,'Dispatchable Retired'!$B:$B,IF($B$141="NEM","*",$B$141),'Dispatchable Retired'!$C:$C,$H155))</f>
        <v>0</v>
      </c>
      <c r="AD155" s="5">
        <f>(SUMIFS('Dispatchable Built'!Y:Y,'Dispatchable Built'!$A:$A,Comparison_CDP1,'Dispatchable Built'!$B:$B,IF($B$141="NEM","*",$B$141),'Dispatchable Built'!$C:$C,$H155)-SUMIFS('Dispatchable Built'!Y:Y,'Dispatchable Built'!$A:$A,Comparison_CDP2,'Dispatchable Built'!$B:$B,IF($B$141="NEM","*",$B$141),'Dispatchable Built'!$C:$C,$H155))+(SUMIFS('Dispatchable Retired'!Y:Y,'Dispatchable Retired'!$A:$A,Comparison_CDP1,'Dispatchable Retired'!$B:$B,IF($B$141="NEM","*",$B$141),'Dispatchable Retired'!$C:$C,$H155)-SUMIFS('Dispatchable Retired'!Y:Y,'Dispatchable Retired'!$A:$A,Comparison_CDP2,'Dispatchable Retired'!$B:$B,IF($B$141="NEM","*",$B$141),'Dispatchable Retired'!$C:$C,$H155))</f>
        <v>0</v>
      </c>
      <c r="AE155" s="5">
        <f>(SUMIFS('Dispatchable Built'!Z:Z,'Dispatchable Built'!$A:$A,Comparison_CDP1,'Dispatchable Built'!$B:$B,IF($B$141="NEM","*",$B$141),'Dispatchable Built'!$C:$C,$H155)-SUMIFS('Dispatchable Built'!Z:Z,'Dispatchable Built'!$A:$A,Comparison_CDP2,'Dispatchable Built'!$B:$B,IF($B$141="NEM","*",$B$141),'Dispatchable Built'!$C:$C,$H155))+(SUMIFS('Dispatchable Retired'!Z:Z,'Dispatchable Retired'!$A:$A,Comparison_CDP1,'Dispatchable Retired'!$B:$B,IF($B$141="NEM","*",$B$141),'Dispatchable Retired'!$C:$C,$H155)-SUMIFS('Dispatchable Retired'!Z:Z,'Dispatchable Retired'!$A:$A,Comparison_CDP2,'Dispatchable Retired'!$B:$B,IF($B$141="NEM","*",$B$141),'Dispatchable Retired'!$C:$C,$H155))</f>
        <v>0</v>
      </c>
      <c r="AF155" s="5">
        <f>(SUMIFS('Dispatchable Built'!AA:AA,'Dispatchable Built'!$A:$A,Comparison_CDP1,'Dispatchable Built'!$B:$B,IF($B$141="NEM","*",$B$141),'Dispatchable Built'!$C:$C,$H155)-SUMIFS('Dispatchable Built'!AA:AA,'Dispatchable Built'!$A:$A,Comparison_CDP2,'Dispatchable Built'!$B:$B,IF($B$141="NEM","*",$B$141),'Dispatchable Built'!$C:$C,$H155))+(SUMIFS('Dispatchable Retired'!AA:AA,'Dispatchable Retired'!$A:$A,Comparison_CDP1,'Dispatchable Retired'!$B:$B,IF($B$141="NEM","*",$B$141),'Dispatchable Retired'!$C:$C,$H155)-SUMIFS('Dispatchable Retired'!AA:AA,'Dispatchable Retired'!$A:$A,Comparison_CDP2,'Dispatchable Retired'!$B:$B,IF($B$141="NEM","*",$B$141),'Dispatchable Retired'!$C:$C,$H155))</f>
        <v>0</v>
      </c>
      <c r="AG155" s="5">
        <f>(SUMIFS('Dispatchable Built'!AB:AB,'Dispatchable Built'!$A:$A,Comparison_CDP1,'Dispatchable Built'!$B:$B,IF($B$141="NEM","*",$B$141),'Dispatchable Built'!$C:$C,$H155)-SUMIFS('Dispatchable Built'!AB:AB,'Dispatchable Built'!$A:$A,Comparison_CDP2,'Dispatchable Built'!$B:$B,IF($B$141="NEM","*",$B$141),'Dispatchable Built'!$C:$C,$H155))+(SUMIFS('Dispatchable Retired'!AB:AB,'Dispatchable Retired'!$A:$A,Comparison_CDP1,'Dispatchable Retired'!$B:$B,IF($B$141="NEM","*",$B$141),'Dispatchable Retired'!$C:$C,$H155)-SUMIFS('Dispatchable Retired'!AB:AB,'Dispatchable Retired'!$A:$A,Comparison_CDP2,'Dispatchable Retired'!$B:$B,IF($B$141="NEM","*",$B$141),'Dispatchable Retired'!$C:$C,$H155))</f>
        <v>0</v>
      </c>
      <c r="AH155" s="5">
        <f>(SUMIFS('Dispatchable Built'!AC:AC,'Dispatchable Built'!$A:$A,Comparison_CDP1,'Dispatchable Built'!$B:$B,IF($B$141="NEM","*",$B$141),'Dispatchable Built'!$C:$C,$H155)-SUMIFS('Dispatchable Built'!AC:AC,'Dispatchable Built'!$A:$A,Comparison_CDP2,'Dispatchable Built'!$B:$B,IF($B$141="NEM","*",$B$141),'Dispatchable Built'!$C:$C,$H155))+(SUMIFS('Dispatchable Retired'!AC:AC,'Dispatchable Retired'!$A:$A,Comparison_CDP1,'Dispatchable Retired'!$B:$B,IF($B$141="NEM","*",$B$141),'Dispatchable Retired'!$C:$C,$H155)-SUMIFS('Dispatchable Retired'!AC:AC,'Dispatchable Retired'!$A:$A,Comparison_CDP2,'Dispatchable Retired'!$B:$B,IF($B$141="NEM","*",$B$141),'Dispatchable Retired'!$C:$C,$H155))</f>
        <v>0</v>
      </c>
      <c r="AI155" s="5">
        <f>(SUMIFS('Dispatchable Built'!AD:AD,'Dispatchable Built'!$A:$A,Comparison_CDP1,'Dispatchable Built'!$B:$B,IF($B$141="NEM","*",$B$141),'Dispatchable Built'!$C:$C,$H155)-SUMIFS('Dispatchable Built'!AD:AD,'Dispatchable Built'!$A:$A,Comparison_CDP2,'Dispatchable Built'!$B:$B,IF($B$141="NEM","*",$B$141),'Dispatchable Built'!$C:$C,$H155))+(SUMIFS('Dispatchable Retired'!AD:AD,'Dispatchable Retired'!$A:$A,Comparison_CDP1,'Dispatchable Retired'!$B:$B,IF($B$141="NEM","*",$B$141),'Dispatchable Retired'!$C:$C,$H155)-SUMIFS('Dispatchable Retired'!AD:AD,'Dispatchable Retired'!$A:$A,Comparison_CDP2,'Dispatchable Retired'!$B:$B,IF($B$141="NEM","*",$B$141),'Dispatchable Retired'!$C:$C,$H155))</f>
        <v>0</v>
      </c>
      <c r="AJ155" s="5">
        <f>(SUMIFS('Dispatchable Built'!AE:AE,'Dispatchable Built'!$A:$A,Comparison_CDP1,'Dispatchable Built'!$B:$B,IF($B$141="NEM","*",$B$141),'Dispatchable Built'!$C:$C,$H155)-SUMIFS('Dispatchable Built'!AE:AE,'Dispatchable Built'!$A:$A,Comparison_CDP2,'Dispatchable Built'!$B:$B,IF($B$141="NEM","*",$B$141),'Dispatchable Built'!$C:$C,$H155))+(SUMIFS('Dispatchable Retired'!AE:AE,'Dispatchable Retired'!$A:$A,Comparison_CDP1,'Dispatchable Retired'!$B:$B,IF($B$141="NEM","*",$B$141),'Dispatchable Retired'!$C:$C,$H155)-SUMIFS('Dispatchable Retired'!AE:AE,'Dispatchable Retired'!$A:$A,Comparison_CDP2,'Dispatchable Retired'!$B:$B,IF($B$141="NEM","*",$B$141),'Dispatchable Retired'!$C:$C,$H155))</f>
        <v>0</v>
      </c>
    </row>
    <row r="158" spans="8:36" ht="15" customHeight="1">
      <c r="H158" s="54"/>
    </row>
    <row r="161" spans="1:37" s="51" customFormat="1" ht="24" customHeight="1" thickBot="1">
      <c r="A161" s="49" t="s">
        <v>188</v>
      </c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</row>
    <row r="162" spans="1:37" ht="15" customHeight="1" thickTop="1"/>
    <row r="164" spans="1:37" ht="15" customHeight="1">
      <c r="H164" s="44" t="s">
        <v>161</v>
      </c>
      <c r="I164" s="8" t="s">
        <v>162</v>
      </c>
      <c r="J164" s="8" t="s">
        <v>90</v>
      </c>
      <c r="K164" s="8" t="s">
        <v>91</v>
      </c>
      <c r="L164" s="8" t="s">
        <v>92</v>
      </c>
      <c r="M164" s="8" t="s">
        <v>93</v>
      </c>
      <c r="N164" s="8" t="s">
        <v>94</v>
      </c>
      <c r="O164" s="8" t="s">
        <v>95</v>
      </c>
      <c r="P164" s="8" t="s">
        <v>96</v>
      </c>
      <c r="Q164" s="8" t="s">
        <v>97</v>
      </c>
      <c r="R164" s="8" t="s">
        <v>98</v>
      </c>
      <c r="S164" s="8" t="s">
        <v>99</v>
      </c>
      <c r="T164" s="8" t="s">
        <v>100</v>
      </c>
      <c r="U164" s="8" t="s">
        <v>101</v>
      </c>
      <c r="V164" s="8" t="s">
        <v>102</v>
      </c>
      <c r="W164" s="8" t="s">
        <v>103</v>
      </c>
      <c r="X164" s="8" t="s">
        <v>104</v>
      </c>
      <c r="Y164" s="8" t="s">
        <v>105</v>
      </c>
      <c r="Z164" s="8" t="s">
        <v>106</v>
      </c>
      <c r="AA164" s="8" t="s">
        <v>107</v>
      </c>
      <c r="AB164" s="8" t="s">
        <v>108</v>
      </c>
      <c r="AC164" s="8" t="s">
        <v>109</v>
      </c>
      <c r="AD164" s="8" t="s">
        <v>110</v>
      </c>
      <c r="AE164" s="8" t="s">
        <v>111</v>
      </c>
      <c r="AF164" s="8" t="s">
        <v>112</v>
      </c>
      <c r="AG164" s="8" t="s">
        <v>113</v>
      </c>
      <c r="AH164" s="8" t="s">
        <v>114</v>
      </c>
      <c r="AI164" s="8" t="s">
        <v>115</v>
      </c>
      <c r="AJ164" s="8" t="s">
        <v>116</v>
      </c>
      <c r="AK164" s="8" t="s">
        <v>117</v>
      </c>
    </row>
    <row r="165" spans="1:37" ht="15" customHeight="1">
      <c r="H165" s="10" t="str">
        <f>Comparison_CDP1</f>
        <v>CDP5</v>
      </c>
      <c r="I165" s="5">
        <f>SUM(J165:AK165)</f>
        <v>1588.9725320741709</v>
      </c>
      <c r="J165" s="5">
        <f>SUMIFS(Emissions!D:D,Emissions!$A:$A,$H165)</f>
        <v>109.79583781397869</v>
      </c>
      <c r="K165" s="5">
        <f>SUMIFS(Emissions!E:E,Emissions!$A:$A,$H165)</f>
        <v>101.8319664101096</v>
      </c>
      <c r="L165" s="5">
        <f>SUMIFS(Emissions!F:F,Emissions!$A:$A,$H165)</f>
        <v>100.4352725380207</v>
      </c>
      <c r="M165" s="5">
        <f>SUMIFS(Emissions!G:G,Emissions!$A:$A,$H165)</f>
        <v>98.001976827999528</v>
      </c>
      <c r="N165" s="5">
        <f>SUMIFS(Emissions!H:H,Emissions!$A:$A,$H165)</f>
        <v>91.453029823596651</v>
      </c>
      <c r="O165" s="5">
        <f>SUMIFS(Emissions!I:I,Emissions!$A:$A,$H165)</f>
        <v>78.69772540182511</v>
      </c>
      <c r="P165" s="5">
        <f>SUMIFS(Emissions!J:J,Emissions!$A:$A,$H165)</f>
        <v>77.184633905387642</v>
      </c>
      <c r="Q165" s="5">
        <f>SUMIFS(Emissions!K:K,Emissions!$A:$A,$H165)</f>
        <v>72.712527818102956</v>
      </c>
      <c r="R165" s="5">
        <f>SUMIFS(Emissions!L:L,Emissions!$A:$A,$H165)</f>
        <v>75.008476227400948</v>
      </c>
      <c r="S165" s="5">
        <f>SUMIFS(Emissions!M:M,Emissions!$A:$A,$H165)</f>
        <v>76.365928194809513</v>
      </c>
      <c r="T165" s="5">
        <f>SUMIFS(Emissions!N:N,Emissions!$A:$A,$H165)</f>
        <v>67.11967556955247</v>
      </c>
      <c r="U165" s="5">
        <f>SUMIFS(Emissions!O:O,Emissions!$A:$A,$H165)</f>
        <v>65.842216799330586</v>
      </c>
      <c r="V165" s="5">
        <f>SUMIFS(Emissions!P:P,Emissions!$A:$A,$H165)</f>
        <v>56.317278533340378</v>
      </c>
      <c r="W165" s="5">
        <f>SUMIFS(Emissions!Q:Q,Emissions!$A:$A,$H165)</f>
        <v>59.130963660153277</v>
      </c>
      <c r="X165" s="5">
        <f>SUMIFS(Emissions!R:R,Emissions!$A:$A,$H165)</f>
        <v>55.934765089334043</v>
      </c>
      <c r="Y165" s="5">
        <f>SUMIFS(Emissions!S:S,Emissions!$A:$A,$H165)</f>
        <v>54.116173648071673</v>
      </c>
      <c r="Z165" s="5">
        <f>SUMIFS(Emissions!T:T,Emissions!$A:$A,$H165)</f>
        <v>50.817005497104617</v>
      </c>
      <c r="AA165" s="5">
        <f>SUMIFS(Emissions!U:U,Emissions!$A:$A,$H165)</f>
        <v>45.411555407172493</v>
      </c>
      <c r="AB165" s="5">
        <f>SUMIFS(Emissions!V:V,Emissions!$A:$A,$H165)</f>
        <v>46.279584000648249</v>
      </c>
      <c r="AC165" s="5">
        <f>SUMIFS(Emissions!W:W,Emissions!$A:$A,$H165)</f>
        <v>39.448652636790513</v>
      </c>
      <c r="AD165" s="5">
        <f>SUMIFS(Emissions!X:X,Emissions!$A:$A,$H165)</f>
        <v>27.69438506953875</v>
      </c>
      <c r="AE165" s="5">
        <f>SUMIFS(Emissions!Y:Y,Emissions!$A:$A,$H165)</f>
        <v>23.737690053930731</v>
      </c>
      <c r="AF165" s="5">
        <f>SUMIFS(Emissions!Z:Z,Emissions!$A:$A,$H165)</f>
        <v>22.725681660417479</v>
      </c>
      <c r="AG165" s="5">
        <f>SUMIFS(Emissions!AA:AA,Emissions!$A:$A,$H165)</f>
        <v>22.307389603762999</v>
      </c>
      <c r="AH165" s="5">
        <f>SUMIFS(Emissions!AB:AB,Emissions!$A:$A,$H165)</f>
        <v>13.867953530472841</v>
      </c>
      <c r="AI165" s="5">
        <f>SUMIFS(Emissions!AC:AC,Emissions!$A:$A,$H165)</f>
        <v>16.383684433520049</v>
      </c>
      <c r="AJ165" s="5">
        <f>SUMIFS(Emissions!AD:AD,Emissions!$A:$A,$H165)</f>
        <v>22.380348071015732</v>
      </c>
      <c r="AK165" s="5">
        <f>SUMIFS(Emissions!AE:AE,Emissions!$A:$A,$H165)</f>
        <v>17.97015384878241</v>
      </c>
    </row>
    <row r="166" spans="1:37" ht="15" customHeight="1">
      <c r="H166" s="10" t="str">
        <f>Comparison_CDP2</f>
        <v>Counterfactual</v>
      </c>
      <c r="I166" s="5">
        <f>SUM(J166:AK166)</f>
        <v>1593.7375286650401</v>
      </c>
      <c r="J166" s="5">
        <f>SUMIFS(Emissions!D:D,Emissions!$A:$A,$H166)</f>
        <v>109.8242838475162</v>
      </c>
      <c r="K166" s="5">
        <f>SUMIFS(Emissions!E:E,Emissions!$A:$A,$H166)</f>
        <v>102.155339546628</v>
      </c>
      <c r="L166" s="5">
        <f>SUMIFS(Emissions!F:F,Emissions!$A:$A,$H166)</f>
        <v>100.640979653381</v>
      </c>
      <c r="M166" s="5">
        <f>SUMIFS(Emissions!G:G,Emissions!$A:$A,$H166)</f>
        <v>98.076664616313863</v>
      </c>
      <c r="N166" s="5">
        <f>SUMIFS(Emissions!H:H,Emissions!$A:$A,$H166)</f>
        <v>92.67141704635452</v>
      </c>
      <c r="O166" s="5">
        <f>SUMIFS(Emissions!I:I,Emissions!$A:$A,$H166)</f>
        <v>80.145937064451644</v>
      </c>
      <c r="P166" s="5">
        <f>SUMIFS(Emissions!J:J,Emissions!$A:$A,$H166)</f>
        <v>78.650815352884408</v>
      </c>
      <c r="Q166" s="5">
        <f>SUMIFS(Emissions!K:K,Emissions!$A:$A,$H166)</f>
        <v>62.238988389348279</v>
      </c>
      <c r="R166" s="5">
        <f>SUMIFS(Emissions!L:L,Emissions!$A:$A,$H166)</f>
        <v>62.285094430389499</v>
      </c>
      <c r="S166" s="5">
        <f>SUMIFS(Emissions!M:M,Emissions!$A:$A,$H166)</f>
        <v>63.714612121432047</v>
      </c>
      <c r="T166" s="5">
        <f>SUMIFS(Emissions!N:N,Emissions!$A:$A,$H166)</f>
        <v>50.71971364276483</v>
      </c>
      <c r="U166" s="5">
        <f>SUMIFS(Emissions!O:O,Emissions!$A:$A,$H166)</f>
        <v>50.910951997993607</v>
      </c>
      <c r="V166" s="5">
        <f>SUMIFS(Emissions!P:P,Emissions!$A:$A,$H166)</f>
        <v>45.498338095695352</v>
      </c>
      <c r="W166" s="5">
        <f>SUMIFS(Emissions!Q:Q,Emissions!$A:$A,$H166)</f>
        <v>47.685189671012687</v>
      </c>
      <c r="X166" s="5">
        <f>SUMIFS(Emissions!R:R,Emissions!$A:$A,$H166)</f>
        <v>47.421058340763281</v>
      </c>
      <c r="Y166" s="5">
        <f>SUMIFS(Emissions!S:S,Emissions!$A:$A,$H166)</f>
        <v>48.602642586292369</v>
      </c>
      <c r="Z166" s="5">
        <f>SUMIFS(Emissions!T:T,Emissions!$A:$A,$H166)</f>
        <v>44.657949358475257</v>
      </c>
      <c r="AA166" s="5">
        <f>SUMIFS(Emissions!U:U,Emissions!$A:$A,$H166)</f>
        <v>39.944709326071987</v>
      </c>
      <c r="AB166" s="5">
        <f>SUMIFS(Emissions!V:V,Emissions!$A:$A,$H166)</f>
        <v>41.909783124134549</v>
      </c>
      <c r="AC166" s="5">
        <f>SUMIFS(Emissions!W:W,Emissions!$A:$A,$H166)</f>
        <v>36.071983326366073</v>
      </c>
      <c r="AD166" s="5">
        <f>SUMIFS(Emissions!X:X,Emissions!$A:$A,$H166)</f>
        <v>35.906451836495648</v>
      </c>
      <c r="AE166" s="5">
        <f>SUMIFS(Emissions!Y:Y,Emissions!$A:$A,$H166)</f>
        <v>30.24667880904439</v>
      </c>
      <c r="AF166" s="5">
        <f>SUMIFS(Emissions!Z:Z,Emissions!$A:$A,$H166)</f>
        <v>30.790796086556231</v>
      </c>
      <c r="AG166" s="5">
        <f>SUMIFS(Emissions!AA:AA,Emissions!$A:$A,$H166)</f>
        <v>37.236152325382228</v>
      </c>
      <c r="AH166" s="5">
        <f>SUMIFS(Emissions!AB:AB,Emissions!$A:$A,$H166)</f>
        <v>35.730998151339577</v>
      </c>
      <c r="AI166" s="5">
        <f>SUMIFS(Emissions!AC:AC,Emissions!$A:$A,$H166)</f>
        <v>39.999999969189609</v>
      </c>
      <c r="AJ166" s="5">
        <f>SUMIFS(Emissions!AD:AD,Emissions!$A:$A,$H166)</f>
        <v>39.999999972535512</v>
      </c>
      <c r="AK166" s="5">
        <f>SUMIFS(Emissions!AE:AE,Emissions!$A:$A,$H166)</f>
        <v>39.999999976228359</v>
      </c>
    </row>
    <row r="167" spans="1:37" ht="15" customHeight="1">
      <c r="I167" s="23"/>
      <c r="AC167" s="23"/>
    </row>
    <row r="170" spans="1:37" ht="15" customHeight="1">
      <c r="P170" s="22"/>
      <c r="Q170" s="22"/>
    </row>
    <row r="171" spans="1:37" ht="15" customHeight="1">
      <c r="J171" s="24"/>
      <c r="L171" s="24"/>
      <c r="P171" s="22"/>
      <c r="Q171" s="22"/>
    </row>
    <row r="172" spans="1:37" ht="15" customHeight="1">
      <c r="P172" s="22"/>
      <c r="Q172" s="22"/>
    </row>
    <row r="173" spans="1:37" ht="15" customHeight="1">
      <c r="K173" s="24"/>
      <c r="P173" s="22"/>
    </row>
    <row r="174" spans="1:37" ht="15" customHeight="1">
      <c r="P174" s="22"/>
    </row>
    <row r="175" spans="1:37" ht="15" customHeight="1">
      <c r="P175" s="22"/>
    </row>
    <row r="176" spans="1:37" ht="15" customHeight="1">
      <c r="P176" s="22"/>
    </row>
    <row r="177" spans="1:36" ht="15" customHeight="1">
      <c r="P177" s="22"/>
    </row>
    <row r="178" spans="1:36" s="51" customFormat="1" ht="24" customHeight="1" thickBot="1">
      <c r="A178" s="49" t="str">
        <f>B179&amp;" differences in imports and exports by year"</f>
        <v>NSW differences in imports and exports by year</v>
      </c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</row>
    <row r="179" spans="1:36" ht="15" customHeight="1" thickTop="1">
      <c r="A179" s="11" t="s">
        <v>127</v>
      </c>
      <c r="B179" s="21" t="s">
        <v>163</v>
      </c>
    </row>
    <row r="181" spans="1:36" ht="15" customHeight="1">
      <c r="H181" s="44" t="s">
        <v>164</v>
      </c>
      <c r="I181" s="8" t="s">
        <v>90</v>
      </c>
      <c r="J181" s="8" t="s">
        <v>91</v>
      </c>
      <c r="K181" s="8" t="s">
        <v>92</v>
      </c>
      <c r="L181" s="8" t="s">
        <v>93</v>
      </c>
      <c r="M181" s="8" t="s">
        <v>94</v>
      </c>
      <c r="N181" s="8" t="s">
        <v>95</v>
      </c>
      <c r="O181" s="8" t="s">
        <v>96</v>
      </c>
      <c r="P181" s="8" t="s">
        <v>97</v>
      </c>
      <c r="Q181" s="8" t="s">
        <v>98</v>
      </c>
      <c r="R181" s="8" t="s">
        <v>99</v>
      </c>
      <c r="S181" s="8" t="s">
        <v>100</v>
      </c>
      <c r="T181" s="8" t="s">
        <v>101</v>
      </c>
      <c r="U181" s="8" t="s">
        <v>102</v>
      </c>
      <c r="V181" s="8" t="s">
        <v>103</v>
      </c>
      <c r="W181" s="8" t="s">
        <v>104</v>
      </c>
      <c r="X181" s="8" t="s">
        <v>105</v>
      </c>
      <c r="Y181" s="8" t="s">
        <v>106</v>
      </c>
      <c r="Z181" s="8" t="s">
        <v>107</v>
      </c>
      <c r="AA181" s="8" t="s">
        <v>108</v>
      </c>
      <c r="AB181" s="8" t="s">
        <v>109</v>
      </c>
      <c r="AC181" s="8" t="s">
        <v>110</v>
      </c>
      <c r="AD181" s="8" t="s">
        <v>111</v>
      </c>
      <c r="AE181" s="8" t="s">
        <v>112</v>
      </c>
      <c r="AF181" s="8" t="s">
        <v>113</v>
      </c>
      <c r="AG181" s="8" t="s">
        <v>114</v>
      </c>
      <c r="AH181" s="8" t="s">
        <v>115</v>
      </c>
      <c r="AI181" s="8" t="s">
        <v>116</v>
      </c>
      <c r="AJ181" s="8" t="s">
        <v>117</v>
      </c>
    </row>
    <row r="182" spans="1:36" ht="15" customHeight="1">
      <c r="H182" s="25" t="s">
        <v>165</v>
      </c>
      <c r="I182" s="5">
        <f>SUMIFS('Imports and Exports'!D:D,'Imports and Exports'!$A:$A,Comparison_CDP1,'Imports and Exports'!$B:$B,$B$179,'Imports and Exports'!$C:$C,$H182)-SUMIFS('Imports and Exports'!D:D,'Imports and Exports'!$A:$A,Comparison_CDP2,'Imports and Exports'!$B:$B,$B$179,'Imports and Exports'!$C:$C,$H182)</f>
        <v>26.1462926285094</v>
      </c>
      <c r="J182" s="5">
        <f>SUMIFS('Imports and Exports'!E:E,'Imports and Exports'!$A:$A,Comparison_CDP1,'Imports and Exports'!$B:$B,$B$179,'Imports and Exports'!$C:$C,$H182)-SUMIFS('Imports and Exports'!E:E,'Imports and Exports'!$A:$A,Comparison_CDP2,'Imports and Exports'!$B:$B,$B$179,'Imports and Exports'!$C:$C,$H182)</f>
        <v>126.57114490156891</v>
      </c>
      <c r="K182" s="5">
        <f>SUMIFS('Imports and Exports'!F:F,'Imports and Exports'!$A:$A,Comparison_CDP1,'Imports and Exports'!$B:$B,$B$179,'Imports and Exports'!$C:$C,$H182)-SUMIFS('Imports and Exports'!F:F,'Imports and Exports'!$A:$A,Comparison_CDP2,'Imports and Exports'!$B:$B,$B$179,'Imports and Exports'!$C:$C,$H182)</f>
        <v>69.913179754530574</v>
      </c>
      <c r="L182" s="5">
        <f>SUMIFS('Imports and Exports'!G:G,'Imports and Exports'!$A:$A,Comparison_CDP1,'Imports and Exports'!$B:$B,$B$179,'Imports and Exports'!$C:$C,$H182)-SUMIFS('Imports and Exports'!G:G,'Imports and Exports'!$A:$A,Comparison_CDP2,'Imports and Exports'!$B:$B,$B$179,'Imports and Exports'!$C:$C,$H182)</f>
        <v>117.08900356872982</v>
      </c>
      <c r="M182" s="5">
        <f>SUMIFS('Imports and Exports'!H:H,'Imports and Exports'!$A:$A,Comparison_CDP1,'Imports and Exports'!$B:$B,$B$179,'Imports and Exports'!$C:$C,$H182)-SUMIFS('Imports and Exports'!H:H,'Imports and Exports'!$A:$A,Comparison_CDP2,'Imports and Exports'!$B:$B,$B$179,'Imports and Exports'!$C:$C,$H182)</f>
        <v>528.87849426361026</v>
      </c>
      <c r="N182" s="5">
        <f>SUMIFS('Imports and Exports'!I:I,'Imports and Exports'!$A:$A,Comparison_CDP1,'Imports and Exports'!$B:$B,$B$179,'Imports and Exports'!$C:$C,$H182)-SUMIFS('Imports and Exports'!I:I,'Imports and Exports'!$A:$A,Comparison_CDP2,'Imports and Exports'!$B:$B,$B$179,'Imports and Exports'!$C:$C,$H182)</f>
        <v>549.28644361213992</v>
      </c>
      <c r="O182" s="5">
        <f>SUMIFS('Imports and Exports'!J:J,'Imports and Exports'!$A:$A,Comparison_CDP1,'Imports and Exports'!$B:$B,$B$179,'Imports and Exports'!$C:$C,$H182)-SUMIFS('Imports and Exports'!J:J,'Imports and Exports'!$A:$A,Comparison_CDP2,'Imports and Exports'!$B:$B,$B$179,'Imports and Exports'!$C:$C,$H182)</f>
        <v>907.3479012973803</v>
      </c>
      <c r="P182" s="5">
        <f>SUMIFS('Imports and Exports'!K:K,'Imports and Exports'!$A:$A,Comparison_CDP1,'Imports and Exports'!$B:$B,$B$179,'Imports and Exports'!$C:$C,$H182)-SUMIFS('Imports and Exports'!K:K,'Imports and Exports'!$A:$A,Comparison_CDP2,'Imports and Exports'!$B:$B,$B$179,'Imports and Exports'!$C:$C,$H182)</f>
        <v>2060.3079998231196</v>
      </c>
      <c r="Q182" s="5">
        <f>SUMIFS('Imports and Exports'!L:L,'Imports and Exports'!$A:$A,Comparison_CDP1,'Imports and Exports'!$B:$B,$B$179,'Imports and Exports'!$C:$C,$H182)-SUMIFS('Imports and Exports'!L:L,'Imports and Exports'!$A:$A,Comparison_CDP2,'Imports and Exports'!$B:$B,$B$179,'Imports and Exports'!$C:$C,$H182)</f>
        <v>1686.0460037374714</v>
      </c>
      <c r="R182" s="5">
        <f>SUMIFS('Imports and Exports'!M:M,'Imports and Exports'!$A:$A,Comparison_CDP1,'Imports and Exports'!$B:$B,$B$179,'Imports and Exports'!$C:$C,$H182)-SUMIFS('Imports and Exports'!M:M,'Imports and Exports'!$A:$A,Comparison_CDP2,'Imports and Exports'!$B:$B,$B$179,'Imports and Exports'!$C:$C,$H182)</f>
        <v>621.63691020260376</v>
      </c>
      <c r="S182" s="5">
        <f>SUMIFS('Imports and Exports'!N:N,'Imports and Exports'!$A:$A,Comparison_CDP1,'Imports and Exports'!$B:$B,$B$179,'Imports and Exports'!$C:$C,$H182)-SUMIFS('Imports and Exports'!N:N,'Imports and Exports'!$A:$A,Comparison_CDP2,'Imports and Exports'!$B:$B,$B$179,'Imports and Exports'!$C:$C,$H182)</f>
        <v>1091.3183539055917</v>
      </c>
      <c r="T182" s="5">
        <f>SUMIFS('Imports and Exports'!O:O,'Imports and Exports'!$A:$A,Comparison_CDP1,'Imports and Exports'!$B:$B,$B$179,'Imports and Exports'!$C:$C,$H182)-SUMIFS('Imports and Exports'!O:O,'Imports and Exports'!$A:$A,Comparison_CDP2,'Imports and Exports'!$B:$B,$B$179,'Imports and Exports'!$C:$C,$H182)</f>
        <v>1495.6666647060374</v>
      </c>
      <c r="U182" s="5">
        <f>SUMIFS('Imports and Exports'!P:P,'Imports and Exports'!$A:$A,Comparison_CDP1,'Imports and Exports'!$B:$B,$B$179,'Imports and Exports'!$C:$C,$H182)-SUMIFS('Imports and Exports'!P:P,'Imports and Exports'!$A:$A,Comparison_CDP2,'Imports and Exports'!$B:$B,$B$179,'Imports and Exports'!$C:$C,$H182)</f>
        <v>2498.990952174061</v>
      </c>
      <c r="V182" s="5">
        <f>SUMIFS('Imports and Exports'!Q:Q,'Imports and Exports'!$A:$A,Comparison_CDP1,'Imports and Exports'!$B:$B,$B$179,'Imports and Exports'!$C:$C,$H182)-SUMIFS('Imports and Exports'!Q:Q,'Imports and Exports'!$A:$A,Comparison_CDP2,'Imports and Exports'!$B:$B,$B$179,'Imports and Exports'!$C:$C,$H182)</f>
        <v>2972.5591587426752</v>
      </c>
      <c r="W182" s="5">
        <f>SUMIFS('Imports and Exports'!R:R,'Imports and Exports'!$A:$A,Comparison_CDP1,'Imports and Exports'!$B:$B,$B$179,'Imports and Exports'!$C:$C,$H182)-SUMIFS('Imports and Exports'!R:R,'Imports and Exports'!$A:$A,Comparison_CDP2,'Imports and Exports'!$B:$B,$B$179,'Imports and Exports'!$C:$C,$H182)</f>
        <v>2934.5068548329637</v>
      </c>
      <c r="X182" s="5">
        <f>SUMIFS('Imports and Exports'!S:S,'Imports and Exports'!$A:$A,Comparison_CDP1,'Imports and Exports'!$B:$B,$B$179,'Imports and Exports'!$C:$C,$H182)-SUMIFS('Imports and Exports'!S:S,'Imports and Exports'!$A:$A,Comparison_CDP2,'Imports and Exports'!$B:$B,$B$179,'Imports and Exports'!$C:$C,$H182)</f>
        <v>3572.0622787175653</v>
      </c>
      <c r="Y182" s="5">
        <f>SUMIFS('Imports and Exports'!T:T,'Imports and Exports'!$A:$A,Comparison_CDP1,'Imports and Exports'!$B:$B,$B$179,'Imports and Exports'!$C:$C,$H182)-SUMIFS('Imports and Exports'!T:T,'Imports and Exports'!$A:$A,Comparison_CDP2,'Imports and Exports'!$B:$B,$B$179,'Imports and Exports'!$C:$C,$H182)</f>
        <v>3163.9094919225936</v>
      </c>
      <c r="Z182" s="5">
        <f>SUMIFS('Imports and Exports'!U:U,'Imports and Exports'!$A:$A,Comparison_CDP1,'Imports and Exports'!$B:$B,$B$179,'Imports and Exports'!$C:$C,$H182)-SUMIFS('Imports and Exports'!U:U,'Imports and Exports'!$A:$A,Comparison_CDP2,'Imports and Exports'!$B:$B,$B$179,'Imports and Exports'!$C:$C,$H182)</f>
        <v>5930.5811157985008</v>
      </c>
      <c r="AA182" s="5">
        <f>SUMIFS('Imports and Exports'!V:V,'Imports and Exports'!$A:$A,Comparison_CDP1,'Imports and Exports'!$B:$B,$B$179,'Imports and Exports'!$C:$C,$H182)-SUMIFS('Imports and Exports'!V:V,'Imports and Exports'!$A:$A,Comparison_CDP2,'Imports and Exports'!$B:$B,$B$179,'Imports and Exports'!$C:$C,$H182)</f>
        <v>5355.3666184210779</v>
      </c>
      <c r="AB182" s="5">
        <f>SUMIFS('Imports and Exports'!W:W,'Imports and Exports'!$A:$A,Comparison_CDP1,'Imports and Exports'!$B:$B,$B$179,'Imports and Exports'!$C:$C,$H182)-SUMIFS('Imports and Exports'!W:W,'Imports and Exports'!$A:$A,Comparison_CDP2,'Imports and Exports'!$B:$B,$B$179,'Imports and Exports'!$C:$C,$H182)</f>
        <v>6490.1564246014314</v>
      </c>
      <c r="AC182" s="5">
        <f>SUMIFS('Imports and Exports'!X:X,'Imports and Exports'!$A:$A,Comparison_CDP1,'Imports and Exports'!$B:$B,$B$179,'Imports and Exports'!$C:$C,$H182)-SUMIFS('Imports and Exports'!X:X,'Imports and Exports'!$A:$A,Comparison_CDP2,'Imports and Exports'!$B:$B,$B$179,'Imports and Exports'!$C:$C,$H182)</f>
        <v>5851.7639711372194</v>
      </c>
      <c r="AD182" s="5">
        <f>SUMIFS('Imports and Exports'!Y:Y,'Imports and Exports'!$A:$A,Comparison_CDP1,'Imports and Exports'!$B:$B,$B$179,'Imports and Exports'!$C:$C,$H182)-SUMIFS('Imports and Exports'!Y:Y,'Imports and Exports'!$A:$A,Comparison_CDP2,'Imports and Exports'!$B:$B,$B$179,'Imports and Exports'!$C:$C,$H182)</f>
        <v>6690.7709420993224</v>
      </c>
      <c r="AE182" s="5">
        <f>SUMIFS('Imports and Exports'!Z:Z,'Imports and Exports'!$A:$A,Comparison_CDP1,'Imports and Exports'!$B:$B,$B$179,'Imports and Exports'!$C:$C,$H182)-SUMIFS('Imports and Exports'!Z:Z,'Imports and Exports'!$A:$A,Comparison_CDP2,'Imports and Exports'!$B:$B,$B$179,'Imports and Exports'!$C:$C,$H182)</f>
        <v>5168.7565664928898</v>
      </c>
      <c r="AF182" s="5">
        <f>SUMIFS('Imports and Exports'!AA:AA,'Imports and Exports'!$A:$A,Comparison_CDP1,'Imports and Exports'!$B:$B,$B$179,'Imports and Exports'!$C:$C,$H182)-SUMIFS('Imports and Exports'!AA:AA,'Imports and Exports'!$A:$A,Comparison_CDP2,'Imports and Exports'!$B:$B,$B$179,'Imports and Exports'!$C:$C,$H182)</f>
        <v>5955.451984849592</v>
      </c>
      <c r="AG182" s="5">
        <f>SUMIFS('Imports and Exports'!AB:AB,'Imports and Exports'!$A:$A,Comparison_CDP1,'Imports and Exports'!$B:$B,$B$179,'Imports and Exports'!$C:$C,$H182)-SUMIFS('Imports and Exports'!AB:AB,'Imports and Exports'!$A:$A,Comparison_CDP2,'Imports and Exports'!$B:$B,$B$179,'Imports and Exports'!$C:$C,$H182)</f>
        <v>8309.984238470799</v>
      </c>
      <c r="AH182" s="5">
        <f>SUMIFS('Imports and Exports'!AC:AC,'Imports and Exports'!$A:$A,Comparison_CDP1,'Imports and Exports'!$B:$B,$B$179,'Imports and Exports'!$C:$C,$H182)-SUMIFS('Imports and Exports'!AC:AC,'Imports and Exports'!$A:$A,Comparison_CDP2,'Imports and Exports'!$B:$B,$B$179,'Imports and Exports'!$C:$C,$H182)</f>
        <v>7823.5261828674602</v>
      </c>
      <c r="AI182" s="5">
        <f>SUMIFS('Imports and Exports'!AD:AD,'Imports and Exports'!$A:$A,Comparison_CDP1,'Imports and Exports'!$B:$B,$B$179,'Imports and Exports'!$C:$C,$H182)-SUMIFS('Imports and Exports'!AD:AD,'Imports and Exports'!$A:$A,Comparison_CDP2,'Imports and Exports'!$B:$B,$B$179,'Imports and Exports'!$C:$C,$H182)</f>
        <v>6390.5168186531719</v>
      </c>
      <c r="AJ182" s="5">
        <f>SUMIFS('Imports and Exports'!AE:AE,'Imports and Exports'!$A:$A,Comparison_CDP1,'Imports and Exports'!$B:$B,$B$179,'Imports and Exports'!$C:$C,$H182)-SUMIFS('Imports and Exports'!AE:AE,'Imports and Exports'!$A:$A,Comparison_CDP2,'Imports and Exports'!$B:$B,$B$179,'Imports and Exports'!$C:$C,$H182)</f>
        <v>7092.5455813129738</v>
      </c>
    </row>
    <row r="183" spans="1:36" ht="15" customHeight="1">
      <c r="H183" s="25" t="s">
        <v>166</v>
      </c>
      <c r="I183" s="5">
        <f>SUMIFS('Imports and Exports'!D:D,'Imports and Exports'!$A:$A,Comparison_CDP1,'Imports and Exports'!$B:$B,$B$179,'Imports and Exports'!$C:$C,$H183)-SUMIFS('Imports and Exports'!D:D,'Imports and Exports'!$A:$A,Comparison_CDP2,'Imports and Exports'!$B:$B,$B$179,'Imports and Exports'!$C:$C,$H183)</f>
        <v>-2.0014240282650917</v>
      </c>
      <c r="J183" s="5">
        <f>SUMIFS('Imports and Exports'!E:E,'Imports and Exports'!$A:$A,Comparison_CDP1,'Imports and Exports'!$B:$B,$B$179,'Imports and Exports'!$C:$C,$H183)-SUMIFS('Imports and Exports'!E:E,'Imports and Exports'!$A:$A,Comparison_CDP2,'Imports and Exports'!$B:$B,$B$179,'Imports and Exports'!$C:$C,$H183)</f>
        <v>-11.729698136729553</v>
      </c>
      <c r="K183" s="5">
        <f>SUMIFS('Imports and Exports'!F:F,'Imports and Exports'!$A:$A,Comparison_CDP1,'Imports and Exports'!$B:$B,$B$179,'Imports and Exports'!$C:$C,$H183)-SUMIFS('Imports and Exports'!F:F,'Imports and Exports'!$A:$A,Comparison_CDP2,'Imports and Exports'!$B:$B,$B$179,'Imports and Exports'!$C:$C,$H183)</f>
        <v>102.91208062221267</v>
      </c>
      <c r="L183" s="5">
        <f>SUMIFS('Imports and Exports'!G:G,'Imports and Exports'!$A:$A,Comparison_CDP1,'Imports and Exports'!$B:$B,$B$179,'Imports and Exports'!$C:$C,$H183)-SUMIFS('Imports and Exports'!G:G,'Imports and Exports'!$A:$A,Comparison_CDP2,'Imports and Exports'!$B:$B,$B$179,'Imports and Exports'!$C:$C,$H183)</f>
        <v>3.6957242194262108</v>
      </c>
      <c r="M183" s="5">
        <f>SUMIFS('Imports and Exports'!H:H,'Imports and Exports'!$A:$A,Comparison_CDP1,'Imports and Exports'!$B:$B,$B$179,'Imports and Exports'!$C:$C,$H183)-SUMIFS('Imports and Exports'!H:H,'Imports and Exports'!$A:$A,Comparison_CDP2,'Imports and Exports'!$B:$B,$B$179,'Imports and Exports'!$C:$C,$H183)</f>
        <v>-447.81735359346112</v>
      </c>
      <c r="N183" s="5">
        <f>SUMIFS('Imports and Exports'!I:I,'Imports and Exports'!$A:$A,Comparison_CDP1,'Imports and Exports'!$B:$B,$B$179,'Imports and Exports'!$C:$C,$H183)-SUMIFS('Imports and Exports'!I:I,'Imports and Exports'!$A:$A,Comparison_CDP2,'Imports and Exports'!$B:$B,$B$179,'Imports and Exports'!$C:$C,$H183)</f>
        <v>-171.04724720492595</v>
      </c>
      <c r="O183" s="5">
        <f>SUMIFS('Imports and Exports'!J:J,'Imports and Exports'!$A:$A,Comparison_CDP1,'Imports and Exports'!$B:$B,$B$179,'Imports and Exports'!$C:$C,$H183)-SUMIFS('Imports and Exports'!J:J,'Imports and Exports'!$A:$A,Comparison_CDP2,'Imports and Exports'!$B:$B,$B$179,'Imports and Exports'!$C:$C,$H183)</f>
        <v>346.58171018914118</v>
      </c>
      <c r="P183" s="5">
        <f>SUMIFS('Imports and Exports'!K:K,'Imports and Exports'!$A:$A,Comparison_CDP1,'Imports and Exports'!$B:$B,$B$179,'Imports and Exports'!$C:$C,$H183)-SUMIFS('Imports and Exports'!K:K,'Imports and Exports'!$A:$A,Comparison_CDP2,'Imports and Exports'!$B:$B,$B$179,'Imports and Exports'!$C:$C,$H183)</f>
        <v>490.27262484606035</v>
      </c>
      <c r="Q183" s="5">
        <f>SUMIFS('Imports and Exports'!L:L,'Imports and Exports'!$A:$A,Comparison_CDP1,'Imports and Exports'!$B:$B,$B$179,'Imports and Exports'!$C:$C,$H183)-SUMIFS('Imports and Exports'!L:L,'Imports and Exports'!$A:$A,Comparison_CDP2,'Imports and Exports'!$B:$B,$B$179,'Imports and Exports'!$C:$C,$H183)</f>
        <v>46.282935402638032</v>
      </c>
      <c r="R183" s="5">
        <f>SUMIFS('Imports and Exports'!M:M,'Imports and Exports'!$A:$A,Comparison_CDP1,'Imports and Exports'!$B:$B,$B$179,'Imports and Exports'!$C:$C,$H183)-SUMIFS('Imports and Exports'!M:M,'Imports and Exports'!$A:$A,Comparison_CDP2,'Imports and Exports'!$B:$B,$B$179,'Imports and Exports'!$C:$C,$H183)</f>
        <v>495.67393042983713</v>
      </c>
      <c r="S183" s="5">
        <f>SUMIFS('Imports and Exports'!N:N,'Imports and Exports'!$A:$A,Comparison_CDP1,'Imports and Exports'!$B:$B,$B$179,'Imports and Exports'!$C:$C,$H183)-SUMIFS('Imports and Exports'!N:N,'Imports and Exports'!$A:$A,Comparison_CDP2,'Imports and Exports'!$B:$B,$B$179,'Imports and Exports'!$C:$C,$H183)</f>
        <v>-236.42256024502785</v>
      </c>
      <c r="T183" s="5">
        <f>SUMIFS('Imports and Exports'!O:O,'Imports and Exports'!$A:$A,Comparison_CDP1,'Imports and Exports'!$B:$B,$B$179,'Imports and Exports'!$C:$C,$H183)-SUMIFS('Imports and Exports'!O:O,'Imports and Exports'!$A:$A,Comparison_CDP2,'Imports and Exports'!$B:$B,$B$179,'Imports and Exports'!$C:$C,$H183)</f>
        <v>-804.41062076467097</v>
      </c>
      <c r="U183" s="5">
        <f>SUMIFS('Imports and Exports'!P:P,'Imports and Exports'!$A:$A,Comparison_CDP1,'Imports and Exports'!$B:$B,$B$179,'Imports and Exports'!$C:$C,$H183)-SUMIFS('Imports and Exports'!P:P,'Imports and Exports'!$A:$A,Comparison_CDP2,'Imports and Exports'!$B:$B,$B$179,'Imports and Exports'!$C:$C,$H183)</f>
        <v>32.496691816458224</v>
      </c>
      <c r="V183" s="5">
        <f>SUMIFS('Imports and Exports'!Q:Q,'Imports and Exports'!$A:$A,Comparison_CDP1,'Imports and Exports'!$B:$B,$B$179,'Imports and Exports'!$C:$C,$H183)-SUMIFS('Imports and Exports'!Q:Q,'Imports and Exports'!$A:$A,Comparison_CDP2,'Imports and Exports'!$B:$B,$B$179,'Imports and Exports'!$C:$C,$H183)</f>
        <v>-1540.9414162410458</v>
      </c>
      <c r="W183" s="5">
        <f>SUMIFS('Imports and Exports'!R:R,'Imports and Exports'!$A:$A,Comparison_CDP1,'Imports and Exports'!$B:$B,$B$179,'Imports and Exports'!$C:$C,$H183)-SUMIFS('Imports and Exports'!R:R,'Imports and Exports'!$A:$A,Comparison_CDP2,'Imports and Exports'!$B:$B,$B$179,'Imports and Exports'!$C:$C,$H183)</f>
        <v>-920.39015826075229</v>
      </c>
      <c r="X183" s="5">
        <f>SUMIFS('Imports and Exports'!S:S,'Imports and Exports'!$A:$A,Comparison_CDP1,'Imports and Exports'!$B:$B,$B$179,'Imports and Exports'!$C:$C,$H183)-SUMIFS('Imports and Exports'!S:S,'Imports and Exports'!$A:$A,Comparison_CDP2,'Imports and Exports'!$B:$B,$B$179,'Imports and Exports'!$C:$C,$H183)</f>
        <v>-5711.6252910088988</v>
      </c>
      <c r="Y183" s="5">
        <f>SUMIFS('Imports and Exports'!T:T,'Imports and Exports'!$A:$A,Comparison_CDP1,'Imports and Exports'!$B:$B,$B$179,'Imports and Exports'!$C:$C,$H183)-SUMIFS('Imports and Exports'!T:T,'Imports and Exports'!$A:$A,Comparison_CDP2,'Imports and Exports'!$B:$B,$B$179,'Imports and Exports'!$C:$C,$H183)</f>
        <v>-6897.905297363759</v>
      </c>
      <c r="Z183" s="5">
        <f>SUMIFS('Imports and Exports'!U:U,'Imports and Exports'!$A:$A,Comparison_CDP1,'Imports and Exports'!$B:$B,$B$179,'Imports and Exports'!$C:$C,$H183)-SUMIFS('Imports and Exports'!U:U,'Imports and Exports'!$A:$A,Comparison_CDP2,'Imports and Exports'!$B:$B,$B$179,'Imports and Exports'!$C:$C,$H183)</f>
        <v>-4665.9715322976208</v>
      </c>
      <c r="AA183" s="5">
        <f>SUMIFS('Imports and Exports'!V:V,'Imports and Exports'!$A:$A,Comparison_CDP1,'Imports and Exports'!$B:$B,$B$179,'Imports and Exports'!$C:$C,$H183)-SUMIFS('Imports and Exports'!V:V,'Imports and Exports'!$A:$A,Comparison_CDP2,'Imports and Exports'!$B:$B,$B$179,'Imports and Exports'!$C:$C,$H183)</f>
        <v>-5220.518577695937</v>
      </c>
      <c r="AB183" s="5">
        <f>SUMIFS('Imports and Exports'!W:W,'Imports and Exports'!$A:$A,Comparison_CDP1,'Imports and Exports'!$B:$B,$B$179,'Imports and Exports'!$C:$C,$H183)-SUMIFS('Imports and Exports'!W:W,'Imports and Exports'!$A:$A,Comparison_CDP2,'Imports and Exports'!$B:$B,$B$179,'Imports and Exports'!$C:$C,$H183)</f>
        <v>-5578.5251476679341</v>
      </c>
      <c r="AC183" s="5">
        <f>SUMIFS('Imports and Exports'!X:X,'Imports and Exports'!$A:$A,Comparison_CDP1,'Imports and Exports'!$B:$B,$B$179,'Imports and Exports'!$C:$C,$H183)-SUMIFS('Imports and Exports'!X:X,'Imports and Exports'!$A:$A,Comparison_CDP2,'Imports and Exports'!$B:$B,$B$179,'Imports and Exports'!$C:$C,$H183)</f>
        <v>-7010.4011614658557</v>
      </c>
      <c r="AD183" s="5">
        <f>SUMIFS('Imports and Exports'!Y:Y,'Imports and Exports'!$A:$A,Comparison_CDP1,'Imports and Exports'!$B:$B,$B$179,'Imports and Exports'!$C:$C,$H183)-SUMIFS('Imports and Exports'!Y:Y,'Imports and Exports'!$A:$A,Comparison_CDP2,'Imports and Exports'!$B:$B,$B$179,'Imports and Exports'!$C:$C,$H183)</f>
        <v>-6614.480168983142</v>
      </c>
      <c r="AE183" s="5">
        <f>SUMIFS('Imports and Exports'!Z:Z,'Imports and Exports'!$A:$A,Comparison_CDP1,'Imports and Exports'!$B:$B,$B$179,'Imports and Exports'!$C:$C,$H183)-SUMIFS('Imports and Exports'!Z:Z,'Imports and Exports'!$A:$A,Comparison_CDP2,'Imports and Exports'!$B:$B,$B$179,'Imports and Exports'!$C:$C,$H183)</f>
        <v>-9066.7046969221701</v>
      </c>
      <c r="AF183" s="5">
        <f>SUMIFS('Imports and Exports'!AA:AA,'Imports and Exports'!$A:$A,Comparison_CDP1,'Imports and Exports'!$B:$B,$B$179,'Imports and Exports'!$C:$C,$H183)-SUMIFS('Imports and Exports'!AA:AA,'Imports and Exports'!$A:$A,Comparison_CDP2,'Imports and Exports'!$B:$B,$B$179,'Imports and Exports'!$C:$C,$H183)</f>
        <v>-9063.2701927942999</v>
      </c>
      <c r="AG183" s="5">
        <f>SUMIFS('Imports and Exports'!AB:AB,'Imports and Exports'!$A:$A,Comparison_CDP1,'Imports and Exports'!$B:$B,$B$179,'Imports and Exports'!$C:$C,$H183)-SUMIFS('Imports and Exports'!AB:AB,'Imports and Exports'!$A:$A,Comparison_CDP2,'Imports and Exports'!$B:$B,$B$179,'Imports and Exports'!$C:$C,$H183)</f>
        <v>-8928.5036663282553</v>
      </c>
      <c r="AH183" s="5">
        <f>SUMIFS('Imports and Exports'!AC:AC,'Imports and Exports'!$A:$A,Comparison_CDP1,'Imports and Exports'!$B:$B,$B$179,'Imports and Exports'!$C:$C,$H183)-SUMIFS('Imports and Exports'!AC:AC,'Imports and Exports'!$A:$A,Comparison_CDP2,'Imports and Exports'!$B:$B,$B$179,'Imports and Exports'!$C:$C,$H183)</f>
        <v>-9215.1662804191728</v>
      </c>
      <c r="AI183" s="5">
        <f>SUMIFS('Imports and Exports'!AD:AD,'Imports and Exports'!$A:$A,Comparison_CDP1,'Imports and Exports'!$B:$B,$B$179,'Imports and Exports'!$C:$C,$H183)-SUMIFS('Imports and Exports'!AD:AD,'Imports and Exports'!$A:$A,Comparison_CDP2,'Imports and Exports'!$B:$B,$B$179,'Imports and Exports'!$C:$C,$H183)</f>
        <v>-10339.877210435077</v>
      </c>
      <c r="AJ183" s="5">
        <f>SUMIFS('Imports and Exports'!AE:AE,'Imports and Exports'!$A:$A,Comparison_CDP1,'Imports and Exports'!$B:$B,$B$179,'Imports and Exports'!$C:$C,$H183)-SUMIFS('Imports and Exports'!AE:AE,'Imports and Exports'!$A:$A,Comparison_CDP2,'Imports and Exports'!$B:$B,$B$179,'Imports and Exports'!$C:$C,$H183)</f>
        <v>-10164.668185101649</v>
      </c>
    </row>
    <row r="184" spans="1:36" ht="15" customHeight="1">
      <c r="H184" s="25" t="s">
        <v>189</v>
      </c>
      <c r="I184" s="5">
        <f t="shared" ref="I184:AJ184" si="3">I182+I183</f>
        <v>24.144868600244308</v>
      </c>
      <c r="J184" s="5">
        <f t="shared" si="3"/>
        <v>114.84144676483936</v>
      </c>
      <c r="K184" s="5">
        <f t="shared" si="3"/>
        <v>172.82526037674324</v>
      </c>
      <c r="L184" s="5">
        <f t="shared" si="3"/>
        <v>120.78472778815603</v>
      </c>
      <c r="M184" s="5">
        <f t="shared" si="3"/>
        <v>81.061140670149143</v>
      </c>
      <c r="N184" s="5">
        <f t="shared" si="3"/>
        <v>378.23919640721397</v>
      </c>
      <c r="O184" s="5">
        <f t="shared" si="3"/>
        <v>1253.9296114865215</v>
      </c>
      <c r="P184" s="5">
        <f t="shared" si="3"/>
        <v>2550.58062466918</v>
      </c>
      <c r="Q184" s="5">
        <f t="shared" si="3"/>
        <v>1732.3289391401095</v>
      </c>
      <c r="R184" s="5">
        <f t="shared" si="3"/>
        <v>1117.3108406324409</v>
      </c>
      <c r="S184" s="5">
        <f t="shared" si="3"/>
        <v>854.89579366056387</v>
      </c>
      <c r="T184" s="5">
        <f t="shared" si="3"/>
        <v>691.25604394136644</v>
      </c>
      <c r="U184" s="5">
        <f t="shared" si="3"/>
        <v>2531.4876439905192</v>
      </c>
      <c r="V184" s="5">
        <f t="shared" si="3"/>
        <v>1431.6177425016294</v>
      </c>
      <c r="W184" s="5">
        <f t="shared" si="3"/>
        <v>2014.1166965722114</v>
      </c>
      <c r="X184" s="5">
        <f t="shared" si="3"/>
        <v>-2139.5630122913335</v>
      </c>
      <c r="Y184" s="5">
        <f t="shared" si="3"/>
        <v>-3733.9958054411654</v>
      </c>
      <c r="Z184" s="5">
        <f t="shared" si="3"/>
        <v>1264.60958350088</v>
      </c>
      <c r="AA184" s="5">
        <f t="shared" si="3"/>
        <v>134.84804072514089</v>
      </c>
      <c r="AB184" s="5">
        <f t="shared" si="3"/>
        <v>911.63127693349725</v>
      </c>
      <c r="AC184" s="5">
        <f t="shared" si="3"/>
        <v>-1158.6371903286363</v>
      </c>
      <c r="AD184" s="5">
        <f t="shared" si="3"/>
        <v>76.290773116180389</v>
      </c>
      <c r="AE184" s="5">
        <f t="shared" si="3"/>
        <v>-3897.9481304292804</v>
      </c>
      <c r="AF184" s="5">
        <f t="shared" si="3"/>
        <v>-3107.8182079447079</v>
      </c>
      <c r="AG184" s="5">
        <f t="shared" si="3"/>
        <v>-618.51942785745632</v>
      </c>
      <c r="AH184" s="5">
        <f t="shared" si="3"/>
        <v>-1391.6400975517126</v>
      </c>
      <c r="AI184" s="5">
        <f t="shared" si="3"/>
        <v>-3949.3603917819055</v>
      </c>
      <c r="AJ184" s="5">
        <f t="shared" si="3"/>
        <v>-3072.1226037886754</v>
      </c>
    </row>
    <row r="195" spans="1:30" s="51" customFormat="1" ht="24" customHeight="1" thickBot="1">
      <c r="A195" s="49" t="s">
        <v>170</v>
      </c>
      <c r="B195" s="47"/>
      <c r="C195" s="47"/>
      <c r="D195" s="47"/>
      <c r="E195" s="47"/>
      <c r="F195" s="47"/>
      <c r="G195" s="47"/>
      <c r="H195" s="47"/>
      <c r="I195" s="50"/>
      <c r="J195" s="47"/>
      <c r="K195" s="47"/>
      <c r="L195" s="47"/>
      <c r="M195" s="47"/>
      <c r="N195" s="47"/>
      <c r="O195" s="47"/>
      <c r="P195" s="47"/>
      <c r="Q195" s="47"/>
      <c r="R195" s="50"/>
      <c r="S195" s="47"/>
      <c r="T195" s="47"/>
      <c r="U195" s="47"/>
      <c r="V195" s="47"/>
      <c r="W195" s="47"/>
      <c r="X195" s="47"/>
      <c r="Y195" s="47"/>
      <c r="Z195" s="47"/>
      <c r="AA195" s="47"/>
      <c r="AB195" s="50"/>
      <c r="AC195" s="47"/>
      <c r="AD195" s="47"/>
    </row>
    <row r="196" spans="1:30" ht="15" customHeight="1" thickTop="1"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</row>
    <row r="197" spans="1:30" ht="15" customHeight="1">
      <c r="H197" s="8" t="s">
        <v>171</v>
      </c>
      <c r="I197" s="8" t="str">
        <f>Comparison_CDP1</f>
        <v>CDP5</v>
      </c>
      <c r="J197" s="8" t="str">
        <f>Comparison_CDP2</f>
        <v>Counterfactual</v>
      </c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</row>
    <row r="198" spans="1:30" ht="15" customHeight="1">
      <c r="H198" s="9" t="s">
        <v>50</v>
      </c>
      <c r="I198" s="5" t="str">
        <f>INDEX('Flow path augmentations'!$B$4:$O$18,MATCH($H198,'Flow path augmentations'!$A$4:$A$18,0),MATCH(I$197,'Flow path augmentations'!$B$3:$O$3,0))</f>
        <v>2035-36</v>
      </c>
      <c r="J198" s="5" t="str">
        <f>INDEX('Flow path augmentations'!$B$4:$O$18,MATCH($H198,'Flow path augmentations'!$A$4:$A$18,0),MATCH(J$197,'Flow path augmentations'!$B$3:$O$3,0))</f>
        <v>-</v>
      </c>
    </row>
    <row r="199" spans="1:30" ht="15" customHeight="1">
      <c r="H199" s="9" t="s">
        <v>173</v>
      </c>
      <c r="I199" s="5" t="str">
        <f>INDEX('Flow path augmentations'!$B$4:$O$18,MATCH($H199,'Flow path augmentations'!$A$4:$A$18,0),MATCH(I$197,'Flow path augmentations'!$B$3:$O$3,0))</f>
        <v>2030-31</v>
      </c>
      <c r="J199" s="5" t="str">
        <f>INDEX('Flow path augmentations'!$B$4:$O$18,MATCH($H199,'Flow path augmentations'!$A$4:$A$18,0),MATCH(J$197,'Flow path augmentations'!$B$3:$O$3,0))</f>
        <v>-</v>
      </c>
    </row>
    <row r="200" spans="1:30" ht="15" customHeight="1">
      <c r="H200" s="9" t="s">
        <v>174</v>
      </c>
      <c r="I200" s="5" t="str">
        <f>INDEX('Flow path augmentations'!$B$4:$O$18,MATCH($H200,'Flow path augmentations'!$A$4:$A$18,0),MATCH(I$197,'Flow path augmentations'!$B$3:$O$3,0))</f>
        <v>2038-39</v>
      </c>
      <c r="J200" s="5" t="str">
        <f>INDEX('Flow path augmentations'!$B$4:$O$18,MATCH($H200,'Flow path augmentations'!$A$4:$A$18,0),MATCH(J$197,'Flow path augmentations'!$B$3:$O$3,0))</f>
        <v>-</v>
      </c>
    </row>
    <row r="201" spans="1:30" ht="15" customHeight="1">
      <c r="H201" s="9" t="s">
        <v>175</v>
      </c>
      <c r="I201" s="5" t="str">
        <f>INDEX('Flow path augmentations'!$B$4:$O$18,MATCH($H201,'Flow path augmentations'!$A$4:$A$18,0),MATCH(I$197,'Flow path augmentations'!$B$3:$O$3,0))</f>
        <v>2036-37</v>
      </c>
      <c r="J201" s="5" t="str">
        <f>INDEX('Flow path augmentations'!$B$4:$O$18,MATCH($H201,'Flow path augmentations'!$A$4:$A$18,0),MATCH(J$197,'Flow path augmentations'!$B$3:$O$3,0))</f>
        <v>-</v>
      </c>
    </row>
    <row r="202" spans="1:30" ht="15" customHeight="1">
      <c r="H202" s="9" t="s">
        <v>176</v>
      </c>
      <c r="I202" s="5" t="str">
        <f>INDEX('Flow path augmentations'!$B$4:$O$18,MATCH($H202,'Flow path augmentations'!$A$4:$A$18,0),MATCH(I$197,'Flow path augmentations'!$B$3:$O$3,0))</f>
        <v>-</v>
      </c>
      <c r="J202" s="5" t="str">
        <f>INDEX('Flow path augmentations'!$B$4:$O$18,MATCH($H202,'Flow path augmentations'!$A$4:$A$18,0),MATCH(J$197,'Flow path augmentations'!$B$3:$O$3,0))</f>
        <v>-</v>
      </c>
    </row>
    <row r="203" spans="1:30" ht="15" customHeight="1">
      <c r="H203" s="9" t="s">
        <v>45</v>
      </c>
      <c r="I203" s="5" t="str">
        <f>INDEX('Flow path augmentations'!$B$4:$O$18,MATCH($H203,'Flow path augmentations'!$A$4:$A$18,0),MATCH(I$197,'Flow path augmentations'!$B$3:$O$3,0))</f>
        <v>2027-28</v>
      </c>
      <c r="J203" s="5" t="str">
        <f>INDEX('Flow path augmentations'!$B$4:$O$18,MATCH($H203,'Flow path augmentations'!$A$4:$A$18,0),MATCH(J$197,'Flow path augmentations'!$B$3:$O$3,0))</f>
        <v>-</v>
      </c>
    </row>
    <row r="204" spans="1:30" ht="15" customHeight="1">
      <c r="H204" s="9" t="s">
        <v>177</v>
      </c>
      <c r="I204" s="5" t="str">
        <f>INDEX('Flow path augmentations'!$B$4:$O$18,MATCH($H204,'Flow path augmentations'!$A$4:$A$18,0),MATCH(I$197,'Flow path augmentations'!$B$3:$O$3,0))</f>
        <v>2038-39</v>
      </c>
      <c r="J204" s="5" t="str">
        <f>INDEX('Flow path augmentations'!$B$4:$O$18,MATCH($H204,'Flow path augmentations'!$A$4:$A$18,0),MATCH(J$197,'Flow path augmentations'!$B$3:$O$3,0))</f>
        <v>-</v>
      </c>
    </row>
    <row r="205" spans="1:30" ht="15" customHeight="1">
      <c r="H205" s="9" t="s">
        <v>178</v>
      </c>
      <c r="I205" s="5" t="str">
        <f>INDEX('Flow path augmentations'!$B$4:$O$18,MATCH($H205,'Flow path augmentations'!$A$4:$A$18,0),MATCH(I$197,'Flow path augmentations'!$B$3:$O$3,0))</f>
        <v>-</v>
      </c>
      <c r="J205" s="5" t="str">
        <f>INDEX('Flow path augmentations'!$B$4:$O$18,MATCH($H205,'Flow path augmentations'!$A$4:$A$18,0),MATCH(J$197,'Flow path augmentations'!$B$3:$O$3,0))</f>
        <v>-</v>
      </c>
    </row>
    <row r="206" spans="1:30" ht="15" customHeight="1">
      <c r="H206" s="9" t="s">
        <v>46</v>
      </c>
      <c r="I206" s="5" t="str">
        <f>INDEX('Flow path augmentations'!$B$4:$O$18,MATCH($H206,'Flow path augmentations'!$A$4:$A$18,0),MATCH(I$197,'Flow path augmentations'!$B$3:$O$3,0))</f>
        <v>2027-28</v>
      </c>
      <c r="J206" s="5" t="str">
        <f>INDEX('Flow path augmentations'!$B$4:$O$18,MATCH($H206,'Flow path augmentations'!$A$4:$A$18,0),MATCH(J$197,'Flow path augmentations'!$B$3:$O$3,0))</f>
        <v>-</v>
      </c>
    </row>
    <row r="207" spans="1:30" ht="15" customHeight="1">
      <c r="H207" s="9" t="s">
        <v>49</v>
      </c>
      <c r="I207" s="5" t="str">
        <f>INDEX('Flow path augmentations'!$B$4:$O$18,MATCH($H207,'Flow path augmentations'!$A$4:$A$18,0),MATCH(I$197,'Flow path augmentations'!$B$3:$O$3,0))</f>
        <v>2033-34</v>
      </c>
      <c r="J207" s="5" t="str">
        <f>INDEX('Flow path augmentations'!$B$4:$O$18,MATCH($H207,'Flow path augmentations'!$A$4:$A$18,0),MATCH(J$197,'Flow path augmentations'!$B$3:$O$3,0))</f>
        <v>-</v>
      </c>
    </row>
    <row r="208" spans="1:30" ht="15" customHeight="1">
      <c r="H208" s="9" t="s">
        <v>179</v>
      </c>
      <c r="I208" s="5" t="str">
        <f>INDEX('Flow path augmentations'!$B$4:$O$18,MATCH($H208,'Flow path augmentations'!$A$4:$A$18,0),MATCH(I$197,'Flow path augmentations'!$B$3:$O$3,0))</f>
        <v>2038-39</v>
      </c>
      <c r="J208" s="5" t="str">
        <f>INDEX('Flow path augmentations'!$B$4:$O$18,MATCH($H208,'Flow path augmentations'!$A$4:$A$18,0),MATCH(J$197,'Flow path augmentations'!$B$3:$O$3,0))</f>
        <v>-</v>
      </c>
    </row>
    <row r="209" spans="8:10" ht="15" customHeight="1">
      <c r="H209" s="9" t="s">
        <v>180</v>
      </c>
      <c r="I209" s="5" t="str">
        <f>INDEX('Flow path augmentations'!$B$4:$O$18,MATCH($H209,'Flow path augmentations'!$A$4:$A$18,0),MATCH(I$197,'Flow path augmentations'!$B$3:$O$3,0))</f>
        <v>-</v>
      </c>
      <c r="J209" s="5" t="str">
        <f>INDEX('Flow path augmentations'!$B$4:$O$18,MATCH($H209,'Flow path augmentations'!$A$4:$A$18,0),MATCH(J$197,'Flow path augmentations'!$B$3:$O$3,0))</f>
        <v>-</v>
      </c>
    </row>
    <row r="210" spans="8:10" ht="15" customHeight="1">
      <c r="H210" s="9" t="s">
        <v>181</v>
      </c>
      <c r="I210" s="5" t="str">
        <f>INDEX('Flow path augmentations'!$B$4:$O$18,MATCH($H210,'Flow path augmentations'!$A$4:$A$18,0),MATCH(I$197,'Flow path augmentations'!$B$3:$O$3,0))</f>
        <v>2029-30</v>
      </c>
      <c r="J210" s="5" t="str">
        <f>INDEX('Flow path augmentations'!$B$4:$O$18,MATCH($H210,'Flow path augmentations'!$A$4:$A$18,0),MATCH(J$197,'Flow path augmentations'!$B$3:$O$3,0))</f>
        <v>-</v>
      </c>
    </row>
    <row r="211" spans="8:10" ht="15" customHeight="1">
      <c r="H211" s="9" t="s">
        <v>182</v>
      </c>
      <c r="I211" s="5" t="str">
        <f>INDEX('Flow path augmentations'!$B$4:$O$18,MATCH($H211,'Flow path augmentations'!$A$4:$A$18,0),MATCH(I$197,'Flow path augmentations'!$B$3:$O$3,0))</f>
        <v>2031-32</v>
      </c>
      <c r="J211" s="5" t="str">
        <f>INDEX('Flow path augmentations'!$B$4:$O$18,MATCH($H211,'Flow path augmentations'!$A$4:$A$18,0),MATCH(J$197,'Flow path augmentations'!$B$3:$O$3,0))</f>
        <v>-</v>
      </c>
    </row>
    <row r="212" spans="8:10" ht="15" customHeight="1">
      <c r="H212" s="9" t="s">
        <v>183</v>
      </c>
      <c r="I212" s="5" t="str">
        <f>INDEX('Flow path augmentations'!$B$4:$O$18,MATCH($H212,'Flow path augmentations'!$A$4:$A$18,0),MATCH(I$197,'Flow path augmentations'!$B$3:$O$3,0))</f>
        <v>-</v>
      </c>
      <c r="J212" s="5" t="str">
        <f>INDEX('Flow path augmentations'!$B$4:$O$18,MATCH($H212,'Flow path augmentations'!$A$4:$A$18,0),MATCH(J$197,'Flow path augmentations'!$B$3:$O$3,0))</f>
        <v>-</v>
      </c>
    </row>
  </sheetData>
  <dataValidations count="3">
    <dataValidation type="list" showInputMessage="1" showErrorMessage="1" sqref="B30 B53 B80 B108 B125 B141" xr:uid="{00000000-0002-0000-0400-000000000000}">
      <formula1>"NEM,NSW,QLD,VIC,SA,TAS"</formula1>
    </dataValidation>
    <dataValidation type="list" showInputMessage="1" showErrorMessage="1" sqref="B8:B9" xr:uid="{00000000-0002-0000-0400-000001000000}">
      <formula1>AvailableCDPs</formula1>
    </dataValidation>
    <dataValidation type="list" showInputMessage="1" showErrorMessage="1" sqref="B179" xr:uid="{00000000-0002-0000-0400-000002000000}">
      <formula1>"NSW,QLD,VIC,SA,TAS"</formula1>
    </dataValidation>
  </dataValidations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0">
    <tabColor theme="7"/>
  </sheetPr>
  <dimension ref="A1:A18"/>
  <sheetViews>
    <sheetView zoomScaleNormal="100" workbookViewId="0"/>
  </sheetViews>
  <sheetFormatPr baseColWidth="10" defaultColWidth="8.83203125" defaultRowHeight="14"/>
  <cols>
    <col min="1" max="1" width="33.5" bestFit="1" customWidth="1"/>
  </cols>
  <sheetData>
    <row r="1" spans="1:1" ht="17.25" customHeight="1" thickBot="1">
      <c r="A1" s="1" t="s">
        <v>190</v>
      </c>
    </row>
    <row r="2" spans="1:1" ht="15" customHeight="1" thickTop="1">
      <c r="A2" s="12"/>
    </row>
    <row r="3" spans="1:1">
      <c r="A3" s="57" t="s">
        <v>191</v>
      </c>
    </row>
    <row r="4" spans="1:1">
      <c r="A4" s="56" t="s">
        <v>60</v>
      </c>
    </row>
    <row r="5" spans="1:1">
      <c r="A5" s="56" t="s">
        <v>70</v>
      </c>
    </row>
    <row r="6" spans="1:1">
      <c r="A6" s="56" t="s">
        <v>73</v>
      </c>
    </row>
    <row r="7" spans="1:1">
      <c r="A7" s="56" t="s">
        <v>75</v>
      </c>
    </row>
    <row r="8" spans="1:1">
      <c r="A8" s="56" t="s">
        <v>80</v>
      </c>
    </row>
    <row r="9" spans="1:1">
      <c r="A9" s="56"/>
    </row>
    <row r="10" spans="1:1">
      <c r="A10" s="56"/>
    </row>
    <row r="11" spans="1:1">
      <c r="A11" s="56"/>
    </row>
    <row r="12" spans="1:1">
      <c r="A12" s="56"/>
    </row>
    <row r="13" spans="1:1">
      <c r="A13" s="56"/>
    </row>
    <row r="14" spans="1:1">
      <c r="A14" s="56"/>
    </row>
    <row r="15" spans="1:1">
      <c r="A15" s="56"/>
    </row>
    <row r="16" spans="1:1">
      <c r="A16" s="56"/>
    </row>
    <row r="17" spans="1:1">
      <c r="A17" s="56"/>
    </row>
    <row r="18" spans="1:1">
      <c r="A18" s="56"/>
    </row>
  </sheetData>
  <pageMargins left="0.7" right="0.7" top="0.75" bottom="0.75" header="0.3" footer="0.3"/>
  <pageSetup paperSize="9" orientation="portrait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3">
    <tabColor theme="7"/>
  </sheetPr>
  <dimension ref="A1:AF392"/>
  <sheetViews>
    <sheetView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" style="6" customWidth="1"/>
    <col min="3" max="3" width="25" style="6" customWidth="1"/>
    <col min="4" max="4" width="22.33203125" style="6" customWidth="1"/>
    <col min="5" max="32" width="9.5" style="6" customWidth="1"/>
    <col min="33" max="33" width="9" style="6" customWidth="1"/>
    <col min="34" max="16384" width="9" style="6"/>
  </cols>
  <sheetData>
    <row r="1" spans="1:32" s="15" customFormat="1" ht="23.25" customHeight="1" thickBot="1">
      <c r="A1" s="1" t="s">
        <v>192</v>
      </c>
      <c r="B1" s="1"/>
      <c r="C1" s="49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</row>
    <row r="2" spans="1:32" s="7" customFormat="1" ht="15" customHeight="1" thickTop="1">
      <c r="A2" s="12" t="s">
        <v>193</v>
      </c>
      <c r="C2" s="12"/>
      <c r="D2" s="12"/>
    </row>
    <row r="3" spans="1:32">
      <c r="A3" s="57" t="s">
        <v>191</v>
      </c>
      <c r="B3" s="57" t="s">
        <v>194</v>
      </c>
      <c r="C3" s="57" t="s">
        <v>195</v>
      </c>
      <c r="D3" s="57" t="s">
        <v>196</v>
      </c>
      <c r="E3" s="57">
        <v>2024</v>
      </c>
      <c r="F3" s="57">
        <v>2025</v>
      </c>
      <c r="G3" s="57">
        <v>2026</v>
      </c>
      <c r="H3" s="57">
        <v>2027</v>
      </c>
      <c r="I3" s="57">
        <v>2028</v>
      </c>
      <c r="J3" s="57">
        <v>2029</v>
      </c>
      <c r="K3" s="57">
        <v>2030</v>
      </c>
      <c r="L3" s="57">
        <v>2031</v>
      </c>
      <c r="M3" s="57">
        <v>2032</v>
      </c>
      <c r="N3" s="57">
        <v>2033</v>
      </c>
      <c r="O3" s="57">
        <v>2034</v>
      </c>
      <c r="P3" s="57">
        <v>2035</v>
      </c>
      <c r="Q3" s="57">
        <v>2036</v>
      </c>
      <c r="R3" s="57">
        <v>2037</v>
      </c>
      <c r="S3" s="57">
        <v>2038</v>
      </c>
      <c r="T3" s="57">
        <v>2039</v>
      </c>
      <c r="U3" s="57">
        <v>2040</v>
      </c>
      <c r="V3" s="57">
        <v>2041</v>
      </c>
      <c r="W3" s="57">
        <v>2042</v>
      </c>
      <c r="X3" s="57">
        <v>2043</v>
      </c>
      <c r="Y3" s="57">
        <v>2044</v>
      </c>
      <c r="Z3" s="57">
        <v>2045</v>
      </c>
      <c r="AA3" s="57">
        <v>2046</v>
      </c>
      <c r="AB3" s="57">
        <v>2047</v>
      </c>
      <c r="AC3" s="57">
        <v>2048</v>
      </c>
      <c r="AD3" s="57">
        <v>2049</v>
      </c>
      <c r="AE3" s="57">
        <v>2050</v>
      </c>
      <c r="AF3" s="57">
        <v>2051</v>
      </c>
    </row>
    <row r="4" spans="1:32">
      <c r="A4" s="56" t="s">
        <v>60</v>
      </c>
      <c r="B4" s="56" t="s">
        <v>163</v>
      </c>
      <c r="C4" s="56" t="s">
        <v>130</v>
      </c>
      <c r="D4" s="5">
        <v>8330</v>
      </c>
      <c r="E4" s="5">
        <v>8330</v>
      </c>
      <c r="F4" s="5">
        <v>8330</v>
      </c>
      <c r="G4" s="5">
        <v>5450</v>
      </c>
      <c r="H4" s="5">
        <v>5450</v>
      </c>
      <c r="I4" s="5">
        <v>4130</v>
      </c>
      <c r="J4" s="5">
        <v>4130</v>
      </c>
      <c r="K4" s="5">
        <v>4130</v>
      </c>
      <c r="L4" s="5">
        <v>3445</v>
      </c>
      <c r="M4" s="5">
        <v>3445</v>
      </c>
      <c r="N4" s="5">
        <v>3445</v>
      </c>
      <c r="O4" s="5">
        <v>1390</v>
      </c>
      <c r="P4" s="5">
        <v>1390</v>
      </c>
      <c r="Q4" s="5">
        <v>1390</v>
      </c>
      <c r="R4" s="5">
        <v>1390</v>
      </c>
      <c r="S4" s="5">
        <v>1390</v>
      </c>
      <c r="T4" s="5">
        <v>1390</v>
      </c>
      <c r="U4" s="5">
        <v>1390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</row>
    <row r="5" spans="1:32">
      <c r="A5" s="56" t="s">
        <v>60</v>
      </c>
      <c r="B5" s="56" t="s">
        <v>163</v>
      </c>
      <c r="C5" s="56" t="s">
        <v>132</v>
      </c>
      <c r="D5" s="5">
        <v>124</v>
      </c>
      <c r="E5" s="5">
        <v>440</v>
      </c>
      <c r="F5" s="5">
        <v>440</v>
      </c>
      <c r="G5" s="5">
        <v>440</v>
      </c>
      <c r="H5" s="5">
        <v>440</v>
      </c>
      <c r="I5" s="5">
        <v>440</v>
      </c>
      <c r="J5" s="5">
        <v>440</v>
      </c>
      <c r="K5" s="5">
        <v>440</v>
      </c>
      <c r="L5" s="5">
        <v>440</v>
      </c>
      <c r="M5" s="5">
        <v>440</v>
      </c>
      <c r="N5" s="5">
        <v>440</v>
      </c>
      <c r="O5" s="5">
        <v>440</v>
      </c>
      <c r="P5" s="5">
        <v>440</v>
      </c>
      <c r="Q5" s="5">
        <v>440</v>
      </c>
      <c r="R5" s="5">
        <v>440</v>
      </c>
      <c r="S5" s="5">
        <v>440</v>
      </c>
      <c r="T5" s="5">
        <v>440</v>
      </c>
      <c r="U5" s="5">
        <v>440</v>
      </c>
      <c r="V5" s="5">
        <v>440</v>
      </c>
      <c r="W5" s="5">
        <v>440</v>
      </c>
      <c r="X5" s="5">
        <v>440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</row>
    <row r="6" spans="1:32">
      <c r="A6" s="56" t="s">
        <v>60</v>
      </c>
      <c r="B6" s="56" t="s">
        <v>163</v>
      </c>
      <c r="C6" s="56" t="s">
        <v>133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</row>
    <row r="7" spans="1:32">
      <c r="A7" s="56" t="s">
        <v>60</v>
      </c>
      <c r="B7" s="56" t="s">
        <v>163</v>
      </c>
      <c r="C7" s="56" t="s">
        <v>134</v>
      </c>
      <c r="D7" s="5">
        <v>2638.9989999999998</v>
      </c>
      <c r="E7" s="5">
        <v>2638.9989999999998</v>
      </c>
      <c r="F7" s="5">
        <v>2638.9990009799999</v>
      </c>
      <c r="G7" s="5">
        <v>2707.7197256300001</v>
      </c>
      <c r="H7" s="5">
        <v>2707.7197256300001</v>
      </c>
      <c r="I7" s="5">
        <v>2707.7197256300001</v>
      </c>
      <c r="J7" s="5">
        <v>2707.7197261199999</v>
      </c>
      <c r="K7" s="5">
        <v>2707.7197261199999</v>
      </c>
      <c r="L7" s="5">
        <v>2968.3338349800001</v>
      </c>
      <c r="M7" s="5">
        <v>2968.3338349800001</v>
      </c>
      <c r="N7" s="5">
        <v>2968.3338349800001</v>
      </c>
      <c r="O7" s="5">
        <v>2968.3338349800001</v>
      </c>
      <c r="P7" s="5">
        <v>2968.3338349800001</v>
      </c>
      <c r="Q7" s="5">
        <v>2968.3338349800001</v>
      </c>
      <c r="R7" s="5">
        <v>2968.3338349800001</v>
      </c>
      <c r="S7" s="5">
        <v>2968.3338310600002</v>
      </c>
      <c r="T7" s="5">
        <v>2968.3338310600002</v>
      </c>
      <c r="U7" s="5">
        <v>2968.3338335100002</v>
      </c>
      <c r="V7" s="5">
        <v>2968.3338344899998</v>
      </c>
      <c r="W7" s="5">
        <v>2968.3338344899998</v>
      </c>
      <c r="X7" s="5">
        <v>3430.0041730799999</v>
      </c>
      <c r="Y7" s="5">
        <v>7315.8354929999996</v>
      </c>
      <c r="Z7" s="5">
        <v>6466.8364895700006</v>
      </c>
      <c r="AA7" s="5">
        <v>6466.83649418</v>
      </c>
      <c r="AB7" s="5">
        <v>6466.83649977</v>
      </c>
      <c r="AC7" s="5">
        <v>6466.8365141800004</v>
      </c>
      <c r="AD7" s="5">
        <v>6466.8365168299997</v>
      </c>
      <c r="AE7" s="5">
        <v>6466.8365336900006</v>
      </c>
      <c r="AF7" s="5">
        <v>6466.8365363400007</v>
      </c>
    </row>
    <row r="8" spans="1:32">
      <c r="A8" s="56" t="s">
        <v>60</v>
      </c>
      <c r="B8" s="56" t="s">
        <v>163</v>
      </c>
      <c r="C8" s="56" t="s">
        <v>135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</row>
    <row r="9" spans="1:32">
      <c r="A9" s="56" t="s">
        <v>60</v>
      </c>
      <c r="B9" s="56" t="s">
        <v>163</v>
      </c>
      <c r="C9" s="56" t="s">
        <v>136</v>
      </c>
      <c r="D9" s="5">
        <v>2285</v>
      </c>
      <c r="E9" s="5">
        <v>2285</v>
      </c>
      <c r="F9" s="5">
        <v>2285</v>
      </c>
      <c r="G9" s="5">
        <v>2285</v>
      </c>
      <c r="H9" s="5">
        <v>2285</v>
      </c>
      <c r="I9" s="5">
        <v>2285</v>
      </c>
      <c r="J9" s="5">
        <v>2285</v>
      </c>
      <c r="K9" s="5">
        <v>2285</v>
      </c>
      <c r="L9" s="5">
        <v>2285</v>
      </c>
      <c r="M9" s="5">
        <v>2285</v>
      </c>
      <c r="N9" s="5">
        <v>2285</v>
      </c>
      <c r="O9" s="5">
        <v>2285</v>
      </c>
      <c r="P9" s="5">
        <v>2285</v>
      </c>
      <c r="Q9" s="5">
        <v>2285</v>
      </c>
      <c r="R9" s="5">
        <v>2285</v>
      </c>
      <c r="S9" s="5">
        <v>2285</v>
      </c>
      <c r="T9" s="5">
        <v>2285</v>
      </c>
      <c r="U9" s="5">
        <v>2285</v>
      </c>
      <c r="V9" s="5">
        <v>2285</v>
      </c>
      <c r="W9" s="5">
        <v>2285</v>
      </c>
      <c r="X9" s="5">
        <v>2285</v>
      </c>
      <c r="Y9" s="5">
        <v>2285</v>
      </c>
      <c r="Z9" s="5">
        <v>2285</v>
      </c>
      <c r="AA9" s="5">
        <v>2285</v>
      </c>
      <c r="AB9" s="5">
        <v>2285</v>
      </c>
      <c r="AC9" s="5">
        <v>2285</v>
      </c>
      <c r="AD9" s="5">
        <v>2285</v>
      </c>
      <c r="AE9" s="5">
        <v>2285</v>
      </c>
      <c r="AF9" s="5">
        <v>2285</v>
      </c>
    </row>
    <row r="10" spans="1:32">
      <c r="A10" s="56" t="s">
        <v>60</v>
      </c>
      <c r="B10" s="56" t="s">
        <v>163</v>
      </c>
      <c r="C10" s="56" t="s">
        <v>137</v>
      </c>
      <c r="D10" s="5">
        <v>290</v>
      </c>
      <c r="E10" s="5">
        <v>290.00002031999998</v>
      </c>
      <c r="F10" s="5">
        <v>290.00002210999997</v>
      </c>
      <c r="G10" s="5">
        <v>1569.99666738</v>
      </c>
      <c r="H10" s="5">
        <v>2929.9966684400001</v>
      </c>
      <c r="I10" s="5">
        <v>3854.9992859399999</v>
      </c>
      <c r="J10" s="5">
        <v>4330.0092634399998</v>
      </c>
      <c r="K10" s="5">
        <v>4330.0092659600004</v>
      </c>
      <c r="L10" s="5">
        <v>4330.0094152500014</v>
      </c>
      <c r="M10" s="5">
        <v>4330.0094172600002</v>
      </c>
      <c r="N10" s="5">
        <v>4330.0094191799999</v>
      </c>
      <c r="O10" s="5">
        <v>4330.0094199800014</v>
      </c>
      <c r="P10" s="5">
        <v>4330.0094261600007</v>
      </c>
      <c r="Q10" s="5">
        <v>4330.0094296000007</v>
      </c>
      <c r="R10" s="5">
        <v>4330.00944093</v>
      </c>
      <c r="S10" s="5">
        <v>4330.0094730800001</v>
      </c>
      <c r="T10" s="5">
        <v>4330.0094733799997</v>
      </c>
      <c r="U10" s="5">
        <v>5082.83101326</v>
      </c>
      <c r="V10" s="5">
        <v>5330.0100430500006</v>
      </c>
      <c r="W10" s="5">
        <v>5330.0100430500006</v>
      </c>
      <c r="X10" s="5">
        <v>5330.0100430700004</v>
      </c>
      <c r="Y10" s="5">
        <v>5330.0100811700004</v>
      </c>
      <c r="Z10" s="5">
        <v>5330.0101513200007</v>
      </c>
      <c r="AA10" s="5">
        <v>4730.0135682099999</v>
      </c>
      <c r="AB10" s="5">
        <v>4730.0136557400001</v>
      </c>
      <c r="AC10" s="5">
        <v>3904.2728478499998</v>
      </c>
      <c r="AD10" s="5">
        <v>3904.2854616099999</v>
      </c>
      <c r="AE10" s="5">
        <v>4683.8489695099997</v>
      </c>
      <c r="AF10" s="5">
        <v>5299.2471236199999</v>
      </c>
    </row>
    <row r="11" spans="1:32">
      <c r="A11" s="56" t="s">
        <v>60</v>
      </c>
      <c r="B11" s="56" t="s">
        <v>163</v>
      </c>
      <c r="C11" s="56" t="s">
        <v>138</v>
      </c>
      <c r="D11" s="5">
        <v>9.4870000000000001</v>
      </c>
      <c r="E11" s="5">
        <v>35.02999999</v>
      </c>
      <c r="F11" s="5">
        <v>66.469999989999991</v>
      </c>
      <c r="G11" s="5">
        <v>108.38500000000001</v>
      </c>
      <c r="H11" s="5">
        <v>164.93599999</v>
      </c>
      <c r="I11" s="5">
        <v>231.892</v>
      </c>
      <c r="J11" s="5">
        <v>309.83299999000002</v>
      </c>
      <c r="K11" s="5">
        <v>419.29300001000001</v>
      </c>
      <c r="L11" s="5">
        <v>525.28738249000003</v>
      </c>
      <c r="M11" s="5">
        <v>675.22522690999995</v>
      </c>
      <c r="N11" s="5">
        <v>847.1084129599999</v>
      </c>
      <c r="O11" s="5">
        <v>1045.3195499599999</v>
      </c>
      <c r="P11" s="5">
        <v>1274.0469571599999</v>
      </c>
      <c r="Q11" s="5">
        <v>1526.09067319</v>
      </c>
      <c r="R11" s="5">
        <v>1792.32732498</v>
      </c>
      <c r="S11" s="5">
        <v>2078.1703843300002</v>
      </c>
      <c r="T11" s="5">
        <v>2386.2274074900001</v>
      </c>
      <c r="U11" s="5">
        <v>2679.40297409</v>
      </c>
      <c r="V11" s="5">
        <v>2972.0554745600002</v>
      </c>
      <c r="W11" s="5">
        <v>3267.02089811</v>
      </c>
      <c r="X11" s="5">
        <v>3559.36491101</v>
      </c>
      <c r="Y11" s="5">
        <v>3853.4202612399999</v>
      </c>
      <c r="Z11" s="5">
        <v>4158.5588425300002</v>
      </c>
      <c r="AA11" s="5">
        <v>4478.5367078599993</v>
      </c>
      <c r="AB11" s="5">
        <v>4812.9430813600002</v>
      </c>
      <c r="AC11" s="5">
        <v>5169.6485570200011</v>
      </c>
      <c r="AD11" s="5">
        <v>5533.2993767899998</v>
      </c>
      <c r="AE11" s="5">
        <v>5911.9665535800004</v>
      </c>
      <c r="AF11" s="5">
        <v>5970.2965017799997</v>
      </c>
    </row>
    <row r="12" spans="1:32">
      <c r="A12" s="56" t="s">
        <v>60</v>
      </c>
      <c r="B12" s="56" t="s">
        <v>163</v>
      </c>
      <c r="C12" s="56" t="s">
        <v>139</v>
      </c>
      <c r="D12" s="5">
        <v>219.88249999999999</v>
      </c>
      <c r="E12" s="5">
        <v>342.40800000000002</v>
      </c>
      <c r="F12" s="5">
        <v>492.38850000000002</v>
      </c>
      <c r="G12" s="5">
        <v>638.09849999999994</v>
      </c>
      <c r="H12" s="5">
        <v>797.97050000000002</v>
      </c>
      <c r="I12" s="5">
        <v>941.96749999999997</v>
      </c>
      <c r="J12" s="5">
        <v>1074.9155000000001</v>
      </c>
      <c r="K12" s="5">
        <v>1258.761</v>
      </c>
      <c r="L12" s="5">
        <v>1431.83</v>
      </c>
      <c r="M12" s="5">
        <v>1668.596</v>
      </c>
      <c r="N12" s="5">
        <v>1912.4335000000001</v>
      </c>
      <c r="O12" s="5">
        <v>2164.4295000000002</v>
      </c>
      <c r="P12" s="5">
        <v>2429.6734999999999</v>
      </c>
      <c r="Q12" s="5">
        <v>2676.247499999999</v>
      </c>
      <c r="R12" s="5">
        <v>2908.6255000000001</v>
      </c>
      <c r="S12" s="5">
        <v>3127.7739999999999</v>
      </c>
      <c r="T12" s="5">
        <v>3338.6740000000009</v>
      </c>
      <c r="U12" s="5">
        <v>3468.2249999999999</v>
      </c>
      <c r="V12" s="5">
        <v>3574.1655000000001</v>
      </c>
      <c r="W12" s="5">
        <v>3651.5284999999999</v>
      </c>
      <c r="X12" s="5">
        <v>3696.8409999999999</v>
      </c>
      <c r="Y12" s="5">
        <v>3704.3780000000011</v>
      </c>
      <c r="Z12" s="5">
        <v>3716.8415</v>
      </c>
      <c r="AA12" s="5">
        <v>3724.722999999999</v>
      </c>
      <c r="AB12" s="5">
        <v>3727.1390000000001</v>
      </c>
      <c r="AC12" s="5">
        <v>3717.7939999999999</v>
      </c>
      <c r="AD12" s="5">
        <v>3708.8209999999999</v>
      </c>
      <c r="AE12" s="5">
        <v>3694.5160000000001</v>
      </c>
      <c r="AF12" s="5">
        <v>3694.5160000000001</v>
      </c>
    </row>
    <row r="13" spans="1:32">
      <c r="A13" s="56" t="s">
        <v>60</v>
      </c>
      <c r="B13" s="56" t="s">
        <v>163</v>
      </c>
      <c r="C13" s="56" t="s">
        <v>140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</row>
    <row r="14" spans="1:32">
      <c r="A14" s="56" t="s">
        <v>60</v>
      </c>
      <c r="B14" s="56" t="s">
        <v>163</v>
      </c>
      <c r="C14" s="56" t="s">
        <v>141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8.1999999999999998E-7</v>
      </c>
      <c r="N14" s="5">
        <v>1.0499999999999999E-6</v>
      </c>
      <c r="O14" s="5">
        <v>1.06E-6</v>
      </c>
      <c r="P14" s="5">
        <v>1.3200000000000001E-6</v>
      </c>
      <c r="Q14" s="5">
        <v>1.3200000000000001E-6</v>
      </c>
      <c r="R14" s="5">
        <v>1.44E-6</v>
      </c>
      <c r="S14" s="5">
        <v>1.7E-6</v>
      </c>
      <c r="T14" s="5">
        <v>1.7E-6</v>
      </c>
      <c r="U14" s="5">
        <v>1.7799999999999999E-6</v>
      </c>
      <c r="V14" s="5">
        <v>1.8300000000000001E-6</v>
      </c>
      <c r="W14" s="5">
        <v>1.84E-6</v>
      </c>
      <c r="X14" s="5">
        <v>1.99E-6</v>
      </c>
      <c r="Y14" s="5">
        <v>2.17E-6</v>
      </c>
      <c r="Z14" s="5">
        <v>5.84E-6</v>
      </c>
      <c r="AA14" s="5">
        <v>8.4700000000000002E-6</v>
      </c>
      <c r="AB14" s="5">
        <v>9.0799999999999995E-6</v>
      </c>
      <c r="AC14" s="5">
        <v>1.489E-5</v>
      </c>
      <c r="AD14" s="5">
        <v>5.1010000000000001E-5</v>
      </c>
      <c r="AE14" s="5">
        <v>350.77462668999999</v>
      </c>
      <c r="AF14" s="5">
        <v>350.7746267</v>
      </c>
    </row>
    <row r="15" spans="1:32">
      <c r="A15" s="56" t="s">
        <v>60</v>
      </c>
      <c r="B15" s="56" t="s">
        <v>163</v>
      </c>
      <c r="C15" s="56" t="s">
        <v>142</v>
      </c>
      <c r="D15" s="5">
        <v>2206.8419999999992</v>
      </c>
      <c r="E15" s="5">
        <v>2206.8420174999992</v>
      </c>
      <c r="F15" s="5">
        <v>3316.169861110001</v>
      </c>
      <c r="G15" s="5">
        <v>4279.4116343899996</v>
      </c>
      <c r="H15" s="5">
        <v>5504.6510709199983</v>
      </c>
      <c r="I15" s="5">
        <v>6826.1947928099999</v>
      </c>
      <c r="J15" s="5">
        <v>8426.3343630199979</v>
      </c>
      <c r="K15" s="5">
        <v>8437.831274619999</v>
      </c>
      <c r="L15" s="5">
        <v>8437.8312826599995</v>
      </c>
      <c r="M15" s="5">
        <v>8437.8312845799992</v>
      </c>
      <c r="N15" s="5">
        <v>8843.3722565099979</v>
      </c>
      <c r="O15" s="5">
        <v>11342.513845879999</v>
      </c>
      <c r="P15" s="5">
        <v>11514.88931635</v>
      </c>
      <c r="Q15" s="5">
        <v>11695.02177245</v>
      </c>
      <c r="R15" s="5">
        <v>12463.518197470001</v>
      </c>
      <c r="S15" s="5">
        <v>12463.51820762</v>
      </c>
      <c r="T15" s="5">
        <v>15149.524180779999</v>
      </c>
      <c r="U15" s="5">
        <v>15433.58907378</v>
      </c>
      <c r="V15" s="5">
        <v>16005.728744829999</v>
      </c>
      <c r="W15" s="5">
        <v>15821.31673024</v>
      </c>
      <c r="X15" s="5">
        <v>15896.7636109</v>
      </c>
      <c r="Y15" s="5">
        <v>16512.079507670001</v>
      </c>
      <c r="Z15" s="5">
        <v>16556.511992470001</v>
      </c>
      <c r="AA15" s="5">
        <v>17506.414536609998</v>
      </c>
      <c r="AB15" s="5">
        <v>19937.007946450001</v>
      </c>
      <c r="AC15" s="5">
        <v>21568.490240610001</v>
      </c>
      <c r="AD15" s="5">
        <v>23337.53484113</v>
      </c>
      <c r="AE15" s="5">
        <v>25333.80869419999</v>
      </c>
      <c r="AF15" s="5">
        <v>25090.008694460001</v>
      </c>
    </row>
    <row r="16" spans="1:32">
      <c r="A16" s="56" t="s">
        <v>60</v>
      </c>
      <c r="B16" s="56" t="s">
        <v>163</v>
      </c>
      <c r="C16" s="56" t="s">
        <v>143</v>
      </c>
      <c r="D16" s="5">
        <v>4099.3750000000009</v>
      </c>
      <c r="E16" s="5">
        <v>4099.3750059400008</v>
      </c>
      <c r="F16" s="5">
        <v>4099.3750181600008</v>
      </c>
      <c r="G16" s="5">
        <v>4099.3750228700001</v>
      </c>
      <c r="H16" s="5">
        <v>4140.3240148200002</v>
      </c>
      <c r="I16" s="5">
        <v>4140.3240157800001</v>
      </c>
      <c r="J16" s="5">
        <v>4140.3240503800007</v>
      </c>
      <c r="K16" s="5">
        <v>6284.0323208699992</v>
      </c>
      <c r="L16" s="5">
        <v>6283.1323220199993</v>
      </c>
      <c r="M16" s="5">
        <v>6283.1323234999991</v>
      </c>
      <c r="N16" s="5">
        <v>6283.1323248199997</v>
      </c>
      <c r="O16" s="5">
        <v>6458.5370183399991</v>
      </c>
      <c r="P16" s="5">
        <v>7663.7156140599991</v>
      </c>
      <c r="Q16" s="5">
        <v>7663.7156178499999</v>
      </c>
      <c r="R16" s="5">
        <v>8717.766117879999</v>
      </c>
      <c r="S16" s="5">
        <v>9196.6418921599998</v>
      </c>
      <c r="T16" s="5">
        <v>9046.6118921799989</v>
      </c>
      <c r="U16" s="5">
        <v>9514.5676538099997</v>
      </c>
      <c r="V16" s="5">
        <v>10073.14045812</v>
      </c>
      <c r="W16" s="5">
        <v>11572.249359089999</v>
      </c>
      <c r="X16" s="5">
        <v>12865.15511564</v>
      </c>
      <c r="Y16" s="5">
        <v>14789.12485272</v>
      </c>
      <c r="Z16" s="5">
        <v>14796.21893544</v>
      </c>
      <c r="AA16" s="5">
        <v>16148.168180139999</v>
      </c>
      <c r="AB16" s="5">
        <v>17115.8078456</v>
      </c>
      <c r="AC16" s="5">
        <v>17546.49488595999</v>
      </c>
      <c r="AD16" s="5">
        <v>20278.260915629991</v>
      </c>
      <c r="AE16" s="5">
        <v>23969.924915979998</v>
      </c>
      <c r="AF16" s="5">
        <v>23424.916916279999</v>
      </c>
    </row>
    <row r="17" spans="1:32">
      <c r="A17" s="56" t="s">
        <v>60</v>
      </c>
      <c r="B17" s="56" t="s">
        <v>163</v>
      </c>
      <c r="C17" s="56" t="s">
        <v>144</v>
      </c>
      <c r="D17" s="5">
        <v>5270.7863187990224</v>
      </c>
      <c r="E17" s="5">
        <v>6673.1730081000014</v>
      </c>
      <c r="F17" s="5">
        <v>7240.1006978999994</v>
      </c>
      <c r="G17" s="5">
        <v>7842.8836247999998</v>
      </c>
      <c r="H17" s="5">
        <v>8431.9375772000003</v>
      </c>
      <c r="I17" s="5">
        <v>9024.0538534000007</v>
      </c>
      <c r="J17" s="5">
        <v>9584.7396609999996</v>
      </c>
      <c r="K17" s="5">
        <v>10062.791882</v>
      </c>
      <c r="L17" s="5">
        <v>10548.860773</v>
      </c>
      <c r="M17" s="5">
        <v>11120.860828999999</v>
      </c>
      <c r="N17" s="5">
        <v>11681.902083999999</v>
      </c>
      <c r="O17" s="5">
        <v>12231.806538000001</v>
      </c>
      <c r="P17" s="5">
        <v>12766.385285</v>
      </c>
      <c r="Q17" s="5">
        <v>13264.254397999999</v>
      </c>
      <c r="R17" s="5">
        <v>13727.684428</v>
      </c>
      <c r="S17" s="5">
        <v>14182.657797</v>
      </c>
      <c r="T17" s="5">
        <v>14615.757355</v>
      </c>
      <c r="U17" s="5">
        <v>15046.450881000001</v>
      </c>
      <c r="V17" s="5">
        <v>15437.958905</v>
      </c>
      <c r="W17" s="5">
        <v>15826.424548999999</v>
      </c>
      <c r="X17" s="5">
        <v>16227.344773000001</v>
      </c>
      <c r="Y17" s="5">
        <v>16644.566040999998</v>
      </c>
      <c r="Z17" s="5">
        <v>17148.306869</v>
      </c>
      <c r="AA17" s="5">
        <v>17693.906867999998</v>
      </c>
      <c r="AB17" s="5">
        <v>18244.378171</v>
      </c>
      <c r="AC17" s="5">
        <v>18793.900231</v>
      </c>
      <c r="AD17" s="5">
        <v>19330.387994000001</v>
      </c>
      <c r="AE17" s="5">
        <v>19860.728039000001</v>
      </c>
      <c r="AF17" s="5">
        <v>19860.728039000001</v>
      </c>
    </row>
    <row r="18" spans="1:32">
      <c r="A18" s="56" t="s">
        <v>60</v>
      </c>
      <c r="B18" s="56" t="s">
        <v>163</v>
      </c>
      <c r="C18" s="56" t="s">
        <v>146</v>
      </c>
      <c r="D18" s="5">
        <v>308.44499999999999</v>
      </c>
      <c r="E18" s="5">
        <v>326.82664240003942</v>
      </c>
      <c r="F18" s="5">
        <v>336.46401470743882</v>
      </c>
      <c r="G18" s="5">
        <v>348.44864043545721</v>
      </c>
      <c r="H18" s="5">
        <v>362.11047299312031</v>
      </c>
      <c r="I18" s="5">
        <v>376.60435194668042</v>
      </c>
      <c r="J18" s="5">
        <v>395.13364292905271</v>
      </c>
      <c r="K18" s="5">
        <v>410.47392348851707</v>
      </c>
      <c r="L18" s="5">
        <v>425.06416922733302</v>
      </c>
      <c r="M18" s="5">
        <v>619.05644269644449</v>
      </c>
      <c r="N18" s="5">
        <v>861.01916638366117</v>
      </c>
      <c r="O18" s="5">
        <v>996.66660200525996</v>
      </c>
      <c r="P18" s="5">
        <v>1141.011993753888</v>
      </c>
      <c r="Q18" s="5">
        <v>1218.957872315535</v>
      </c>
      <c r="R18" s="5">
        <v>1238.75983478943</v>
      </c>
      <c r="S18" s="5">
        <v>1263.133090549695</v>
      </c>
      <c r="T18" s="5">
        <v>1287.0014292698179</v>
      </c>
      <c r="U18" s="5">
        <v>1309.2392008895481</v>
      </c>
      <c r="V18" s="5">
        <v>1335.5433610943551</v>
      </c>
      <c r="W18" s="5">
        <v>1345.3213687221901</v>
      </c>
      <c r="X18" s="5">
        <v>1353.8770316407649</v>
      </c>
      <c r="Y18" s="5">
        <v>1378.095279540772</v>
      </c>
      <c r="Z18" s="5">
        <v>1411.5644910743331</v>
      </c>
      <c r="AA18" s="5">
        <v>1431.300371168325</v>
      </c>
      <c r="AB18" s="5">
        <v>1469.257061833928</v>
      </c>
      <c r="AC18" s="5">
        <v>1510.3328881452751</v>
      </c>
      <c r="AD18" s="5">
        <v>1556.39561219292</v>
      </c>
      <c r="AE18" s="5">
        <v>1621.8300893072251</v>
      </c>
      <c r="AF18" s="5">
        <v>1621.8300893072251</v>
      </c>
    </row>
    <row r="20" spans="1:32">
      <c r="A20" s="56" t="s">
        <v>60</v>
      </c>
      <c r="B20" s="56" t="s">
        <v>197</v>
      </c>
      <c r="C20" s="56" t="s">
        <v>130</v>
      </c>
      <c r="D20" s="5">
        <v>8126</v>
      </c>
      <c r="E20" s="5">
        <v>8126</v>
      </c>
      <c r="F20" s="5">
        <v>8126</v>
      </c>
      <c r="G20" s="5">
        <v>7426</v>
      </c>
      <c r="H20" s="5">
        <v>7426</v>
      </c>
      <c r="I20" s="5">
        <v>7426</v>
      </c>
      <c r="J20" s="5">
        <v>7426</v>
      </c>
      <c r="K20" s="5">
        <v>7426</v>
      </c>
      <c r="L20" s="5">
        <v>6026</v>
      </c>
      <c r="M20" s="5">
        <v>6026</v>
      </c>
      <c r="N20" s="5">
        <v>6026</v>
      </c>
      <c r="O20" s="5">
        <v>6026</v>
      </c>
      <c r="P20" s="5">
        <v>6026</v>
      </c>
      <c r="Q20" s="5">
        <v>4346</v>
      </c>
      <c r="R20" s="5">
        <v>4346</v>
      </c>
      <c r="S20" s="5">
        <v>3896</v>
      </c>
      <c r="T20" s="5">
        <v>3896</v>
      </c>
      <c r="U20" s="5">
        <v>3896</v>
      </c>
      <c r="V20" s="5">
        <v>3896</v>
      </c>
      <c r="W20" s="5">
        <v>3896</v>
      </c>
      <c r="X20" s="5">
        <v>2422</v>
      </c>
      <c r="Y20" s="5">
        <v>2422</v>
      </c>
      <c r="Z20" s="5">
        <v>2422</v>
      </c>
      <c r="AA20" s="5">
        <v>2057</v>
      </c>
      <c r="AB20" s="5">
        <v>1692</v>
      </c>
      <c r="AC20" s="5">
        <v>1692</v>
      </c>
      <c r="AD20" s="5">
        <v>1692</v>
      </c>
      <c r="AE20" s="5">
        <v>1692</v>
      </c>
      <c r="AF20" s="5">
        <v>1692</v>
      </c>
    </row>
    <row r="21" spans="1:32">
      <c r="A21" s="56" t="s">
        <v>60</v>
      </c>
      <c r="B21" s="56" t="s">
        <v>197</v>
      </c>
      <c r="C21" s="56" t="s">
        <v>132</v>
      </c>
      <c r="D21" s="5">
        <v>1597.89999999</v>
      </c>
      <c r="E21" s="5">
        <v>1597.89999999</v>
      </c>
      <c r="F21" s="5">
        <v>1597.89999999</v>
      </c>
      <c r="G21" s="5">
        <v>1597.89999999</v>
      </c>
      <c r="H21" s="5">
        <v>1597.89999999</v>
      </c>
      <c r="I21" s="5">
        <v>1597.89999999</v>
      </c>
      <c r="J21" s="5">
        <v>1597.89999999</v>
      </c>
      <c r="K21" s="5">
        <v>1597.89999999</v>
      </c>
      <c r="L21" s="5">
        <v>1597.89999999</v>
      </c>
      <c r="M21" s="5">
        <v>1597.89999999</v>
      </c>
      <c r="N21" s="5">
        <v>1597.89999999</v>
      </c>
      <c r="O21" s="5">
        <v>1597.89999999</v>
      </c>
      <c r="P21" s="5">
        <v>1597.89999999</v>
      </c>
      <c r="Q21" s="5">
        <v>1597.89999999</v>
      </c>
      <c r="R21" s="5">
        <v>1212.89999999</v>
      </c>
      <c r="S21" s="5">
        <v>1212.89999999</v>
      </c>
      <c r="T21" s="5">
        <v>1212.89999999</v>
      </c>
      <c r="U21" s="5">
        <v>1068.5</v>
      </c>
      <c r="V21" s="5">
        <v>1068.5</v>
      </c>
      <c r="W21" s="5">
        <v>1068.5</v>
      </c>
      <c r="X21" s="5">
        <v>1068.5</v>
      </c>
      <c r="Y21" s="5">
        <v>1068.5</v>
      </c>
      <c r="Z21" s="5">
        <v>1068.5</v>
      </c>
      <c r="AA21" s="5">
        <v>244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</row>
    <row r="22" spans="1:32">
      <c r="A22" s="56" t="s">
        <v>60</v>
      </c>
      <c r="B22" s="56" t="s">
        <v>197</v>
      </c>
      <c r="C22" s="56" t="s">
        <v>133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</row>
    <row r="23" spans="1:32">
      <c r="A23" s="56" t="s">
        <v>60</v>
      </c>
      <c r="B23" s="56" t="s">
        <v>197</v>
      </c>
      <c r="C23" s="56" t="s">
        <v>134</v>
      </c>
      <c r="D23" s="5">
        <v>1954.5000000099999</v>
      </c>
      <c r="E23" s="5">
        <v>1954.5000000099999</v>
      </c>
      <c r="F23" s="5">
        <v>1954.50000099</v>
      </c>
      <c r="G23" s="5">
        <v>1954.50000099</v>
      </c>
      <c r="H23" s="5">
        <v>1954.50000099</v>
      </c>
      <c r="I23" s="5">
        <v>1954.50000099</v>
      </c>
      <c r="J23" s="5">
        <v>1954.5000347499999</v>
      </c>
      <c r="K23" s="5">
        <v>1954.5000347499999</v>
      </c>
      <c r="L23" s="5">
        <v>1954.5000287600001</v>
      </c>
      <c r="M23" s="5">
        <v>1954.5000287600001</v>
      </c>
      <c r="N23" s="5">
        <v>1954.5000287600001</v>
      </c>
      <c r="O23" s="5">
        <v>1662.50002875</v>
      </c>
      <c r="P23" s="5">
        <v>1545.50002875</v>
      </c>
      <c r="Q23" s="5">
        <v>1545.5000297300001</v>
      </c>
      <c r="R23" s="5">
        <v>1545.5000297300001</v>
      </c>
      <c r="S23" s="5">
        <v>1545.50000873</v>
      </c>
      <c r="T23" s="5">
        <v>1545.50000873</v>
      </c>
      <c r="U23" s="5">
        <v>1680.2459640100001</v>
      </c>
      <c r="V23" s="5">
        <v>2284.8219113599998</v>
      </c>
      <c r="W23" s="5">
        <v>2284.8219113599998</v>
      </c>
      <c r="X23" s="5">
        <v>2284.8219113599998</v>
      </c>
      <c r="Y23" s="5">
        <v>2664.1566160699999</v>
      </c>
      <c r="Z23" s="5">
        <v>2532.6566097</v>
      </c>
      <c r="AA23" s="5">
        <v>2532.6566639100001</v>
      </c>
      <c r="AB23" s="5">
        <v>1983.6566639099999</v>
      </c>
      <c r="AC23" s="5">
        <v>1983.6566639099999</v>
      </c>
      <c r="AD23" s="5">
        <v>1983.6566665600001</v>
      </c>
      <c r="AE23" s="5">
        <v>1867.9676340999999</v>
      </c>
      <c r="AF23" s="5">
        <v>1521.9676340999999</v>
      </c>
    </row>
    <row r="24" spans="1:32">
      <c r="A24" s="56" t="s">
        <v>60</v>
      </c>
      <c r="B24" s="56" t="s">
        <v>197</v>
      </c>
      <c r="C24" s="56" t="s">
        <v>135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</row>
    <row r="25" spans="1:32">
      <c r="A25" s="56" t="s">
        <v>60</v>
      </c>
      <c r="B25" s="56" t="s">
        <v>197</v>
      </c>
      <c r="C25" s="56" t="s">
        <v>136</v>
      </c>
      <c r="D25" s="5">
        <v>152.4</v>
      </c>
      <c r="E25" s="5">
        <v>152.4</v>
      </c>
      <c r="F25" s="5">
        <v>152.4</v>
      </c>
      <c r="G25" s="5">
        <v>152.4</v>
      </c>
      <c r="H25" s="5">
        <v>152.4</v>
      </c>
      <c r="I25" s="5">
        <v>152.4</v>
      </c>
      <c r="J25" s="5">
        <v>152.4</v>
      </c>
      <c r="K25" s="5">
        <v>152.4</v>
      </c>
      <c r="L25" s="5">
        <v>152.4</v>
      </c>
      <c r="M25" s="5">
        <v>152.4</v>
      </c>
      <c r="N25" s="5">
        <v>152.4</v>
      </c>
      <c r="O25" s="5">
        <v>152.4</v>
      </c>
      <c r="P25" s="5">
        <v>152.4</v>
      </c>
      <c r="Q25" s="5">
        <v>152.4</v>
      </c>
      <c r="R25" s="5">
        <v>152.4</v>
      </c>
      <c r="S25" s="5">
        <v>66</v>
      </c>
      <c r="T25" s="5">
        <v>66</v>
      </c>
      <c r="U25" s="5">
        <v>66</v>
      </c>
      <c r="V25" s="5">
        <v>66</v>
      </c>
      <c r="W25" s="5">
        <v>66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</row>
    <row r="26" spans="1:32">
      <c r="A26" s="56" t="s">
        <v>60</v>
      </c>
      <c r="B26" s="56" t="s">
        <v>197</v>
      </c>
      <c r="C26" s="56" t="s">
        <v>137</v>
      </c>
      <c r="D26" s="5">
        <v>670</v>
      </c>
      <c r="E26" s="5">
        <v>670.00002341000004</v>
      </c>
      <c r="F26" s="5">
        <v>670.00002674999996</v>
      </c>
      <c r="G26" s="5">
        <v>920.00002988999995</v>
      </c>
      <c r="H26" s="5">
        <v>920.00003633000006</v>
      </c>
      <c r="I26" s="5">
        <v>920.00003986000002</v>
      </c>
      <c r="J26" s="5">
        <v>1045.7658855899999</v>
      </c>
      <c r="K26" s="5">
        <v>1045.7658855899999</v>
      </c>
      <c r="L26" s="5">
        <v>1175.18042268</v>
      </c>
      <c r="M26" s="5">
        <v>1175.18042268</v>
      </c>
      <c r="N26" s="5">
        <v>1175.18042268</v>
      </c>
      <c r="O26" s="5">
        <v>1519.2816983099999</v>
      </c>
      <c r="P26" s="5">
        <v>1600.8840277700001</v>
      </c>
      <c r="Q26" s="5">
        <v>2888.1074679499998</v>
      </c>
      <c r="R26" s="5">
        <v>2888.1074679499998</v>
      </c>
      <c r="S26" s="5">
        <v>3238.3754780200002</v>
      </c>
      <c r="T26" s="5">
        <v>3238.3754780999998</v>
      </c>
      <c r="U26" s="5">
        <v>3663.6537473100002</v>
      </c>
      <c r="V26" s="5">
        <v>4052.2894477999998</v>
      </c>
      <c r="W26" s="5">
        <v>4052.2894477999998</v>
      </c>
      <c r="X26" s="5">
        <v>4088.1556130499998</v>
      </c>
      <c r="Y26" s="5">
        <v>4088.1557017499999</v>
      </c>
      <c r="Z26" s="5">
        <v>4282.7641018000013</v>
      </c>
      <c r="AA26" s="5">
        <v>5597.3233819499992</v>
      </c>
      <c r="AB26" s="5">
        <v>6099.9687294900004</v>
      </c>
      <c r="AC26" s="5">
        <v>7588.5160860799997</v>
      </c>
      <c r="AD26" s="5">
        <v>9084.9348374900001</v>
      </c>
      <c r="AE26" s="5">
        <v>10789.262706830001</v>
      </c>
      <c r="AF26" s="5">
        <v>10659.849612829999</v>
      </c>
    </row>
    <row r="27" spans="1:32">
      <c r="A27" s="56" t="s">
        <v>60</v>
      </c>
      <c r="B27" s="56" t="s">
        <v>197</v>
      </c>
      <c r="C27" s="56" t="s">
        <v>138</v>
      </c>
      <c r="D27" s="5">
        <v>5.4820000000000002</v>
      </c>
      <c r="E27" s="5">
        <v>18.838999999999999</v>
      </c>
      <c r="F27" s="5">
        <v>30.972000000000001</v>
      </c>
      <c r="G27" s="5">
        <v>50.94</v>
      </c>
      <c r="H27" s="5">
        <v>79.948999999999998</v>
      </c>
      <c r="I27" s="5">
        <v>118.98399999999999</v>
      </c>
      <c r="J27" s="5">
        <v>166.928</v>
      </c>
      <c r="K27" s="5">
        <v>232.95500000000001</v>
      </c>
      <c r="L27" s="5">
        <v>295.07310101000002</v>
      </c>
      <c r="M27" s="5">
        <v>409.28461462000001</v>
      </c>
      <c r="N27" s="5">
        <v>546.49439326000004</v>
      </c>
      <c r="O27" s="5">
        <v>703.16856768000002</v>
      </c>
      <c r="P27" s="5">
        <v>877.87147774000005</v>
      </c>
      <c r="Q27" s="5">
        <v>1068.75407331</v>
      </c>
      <c r="R27" s="5">
        <v>1271.4459004400001</v>
      </c>
      <c r="S27" s="5">
        <v>1490.4415349200001</v>
      </c>
      <c r="T27" s="5">
        <v>1727.0777828400001</v>
      </c>
      <c r="U27" s="5">
        <v>1969.1584449500001</v>
      </c>
      <c r="V27" s="5">
        <v>2223.9569902399999</v>
      </c>
      <c r="W27" s="5">
        <v>2496.56162567</v>
      </c>
      <c r="X27" s="5">
        <v>2785.1480421800002</v>
      </c>
      <c r="Y27" s="5">
        <v>3073.0860760400001</v>
      </c>
      <c r="Z27" s="5">
        <v>3346.2985513499998</v>
      </c>
      <c r="AA27" s="5">
        <v>3612.1516041700011</v>
      </c>
      <c r="AB27" s="5">
        <v>3869.9208983499998</v>
      </c>
      <c r="AC27" s="5">
        <v>4128.2938823900004</v>
      </c>
      <c r="AD27" s="5">
        <v>4388.5159284499996</v>
      </c>
      <c r="AE27" s="5">
        <v>4657.9511452500001</v>
      </c>
      <c r="AF27" s="5">
        <v>4738.5973468599996</v>
      </c>
    </row>
    <row r="28" spans="1:32">
      <c r="A28" s="56" t="s">
        <v>60</v>
      </c>
      <c r="B28" s="56" t="s">
        <v>197</v>
      </c>
      <c r="C28" s="56" t="s">
        <v>139</v>
      </c>
      <c r="D28" s="5">
        <v>116.8785</v>
      </c>
      <c r="E28" s="5">
        <v>176.69049999999999</v>
      </c>
      <c r="F28" s="5">
        <v>220.38300000000001</v>
      </c>
      <c r="G28" s="5">
        <v>291.14049999999997</v>
      </c>
      <c r="H28" s="5">
        <v>375.91799999999989</v>
      </c>
      <c r="I28" s="5">
        <v>473.93450000000001</v>
      </c>
      <c r="J28" s="5">
        <v>567.99900000000002</v>
      </c>
      <c r="K28" s="5">
        <v>689.92699999999991</v>
      </c>
      <c r="L28" s="5">
        <v>806.70550000000003</v>
      </c>
      <c r="M28" s="5">
        <v>1028.5840000000001</v>
      </c>
      <c r="N28" s="5">
        <v>1271.1665</v>
      </c>
      <c r="O28" s="5">
        <v>1515.414</v>
      </c>
      <c r="P28" s="5">
        <v>1755.8154999999999</v>
      </c>
      <c r="Q28" s="5">
        <v>1977.0934999999999</v>
      </c>
      <c r="R28" s="5">
        <v>2187.7379999999998</v>
      </c>
      <c r="S28" s="5">
        <v>2389.4564999999998</v>
      </c>
      <c r="T28" s="5">
        <v>2584.6570000000002</v>
      </c>
      <c r="U28" s="5">
        <v>2742.6190000000001</v>
      </c>
      <c r="V28" s="5">
        <v>2898.8229999999999</v>
      </c>
      <c r="W28" s="5">
        <v>3049.6635000000001</v>
      </c>
      <c r="X28" s="5">
        <v>3191.7325000000001</v>
      </c>
      <c r="Y28" s="5">
        <v>3290.657999999999</v>
      </c>
      <c r="Z28" s="5">
        <v>3358.1235000000001</v>
      </c>
      <c r="AA28" s="5">
        <v>3395.029</v>
      </c>
      <c r="AB28" s="5">
        <v>3404.2585000000008</v>
      </c>
      <c r="AC28" s="5">
        <v>3384.9764999999989</v>
      </c>
      <c r="AD28" s="5">
        <v>3365.9845</v>
      </c>
      <c r="AE28" s="5">
        <v>3342.139000000001</v>
      </c>
      <c r="AF28" s="5">
        <v>3342.139000000001</v>
      </c>
    </row>
    <row r="29" spans="1:32">
      <c r="A29" s="56" t="s">
        <v>60</v>
      </c>
      <c r="B29" s="56" t="s">
        <v>197</v>
      </c>
      <c r="C29" s="56" t="s">
        <v>140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</row>
    <row r="30" spans="1:32">
      <c r="A30" s="56" t="s">
        <v>60</v>
      </c>
      <c r="B30" s="56" t="s">
        <v>197</v>
      </c>
      <c r="C30" s="56" t="s">
        <v>141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</row>
    <row r="31" spans="1:32">
      <c r="A31" s="56" t="s">
        <v>60</v>
      </c>
      <c r="B31" s="56" t="s">
        <v>197</v>
      </c>
      <c r="C31" s="56" t="s">
        <v>142</v>
      </c>
      <c r="D31" s="5">
        <v>986.42900000000009</v>
      </c>
      <c r="E31" s="5">
        <v>1286.4290000000001</v>
      </c>
      <c r="F31" s="5">
        <v>1520.63171412</v>
      </c>
      <c r="G31" s="5">
        <v>1644.4962237899999</v>
      </c>
      <c r="H31" s="5">
        <v>2111.7062071800001</v>
      </c>
      <c r="I31" s="5">
        <v>2571.53590459</v>
      </c>
      <c r="J31" s="5">
        <v>2880.2245114000002</v>
      </c>
      <c r="K31" s="5">
        <v>3133.7468993299999</v>
      </c>
      <c r="L31" s="5">
        <v>3830.55435536</v>
      </c>
      <c r="M31" s="5">
        <v>3830.55435536</v>
      </c>
      <c r="N31" s="5">
        <v>3830.55435614</v>
      </c>
      <c r="O31" s="5">
        <v>4719.4947640099999</v>
      </c>
      <c r="P31" s="5">
        <v>5925.0035785099999</v>
      </c>
      <c r="Q31" s="5">
        <v>8777.978138729999</v>
      </c>
      <c r="R31" s="5">
        <v>9199.4175595200013</v>
      </c>
      <c r="S31" s="5">
        <v>9892.8493841399995</v>
      </c>
      <c r="T31" s="5">
        <v>10441.22513778</v>
      </c>
      <c r="U31" s="5">
        <v>10555.5730281</v>
      </c>
      <c r="V31" s="5">
        <v>10631.542888759999</v>
      </c>
      <c r="W31" s="5">
        <v>10631.542888800001</v>
      </c>
      <c r="X31" s="5">
        <v>13880.60105687</v>
      </c>
      <c r="Y31" s="5">
        <v>14541.89785931</v>
      </c>
      <c r="Z31" s="5">
        <v>15305.31690269</v>
      </c>
      <c r="AA31" s="5">
        <v>15920.68364021</v>
      </c>
      <c r="AB31" s="5">
        <v>17157.876975750001</v>
      </c>
      <c r="AC31" s="5">
        <v>20307.930588439998</v>
      </c>
      <c r="AD31" s="5">
        <v>25008.24838746</v>
      </c>
      <c r="AE31" s="5">
        <v>25903.70268328</v>
      </c>
      <c r="AF31" s="5">
        <v>26184.323965340001</v>
      </c>
    </row>
    <row r="32" spans="1:32">
      <c r="A32" s="56" t="s">
        <v>60</v>
      </c>
      <c r="B32" s="56" t="s">
        <v>197</v>
      </c>
      <c r="C32" s="56" t="s">
        <v>143</v>
      </c>
      <c r="D32" s="5">
        <v>2826.4169999999999</v>
      </c>
      <c r="E32" s="5">
        <v>2826.4169999999999</v>
      </c>
      <c r="F32" s="5">
        <v>3193.65700801</v>
      </c>
      <c r="G32" s="5">
        <v>3193.6570093800001</v>
      </c>
      <c r="H32" s="5">
        <v>3193.6570138000002</v>
      </c>
      <c r="I32" s="5">
        <v>3227.8170175699988</v>
      </c>
      <c r="J32" s="5">
        <v>3193.6570176599989</v>
      </c>
      <c r="K32" s="5">
        <v>3193.6570214600001</v>
      </c>
      <c r="L32" s="5">
        <v>3193.65702814</v>
      </c>
      <c r="M32" s="5">
        <v>3193.6570291200001</v>
      </c>
      <c r="N32" s="5">
        <v>3193.6570346200001</v>
      </c>
      <c r="O32" s="5">
        <v>3193.657071579999</v>
      </c>
      <c r="P32" s="5">
        <v>3193.6570718200001</v>
      </c>
      <c r="Q32" s="5">
        <v>3837.9083544700002</v>
      </c>
      <c r="R32" s="5">
        <v>4446.8981681599998</v>
      </c>
      <c r="S32" s="5">
        <v>6193.7314916500027</v>
      </c>
      <c r="T32" s="5">
        <v>6193.731491710002</v>
      </c>
      <c r="U32" s="5">
        <v>6321.9138034400021</v>
      </c>
      <c r="V32" s="5">
        <v>7154.9192224500011</v>
      </c>
      <c r="W32" s="5">
        <v>8368.0451607699997</v>
      </c>
      <c r="X32" s="5">
        <v>8790.0703358900009</v>
      </c>
      <c r="Y32" s="5">
        <v>9691.8181658999947</v>
      </c>
      <c r="Z32" s="5">
        <v>10241.483068899999</v>
      </c>
      <c r="AA32" s="5">
        <v>11833.983669560001</v>
      </c>
      <c r="AB32" s="5">
        <v>16266.10242485</v>
      </c>
      <c r="AC32" s="5">
        <v>17937.182472460001</v>
      </c>
      <c r="AD32" s="5">
        <v>24908.64555651</v>
      </c>
      <c r="AE32" s="5">
        <v>27992.26490237</v>
      </c>
      <c r="AF32" s="5">
        <v>27966.264902660001</v>
      </c>
    </row>
    <row r="33" spans="1:32">
      <c r="A33" s="56" t="s">
        <v>60</v>
      </c>
      <c r="B33" s="56" t="s">
        <v>197</v>
      </c>
      <c r="C33" s="56" t="s">
        <v>144</v>
      </c>
      <c r="D33" s="5">
        <v>5092.1962182514844</v>
      </c>
      <c r="E33" s="5">
        <v>6262.1199634300001</v>
      </c>
      <c r="F33" s="5">
        <v>6694.1588813399994</v>
      </c>
      <c r="G33" s="5">
        <v>7133.0534971000006</v>
      </c>
      <c r="H33" s="5">
        <v>7557.7558134999999</v>
      </c>
      <c r="I33" s="5">
        <v>7964.4220092000014</v>
      </c>
      <c r="J33" s="5">
        <v>8353.1155763999996</v>
      </c>
      <c r="K33" s="5">
        <v>8690.3842523000003</v>
      </c>
      <c r="L33" s="5">
        <v>9051.5481523999988</v>
      </c>
      <c r="M33" s="5">
        <v>9545.8497528000007</v>
      </c>
      <c r="N33" s="5">
        <v>10065.6436868</v>
      </c>
      <c r="O33" s="5">
        <v>10577.5043816</v>
      </c>
      <c r="P33" s="5">
        <v>11082.064509600001</v>
      </c>
      <c r="Q33" s="5">
        <v>11540.708131699999</v>
      </c>
      <c r="R33" s="5">
        <v>11977.2582932</v>
      </c>
      <c r="S33" s="5">
        <v>12403.1160903</v>
      </c>
      <c r="T33" s="5">
        <v>12815.271317500001</v>
      </c>
      <c r="U33" s="5">
        <v>13211.048870299999</v>
      </c>
      <c r="V33" s="5">
        <v>13574.802985599999</v>
      </c>
      <c r="W33" s="5">
        <v>13926.7494759</v>
      </c>
      <c r="X33" s="5">
        <v>14276.484652499999</v>
      </c>
      <c r="Y33" s="5">
        <v>14618.3416321</v>
      </c>
      <c r="Z33" s="5">
        <v>15004.314091300001</v>
      </c>
      <c r="AA33" s="5">
        <v>15416.163653600001</v>
      </c>
      <c r="AB33" s="5">
        <v>15841.7865117</v>
      </c>
      <c r="AC33" s="5">
        <v>16259.463924</v>
      </c>
      <c r="AD33" s="5">
        <v>16667.141525200001</v>
      </c>
      <c r="AE33" s="5">
        <v>17063.1401477</v>
      </c>
      <c r="AF33" s="5">
        <v>17063.1401477</v>
      </c>
    </row>
    <row r="34" spans="1:32">
      <c r="A34" s="56" t="s">
        <v>60</v>
      </c>
      <c r="B34" s="56" t="s">
        <v>197</v>
      </c>
      <c r="C34" s="56" t="s">
        <v>146</v>
      </c>
      <c r="D34" s="5">
        <v>104.0258438925494</v>
      </c>
      <c r="E34" s="5">
        <v>127.051138265313</v>
      </c>
      <c r="F34" s="5">
        <v>139.16017229535501</v>
      </c>
      <c r="G34" s="5">
        <v>151.92610069959801</v>
      </c>
      <c r="H34" s="5">
        <v>165.24375535045371</v>
      </c>
      <c r="I34" s="5">
        <v>179.14086365810641</v>
      </c>
      <c r="J34" s="5">
        <v>193.19238155006269</v>
      </c>
      <c r="K34" s="5">
        <v>207.51334684648941</v>
      </c>
      <c r="L34" s="5">
        <v>221.43774228066709</v>
      </c>
      <c r="M34" s="5">
        <v>237.9149993644898</v>
      </c>
      <c r="N34" s="5">
        <v>261.61997182751111</v>
      </c>
      <c r="O34" s="5">
        <v>284.75894526234327</v>
      </c>
      <c r="P34" s="5">
        <v>307.62133031014292</v>
      </c>
      <c r="Q34" s="5">
        <v>333.30856234254702</v>
      </c>
      <c r="R34" s="5">
        <v>363.79638025287971</v>
      </c>
      <c r="S34" s="5">
        <v>386.35457475380008</v>
      </c>
      <c r="T34" s="5">
        <v>410.10014571957998</v>
      </c>
      <c r="U34" s="5">
        <v>430.81288351465128</v>
      </c>
      <c r="V34" s="5">
        <v>455.02663529790061</v>
      </c>
      <c r="W34" s="5">
        <v>477.83842553532639</v>
      </c>
      <c r="X34" s="5">
        <v>502.12115479319658</v>
      </c>
      <c r="Y34" s="5">
        <v>527.63549454191275</v>
      </c>
      <c r="Z34" s="5">
        <v>544.77436073275862</v>
      </c>
      <c r="AA34" s="5">
        <v>571.65466421219776</v>
      </c>
      <c r="AB34" s="5">
        <v>628.02365121282355</v>
      </c>
      <c r="AC34" s="5">
        <v>686.32867753493065</v>
      </c>
      <c r="AD34" s="5">
        <v>760.34516678062482</v>
      </c>
      <c r="AE34" s="5">
        <v>835.58756361596852</v>
      </c>
      <c r="AF34" s="5">
        <v>835.58756361596852</v>
      </c>
    </row>
    <row r="36" spans="1:32">
      <c r="A36" s="56" t="s">
        <v>60</v>
      </c>
      <c r="B36" s="56" t="s">
        <v>198</v>
      </c>
      <c r="C36" s="56" t="s">
        <v>131</v>
      </c>
      <c r="D36" s="5">
        <v>4820</v>
      </c>
      <c r="E36" s="5">
        <v>4820</v>
      </c>
      <c r="F36" s="5">
        <v>4820</v>
      </c>
      <c r="G36" s="5">
        <v>4835</v>
      </c>
      <c r="H36" s="5">
        <v>4835</v>
      </c>
      <c r="I36" s="5">
        <v>4835</v>
      </c>
      <c r="J36" s="5">
        <v>3385</v>
      </c>
      <c r="K36" s="5">
        <v>3385</v>
      </c>
      <c r="L36" s="5">
        <v>2825</v>
      </c>
      <c r="M36" s="5">
        <v>2825</v>
      </c>
      <c r="N36" s="5">
        <v>2825</v>
      </c>
      <c r="O36" s="5">
        <v>2825</v>
      </c>
      <c r="P36" s="5">
        <v>2825</v>
      </c>
      <c r="Q36" s="5">
        <v>2825</v>
      </c>
      <c r="R36" s="5">
        <v>2825</v>
      </c>
      <c r="S36" s="5">
        <v>2825</v>
      </c>
      <c r="T36" s="5">
        <v>2825</v>
      </c>
      <c r="U36" s="5">
        <v>2825</v>
      </c>
      <c r="V36" s="5">
        <v>2825</v>
      </c>
      <c r="W36" s="5">
        <v>2825</v>
      </c>
      <c r="X36" s="5">
        <v>2825</v>
      </c>
      <c r="Y36" s="5">
        <v>1160</v>
      </c>
      <c r="Z36" s="5">
        <v>1160</v>
      </c>
      <c r="AA36" s="5">
        <v>1160</v>
      </c>
      <c r="AB36" s="5">
        <v>1160</v>
      </c>
      <c r="AC36" s="5">
        <v>0</v>
      </c>
      <c r="AD36" s="5">
        <v>0</v>
      </c>
      <c r="AE36" s="5">
        <v>0</v>
      </c>
      <c r="AF36" s="5">
        <v>0</v>
      </c>
    </row>
    <row r="37" spans="1:32">
      <c r="A37" s="56" t="s">
        <v>60</v>
      </c>
      <c r="B37" s="56" t="s">
        <v>198</v>
      </c>
      <c r="C37" s="56" t="s">
        <v>132</v>
      </c>
      <c r="D37" s="5">
        <v>500</v>
      </c>
      <c r="E37" s="5">
        <v>500</v>
      </c>
      <c r="F37" s="5">
        <v>500</v>
      </c>
      <c r="G37" s="5">
        <v>500</v>
      </c>
      <c r="H37" s="5">
        <v>500</v>
      </c>
      <c r="I37" s="5">
        <v>500</v>
      </c>
      <c r="J37" s="5">
        <v>500</v>
      </c>
      <c r="K37" s="5">
        <v>500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</row>
    <row r="38" spans="1:32">
      <c r="A38" s="56" t="s">
        <v>60</v>
      </c>
      <c r="B38" s="56" t="s">
        <v>198</v>
      </c>
      <c r="C38" s="56" t="s">
        <v>133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</row>
    <row r="39" spans="1:32">
      <c r="A39" s="56" t="s">
        <v>60</v>
      </c>
      <c r="B39" s="56" t="s">
        <v>198</v>
      </c>
      <c r="C39" s="56" t="s">
        <v>134</v>
      </c>
      <c r="D39" s="5">
        <v>1900</v>
      </c>
      <c r="E39" s="5">
        <v>1900</v>
      </c>
      <c r="F39" s="5">
        <v>1900.0000009800001</v>
      </c>
      <c r="G39" s="5">
        <v>1900.0000009800001</v>
      </c>
      <c r="H39" s="5">
        <v>1900.0000009800001</v>
      </c>
      <c r="I39" s="5">
        <v>1900.0000009800001</v>
      </c>
      <c r="J39" s="5">
        <v>1900.0000009800001</v>
      </c>
      <c r="K39" s="5">
        <v>1900.0000009800001</v>
      </c>
      <c r="L39" s="5">
        <v>1900.0000041200001</v>
      </c>
      <c r="M39" s="5">
        <v>1900.0000041200001</v>
      </c>
      <c r="N39" s="5">
        <v>1900.0000140300001</v>
      </c>
      <c r="O39" s="5">
        <v>1730.0000140300001</v>
      </c>
      <c r="P39" s="5">
        <v>1730.0000140300001</v>
      </c>
      <c r="Q39" s="5">
        <v>1730.0000145199999</v>
      </c>
      <c r="R39" s="5">
        <v>1730.0000145199999</v>
      </c>
      <c r="S39" s="5">
        <v>1730.00001668</v>
      </c>
      <c r="T39" s="5">
        <v>1730.00001668</v>
      </c>
      <c r="U39" s="5">
        <v>1290.00001668</v>
      </c>
      <c r="V39" s="5">
        <v>1290.0000530899999</v>
      </c>
      <c r="W39" s="5">
        <v>1290.0000530899999</v>
      </c>
      <c r="X39" s="5">
        <v>1196.0000530899999</v>
      </c>
      <c r="Y39" s="5">
        <v>1284.39202768</v>
      </c>
      <c r="Z39" s="5">
        <v>1284.3920352299999</v>
      </c>
      <c r="AA39" s="5">
        <v>1284.3920352299999</v>
      </c>
      <c r="AB39" s="5">
        <v>1284.39205552</v>
      </c>
      <c r="AC39" s="5">
        <v>3268.0764330000002</v>
      </c>
      <c r="AD39" s="5">
        <v>3268.0764330000002</v>
      </c>
      <c r="AE39" s="5">
        <v>3444.78797059</v>
      </c>
      <c r="AF39" s="5">
        <v>5307.8785694799999</v>
      </c>
    </row>
    <row r="40" spans="1:32">
      <c r="A40" s="56" t="s">
        <v>60</v>
      </c>
      <c r="B40" s="56" t="s">
        <v>198</v>
      </c>
      <c r="C40" s="56" t="s">
        <v>135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</row>
    <row r="41" spans="1:32">
      <c r="A41" s="56" t="s">
        <v>60</v>
      </c>
      <c r="B41" s="56" t="s">
        <v>198</v>
      </c>
      <c r="C41" s="56" t="s">
        <v>136</v>
      </c>
      <c r="D41" s="5">
        <v>2204.0200000599998</v>
      </c>
      <c r="E41" s="5">
        <v>2204.0200000599998</v>
      </c>
      <c r="F41" s="5">
        <v>2204.0200000599998</v>
      </c>
      <c r="G41" s="5">
        <v>2204.0200000599998</v>
      </c>
      <c r="H41" s="5">
        <v>2204.0200000599998</v>
      </c>
      <c r="I41" s="5">
        <v>2204.0200000599998</v>
      </c>
      <c r="J41" s="5">
        <v>2204.0200000599998</v>
      </c>
      <c r="K41" s="5">
        <v>2204.0200000599998</v>
      </c>
      <c r="L41" s="5">
        <v>2204.0200000599998</v>
      </c>
      <c r="M41" s="5">
        <v>2204.0200000599998</v>
      </c>
      <c r="N41" s="5">
        <v>2204.0200000599998</v>
      </c>
      <c r="O41" s="5">
        <v>2204.0200000599998</v>
      </c>
      <c r="P41" s="5">
        <v>2204.0200000599998</v>
      </c>
      <c r="Q41" s="5">
        <v>2204.0200000599998</v>
      </c>
      <c r="R41" s="5">
        <v>2204.0200000599998</v>
      </c>
      <c r="S41" s="5">
        <v>2204.0200000599998</v>
      </c>
      <c r="T41" s="5">
        <v>2204.0200000599998</v>
      </c>
      <c r="U41" s="5">
        <v>2204.0200000599998</v>
      </c>
      <c r="V41" s="5">
        <v>2204.0200000599998</v>
      </c>
      <c r="W41" s="5">
        <v>2204.0200000599998</v>
      </c>
      <c r="X41" s="5">
        <v>2204.0200000599998</v>
      </c>
      <c r="Y41" s="5">
        <v>2204.0200000599998</v>
      </c>
      <c r="Z41" s="5">
        <v>2204.0200000599998</v>
      </c>
      <c r="AA41" s="5">
        <v>2204.0200000599998</v>
      </c>
      <c r="AB41" s="5">
        <v>2204.0200000599998</v>
      </c>
      <c r="AC41" s="5">
        <v>2204.0200000599998</v>
      </c>
      <c r="AD41" s="5">
        <v>2204.0200000599998</v>
      </c>
      <c r="AE41" s="5">
        <v>2204.0200000599998</v>
      </c>
      <c r="AF41" s="5">
        <v>2204.0200000599998</v>
      </c>
    </row>
    <row r="42" spans="1:32">
      <c r="A42" s="56" t="s">
        <v>60</v>
      </c>
      <c r="B42" s="56" t="s">
        <v>198</v>
      </c>
      <c r="C42" s="56" t="s">
        <v>137</v>
      </c>
      <c r="D42" s="5">
        <v>125.23</v>
      </c>
      <c r="E42" s="5">
        <v>125.23000585</v>
      </c>
      <c r="F42" s="5">
        <v>124.13000606999999</v>
      </c>
      <c r="G42" s="5">
        <v>124.13000697</v>
      </c>
      <c r="H42" s="5">
        <v>124.13000775</v>
      </c>
      <c r="I42" s="5">
        <v>125.23000845999999</v>
      </c>
      <c r="J42" s="5">
        <v>124.13001733999999</v>
      </c>
      <c r="K42" s="5">
        <v>124.13001939</v>
      </c>
      <c r="L42" s="5">
        <v>124.1300304</v>
      </c>
      <c r="M42" s="5">
        <v>124.13003586000001</v>
      </c>
      <c r="N42" s="5">
        <v>375.23035666999999</v>
      </c>
      <c r="O42" s="5">
        <v>374.13081368000002</v>
      </c>
      <c r="P42" s="5">
        <v>420.52149294999998</v>
      </c>
      <c r="Q42" s="5">
        <v>1497.3783276700001</v>
      </c>
      <c r="R42" s="5">
        <v>1497.3783276700001</v>
      </c>
      <c r="S42" s="5">
        <v>1497.37834294</v>
      </c>
      <c r="T42" s="5">
        <v>1498.4783429399999</v>
      </c>
      <c r="U42" s="5">
        <v>1497.37834294</v>
      </c>
      <c r="V42" s="5">
        <v>1497.3783500500001</v>
      </c>
      <c r="W42" s="5">
        <v>1497.3783500500001</v>
      </c>
      <c r="X42" s="5">
        <v>1497.3783500500001</v>
      </c>
      <c r="Y42" s="5">
        <v>1693.74006872</v>
      </c>
      <c r="Z42" s="5">
        <v>1692.6402498299999</v>
      </c>
      <c r="AA42" s="5">
        <v>1693.74024897</v>
      </c>
      <c r="AB42" s="5">
        <v>2101.0236066299999</v>
      </c>
      <c r="AC42" s="5">
        <v>2286.8990981000002</v>
      </c>
      <c r="AD42" s="5">
        <v>2286.8990960599999</v>
      </c>
      <c r="AE42" s="5">
        <v>2286.8990942599999</v>
      </c>
      <c r="AF42" s="5">
        <v>2686.8989686</v>
      </c>
    </row>
    <row r="43" spans="1:32">
      <c r="A43" s="56" t="s">
        <v>60</v>
      </c>
      <c r="B43" s="56" t="s">
        <v>198</v>
      </c>
      <c r="C43" s="56" t="s">
        <v>138</v>
      </c>
      <c r="D43" s="5">
        <v>4.3979999999999997</v>
      </c>
      <c r="E43" s="5">
        <v>18.14</v>
      </c>
      <c r="F43" s="5">
        <v>30.966000000000001</v>
      </c>
      <c r="G43" s="5">
        <v>48.356000000000002</v>
      </c>
      <c r="H43" s="5">
        <v>81.885999999999996</v>
      </c>
      <c r="I43" s="5">
        <v>130.08000000000001</v>
      </c>
      <c r="J43" s="5">
        <v>178.929</v>
      </c>
      <c r="K43" s="5">
        <v>243.18899999999999</v>
      </c>
      <c r="L43" s="5">
        <v>308.55135326999999</v>
      </c>
      <c r="M43" s="5">
        <v>405.21240256999999</v>
      </c>
      <c r="N43" s="5">
        <v>520.85541197999999</v>
      </c>
      <c r="O43" s="5">
        <v>658.37870593000002</v>
      </c>
      <c r="P43" s="5">
        <v>817.74173775999998</v>
      </c>
      <c r="Q43" s="5">
        <v>998.03423137000004</v>
      </c>
      <c r="R43" s="5">
        <v>1203.61717292</v>
      </c>
      <c r="S43" s="5">
        <v>1435.9331237599999</v>
      </c>
      <c r="T43" s="5">
        <v>1678.82339598</v>
      </c>
      <c r="U43" s="5">
        <v>1929.6023754400001</v>
      </c>
      <c r="V43" s="5">
        <v>2173.1667760199998</v>
      </c>
      <c r="W43" s="5">
        <v>2433.1600630399998</v>
      </c>
      <c r="X43" s="5">
        <v>2706.9205209000002</v>
      </c>
      <c r="Y43" s="5">
        <v>2986.7466388799999</v>
      </c>
      <c r="Z43" s="5">
        <v>3263.7128615299998</v>
      </c>
      <c r="AA43" s="5">
        <v>3541.9466311800002</v>
      </c>
      <c r="AB43" s="5">
        <v>3821.88939828</v>
      </c>
      <c r="AC43" s="5">
        <v>4109.4792878499993</v>
      </c>
      <c r="AD43" s="5">
        <v>4404.0250771699993</v>
      </c>
      <c r="AE43" s="5">
        <v>4711.6905148899996</v>
      </c>
      <c r="AF43" s="5">
        <v>4767.7094063300001</v>
      </c>
    </row>
    <row r="44" spans="1:32">
      <c r="A44" s="56" t="s">
        <v>60</v>
      </c>
      <c r="B44" s="56" t="s">
        <v>198</v>
      </c>
      <c r="C44" s="56" t="s">
        <v>139</v>
      </c>
      <c r="D44" s="5">
        <v>127.2835</v>
      </c>
      <c r="E44" s="5">
        <v>192.197</v>
      </c>
      <c r="F44" s="5">
        <v>240.648</v>
      </c>
      <c r="G44" s="5">
        <v>291.60399999999998</v>
      </c>
      <c r="H44" s="5">
        <v>401.51799999999997</v>
      </c>
      <c r="I44" s="5">
        <v>532.50300000000004</v>
      </c>
      <c r="J44" s="5">
        <v>620.04250000000002</v>
      </c>
      <c r="K44" s="5">
        <v>723.53800000000001</v>
      </c>
      <c r="L44" s="5">
        <v>824.2360000000001</v>
      </c>
      <c r="M44" s="5">
        <v>973.98399999999992</v>
      </c>
      <c r="N44" s="5">
        <v>1138.355</v>
      </c>
      <c r="O44" s="5">
        <v>1315.6434999999999</v>
      </c>
      <c r="P44" s="5">
        <v>1502.1965</v>
      </c>
      <c r="Q44" s="5">
        <v>1684.529</v>
      </c>
      <c r="R44" s="5">
        <v>1883.4224999999999</v>
      </c>
      <c r="S44" s="5">
        <v>2091.261</v>
      </c>
      <c r="T44" s="5">
        <v>2276.761500000001</v>
      </c>
      <c r="U44" s="5">
        <v>2429.2325000000001</v>
      </c>
      <c r="V44" s="5">
        <v>2546.2619999999988</v>
      </c>
      <c r="W44" s="5">
        <v>2657.9364999999998</v>
      </c>
      <c r="X44" s="5">
        <v>2760.1385</v>
      </c>
      <c r="Y44" s="5">
        <v>2832.114</v>
      </c>
      <c r="Z44" s="5">
        <v>2886.2420000000002</v>
      </c>
      <c r="AA44" s="5">
        <v>2919.8580000000002</v>
      </c>
      <c r="AB44" s="5">
        <v>2935.6309999999999</v>
      </c>
      <c r="AC44" s="5">
        <v>2930.2645000000002</v>
      </c>
      <c r="AD44" s="5">
        <v>2926.1819999999989</v>
      </c>
      <c r="AE44" s="5">
        <v>2918.5005000000001</v>
      </c>
      <c r="AF44" s="5">
        <v>2918.5005000000001</v>
      </c>
    </row>
    <row r="45" spans="1:32">
      <c r="A45" s="56" t="s">
        <v>60</v>
      </c>
      <c r="B45" s="56" t="s">
        <v>198</v>
      </c>
      <c r="C45" s="56" t="s">
        <v>140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</row>
    <row r="46" spans="1:32">
      <c r="A46" s="56" t="s">
        <v>60</v>
      </c>
      <c r="B46" s="56" t="s">
        <v>198</v>
      </c>
      <c r="C46" s="56" t="s">
        <v>141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</row>
    <row r="47" spans="1:32">
      <c r="A47" s="56" t="s">
        <v>60</v>
      </c>
      <c r="B47" s="56" t="s">
        <v>198</v>
      </c>
      <c r="C47" s="56" t="s">
        <v>142</v>
      </c>
      <c r="D47" s="5">
        <v>3996.9637999999991</v>
      </c>
      <c r="E47" s="5">
        <v>4154.4637999999986</v>
      </c>
      <c r="F47" s="5">
        <v>4634.9250104599987</v>
      </c>
      <c r="G47" s="5">
        <v>4697.2914542999979</v>
      </c>
      <c r="H47" s="5">
        <v>4697.2914542999979</v>
      </c>
      <c r="I47" s="5">
        <v>4697.2914542999979</v>
      </c>
      <c r="J47" s="5">
        <v>4697.2914542999979</v>
      </c>
      <c r="K47" s="5">
        <v>4697.2914542999979</v>
      </c>
      <c r="L47" s="5">
        <v>4697.2914612299983</v>
      </c>
      <c r="M47" s="5">
        <v>4697.2914709899997</v>
      </c>
      <c r="N47" s="5">
        <v>4697.2914820999977</v>
      </c>
      <c r="O47" s="5">
        <v>5857.4957907799981</v>
      </c>
      <c r="P47" s="5">
        <v>6268.5784555799983</v>
      </c>
      <c r="Q47" s="5">
        <v>6831.8724780899965</v>
      </c>
      <c r="R47" s="5">
        <v>6831.8728505099989</v>
      </c>
      <c r="S47" s="5">
        <v>8085.276764369999</v>
      </c>
      <c r="T47" s="5">
        <v>7665.2767643899988</v>
      </c>
      <c r="U47" s="5">
        <v>7482.4981127699994</v>
      </c>
      <c r="V47" s="5">
        <v>8264.7338676700001</v>
      </c>
      <c r="W47" s="5">
        <v>8264.7338677300013</v>
      </c>
      <c r="X47" s="5">
        <v>8845.9226426300011</v>
      </c>
      <c r="Y47" s="5">
        <v>9975.7954501099994</v>
      </c>
      <c r="Z47" s="5">
        <v>10424.256683449999</v>
      </c>
      <c r="AA47" s="5">
        <v>10818.47067999</v>
      </c>
      <c r="AB47" s="5">
        <v>11130.899640469999</v>
      </c>
      <c r="AC47" s="5">
        <v>13269.847706729999</v>
      </c>
      <c r="AD47" s="5">
        <v>13241.14770725</v>
      </c>
      <c r="AE47" s="5">
        <v>12503.09770735</v>
      </c>
      <c r="AF47" s="5">
        <v>12269.601907460001</v>
      </c>
    </row>
    <row r="48" spans="1:32">
      <c r="A48" s="56" t="s">
        <v>60</v>
      </c>
      <c r="B48" s="56" t="s">
        <v>198</v>
      </c>
      <c r="C48" s="56" t="s">
        <v>143</v>
      </c>
      <c r="D48" s="5">
        <v>1001.801</v>
      </c>
      <c r="E48" s="5">
        <v>1001.801</v>
      </c>
      <c r="F48" s="5">
        <v>1001.80100895</v>
      </c>
      <c r="G48" s="5">
        <v>1001.80102446</v>
      </c>
      <c r="H48" s="5">
        <v>1001.80102446</v>
      </c>
      <c r="I48" s="5">
        <v>1001.80102446</v>
      </c>
      <c r="J48" s="5">
        <v>1001.80102446</v>
      </c>
      <c r="K48" s="5">
        <v>1001.80102446</v>
      </c>
      <c r="L48" s="5">
        <v>1001.80102733</v>
      </c>
      <c r="M48" s="5">
        <v>1001.80102836</v>
      </c>
      <c r="N48" s="5">
        <v>1001.80103008</v>
      </c>
      <c r="O48" s="5">
        <v>1001.8010332699999</v>
      </c>
      <c r="P48" s="5">
        <v>1001.8010378499999</v>
      </c>
      <c r="Q48" s="5">
        <v>1001.80103792</v>
      </c>
      <c r="R48" s="5">
        <v>1001.8010558</v>
      </c>
      <c r="S48" s="5">
        <v>1001.80106253</v>
      </c>
      <c r="T48" s="5">
        <v>1001.80106462</v>
      </c>
      <c r="U48" s="5">
        <v>1001.80106473</v>
      </c>
      <c r="V48" s="5">
        <v>1001.80108359</v>
      </c>
      <c r="W48" s="5">
        <v>1001.80110236</v>
      </c>
      <c r="X48" s="5">
        <v>2350.7881116899998</v>
      </c>
      <c r="Y48" s="5">
        <v>2944.9879787300001</v>
      </c>
      <c r="Z48" s="5">
        <v>2837.4680092200001</v>
      </c>
      <c r="AA48" s="5">
        <v>3030.7892030500002</v>
      </c>
      <c r="AB48" s="5">
        <v>3030.78920324</v>
      </c>
      <c r="AC48" s="5">
        <v>6441.2797796600007</v>
      </c>
      <c r="AD48" s="5">
        <v>6343.1768665900008</v>
      </c>
      <c r="AE48" s="5">
        <v>9159.4530722</v>
      </c>
      <c r="AF48" s="5">
        <v>9078.4530724199994</v>
      </c>
    </row>
    <row r="49" spans="1:32">
      <c r="A49" s="56" t="s">
        <v>60</v>
      </c>
      <c r="B49" s="56" t="s">
        <v>198</v>
      </c>
      <c r="C49" s="56" t="s">
        <v>144</v>
      </c>
      <c r="D49" s="5">
        <v>3862.6046533600161</v>
      </c>
      <c r="E49" s="5">
        <v>5213.2478700000001</v>
      </c>
      <c r="F49" s="5">
        <v>5850.4885960000001</v>
      </c>
      <c r="G49" s="5">
        <v>6495.2650219999996</v>
      </c>
      <c r="H49" s="5">
        <v>7151.8209399999996</v>
      </c>
      <c r="I49" s="5">
        <v>7794.8121600000004</v>
      </c>
      <c r="J49" s="5">
        <v>8214.3902080000007</v>
      </c>
      <c r="K49" s="5">
        <v>8531.0496000000003</v>
      </c>
      <c r="L49" s="5">
        <v>8897.0993980000003</v>
      </c>
      <c r="M49" s="5">
        <v>9297.0115050000004</v>
      </c>
      <c r="N49" s="5">
        <v>9714.6098010000005</v>
      </c>
      <c r="O49" s="5">
        <v>10126.449769999999</v>
      </c>
      <c r="P49" s="5">
        <v>10557.370430000001</v>
      </c>
      <c r="Q49" s="5">
        <v>10954.195890000001</v>
      </c>
      <c r="R49" s="5">
        <v>11348.78464</v>
      </c>
      <c r="S49" s="5">
        <v>11719.31926</v>
      </c>
      <c r="T49" s="5">
        <v>12095.60533</v>
      </c>
      <c r="U49" s="5">
        <v>12453.46603</v>
      </c>
      <c r="V49" s="5">
        <v>12773.66884</v>
      </c>
      <c r="W49" s="5">
        <v>13086.461799999999</v>
      </c>
      <c r="X49" s="5">
        <v>13431.31761</v>
      </c>
      <c r="Y49" s="5">
        <v>13769.05926</v>
      </c>
      <c r="Z49" s="5">
        <v>14200.08992</v>
      </c>
      <c r="AA49" s="5">
        <v>14657.627769999999</v>
      </c>
      <c r="AB49" s="5">
        <v>15141.399369999999</v>
      </c>
      <c r="AC49" s="5">
        <v>15605.32761</v>
      </c>
      <c r="AD49" s="5">
        <v>16074.51283</v>
      </c>
      <c r="AE49" s="5">
        <v>16524.696820000001</v>
      </c>
      <c r="AF49" s="5">
        <v>16524.696820000001</v>
      </c>
    </row>
    <row r="50" spans="1:32">
      <c r="A50" s="56" t="s">
        <v>60</v>
      </c>
      <c r="B50" s="56" t="s">
        <v>198</v>
      </c>
      <c r="C50" s="56" t="s">
        <v>146</v>
      </c>
      <c r="D50" s="5">
        <v>212.22</v>
      </c>
      <c r="E50" s="5">
        <v>226.52814293723571</v>
      </c>
      <c r="F50" s="5">
        <v>234.77789894155859</v>
      </c>
      <c r="G50" s="5">
        <v>240.1553132290021</v>
      </c>
      <c r="H50" s="5">
        <v>247.55644255932171</v>
      </c>
      <c r="I50" s="5">
        <v>257.97427073791317</v>
      </c>
      <c r="J50" s="5">
        <v>268.67696564797939</v>
      </c>
      <c r="K50" s="5">
        <v>278.31288884482137</v>
      </c>
      <c r="L50" s="5">
        <v>289.10027218382203</v>
      </c>
      <c r="M50" s="5">
        <v>300.19573400724852</v>
      </c>
      <c r="N50" s="5">
        <v>316.70347934414582</v>
      </c>
      <c r="O50" s="5">
        <v>334.94680977315409</v>
      </c>
      <c r="P50" s="5">
        <v>356.77218065143541</v>
      </c>
      <c r="Q50" s="5">
        <v>377.74148982671409</v>
      </c>
      <c r="R50" s="5">
        <v>398.82850022501913</v>
      </c>
      <c r="S50" s="5">
        <v>417.36371773992732</v>
      </c>
      <c r="T50" s="5">
        <v>436.01331235750808</v>
      </c>
      <c r="U50" s="5">
        <v>452.32025112722448</v>
      </c>
      <c r="V50" s="5">
        <v>468.96539896880932</v>
      </c>
      <c r="W50" s="5">
        <v>488.28720028797397</v>
      </c>
      <c r="X50" s="5">
        <v>505.87914929752623</v>
      </c>
      <c r="Y50" s="5">
        <v>525.99544154313128</v>
      </c>
      <c r="Z50" s="5">
        <v>546.49739801256339</v>
      </c>
      <c r="AA50" s="5">
        <v>564.58468128145751</v>
      </c>
      <c r="AB50" s="5">
        <v>595.25348596966478</v>
      </c>
      <c r="AC50" s="5">
        <v>620.00266720377692</v>
      </c>
      <c r="AD50" s="5">
        <v>653.38817942873641</v>
      </c>
      <c r="AE50" s="5">
        <v>692.98836436889235</v>
      </c>
      <c r="AF50" s="5">
        <v>692.98836436889235</v>
      </c>
    </row>
    <row r="52" spans="1:32">
      <c r="A52" s="56" t="s">
        <v>60</v>
      </c>
      <c r="B52" s="56" t="s">
        <v>199</v>
      </c>
      <c r="C52" s="56" t="s">
        <v>132</v>
      </c>
      <c r="D52" s="5">
        <v>1328.9999999900001</v>
      </c>
      <c r="E52" s="5">
        <v>1328.9999999900001</v>
      </c>
      <c r="F52" s="5">
        <v>1328.9999999900001</v>
      </c>
      <c r="G52" s="5">
        <v>1328.9999999900001</v>
      </c>
      <c r="H52" s="5">
        <v>1328.9999999900001</v>
      </c>
      <c r="I52" s="5">
        <v>1328.9999999900001</v>
      </c>
      <c r="J52" s="5">
        <v>1328.9999999900001</v>
      </c>
      <c r="K52" s="5">
        <v>1328.9999999900001</v>
      </c>
      <c r="L52" s="5">
        <v>1328.9999999900001</v>
      </c>
      <c r="M52" s="5">
        <v>1328.9999999900001</v>
      </c>
      <c r="N52" s="5">
        <v>1328.9999999900001</v>
      </c>
      <c r="O52" s="5">
        <v>1328.9999999900001</v>
      </c>
      <c r="P52" s="5">
        <v>1328.9999999900001</v>
      </c>
      <c r="Q52" s="5">
        <v>528.99999998999999</v>
      </c>
      <c r="R52" s="5">
        <v>528.99999998999999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</row>
    <row r="53" spans="1:32">
      <c r="A53" s="56" t="s">
        <v>60</v>
      </c>
      <c r="B53" s="56" t="s">
        <v>199</v>
      </c>
      <c r="C53" s="56" t="s">
        <v>133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</row>
    <row r="54" spans="1:32">
      <c r="A54" s="56" t="s">
        <v>60</v>
      </c>
      <c r="B54" s="56" t="s">
        <v>199</v>
      </c>
      <c r="C54" s="56" t="s">
        <v>134</v>
      </c>
      <c r="D54" s="5">
        <v>1583.8600000399999</v>
      </c>
      <c r="E54" s="5">
        <v>1583.8600000399999</v>
      </c>
      <c r="F54" s="5">
        <v>1583.8600000399999</v>
      </c>
      <c r="G54" s="5">
        <v>1583.8600000399999</v>
      </c>
      <c r="H54" s="5">
        <v>1583.8600000399999</v>
      </c>
      <c r="I54" s="5">
        <v>1583.8600000399999</v>
      </c>
      <c r="J54" s="5">
        <v>1583.8600000399999</v>
      </c>
      <c r="K54" s="5">
        <v>1583.8600000399999</v>
      </c>
      <c r="L54" s="5">
        <v>1201.3600026900001</v>
      </c>
      <c r="M54" s="5">
        <v>1201.3600026900001</v>
      </c>
      <c r="N54" s="5">
        <v>961.7000079500001</v>
      </c>
      <c r="O54" s="5">
        <v>961.7000079500001</v>
      </c>
      <c r="P54" s="5">
        <v>961.7000079500001</v>
      </c>
      <c r="Q54" s="5">
        <v>881.7000079500001</v>
      </c>
      <c r="R54" s="5">
        <v>881.7000079500001</v>
      </c>
      <c r="S54" s="5">
        <v>881.70002650000004</v>
      </c>
      <c r="T54" s="5">
        <v>881.70002650000004</v>
      </c>
      <c r="U54" s="5">
        <v>881.70002650000004</v>
      </c>
      <c r="V54" s="5">
        <v>1235.7548876999999</v>
      </c>
      <c r="W54" s="5">
        <v>1235.7548876999999</v>
      </c>
      <c r="X54" s="5">
        <v>1235.7548876999999</v>
      </c>
      <c r="Y54" s="5">
        <v>1235.7548876999999</v>
      </c>
      <c r="Z54" s="5">
        <v>897.7548903500001</v>
      </c>
      <c r="AA54" s="5">
        <v>774.55489035000005</v>
      </c>
      <c r="AB54" s="5">
        <v>620.55489299999999</v>
      </c>
      <c r="AC54" s="5">
        <v>680.55505085000004</v>
      </c>
      <c r="AD54" s="5">
        <v>680.55505085000004</v>
      </c>
      <c r="AE54" s="5">
        <v>1306.1580832499999</v>
      </c>
      <c r="AF54" s="5">
        <v>1268.9580832500001</v>
      </c>
    </row>
    <row r="55" spans="1:32">
      <c r="A55" s="56" t="s">
        <v>60</v>
      </c>
      <c r="B55" s="56" t="s">
        <v>199</v>
      </c>
      <c r="C55" s="56" t="s">
        <v>135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</row>
    <row r="56" spans="1:32">
      <c r="A56" s="56" t="s">
        <v>60</v>
      </c>
      <c r="B56" s="56" t="s">
        <v>199</v>
      </c>
      <c r="C56" s="56" t="s">
        <v>136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</row>
    <row r="57" spans="1:32">
      <c r="A57" s="56" t="s">
        <v>60</v>
      </c>
      <c r="B57" s="56" t="s">
        <v>199</v>
      </c>
      <c r="C57" s="56" t="s">
        <v>137</v>
      </c>
      <c r="D57" s="5">
        <v>205.33</v>
      </c>
      <c r="E57" s="5">
        <v>473.33000741000001</v>
      </c>
      <c r="F57" s="5">
        <v>473.33000743999997</v>
      </c>
      <c r="G57" s="5">
        <v>473.33000748000001</v>
      </c>
      <c r="H57" s="5">
        <v>473.33000815000003</v>
      </c>
      <c r="I57" s="5">
        <v>473.33000908000002</v>
      </c>
      <c r="J57" s="5">
        <v>473.33001514</v>
      </c>
      <c r="K57" s="5">
        <v>473.33001770999999</v>
      </c>
      <c r="L57" s="5">
        <v>473.33002528999998</v>
      </c>
      <c r="M57" s="5">
        <v>473.33003145999999</v>
      </c>
      <c r="N57" s="5">
        <v>524.37694007000005</v>
      </c>
      <c r="O57" s="5">
        <v>675.40516094999998</v>
      </c>
      <c r="P57" s="5">
        <v>685.81207537000012</v>
      </c>
      <c r="Q57" s="5">
        <v>768.49574873999995</v>
      </c>
      <c r="R57" s="5">
        <v>768.49574873999995</v>
      </c>
      <c r="S57" s="5">
        <v>1524.73410165</v>
      </c>
      <c r="T57" s="5">
        <v>1524.73410165</v>
      </c>
      <c r="U57" s="5">
        <v>1524.73410165</v>
      </c>
      <c r="V57" s="5">
        <v>1524.7341146900001</v>
      </c>
      <c r="W57" s="5">
        <v>1524.7341146900001</v>
      </c>
      <c r="X57" s="5">
        <v>1524.7341146900001</v>
      </c>
      <c r="Y57" s="5">
        <v>1524.73410728</v>
      </c>
      <c r="Z57" s="5">
        <v>1526.8341552700001</v>
      </c>
      <c r="AA57" s="5">
        <v>1524.7341554</v>
      </c>
      <c r="AB57" s="5">
        <v>1524.7341549600001</v>
      </c>
      <c r="AC57" s="5">
        <v>1524.7346715399999</v>
      </c>
      <c r="AD57" s="5">
        <v>1622.75131898</v>
      </c>
      <c r="AE57" s="5">
        <v>2254.9538604499999</v>
      </c>
      <c r="AF57" s="5">
        <v>2328.55471657</v>
      </c>
    </row>
    <row r="58" spans="1:32">
      <c r="A58" s="56" t="s">
        <v>60</v>
      </c>
      <c r="B58" s="56" t="s">
        <v>199</v>
      </c>
      <c r="C58" s="56" t="s">
        <v>138</v>
      </c>
      <c r="D58" s="5">
        <v>39.017000000000003</v>
      </c>
      <c r="E58" s="5">
        <v>73.308999999999997</v>
      </c>
      <c r="F58" s="5">
        <v>101.551</v>
      </c>
      <c r="G58" s="5">
        <v>127.312</v>
      </c>
      <c r="H58" s="5">
        <v>163.02500000000001</v>
      </c>
      <c r="I58" s="5">
        <v>199.60599999999999</v>
      </c>
      <c r="J58" s="5">
        <v>240.464</v>
      </c>
      <c r="K58" s="5">
        <v>286.77499999999998</v>
      </c>
      <c r="L58" s="5">
        <v>327.14164325000002</v>
      </c>
      <c r="M58" s="5">
        <v>386.59627754000002</v>
      </c>
      <c r="N58" s="5">
        <v>451.54583057000002</v>
      </c>
      <c r="O58" s="5">
        <v>523.74430347000009</v>
      </c>
      <c r="P58" s="5">
        <v>603.50220841999999</v>
      </c>
      <c r="Q58" s="5">
        <v>685.87139996999997</v>
      </c>
      <c r="R58" s="5">
        <v>770.29098284999998</v>
      </c>
      <c r="S58" s="5">
        <v>860.29049325000005</v>
      </c>
      <c r="T58" s="5">
        <v>955.90802156999996</v>
      </c>
      <c r="U58" s="5">
        <v>1038.7049956000001</v>
      </c>
      <c r="V58" s="5">
        <v>1118.5736002599999</v>
      </c>
      <c r="W58" s="5">
        <v>1198.6207917300001</v>
      </c>
      <c r="X58" s="5">
        <v>1275.50663986</v>
      </c>
      <c r="Y58" s="5">
        <v>1349.49831356</v>
      </c>
      <c r="Z58" s="5">
        <v>1425.62567932</v>
      </c>
      <c r="AA58" s="5">
        <v>1507.24028828</v>
      </c>
      <c r="AB58" s="5">
        <v>1592.0229601999999</v>
      </c>
      <c r="AC58" s="5">
        <v>1679.8513663599999</v>
      </c>
      <c r="AD58" s="5">
        <v>1768.54372947</v>
      </c>
      <c r="AE58" s="5">
        <v>1862.5243552300001</v>
      </c>
      <c r="AF58" s="5">
        <v>1893.2939912899999</v>
      </c>
    </row>
    <row r="59" spans="1:32">
      <c r="A59" s="56" t="s">
        <v>60</v>
      </c>
      <c r="B59" s="56" t="s">
        <v>199</v>
      </c>
      <c r="C59" s="56" t="s">
        <v>139</v>
      </c>
      <c r="D59" s="5">
        <v>116.7375</v>
      </c>
      <c r="E59" s="5">
        <v>181.58349999999999</v>
      </c>
      <c r="F59" s="5">
        <v>230.42949999999999</v>
      </c>
      <c r="G59" s="5">
        <v>263.601</v>
      </c>
      <c r="H59" s="5">
        <v>310.37200000000001</v>
      </c>
      <c r="I59" s="5">
        <v>348.61299999999989</v>
      </c>
      <c r="J59" s="5">
        <v>387.50349999999997</v>
      </c>
      <c r="K59" s="5">
        <v>424.69</v>
      </c>
      <c r="L59" s="5">
        <v>458.70399999999989</v>
      </c>
      <c r="M59" s="5">
        <v>512.68150000000003</v>
      </c>
      <c r="N59" s="5">
        <v>568.37599999999998</v>
      </c>
      <c r="O59" s="5">
        <v>623.41800000000001</v>
      </c>
      <c r="P59" s="5">
        <v>679.90600000000006</v>
      </c>
      <c r="Q59" s="5">
        <v>731.43100000000004</v>
      </c>
      <c r="R59" s="5">
        <v>780.53399999999988</v>
      </c>
      <c r="S59" s="5">
        <v>825.68650000000002</v>
      </c>
      <c r="T59" s="5">
        <v>869.44999999999993</v>
      </c>
      <c r="U59" s="5">
        <v>894.35399999999993</v>
      </c>
      <c r="V59" s="5">
        <v>914.74150000000009</v>
      </c>
      <c r="W59" s="5">
        <v>927.40250000000015</v>
      </c>
      <c r="X59" s="5">
        <v>933.21299999999974</v>
      </c>
      <c r="Y59" s="5">
        <v>933.12100000000009</v>
      </c>
      <c r="Z59" s="5">
        <v>934.87250000000017</v>
      </c>
      <c r="AA59" s="5">
        <v>933.9994999999999</v>
      </c>
      <c r="AB59" s="5">
        <v>932.10199999999986</v>
      </c>
      <c r="AC59" s="5">
        <v>929.02750000000037</v>
      </c>
      <c r="AD59" s="5">
        <v>926.92099999999982</v>
      </c>
      <c r="AE59" s="5">
        <v>921.52750000000037</v>
      </c>
      <c r="AF59" s="5">
        <v>921.52750000000037</v>
      </c>
    </row>
    <row r="60" spans="1:32">
      <c r="A60" s="56" t="s">
        <v>60</v>
      </c>
      <c r="B60" s="56" t="s">
        <v>199</v>
      </c>
      <c r="C60" s="56" t="s">
        <v>140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</row>
    <row r="61" spans="1:32">
      <c r="A61" s="56" t="s">
        <v>60</v>
      </c>
      <c r="B61" s="56" t="s">
        <v>199</v>
      </c>
      <c r="C61" s="56" t="s">
        <v>141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</row>
    <row r="62" spans="1:32">
      <c r="A62" s="56" t="s">
        <v>60</v>
      </c>
      <c r="B62" s="56" t="s">
        <v>199</v>
      </c>
      <c r="C62" s="56" t="s">
        <v>142</v>
      </c>
      <c r="D62" s="5">
        <v>2341.585</v>
      </c>
      <c r="E62" s="5">
        <v>2341.585</v>
      </c>
      <c r="F62" s="5">
        <v>2341.5850089099999</v>
      </c>
      <c r="G62" s="5">
        <v>2341.5850121600001</v>
      </c>
      <c r="H62" s="5">
        <v>2341.5850128699999</v>
      </c>
      <c r="I62" s="5">
        <v>2308.5850133600002</v>
      </c>
      <c r="J62" s="5">
        <v>2308.5850163499999</v>
      </c>
      <c r="K62" s="5">
        <v>2217.83501768</v>
      </c>
      <c r="L62" s="5">
        <v>2105.8350938399999</v>
      </c>
      <c r="M62" s="5">
        <v>2752.4621870800001</v>
      </c>
      <c r="N62" s="5">
        <v>3112.938048810001</v>
      </c>
      <c r="O62" s="5">
        <v>3878.993968669999</v>
      </c>
      <c r="P62" s="5">
        <v>4191.7085059499996</v>
      </c>
      <c r="Q62" s="5">
        <v>4182.8576790600009</v>
      </c>
      <c r="R62" s="5">
        <v>4260.8307922200001</v>
      </c>
      <c r="S62" s="5">
        <v>4393.7674376600007</v>
      </c>
      <c r="T62" s="5">
        <v>4234.7674376599998</v>
      </c>
      <c r="U62" s="5">
        <v>4414.8180438400004</v>
      </c>
      <c r="V62" s="5">
        <v>4462.0617176300002</v>
      </c>
      <c r="W62" s="5">
        <v>4784.4812669499988</v>
      </c>
      <c r="X62" s="5">
        <v>5572.8181851499994</v>
      </c>
      <c r="Y62" s="5">
        <v>5770.3995385199996</v>
      </c>
      <c r="Z62" s="5">
        <v>5996.9199025600001</v>
      </c>
      <c r="AA62" s="5">
        <v>5953.1851241700006</v>
      </c>
      <c r="AB62" s="5">
        <v>6462.7142627900002</v>
      </c>
      <c r="AC62" s="5">
        <v>7837.3074872300003</v>
      </c>
      <c r="AD62" s="5">
        <v>8970.0423346600019</v>
      </c>
      <c r="AE62" s="5">
        <v>9078.8641037199995</v>
      </c>
      <c r="AF62" s="5">
        <v>9078.864103939999</v>
      </c>
    </row>
    <row r="63" spans="1:32">
      <c r="A63" s="56" t="s">
        <v>60</v>
      </c>
      <c r="B63" s="56" t="s">
        <v>199</v>
      </c>
      <c r="C63" s="56" t="s">
        <v>143</v>
      </c>
      <c r="D63" s="5">
        <v>508.6798</v>
      </c>
      <c r="E63" s="5">
        <v>508.6798</v>
      </c>
      <c r="F63" s="5">
        <v>508.67980295000001</v>
      </c>
      <c r="G63" s="5">
        <v>508.67980424000001</v>
      </c>
      <c r="H63" s="5">
        <v>508.67980488000012</v>
      </c>
      <c r="I63" s="5">
        <v>508.67980547000002</v>
      </c>
      <c r="J63" s="5">
        <v>508.67980642999999</v>
      </c>
      <c r="K63" s="5">
        <v>508.67980700999999</v>
      </c>
      <c r="L63" s="5">
        <v>508.67981399000001</v>
      </c>
      <c r="M63" s="5">
        <v>502.55181557999998</v>
      </c>
      <c r="N63" s="5">
        <v>502.55182223000003</v>
      </c>
      <c r="O63" s="5">
        <v>502.55183548000002</v>
      </c>
      <c r="P63" s="5">
        <v>502.55184756999989</v>
      </c>
      <c r="Q63" s="5">
        <v>502.55184781000003</v>
      </c>
      <c r="R63" s="5">
        <v>502.55192739</v>
      </c>
      <c r="S63" s="5">
        <v>637.44831323000005</v>
      </c>
      <c r="T63" s="5">
        <v>637.44831335000003</v>
      </c>
      <c r="U63" s="5">
        <v>637.44831339000007</v>
      </c>
      <c r="V63" s="5">
        <v>940.26575291000006</v>
      </c>
      <c r="W63" s="5">
        <v>960.71119751999993</v>
      </c>
      <c r="X63" s="5">
        <v>960.71120291</v>
      </c>
      <c r="Y63" s="5">
        <v>1975.70217948</v>
      </c>
      <c r="Z63" s="5">
        <v>1812.61471388</v>
      </c>
      <c r="AA63" s="5">
        <v>2085.02993001</v>
      </c>
      <c r="AB63" s="5">
        <v>2085.0299303299998</v>
      </c>
      <c r="AC63" s="5">
        <v>2570.5969023600001</v>
      </c>
      <c r="AD63" s="5">
        <v>4052.6208705700001</v>
      </c>
      <c r="AE63" s="5">
        <v>5588.6067608499998</v>
      </c>
      <c r="AF63" s="5">
        <v>5588.6067609299998</v>
      </c>
    </row>
    <row r="64" spans="1:32">
      <c r="A64" s="56" t="s">
        <v>60</v>
      </c>
      <c r="B64" s="56" t="s">
        <v>199</v>
      </c>
      <c r="C64" s="56" t="s">
        <v>144</v>
      </c>
      <c r="D64" s="5">
        <v>2218.772668061431</v>
      </c>
      <c r="E64" s="5">
        <v>2689.9375260000002</v>
      </c>
      <c r="F64" s="5">
        <v>2860.761317</v>
      </c>
      <c r="G64" s="5">
        <v>3036.1468880000002</v>
      </c>
      <c r="H64" s="5">
        <v>3203.7841800000001</v>
      </c>
      <c r="I64" s="5">
        <v>3365.2836379999999</v>
      </c>
      <c r="J64" s="5">
        <v>3520.050111</v>
      </c>
      <c r="K64" s="5">
        <v>3643.7694040000001</v>
      </c>
      <c r="L64" s="5">
        <v>3771.8146689999999</v>
      </c>
      <c r="M64" s="5">
        <v>3931.9225369999999</v>
      </c>
      <c r="N64" s="5">
        <v>4092.3036299999999</v>
      </c>
      <c r="O64" s="5">
        <v>4259.4447909999999</v>
      </c>
      <c r="P64" s="5">
        <v>4415.3525669999999</v>
      </c>
      <c r="Q64" s="5">
        <v>4554.5402139999997</v>
      </c>
      <c r="R64" s="5">
        <v>4688.2242509999996</v>
      </c>
      <c r="S64" s="5">
        <v>4827.180249</v>
      </c>
      <c r="T64" s="5">
        <v>4954.3941420000001</v>
      </c>
      <c r="U64" s="5">
        <v>5077.6180569999997</v>
      </c>
      <c r="V64" s="5">
        <v>5190.2469090000004</v>
      </c>
      <c r="W64" s="5">
        <v>5309.3908250000004</v>
      </c>
      <c r="X64" s="5">
        <v>5421.4966379999996</v>
      </c>
      <c r="Y64" s="5">
        <v>5536.0184380000001</v>
      </c>
      <c r="Z64" s="5">
        <v>5669.0692689999996</v>
      </c>
      <c r="AA64" s="5">
        <v>5819.8739329999999</v>
      </c>
      <c r="AB64" s="5">
        <v>5964.8023199999998</v>
      </c>
      <c r="AC64" s="5">
        <v>6104.675808</v>
      </c>
      <c r="AD64" s="5">
        <v>6242.6775429999998</v>
      </c>
      <c r="AE64" s="5">
        <v>6384.23675</v>
      </c>
      <c r="AF64" s="5">
        <v>6384.23675</v>
      </c>
    </row>
    <row r="65" spans="1:32">
      <c r="A65" s="56" t="s">
        <v>60</v>
      </c>
      <c r="B65" s="56" t="s">
        <v>199</v>
      </c>
      <c r="C65" s="56" t="s">
        <v>146</v>
      </c>
      <c r="D65" s="5">
        <v>32.945</v>
      </c>
      <c r="E65" s="5">
        <v>40.329778612496547</v>
      </c>
      <c r="F65" s="5">
        <v>44.141936064767087</v>
      </c>
      <c r="G65" s="5">
        <v>48.008281409971843</v>
      </c>
      <c r="H65" s="5">
        <v>51.696080362917741</v>
      </c>
      <c r="I65" s="5">
        <v>56.122242708694273</v>
      </c>
      <c r="J65" s="5">
        <v>60.438841551624478</v>
      </c>
      <c r="K65" s="5">
        <v>64.284740416961199</v>
      </c>
      <c r="L65" s="5">
        <v>68.338817161047672</v>
      </c>
      <c r="M65" s="5">
        <v>73.610682180519731</v>
      </c>
      <c r="N65" s="5">
        <v>79.667139004245811</v>
      </c>
      <c r="O65" s="5">
        <v>86.968468976283532</v>
      </c>
      <c r="P65" s="5">
        <v>92.863848460852552</v>
      </c>
      <c r="Q65" s="5">
        <v>100.37213201380359</v>
      </c>
      <c r="R65" s="5">
        <v>108.1391137972121</v>
      </c>
      <c r="S65" s="5">
        <v>114.99623850572119</v>
      </c>
      <c r="T65" s="5">
        <v>123.12721876095451</v>
      </c>
      <c r="U65" s="5">
        <v>130.19732168491461</v>
      </c>
      <c r="V65" s="5">
        <v>137.1998403893312</v>
      </c>
      <c r="W65" s="5">
        <v>145.14394407033021</v>
      </c>
      <c r="X65" s="5">
        <v>152.88623132780651</v>
      </c>
      <c r="Y65" s="5">
        <v>160.77167530323231</v>
      </c>
      <c r="Z65" s="5">
        <v>168.0957563033916</v>
      </c>
      <c r="AA65" s="5">
        <v>177.43475215293299</v>
      </c>
      <c r="AB65" s="5">
        <v>191.1755159143454</v>
      </c>
      <c r="AC65" s="5">
        <v>206.38843848837101</v>
      </c>
      <c r="AD65" s="5">
        <v>223.71817796793269</v>
      </c>
      <c r="AE65" s="5">
        <v>239.72177715680121</v>
      </c>
      <c r="AF65" s="5">
        <v>239.72177715680121</v>
      </c>
    </row>
    <row r="67" spans="1:32">
      <c r="A67" s="56" t="s">
        <v>60</v>
      </c>
      <c r="B67" s="56" t="s">
        <v>200</v>
      </c>
      <c r="C67" s="56" t="s">
        <v>132</v>
      </c>
      <c r="D67" s="5">
        <v>208</v>
      </c>
      <c r="E67" s="5">
        <v>208</v>
      </c>
      <c r="F67" s="5">
        <v>208</v>
      </c>
      <c r="G67" s="5">
        <v>208</v>
      </c>
      <c r="H67" s="5">
        <v>208</v>
      </c>
      <c r="I67" s="5">
        <v>208</v>
      </c>
      <c r="J67" s="5">
        <v>208</v>
      </c>
      <c r="K67" s="5">
        <v>208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</row>
    <row r="68" spans="1:32">
      <c r="A68" s="56" t="s">
        <v>60</v>
      </c>
      <c r="B68" s="56" t="s">
        <v>200</v>
      </c>
      <c r="C68" s="56" t="s">
        <v>133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</row>
    <row r="69" spans="1:32">
      <c r="A69" s="56" t="s">
        <v>60</v>
      </c>
      <c r="B69" s="56" t="s">
        <v>200</v>
      </c>
      <c r="C69" s="56" t="s">
        <v>134</v>
      </c>
      <c r="D69" s="5">
        <v>178</v>
      </c>
      <c r="E69" s="5">
        <v>178</v>
      </c>
      <c r="F69" s="5">
        <v>178</v>
      </c>
      <c r="G69" s="5">
        <v>178</v>
      </c>
      <c r="H69" s="5">
        <v>178</v>
      </c>
      <c r="I69" s="5">
        <v>178</v>
      </c>
      <c r="J69" s="5">
        <v>178</v>
      </c>
      <c r="K69" s="5">
        <v>178</v>
      </c>
      <c r="L69" s="5">
        <v>178.00000265</v>
      </c>
      <c r="M69" s="5">
        <v>178.00000265</v>
      </c>
      <c r="N69" s="5">
        <v>178.00000795</v>
      </c>
      <c r="O69" s="5">
        <v>178.00000795</v>
      </c>
      <c r="P69" s="5">
        <v>178.00000795</v>
      </c>
      <c r="Q69" s="5">
        <v>178.00000795</v>
      </c>
      <c r="R69" s="5">
        <v>178.00000795</v>
      </c>
      <c r="S69" s="5">
        <v>178.0000053</v>
      </c>
      <c r="T69" s="5">
        <v>178.0000053</v>
      </c>
      <c r="U69" s="5">
        <v>178.0000053</v>
      </c>
      <c r="V69" s="5">
        <v>58.000007949999997</v>
      </c>
      <c r="W69" s="5">
        <v>58.000007949999997</v>
      </c>
      <c r="X69" s="5">
        <v>58.000007949999997</v>
      </c>
      <c r="Y69" s="5">
        <v>58.000007949999997</v>
      </c>
      <c r="Z69" s="5">
        <v>58.000007949999997</v>
      </c>
      <c r="AA69" s="5">
        <v>58.000013250000002</v>
      </c>
      <c r="AB69" s="5">
        <v>58.0000371</v>
      </c>
      <c r="AC69" s="5">
        <v>58.0000371</v>
      </c>
      <c r="AD69" s="5">
        <v>58.0000371</v>
      </c>
      <c r="AE69" s="5">
        <v>58.0000371</v>
      </c>
      <c r="AF69" s="5">
        <v>3.7100000000000001E-5</v>
      </c>
    </row>
    <row r="70" spans="1:32">
      <c r="A70" s="56" t="s">
        <v>60</v>
      </c>
      <c r="B70" s="56" t="s">
        <v>200</v>
      </c>
      <c r="C70" s="56" t="s">
        <v>135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</row>
    <row r="71" spans="1:32">
      <c r="A71" s="56" t="s">
        <v>60</v>
      </c>
      <c r="B71" s="56" t="s">
        <v>200</v>
      </c>
      <c r="C71" s="56" t="s">
        <v>136</v>
      </c>
      <c r="D71" s="5">
        <v>2176.7000000100002</v>
      </c>
      <c r="E71" s="5">
        <v>2176.7000000100002</v>
      </c>
      <c r="F71" s="5">
        <v>2176.7000000100002</v>
      </c>
      <c r="G71" s="5">
        <v>2176.7000000100002</v>
      </c>
      <c r="H71" s="5">
        <v>2176.7000000100002</v>
      </c>
      <c r="I71" s="5">
        <v>2176.7000000100002</v>
      </c>
      <c r="J71" s="5">
        <v>2176.7000000100002</v>
      </c>
      <c r="K71" s="5">
        <v>2566.7000000100002</v>
      </c>
      <c r="L71" s="5">
        <v>2566.7000000100002</v>
      </c>
      <c r="M71" s="5">
        <v>2566.7000000100002</v>
      </c>
      <c r="N71" s="5">
        <v>2566.7000000100002</v>
      </c>
      <c r="O71" s="5">
        <v>2566.7000000100002</v>
      </c>
      <c r="P71" s="5">
        <v>2566.7000000100002</v>
      </c>
      <c r="Q71" s="5">
        <v>2566.7000000100002</v>
      </c>
      <c r="R71" s="5">
        <v>2566.7000000100002</v>
      </c>
      <c r="S71" s="5">
        <v>2566.7000000100002</v>
      </c>
      <c r="T71" s="5">
        <v>2566.7000000100002</v>
      </c>
      <c r="U71" s="5">
        <v>2566.7000000100002</v>
      </c>
      <c r="V71" s="5">
        <v>2566.7000000100002</v>
      </c>
      <c r="W71" s="5">
        <v>2566.7000000100002</v>
      </c>
      <c r="X71" s="5">
        <v>2566.7000000100002</v>
      </c>
      <c r="Y71" s="5">
        <v>2566.7000000100002</v>
      </c>
      <c r="Z71" s="5">
        <v>2566.7000000100002</v>
      </c>
      <c r="AA71" s="5">
        <v>2566.7000000100002</v>
      </c>
      <c r="AB71" s="5">
        <v>2566.7000000100002</v>
      </c>
      <c r="AC71" s="5">
        <v>2566.7000000100002</v>
      </c>
      <c r="AD71" s="5">
        <v>2566.7000000100002</v>
      </c>
      <c r="AE71" s="5">
        <v>2566.7000000100002</v>
      </c>
      <c r="AF71" s="5">
        <v>2566.7000000100002</v>
      </c>
    </row>
    <row r="72" spans="1:32">
      <c r="A72" s="56" t="s">
        <v>60</v>
      </c>
      <c r="B72" s="56" t="s">
        <v>200</v>
      </c>
      <c r="C72" s="56" t="s">
        <v>137</v>
      </c>
      <c r="D72" s="5">
        <v>0</v>
      </c>
      <c r="E72" s="5">
        <v>3.3699999999999999E-6</v>
      </c>
      <c r="F72" s="5">
        <v>3.6200000000000001E-6</v>
      </c>
      <c r="G72" s="5">
        <v>4.1099999999999996E-6</v>
      </c>
      <c r="H72" s="5">
        <v>4.5199999999999999E-6</v>
      </c>
      <c r="I72" s="5">
        <v>4.9200000000000003E-6</v>
      </c>
      <c r="J72" s="5">
        <v>1.6220000000000001E-5</v>
      </c>
      <c r="K72" s="5">
        <v>2.2799999999999999E-5</v>
      </c>
      <c r="L72" s="5">
        <v>3.1900000000000003E-5</v>
      </c>
      <c r="M72" s="5">
        <v>3.2907894600000001</v>
      </c>
      <c r="N72" s="5">
        <v>463.65931329</v>
      </c>
      <c r="O72" s="5">
        <v>510.00838246000001</v>
      </c>
      <c r="P72" s="5">
        <v>566.34685008999998</v>
      </c>
      <c r="Q72" s="5">
        <v>566.34685009999987</v>
      </c>
      <c r="R72" s="5">
        <v>566.34685009999987</v>
      </c>
      <c r="S72" s="5">
        <v>566.34687442999996</v>
      </c>
      <c r="T72" s="5">
        <v>566.34687442999996</v>
      </c>
      <c r="U72" s="5">
        <v>566.34687442999996</v>
      </c>
      <c r="V72" s="5">
        <v>566.34855503999995</v>
      </c>
      <c r="W72" s="5">
        <v>566.34855503999995</v>
      </c>
      <c r="X72" s="5">
        <v>566.34855504999996</v>
      </c>
      <c r="Y72" s="5">
        <v>595.91383235000001</v>
      </c>
      <c r="Z72" s="5">
        <v>595.91383667999992</v>
      </c>
      <c r="AA72" s="5">
        <v>667.98079904999997</v>
      </c>
      <c r="AB72" s="5">
        <v>667.98083695000003</v>
      </c>
      <c r="AC72" s="5">
        <v>789.36628528000006</v>
      </c>
      <c r="AD72" s="5">
        <v>789.36628470000005</v>
      </c>
      <c r="AE72" s="5">
        <v>789.36628306</v>
      </c>
      <c r="AF72" s="5">
        <v>789.36628363</v>
      </c>
    </row>
    <row r="73" spans="1:32">
      <c r="A73" s="56" t="s">
        <v>60</v>
      </c>
      <c r="B73" s="56" t="s">
        <v>200</v>
      </c>
      <c r="C73" s="56" t="s">
        <v>138</v>
      </c>
      <c r="D73" s="5">
        <v>0.47899999999999998</v>
      </c>
      <c r="E73" s="5">
        <v>2.1869999999999998</v>
      </c>
      <c r="F73" s="5">
        <v>3.7669999999999999</v>
      </c>
      <c r="G73" s="5">
        <v>6.1920000000000002</v>
      </c>
      <c r="H73" s="5">
        <v>9.4580000000000002</v>
      </c>
      <c r="I73" s="5">
        <v>13.686</v>
      </c>
      <c r="J73" s="5">
        <v>18.501000000000001</v>
      </c>
      <c r="K73" s="5">
        <v>25.306000000000001</v>
      </c>
      <c r="L73" s="5">
        <v>31.184044839999999</v>
      </c>
      <c r="M73" s="5">
        <v>40.632942110000002</v>
      </c>
      <c r="N73" s="5">
        <v>51.300529429999997</v>
      </c>
      <c r="O73" s="5">
        <v>63.448775210000001</v>
      </c>
      <c r="P73" s="5">
        <v>77.123163699999992</v>
      </c>
      <c r="Q73" s="5">
        <v>92.380225859999996</v>
      </c>
      <c r="R73" s="5">
        <v>108.63036286000001</v>
      </c>
      <c r="S73" s="5">
        <v>126.28066242</v>
      </c>
      <c r="T73" s="5">
        <v>145.43464886000001</v>
      </c>
      <c r="U73" s="5">
        <v>164.97765337999999</v>
      </c>
      <c r="V73" s="5">
        <v>185.59044840999999</v>
      </c>
      <c r="W73" s="5">
        <v>206.81589911</v>
      </c>
      <c r="X73" s="5">
        <v>228.36185279</v>
      </c>
      <c r="Y73" s="5">
        <v>250.33571445000001</v>
      </c>
      <c r="Z73" s="5">
        <v>272.02680687999998</v>
      </c>
      <c r="AA73" s="5">
        <v>293.77251605999999</v>
      </c>
      <c r="AB73" s="5">
        <v>316.44538920999997</v>
      </c>
      <c r="AC73" s="5">
        <v>340.54830737999998</v>
      </c>
      <c r="AD73" s="5">
        <v>365.09264996000002</v>
      </c>
      <c r="AE73" s="5">
        <v>390.57406130999999</v>
      </c>
      <c r="AF73" s="5">
        <v>398.45674804999999</v>
      </c>
    </row>
    <row r="74" spans="1:32">
      <c r="A74" s="56" t="s">
        <v>60</v>
      </c>
      <c r="B74" s="56" t="s">
        <v>200</v>
      </c>
      <c r="C74" s="56" t="s">
        <v>139</v>
      </c>
      <c r="D74" s="5">
        <v>16.364000000000001</v>
      </c>
      <c r="E74" s="5">
        <v>24.267499999999998</v>
      </c>
      <c r="F74" s="5">
        <v>30.654</v>
      </c>
      <c r="G74" s="5">
        <v>38.909999999999997</v>
      </c>
      <c r="H74" s="5">
        <v>48.162500000000001</v>
      </c>
      <c r="I74" s="5">
        <v>57.612000000000002</v>
      </c>
      <c r="J74" s="5">
        <v>65.989999999999995</v>
      </c>
      <c r="K74" s="5">
        <v>77.194499999999991</v>
      </c>
      <c r="L74" s="5">
        <v>87.767999999999986</v>
      </c>
      <c r="M74" s="5">
        <v>103.953</v>
      </c>
      <c r="N74" s="5">
        <v>120.367</v>
      </c>
      <c r="O74" s="5">
        <v>136.76050000000001</v>
      </c>
      <c r="P74" s="5">
        <v>153.10300000000001</v>
      </c>
      <c r="Q74" s="5">
        <v>168.62100000000001</v>
      </c>
      <c r="R74" s="5">
        <v>183.447</v>
      </c>
      <c r="S74" s="5">
        <v>197.71899999999999</v>
      </c>
      <c r="T74" s="5">
        <v>211.54949999999999</v>
      </c>
      <c r="U74" s="5">
        <v>222.221</v>
      </c>
      <c r="V74" s="5">
        <v>232.72049999999999</v>
      </c>
      <c r="W74" s="5">
        <v>241.60300000000001</v>
      </c>
      <c r="X74" s="5">
        <v>248.62799999999999</v>
      </c>
      <c r="Y74" s="5">
        <v>253.13300000000001</v>
      </c>
      <c r="Z74" s="5">
        <v>256.3845</v>
      </c>
      <c r="AA74" s="5">
        <v>258.06499999999988</v>
      </c>
      <c r="AB74" s="5">
        <v>259.22649999999999</v>
      </c>
      <c r="AC74" s="5">
        <v>259.37849999999992</v>
      </c>
      <c r="AD74" s="5">
        <v>259.49599999999998</v>
      </c>
      <c r="AE74" s="5">
        <v>259.11299999999989</v>
      </c>
      <c r="AF74" s="5">
        <v>259.11299999999989</v>
      </c>
    </row>
    <row r="75" spans="1:32">
      <c r="A75" s="56" t="s">
        <v>60</v>
      </c>
      <c r="B75" s="56" t="s">
        <v>200</v>
      </c>
      <c r="C75" s="56" t="s">
        <v>140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</row>
    <row r="76" spans="1:32">
      <c r="A76" s="56" t="s">
        <v>60</v>
      </c>
      <c r="B76" s="56" t="s">
        <v>200</v>
      </c>
      <c r="C76" s="56" t="s">
        <v>141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</row>
    <row r="77" spans="1:32">
      <c r="A77" s="56" t="s">
        <v>60</v>
      </c>
      <c r="B77" s="56" t="s">
        <v>200</v>
      </c>
      <c r="C77" s="56" t="s">
        <v>142</v>
      </c>
      <c r="D77" s="5">
        <v>563.35</v>
      </c>
      <c r="E77" s="5">
        <v>563.35</v>
      </c>
      <c r="F77" s="5">
        <v>691.57426795999993</v>
      </c>
      <c r="G77" s="5">
        <v>819.83344004000003</v>
      </c>
      <c r="H77" s="5">
        <v>948.41678974000001</v>
      </c>
      <c r="I77" s="5">
        <v>1076.4985228200001</v>
      </c>
      <c r="J77" s="5">
        <v>1205.0422713999999</v>
      </c>
      <c r="K77" s="5">
        <v>1334.18883478</v>
      </c>
      <c r="L77" s="5">
        <v>1459.9112502400001</v>
      </c>
      <c r="M77" s="5">
        <v>2030.3849204799999</v>
      </c>
      <c r="N77" s="5">
        <v>2030.38492053</v>
      </c>
      <c r="O77" s="5">
        <v>2116.1028345899999</v>
      </c>
      <c r="P77" s="5">
        <v>2446.86055966</v>
      </c>
      <c r="Q77" s="5">
        <v>2446.86055966</v>
      </c>
      <c r="R77" s="5">
        <v>3124.6772689099998</v>
      </c>
      <c r="S77" s="5">
        <v>3124.67726928</v>
      </c>
      <c r="T77" s="5">
        <v>3124.67726928</v>
      </c>
      <c r="U77" s="5">
        <v>3124.6772693200001</v>
      </c>
      <c r="V77" s="5">
        <v>3124.67726958</v>
      </c>
      <c r="W77" s="5">
        <v>3124.67726958</v>
      </c>
      <c r="X77" s="5">
        <v>3129.8066341499998</v>
      </c>
      <c r="Y77" s="5">
        <v>3129.8066341499998</v>
      </c>
      <c r="Z77" s="5">
        <v>2985.8066402700001</v>
      </c>
      <c r="AA77" s="5">
        <v>3081.1868790200001</v>
      </c>
      <c r="AB77" s="5">
        <v>3081.1868790200001</v>
      </c>
      <c r="AC77" s="5">
        <v>3146.6382662999999</v>
      </c>
      <c r="AD77" s="5">
        <v>3152.61795557</v>
      </c>
      <c r="AE77" s="5">
        <v>3269.7105125600001</v>
      </c>
      <c r="AF77" s="5">
        <v>2961.9605126400002</v>
      </c>
    </row>
    <row r="78" spans="1:32">
      <c r="A78" s="56" t="s">
        <v>60</v>
      </c>
      <c r="B78" s="56" t="s">
        <v>200</v>
      </c>
      <c r="C78" s="56" t="s">
        <v>143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</row>
    <row r="79" spans="1:32">
      <c r="A79" s="56" t="s">
        <v>60</v>
      </c>
      <c r="B79" s="56" t="s">
        <v>200</v>
      </c>
      <c r="C79" s="56" t="s">
        <v>144</v>
      </c>
      <c r="D79" s="5">
        <v>232.90836262426811</v>
      </c>
      <c r="E79" s="5">
        <v>297.15791710000002</v>
      </c>
      <c r="F79" s="5">
        <v>327.43738580000002</v>
      </c>
      <c r="G79" s="5">
        <v>357.2192958</v>
      </c>
      <c r="H79" s="5">
        <v>384.38990059999998</v>
      </c>
      <c r="I79" s="5">
        <v>413.66869459999998</v>
      </c>
      <c r="J79" s="5">
        <v>441.7063915</v>
      </c>
      <c r="K79" s="5">
        <v>466.02762769999998</v>
      </c>
      <c r="L79" s="5">
        <v>490.214538</v>
      </c>
      <c r="M79" s="5">
        <v>521.72167409999997</v>
      </c>
      <c r="N79" s="5">
        <v>551.93133680000005</v>
      </c>
      <c r="O79" s="5">
        <v>582.69833610000001</v>
      </c>
      <c r="P79" s="5">
        <v>610.62340800000004</v>
      </c>
      <c r="Q79" s="5">
        <v>635.83663349999995</v>
      </c>
      <c r="R79" s="5">
        <v>659.60541239999998</v>
      </c>
      <c r="S79" s="5">
        <v>684.67731219999996</v>
      </c>
      <c r="T79" s="5">
        <v>707.83384379999995</v>
      </c>
      <c r="U79" s="5">
        <v>731.44114930000001</v>
      </c>
      <c r="V79" s="5">
        <v>753.08016029999999</v>
      </c>
      <c r="W79" s="5">
        <v>777.08554509999999</v>
      </c>
      <c r="X79" s="5">
        <v>800.49952959999996</v>
      </c>
      <c r="Y79" s="5">
        <v>824.68665399999998</v>
      </c>
      <c r="Z79" s="5">
        <v>854.39259719999995</v>
      </c>
      <c r="AA79" s="5">
        <v>887.63991299999998</v>
      </c>
      <c r="AB79" s="5">
        <v>919.34973360000004</v>
      </c>
      <c r="AC79" s="5">
        <v>950.45062770000004</v>
      </c>
      <c r="AD79" s="5">
        <v>980.55055890000006</v>
      </c>
      <c r="AE79" s="5">
        <v>1011.300468</v>
      </c>
      <c r="AF79" s="5">
        <v>1011.300468</v>
      </c>
    </row>
    <row r="80" spans="1:32">
      <c r="A80" s="56" t="s">
        <v>60</v>
      </c>
      <c r="B80" s="56" t="s">
        <v>200</v>
      </c>
      <c r="C80" s="56" t="s">
        <v>146</v>
      </c>
      <c r="D80" s="5">
        <v>26.35</v>
      </c>
      <c r="E80" s="5">
        <v>27.05462035556317</v>
      </c>
      <c r="F80" s="5">
        <v>27.39262584577418</v>
      </c>
      <c r="G80" s="5">
        <v>27.533914243396541</v>
      </c>
      <c r="H80" s="5">
        <v>27.739288385742629</v>
      </c>
      <c r="I80" s="5">
        <v>27.903103949768351</v>
      </c>
      <c r="J80" s="5">
        <v>28.084396902519941</v>
      </c>
      <c r="K80" s="5">
        <v>28.233119059223171</v>
      </c>
      <c r="L80" s="5">
        <v>28.417845775842881</v>
      </c>
      <c r="M80" s="5">
        <v>28.464778988125591</v>
      </c>
      <c r="N80" s="5">
        <v>28.9796220953146</v>
      </c>
      <c r="O80" s="5">
        <v>29.672923384803951</v>
      </c>
      <c r="P80" s="5">
        <v>30.077113376434699</v>
      </c>
      <c r="Q80" s="5">
        <v>30.524430417747471</v>
      </c>
      <c r="R80" s="5">
        <v>31.322727908490421</v>
      </c>
      <c r="S80" s="5">
        <v>31.709601810510549</v>
      </c>
      <c r="T80" s="5">
        <v>31.89385313534547</v>
      </c>
      <c r="U80" s="5">
        <v>32.279677775997968</v>
      </c>
      <c r="V80" s="5">
        <v>32.381235560611927</v>
      </c>
      <c r="W80" s="5">
        <v>32.469302384369868</v>
      </c>
      <c r="X80" s="5">
        <v>32.764539086924593</v>
      </c>
      <c r="Y80" s="5">
        <v>32.976688995908717</v>
      </c>
      <c r="Z80" s="5">
        <v>33.186390647110038</v>
      </c>
      <c r="AA80" s="5">
        <v>33.421983670061422</v>
      </c>
      <c r="AB80" s="5">
        <v>34.800826898756313</v>
      </c>
      <c r="AC80" s="5">
        <v>36.053763274557163</v>
      </c>
      <c r="AD80" s="5">
        <v>36.595332284442122</v>
      </c>
      <c r="AE80" s="5">
        <v>37.131392218672879</v>
      </c>
      <c r="AF80" s="5">
        <v>37.131392218672879</v>
      </c>
    </row>
    <row r="82" spans="1:32">
      <c r="A82" s="56" t="s">
        <v>70</v>
      </c>
      <c r="B82" s="56" t="s">
        <v>163</v>
      </c>
      <c r="C82" s="56" t="s">
        <v>130</v>
      </c>
      <c r="D82" s="5">
        <v>8330</v>
      </c>
      <c r="E82" s="5">
        <v>8330</v>
      </c>
      <c r="F82" s="5">
        <v>8330</v>
      </c>
      <c r="G82" s="5">
        <v>5450</v>
      </c>
      <c r="H82" s="5">
        <v>5450</v>
      </c>
      <c r="I82" s="5">
        <v>4130</v>
      </c>
      <c r="J82" s="5">
        <v>4130</v>
      </c>
      <c r="K82" s="5">
        <v>4130</v>
      </c>
      <c r="L82" s="5">
        <v>3445</v>
      </c>
      <c r="M82" s="5">
        <v>3445</v>
      </c>
      <c r="N82" s="5">
        <v>3445</v>
      </c>
      <c r="O82" s="5">
        <v>1390</v>
      </c>
      <c r="P82" s="5">
        <v>1390</v>
      </c>
      <c r="Q82" s="5">
        <v>1390</v>
      </c>
      <c r="R82" s="5">
        <v>1390</v>
      </c>
      <c r="S82" s="5">
        <v>1390</v>
      </c>
      <c r="T82" s="5">
        <v>1390</v>
      </c>
      <c r="U82" s="5">
        <v>1390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</row>
    <row r="83" spans="1:32">
      <c r="A83" s="56" t="s">
        <v>70</v>
      </c>
      <c r="B83" s="56" t="s">
        <v>163</v>
      </c>
      <c r="C83" s="56" t="s">
        <v>132</v>
      </c>
      <c r="D83" s="5">
        <v>124</v>
      </c>
      <c r="E83" s="5">
        <v>440</v>
      </c>
      <c r="F83" s="5">
        <v>440</v>
      </c>
      <c r="G83" s="5">
        <v>440</v>
      </c>
      <c r="H83" s="5">
        <v>440</v>
      </c>
      <c r="I83" s="5">
        <v>440</v>
      </c>
      <c r="J83" s="5">
        <v>440</v>
      </c>
      <c r="K83" s="5">
        <v>440</v>
      </c>
      <c r="L83" s="5">
        <v>440</v>
      </c>
      <c r="M83" s="5">
        <v>440</v>
      </c>
      <c r="N83" s="5">
        <v>440</v>
      </c>
      <c r="O83" s="5">
        <v>440</v>
      </c>
      <c r="P83" s="5">
        <v>440</v>
      </c>
      <c r="Q83" s="5">
        <v>440</v>
      </c>
      <c r="R83" s="5">
        <v>440</v>
      </c>
      <c r="S83" s="5">
        <v>440</v>
      </c>
      <c r="T83" s="5">
        <v>440</v>
      </c>
      <c r="U83" s="5">
        <v>440</v>
      </c>
      <c r="V83" s="5">
        <v>440</v>
      </c>
      <c r="W83" s="5">
        <v>440</v>
      </c>
      <c r="X83" s="5">
        <v>440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</row>
    <row r="84" spans="1:32">
      <c r="A84" s="56" t="s">
        <v>70</v>
      </c>
      <c r="B84" s="56" t="s">
        <v>163</v>
      </c>
      <c r="C84" s="56" t="s">
        <v>133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</row>
    <row r="85" spans="1:32">
      <c r="A85" s="56" t="s">
        <v>70</v>
      </c>
      <c r="B85" s="56" t="s">
        <v>163</v>
      </c>
      <c r="C85" s="56" t="s">
        <v>134</v>
      </c>
      <c r="D85" s="5">
        <v>2638.9989999999998</v>
      </c>
      <c r="E85" s="5">
        <v>2638.9989999999998</v>
      </c>
      <c r="F85" s="5">
        <v>2638.9990009799999</v>
      </c>
      <c r="G85" s="5">
        <v>2707.7197256300001</v>
      </c>
      <c r="H85" s="5">
        <v>2707.7197256300001</v>
      </c>
      <c r="I85" s="5">
        <v>2707.7197256300001</v>
      </c>
      <c r="J85" s="5">
        <v>2707.7197261199999</v>
      </c>
      <c r="K85" s="5">
        <v>2707.7197261199999</v>
      </c>
      <c r="L85" s="5">
        <v>2968.3338349800001</v>
      </c>
      <c r="M85" s="5">
        <v>2968.3338349800001</v>
      </c>
      <c r="N85" s="5">
        <v>2968.3338349800001</v>
      </c>
      <c r="O85" s="5">
        <v>2968.3338349800001</v>
      </c>
      <c r="P85" s="5">
        <v>2968.3338349800001</v>
      </c>
      <c r="Q85" s="5">
        <v>2968.3338349800001</v>
      </c>
      <c r="R85" s="5">
        <v>2968.3338349800001</v>
      </c>
      <c r="S85" s="5">
        <v>2968.3338310600002</v>
      </c>
      <c r="T85" s="5">
        <v>2968.3338310600002</v>
      </c>
      <c r="U85" s="5">
        <v>2968.3338335100002</v>
      </c>
      <c r="V85" s="5">
        <v>2968.3338344899998</v>
      </c>
      <c r="W85" s="5">
        <v>2968.3338344899998</v>
      </c>
      <c r="X85" s="5">
        <v>3430.0041730799999</v>
      </c>
      <c r="Y85" s="5">
        <v>7315.8354929999996</v>
      </c>
      <c r="Z85" s="5">
        <v>6466.8364895700006</v>
      </c>
      <c r="AA85" s="5">
        <v>6466.83649418</v>
      </c>
      <c r="AB85" s="5">
        <v>6466.83649977</v>
      </c>
      <c r="AC85" s="5">
        <v>6466.8365141800004</v>
      </c>
      <c r="AD85" s="5">
        <v>6466.8365168299997</v>
      </c>
      <c r="AE85" s="5">
        <v>6466.8365336900006</v>
      </c>
      <c r="AF85" s="5">
        <v>6466.8365363400007</v>
      </c>
    </row>
    <row r="86" spans="1:32">
      <c r="A86" s="56" t="s">
        <v>70</v>
      </c>
      <c r="B86" s="56" t="s">
        <v>163</v>
      </c>
      <c r="C86" s="56" t="s">
        <v>135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</row>
    <row r="87" spans="1:32">
      <c r="A87" s="56" t="s">
        <v>70</v>
      </c>
      <c r="B87" s="56" t="s">
        <v>163</v>
      </c>
      <c r="C87" s="56" t="s">
        <v>136</v>
      </c>
      <c r="D87" s="5">
        <v>2285</v>
      </c>
      <c r="E87" s="5">
        <v>2285</v>
      </c>
      <c r="F87" s="5">
        <v>2285</v>
      </c>
      <c r="G87" s="5">
        <v>2285</v>
      </c>
      <c r="H87" s="5">
        <v>2285</v>
      </c>
      <c r="I87" s="5">
        <v>2285</v>
      </c>
      <c r="J87" s="5">
        <v>2285</v>
      </c>
      <c r="K87" s="5">
        <v>2285</v>
      </c>
      <c r="L87" s="5">
        <v>2285</v>
      </c>
      <c r="M87" s="5">
        <v>2285</v>
      </c>
      <c r="N87" s="5">
        <v>2285</v>
      </c>
      <c r="O87" s="5">
        <v>2285</v>
      </c>
      <c r="P87" s="5">
        <v>2285</v>
      </c>
      <c r="Q87" s="5">
        <v>2285</v>
      </c>
      <c r="R87" s="5">
        <v>2285</v>
      </c>
      <c r="S87" s="5">
        <v>2285</v>
      </c>
      <c r="T87" s="5">
        <v>2285</v>
      </c>
      <c r="U87" s="5">
        <v>2285</v>
      </c>
      <c r="V87" s="5">
        <v>2285</v>
      </c>
      <c r="W87" s="5">
        <v>2285</v>
      </c>
      <c r="X87" s="5">
        <v>2285</v>
      </c>
      <c r="Y87" s="5">
        <v>2285</v>
      </c>
      <c r="Z87" s="5">
        <v>2285</v>
      </c>
      <c r="AA87" s="5">
        <v>2285</v>
      </c>
      <c r="AB87" s="5">
        <v>2285</v>
      </c>
      <c r="AC87" s="5">
        <v>2285</v>
      </c>
      <c r="AD87" s="5">
        <v>2285</v>
      </c>
      <c r="AE87" s="5">
        <v>2285</v>
      </c>
      <c r="AF87" s="5">
        <v>2285</v>
      </c>
    </row>
    <row r="88" spans="1:32">
      <c r="A88" s="56" t="s">
        <v>70</v>
      </c>
      <c r="B88" s="56" t="s">
        <v>163</v>
      </c>
      <c r="C88" s="56" t="s">
        <v>137</v>
      </c>
      <c r="D88" s="5">
        <v>290</v>
      </c>
      <c r="E88" s="5">
        <v>290.00002031999998</v>
      </c>
      <c r="F88" s="5">
        <v>290.00002210999997</v>
      </c>
      <c r="G88" s="5">
        <v>1569.99666738</v>
      </c>
      <c r="H88" s="5">
        <v>2929.9966684400001</v>
      </c>
      <c r="I88" s="5">
        <v>3854.9992859399999</v>
      </c>
      <c r="J88" s="5">
        <v>4330.0092634399998</v>
      </c>
      <c r="K88" s="5">
        <v>4330.0092659600004</v>
      </c>
      <c r="L88" s="5">
        <v>4330.0094152500014</v>
      </c>
      <c r="M88" s="5">
        <v>4330.0094172600002</v>
      </c>
      <c r="N88" s="5">
        <v>4330.0094191799999</v>
      </c>
      <c r="O88" s="5">
        <v>4330.0094199800014</v>
      </c>
      <c r="P88" s="5">
        <v>4330.0094261600007</v>
      </c>
      <c r="Q88" s="5">
        <v>4330.0094296000007</v>
      </c>
      <c r="R88" s="5">
        <v>4330.00944093</v>
      </c>
      <c r="S88" s="5">
        <v>4330.0094730800001</v>
      </c>
      <c r="T88" s="5">
        <v>4330.0094733799997</v>
      </c>
      <c r="U88" s="5">
        <v>5082.83101326</v>
      </c>
      <c r="V88" s="5">
        <v>5330.0100430500006</v>
      </c>
      <c r="W88" s="5">
        <v>5330.0100430500006</v>
      </c>
      <c r="X88" s="5">
        <v>5330.0100430700004</v>
      </c>
      <c r="Y88" s="5">
        <v>5330.0100811700004</v>
      </c>
      <c r="Z88" s="5">
        <v>5330.0101513200007</v>
      </c>
      <c r="AA88" s="5">
        <v>4730.0135682099999</v>
      </c>
      <c r="AB88" s="5">
        <v>4730.0136557400001</v>
      </c>
      <c r="AC88" s="5">
        <v>3904.2728478499998</v>
      </c>
      <c r="AD88" s="5">
        <v>3904.2854616099999</v>
      </c>
      <c r="AE88" s="5">
        <v>4683.8489695099997</v>
      </c>
      <c r="AF88" s="5">
        <v>5299.2471236199999</v>
      </c>
    </row>
    <row r="89" spans="1:32">
      <c r="A89" s="56" t="s">
        <v>70</v>
      </c>
      <c r="B89" s="56" t="s">
        <v>163</v>
      </c>
      <c r="C89" s="56" t="s">
        <v>138</v>
      </c>
      <c r="D89" s="5">
        <v>9.4870000000000001</v>
      </c>
      <c r="E89" s="5">
        <v>35.02999999</v>
      </c>
      <c r="F89" s="5">
        <v>66.469999989999991</v>
      </c>
      <c r="G89" s="5">
        <v>108.38500000000001</v>
      </c>
      <c r="H89" s="5">
        <v>164.93599999</v>
      </c>
      <c r="I89" s="5">
        <v>231.892</v>
      </c>
      <c r="J89" s="5">
        <v>309.83299999000002</v>
      </c>
      <c r="K89" s="5">
        <v>419.29300001000001</v>
      </c>
      <c r="L89" s="5">
        <v>525.28738249000003</v>
      </c>
      <c r="M89" s="5">
        <v>675.22522690999995</v>
      </c>
      <c r="N89" s="5">
        <v>847.1084129599999</v>
      </c>
      <c r="O89" s="5">
        <v>1045.3195499599999</v>
      </c>
      <c r="P89" s="5">
        <v>1274.0469571599999</v>
      </c>
      <c r="Q89" s="5">
        <v>1526.09067319</v>
      </c>
      <c r="R89" s="5">
        <v>1792.32732498</v>
      </c>
      <c r="S89" s="5">
        <v>2078.1703843300002</v>
      </c>
      <c r="T89" s="5">
        <v>2386.2274074900001</v>
      </c>
      <c r="U89" s="5">
        <v>2679.40297409</v>
      </c>
      <c r="V89" s="5">
        <v>2972.0554745600002</v>
      </c>
      <c r="W89" s="5">
        <v>3267.02089811</v>
      </c>
      <c r="X89" s="5">
        <v>3559.36491101</v>
      </c>
      <c r="Y89" s="5">
        <v>3853.4202612399999</v>
      </c>
      <c r="Z89" s="5">
        <v>4158.5588425300002</v>
      </c>
      <c r="AA89" s="5">
        <v>4478.5367078599993</v>
      </c>
      <c r="AB89" s="5">
        <v>4812.9430813600002</v>
      </c>
      <c r="AC89" s="5">
        <v>5169.6485570200011</v>
      </c>
      <c r="AD89" s="5">
        <v>5533.2993767899998</v>
      </c>
      <c r="AE89" s="5">
        <v>5911.9665535800004</v>
      </c>
      <c r="AF89" s="5">
        <v>5970.2965017799997</v>
      </c>
    </row>
    <row r="90" spans="1:32">
      <c r="A90" s="56" t="s">
        <v>70</v>
      </c>
      <c r="B90" s="56" t="s">
        <v>163</v>
      </c>
      <c r="C90" s="56" t="s">
        <v>139</v>
      </c>
      <c r="D90" s="5">
        <v>219.88249999999999</v>
      </c>
      <c r="E90" s="5">
        <v>342.40800000000002</v>
      </c>
      <c r="F90" s="5">
        <v>492.38850000000002</v>
      </c>
      <c r="G90" s="5">
        <v>638.09849999999994</v>
      </c>
      <c r="H90" s="5">
        <v>797.97050000000002</v>
      </c>
      <c r="I90" s="5">
        <v>941.96749999999997</v>
      </c>
      <c r="J90" s="5">
        <v>1074.9155000000001</v>
      </c>
      <c r="K90" s="5">
        <v>1258.761</v>
      </c>
      <c r="L90" s="5">
        <v>1431.83</v>
      </c>
      <c r="M90" s="5">
        <v>1668.596</v>
      </c>
      <c r="N90" s="5">
        <v>1912.4335000000001</v>
      </c>
      <c r="O90" s="5">
        <v>2164.4295000000002</v>
      </c>
      <c r="P90" s="5">
        <v>2429.6734999999999</v>
      </c>
      <c r="Q90" s="5">
        <v>2676.247499999999</v>
      </c>
      <c r="R90" s="5">
        <v>2908.6255000000001</v>
      </c>
      <c r="S90" s="5">
        <v>3127.7739999999999</v>
      </c>
      <c r="T90" s="5">
        <v>3338.6740000000009</v>
      </c>
      <c r="U90" s="5">
        <v>3468.2249999999999</v>
      </c>
      <c r="V90" s="5">
        <v>3574.1655000000001</v>
      </c>
      <c r="W90" s="5">
        <v>3651.5284999999999</v>
      </c>
      <c r="X90" s="5">
        <v>3696.8409999999999</v>
      </c>
      <c r="Y90" s="5">
        <v>3704.3780000000011</v>
      </c>
      <c r="Z90" s="5">
        <v>3716.8415</v>
      </c>
      <c r="AA90" s="5">
        <v>3724.722999999999</v>
      </c>
      <c r="AB90" s="5">
        <v>3727.1390000000001</v>
      </c>
      <c r="AC90" s="5">
        <v>3717.7939999999999</v>
      </c>
      <c r="AD90" s="5">
        <v>3708.8209999999999</v>
      </c>
      <c r="AE90" s="5">
        <v>3694.5160000000001</v>
      </c>
      <c r="AF90" s="5">
        <v>3694.5160000000001</v>
      </c>
    </row>
    <row r="91" spans="1:32">
      <c r="A91" s="56" t="s">
        <v>70</v>
      </c>
      <c r="B91" s="56" t="s">
        <v>163</v>
      </c>
      <c r="C91" s="56" t="s">
        <v>140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</row>
    <row r="92" spans="1:32">
      <c r="A92" s="56" t="s">
        <v>70</v>
      </c>
      <c r="B92" s="56" t="s">
        <v>163</v>
      </c>
      <c r="C92" s="56" t="s">
        <v>141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8.1999999999999998E-7</v>
      </c>
      <c r="N92" s="5">
        <v>1.0499999999999999E-6</v>
      </c>
      <c r="O92" s="5">
        <v>1.06E-6</v>
      </c>
      <c r="P92" s="5">
        <v>1.3200000000000001E-6</v>
      </c>
      <c r="Q92" s="5">
        <v>1.3200000000000001E-6</v>
      </c>
      <c r="R92" s="5">
        <v>1.44E-6</v>
      </c>
      <c r="S92" s="5">
        <v>1.7E-6</v>
      </c>
      <c r="T92" s="5">
        <v>1.7E-6</v>
      </c>
      <c r="U92" s="5">
        <v>1.7799999999999999E-6</v>
      </c>
      <c r="V92" s="5">
        <v>1.8300000000000001E-6</v>
      </c>
      <c r="W92" s="5">
        <v>1.84E-6</v>
      </c>
      <c r="X92" s="5">
        <v>1.99E-6</v>
      </c>
      <c r="Y92" s="5">
        <v>2.17E-6</v>
      </c>
      <c r="Z92" s="5">
        <v>5.84E-6</v>
      </c>
      <c r="AA92" s="5">
        <v>8.4700000000000002E-6</v>
      </c>
      <c r="AB92" s="5">
        <v>9.0799999999999995E-6</v>
      </c>
      <c r="AC92" s="5">
        <v>1.489E-5</v>
      </c>
      <c r="AD92" s="5">
        <v>5.1010000000000001E-5</v>
      </c>
      <c r="AE92" s="5">
        <v>350.77462668999999</v>
      </c>
      <c r="AF92" s="5">
        <v>350.7746267</v>
      </c>
    </row>
    <row r="93" spans="1:32">
      <c r="A93" s="56" t="s">
        <v>70</v>
      </c>
      <c r="B93" s="56" t="s">
        <v>163</v>
      </c>
      <c r="C93" s="56" t="s">
        <v>142</v>
      </c>
      <c r="D93" s="5">
        <v>2206.8419999999992</v>
      </c>
      <c r="E93" s="5">
        <v>2206.8420174999992</v>
      </c>
      <c r="F93" s="5">
        <v>3316.169861110001</v>
      </c>
      <c r="G93" s="5">
        <v>4279.4116343899996</v>
      </c>
      <c r="H93" s="5">
        <v>5504.6510709199983</v>
      </c>
      <c r="I93" s="5">
        <v>6826.1947928099999</v>
      </c>
      <c r="J93" s="5">
        <v>8426.3343630199979</v>
      </c>
      <c r="K93" s="5">
        <v>8437.831274619999</v>
      </c>
      <c r="L93" s="5">
        <v>8437.8312826599995</v>
      </c>
      <c r="M93" s="5">
        <v>8437.8312845799992</v>
      </c>
      <c r="N93" s="5">
        <v>8843.3722565099979</v>
      </c>
      <c r="O93" s="5">
        <v>11342.513845879999</v>
      </c>
      <c r="P93" s="5">
        <v>11514.88931635</v>
      </c>
      <c r="Q93" s="5">
        <v>11695.02177245</v>
      </c>
      <c r="R93" s="5">
        <v>12463.518197470001</v>
      </c>
      <c r="S93" s="5">
        <v>12463.51820762</v>
      </c>
      <c r="T93" s="5">
        <v>15149.524180779999</v>
      </c>
      <c r="U93" s="5">
        <v>15433.58907378</v>
      </c>
      <c r="V93" s="5">
        <v>16005.728744829999</v>
      </c>
      <c r="W93" s="5">
        <v>15821.31673024</v>
      </c>
      <c r="X93" s="5">
        <v>15896.7636109</v>
      </c>
      <c r="Y93" s="5">
        <v>16512.079507670001</v>
      </c>
      <c r="Z93" s="5">
        <v>16556.511992470001</v>
      </c>
      <c r="AA93" s="5">
        <v>17506.414536609998</v>
      </c>
      <c r="AB93" s="5">
        <v>19937.007946450001</v>
      </c>
      <c r="AC93" s="5">
        <v>21568.490240610001</v>
      </c>
      <c r="AD93" s="5">
        <v>23337.53484113</v>
      </c>
      <c r="AE93" s="5">
        <v>25333.80869419999</v>
      </c>
      <c r="AF93" s="5">
        <v>25090.008694460001</v>
      </c>
    </row>
    <row r="94" spans="1:32">
      <c r="A94" s="56" t="s">
        <v>70</v>
      </c>
      <c r="B94" s="56" t="s">
        <v>163</v>
      </c>
      <c r="C94" s="56" t="s">
        <v>143</v>
      </c>
      <c r="D94" s="5">
        <v>4099.3750000000009</v>
      </c>
      <c r="E94" s="5">
        <v>4099.3750059400008</v>
      </c>
      <c r="F94" s="5">
        <v>4099.3750181600008</v>
      </c>
      <c r="G94" s="5">
        <v>4099.3750228700001</v>
      </c>
      <c r="H94" s="5">
        <v>4140.3240148200002</v>
      </c>
      <c r="I94" s="5">
        <v>4140.3240157800001</v>
      </c>
      <c r="J94" s="5">
        <v>4140.3240503800007</v>
      </c>
      <c r="K94" s="5">
        <v>6284.0323208699992</v>
      </c>
      <c r="L94" s="5">
        <v>6283.1323220199993</v>
      </c>
      <c r="M94" s="5">
        <v>6283.1323234999991</v>
      </c>
      <c r="N94" s="5">
        <v>6283.1323248199997</v>
      </c>
      <c r="O94" s="5">
        <v>6458.5370183399991</v>
      </c>
      <c r="P94" s="5">
        <v>7663.7156140599991</v>
      </c>
      <c r="Q94" s="5">
        <v>7663.7156178499999</v>
      </c>
      <c r="R94" s="5">
        <v>8717.766117879999</v>
      </c>
      <c r="S94" s="5">
        <v>9196.6418921599998</v>
      </c>
      <c r="T94" s="5">
        <v>9046.6118921799989</v>
      </c>
      <c r="U94" s="5">
        <v>9514.5676538099997</v>
      </c>
      <c r="V94" s="5">
        <v>10073.14045812</v>
      </c>
      <c r="W94" s="5">
        <v>11572.249359089999</v>
      </c>
      <c r="X94" s="5">
        <v>12865.15511564</v>
      </c>
      <c r="Y94" s="5">
        <v>14789.12485272</v>
      </c>
      <c r="Z94" s="5">
        <v>14796.21893544</v>
      </c>
      <c r="AA94" s="5">
        <v>16148.168180139999</v>
      </c>
      <c r="AB94" s="5">
        <v>17115.8078456</v>
      </c>
      <c r="AC94" s="5">
        <v>17546.49488595999</v>
      </c>
      <c r="AD94" s="5">
        <v>20278.260915629991</v>
      </c>
      <c r="AE94" s="5">
        <v>23969.924915979998</v>
      </c>
      <c r="AF94" s="5">
        <v>23424.916916279999</v>
      </c>
    </row>
    <row r="95" spans="1:32">
      <c r="A95" s="56" t="s">
        <v>70</v>
      </c>
      <c r="B95" s="56" t="s">
        <v>163</v>
      </c>
      <c r="C95" s="56" t="s">
        <v>144</v>
      </c>
      <c r="D95" s="5">
        <v>5270.7863187990224</v>
      </c>
      <c r="E95" s="5">
        <v>6673.1730081000014</v>
      </c>
      <c r="F95" s="5">
        <v>7240.1006978999994</v>
      </c>
      <c r="G95" s="5">
        <v>7842.8836247999998</v>
      </c>
      <c r="H95" s="5">
        <v>8431.9375772000003</v>
      </c>
      <c r="I95" s="5">
        <v>9024.0538534000007</v>
      </c>
      <c r="J95" s="5">
        <v>9584.7396609999996</v>
      </c>
      <c r="K95" s="5">
        <v>10062.791882</v>
      </c>
      <c r="L95" s="5">
        <v>10548.860773</v>
      </c>
      <c r="M95" s="5">
        <v>11120.860828999999</v>
      </c>
      <c r="N95" s="5">
        <v>11681.902083999999</v>
      </c>
      <c r="O95" s="5">
        <v>12231.806538000001</v>
      </c>
      <c r="P95" s="5">
        <v>12766.385285</v>
      </c>
      <c r="Q95" s="5">
        <v>13264.254397999999</v>
      </c>
      <c r="R95" s="5">
        <v>13727.684428</v>
      </c>
      <c r="S95" s="5">
        <v>14182.657797</v>
      </c>
      <c r="T95" s="5">
        <v>14615.757355</v>
      </c>
      <c r="U95" s="5">
        <v>15046.450881000001</v>
      </c>
      <c r="V95" s="5">
        <v>15437.958905</v>
      </c>
      <c r="W95" s="5">
        <v>15826.424548999999</v>
      </c>
      <c r="X95" s="5">
        <v>16227.344773000001</v>
      </c>
      <c r="Y95" s="5">
        <v>16644.566040999998</v>
      </c>
      <c r="Z95" s="5">
        <v>17148.306869</v>
      </c>
      <c r="AA95" s="5">
        <v>17693.906867999998</v>
      </c>
      <c r="AB95" s="5">
        <v>18244.378171</v>
      </c>
      <c r="AC95" s="5">
        <v>18793.900231</v>
      </c>
      <c r="AD95" s="5">
        <v>19330.387994000001</v>
      </c>
      <c r="AE95" s="5">
        <v>19860.728039000001</v>
      </c>
      <c r="AF95" s="5">
        <v>19860.728039000001</v>
      </c>
    </row>
    <row r="96" spans="1:32">
      <c r="A96" s="56" t="s">
        <v>70</v>
      </c>
      <c r="B96" s="56" t="s">
        <v>163</v>
      </c>
      <c r="C96" s="56" t="s">
        <v>146</v>
      </c>
      <c r="D96" s="5">
        <v>308.44499999999999</v>
      </c>
      <c r="E96" s="5">
        <v>326.82664240003942</v>
      </c>
      <c r="F96" s="5">
        <v>336.46401470743882</v>
      </c>
      <c r="G96" s="5">
        <v>348.44864043545721</v>
      </c>
      <c r="H96" s="5">
        <v>362.11047299312031</v>
      </c>
      <c r="I96" s="5">
        <v>376.60435194668042</v>
      </c>
      <c r="J96" s="5">
        <v>395.13364292905271</v>
      </c>
      <c r="K96" s="5">
        <v>410.47392348851707</v>
      </c>
      <c r="L96" s="5">
        <v>425.06416922733302</v>
      </c>
      <c r="M96" s="5">
        <v>619.05644269644449</v>
      </c>
      <c r="N96" s="5">
        <v>861.01916638366117</v>
      </c>
      <c r="O96" s="5">
        <v>996.66660200525996</v>
      </c>
      <c r="P96" s="5">
        <v>1141.011993753888</v>
      </c>
      <c r="Q96" s="5">
        <v>1218.957872315535</v>
      </c>
      <c r="R96" s="5">
        <v>1238.75983478943</v>
      </c>
      <c r="S96" s="5">
        <v>1263.133090549695</v>
      </c>
      <c r="T96" s="5">
        <v>1287.0014292698179</v>
      </c>
      <c r="U96" s="5">
        <v>1309.2392008895481</v>
      </c>
      <c r="V96" s="5">
        <v>1335.5433610943551</v>
      </c>
      <c r="W96" s="5">
        <v>1345.3213687221901</v>
      </c>
      <c r="X96" s="5">
        <v>1353.8770316407649</v>
      </c>
      <c r="Y96" s="5">
        <v>1378.095279540772</v>
      </c>
      <c r="Z96" s="5">
        <v>1411.5644910743331</v>
      </c>
      <c r="AA96" s="5">
        <v>1431.300371168325</v>
      </c>
      <c r="AB96" s="5">
        <v>1469.257061833928</v>
      </c>
      <c r="AC96" s="5">
        <v>1510.3328881452751</v>
      </c>
      <c r="AD96" s="5">
        <v>1556.39561219292</v>
      </c>
      <c r="AE96" s="5">
        <v>1621.8300893072251</v>
      </c>
      <c r="AF96" s="5">
        <v>1621.8300893072251</v>
      </c>
    </row>
    <row r="98" spans="1:32">
      <c r="A98" s="56" t="s">
        <v>70</v>
      </c>
      <c r="B98" s="56" t="s">
        <v>197</v>
      </c>
      <c r="C98" s="56" t="s">
        <v>130</v>
      </c>
      <c r="D98" s="5">
        <v>8126</v>
      </c>
      <c r="E98" s="5">
        <v>8126</v>
      </c>
      <c r="F98" s="5">
        <v>8126</v>
      </c>
      <c r="G98" s="5">
        <v>7426</v>
      </c>
      <c r="H98" s="5">
        <v>7426</v>
      </c>
      <c r="I98" s="5">
        <v>7426</v>
      </c>
      <c r="J98" s="5">
        <v>7426</v>
      </c>
      <c r="K98" s="5">
        <v>7426</v>
      </c>
      <c r="L98" s="5">
        <v>6026</v>
      </c>
      <c r="M98" s="5">
        <v>6026</v>
      </c>
      <c r="N98" s="5">
        <v>6026</v>
      </c>
      <c r="O98" s="5">
        <v>6026</v>
      </c>
      <c r="P98" s="5">
        <v>6026</v>
      </c>
      <c r="Q98" s="5">
        <v>4346</v>
      </c>
      <c r="R98" s="5">
        <v>4346</v>
      </c>
      <c r="S98" s="5">
        <v>3896</v>
      </c>
      <c r="T98" s="5">
        <v>3896</v>
      </c>
      <c r="U98" s="5">
        <v>3896</v>
      </c>
      <c r="V98" s="5">
        <v>3896</v>
      </c>
      <c r="W98" s="5">
        <v>3896</v>
      </c>
      <c r="X98" s="5">
        <v>2422</v>
      </c>
      <c r="Y98" s="5">
        <v>2422</v>
      </c>
      <c r="Z98" s="5">
        <v>2422</v>
      </c>
      <c r="AA98" s="5">
        <v>2057</v>
      </c>
      <c r="AB98" s="5">
        <v>1692</v>
      </c>
      <c r="AC98" s="5">
        <v>1692</v>
      </c>
      <c r="AD98" s="5">
        <v>1692</v>
      </c>
      <c r="AE98" s="5">
        <v>1692</v>
      </c>
      <c r="AF98" s="5">
        <v>1692</v>
      </c>
    </row>
    <row r="99" spans="1:32">
      <c r="A99" s="56" t="s">
        <v>70</v>
      </c>
      <c r="B99" s="56" t="s">
        <v>197</v>
      </c>
      <c r="C99" s="56" t="s">
        <v>132</v>
      </c>
      <c r="D99" s="5">
        <v>1597.89999999</v>
      </c>
      <c r="E99" s="5">
        <v>1597.89999999</v>
      </c>
      <c r="F99" s="5">
        <v>1597.89999999</v>
      </c>
      <c r="G99" s="5">
        <v>1597.89999999</v>
      </c>
      <c r="H99" s="5">
        <v>1597.89999999</v>
      </c>
      <c r="I99" s="5">
        <v>1597.89999999</v>
      </c>
      <c r="J99" s="5">
        <v>1597.89999999</v>
      </c>
      <c r="K99" s="5">
        <v>1597.89999999</v>
      </c>
      <c r="L99" s="5">
        <v>1597.89999999</v>
      </c>
      <c r="M99" s="5">
        <v>1597.89999999</v>
      </c>
      <c r="N99" s="5">
        <v>1597.89999999</v>
      </c>
      <c r="O99" s="5">
        <v>1597.89999999</v>
      </c>
      <c r="P99" s="5">
        <v>1597.89999999</v>
      </c>
      <c r="Q99" s="5">
        <v>1597.89999999</v>
      </c>
      <c r="R99" s="5">
        <v>1212.89999999</v>
      </c>
      <c r="S99" s="5">
        <v>1212.89999999</v>
      </c>
      <c r="T99" s="5">
        <v>1212.89999999</v>
      </c>
      <c r="U99" s="5">
        <v>1068.5</v>
      </c>
      <c r="V99" s="5">
        <v>1068.5</v>
      </c>
      <c r="W99" s="5">
        <v>1068.5</v>
      </c>
      <c r="X99" s="5">
        <v>1068.5</v>
      </c>
      <c r="Y99" s="5">
        <v>1068.5</v>
      </c>
      <c r="Z99" s="5">
        <v>1068.5</v>
      </c>
      <c r="AA99" s="5">
        <v>244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</row>
    <row r="100" spans="1:32">
      <c r="A100" s="56" t="s">
        <v>70</v>
      </c>
      <c r="B100" s="56" t="s">
        <v>197</v>
      </c>
      <c r="C100" s="56" t="s">
        <v>133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</row>
    <row r="101" spans="1:32">
      <c r="A101" s="56" t="s">
        <v>70</v>
      </c>
      <c r="B101" s="56" t="s">
        <v>197</v>
      </c>
      <c r="C101" s="56" t="s">
        <v>134</v>
      </c>
      <c r="D101" s="5">
        <v>1954.5000000099999</v>
      </c>
      <c r="E101" s="5">
        <v>1954.5000000099999</v>
      </c>
      <c r="F101" s="5">
        <v>1954.50000099</v>
      </c>
      <c r="G101" s="5">
        <v>1954.50000099</v>
      </c>
      <c r="H101" s="5">
        <v>1954.50000099</v>
      </c>
      <c r="I101" s="5">
        <v>1954.50000099</v>
      </c>
      <c r="J101" s="5">
        <v>1954.5000347499999</v>
      </c>
      <c r="K101" s="5">
        <v>1954.5000347499999</v>
      </c>
      <c r="L101" s="5">
        <v>1954.5000287600001</v>
      </c>
      <c r="M101" s="5">
        <v>1954.5000287600001</v>
      </c>
      <c r="N101" s="5">
        <v>1954.5000287600001</v>
      </c>
      <c r="O101" s="5">
        <v>1662.50002875</v>
      </c>
      <c r="P101" s="5">
        <v>1545.50002875</v>
      </c>
      <c r="Q101" s="5">
        <v>1545.5000297300001</v>
      </c>
      <c r="R101" s="5">
        <v>1545.5000297300001</v>
      </c>
      <c r="S101" s="5">
        <v>1545.50000873</v>
      </c>
      <c r="T101" s="5">
        <v>1545.50000873</v>
      </c>
      <c r="U101" s="5">
        <v>1680.2459640100001</v>
      </c>
      <c r="V101" s="5">
        <v>2284.8219113599998</v>
      </c>
      <c r="W101" s="5">
        <v>2284.8219113599998</v>
      </c>
      <c r="X101" s="5">
        <v>2284.8219113599998</v>
      </c>
      <c r="Y101" s="5">
        <v>2664.1566160699999</v>
      </c>
      <c r="Z101" s="5">
        <v>2532.6566097</v>
      </c>
      <c r="AA101" s="5">
        <v>2532.6566639100001</v>
      </c>
      <c r="AB101" s="5">
        <v>1983.6566639099999</v>
      </c>
      <c r="AC101" s="5">
        <v>1983.6566639099999</v>
      </c>
      <c r="AD101" s="5">
        <v>1983.6566665600001</v>
      </c>
      <c r="AE101" s="5">
        <v>1867.9676340999999</v>
      </c>
      <c r="AF101" s="5">
        <v>1521.9676340999999</v>
      </c>
    </row>
    <row r="102" spans="1:32">
      <c r="A102" s="56" t="s">
        <v>70</v>
      </c>
      <c r="B102" s="56" t="s">
        <v>197</v>
      </c>
      <c r="C102" s="56" t="s">
        <v>135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</row>
    <row r="103" spans="1:32">
      <c r="A103" s="56" t="s">
        <v>70</v>
      </c>
      <c r="B103" s="56" t="s">
        <v>197</v>
      </c>
      <c r="C103" s="56" t="s">
        <v>136</v>
      </c>
      <c r="D103" s="5">
        <v>152.4</v>
      </c>
      <c r="E103" s="5">
        <v>152.4</v>
      </c>
      <c r="F103" s="5">
        <v>152.4</v>
      </c>
      <c r="G103" s="5">
        <v>152.4</v>
      </c>
      <c r="H103" s="5">
        <v>152.4</v>
      </c>
      <c r="I103" s="5">
        <v>152.4</v>
      </c>
      <c r="J103" s="5">
        <v>152.4</v>
      </c>
      <c r="K103" s="5">
        <v>152.4</v>
      </c>
      <c r="L103" s="5">
        <v>152.4</v>
      </c>
      <c r="M103" s="5">
        <v>152.4</v>
      </c>
      <c r="N103" s="5">
        <v>152.4</v>
      </c>
      <c r="O103" s="5">
        <v>152.4</v>
      </c>
      <c r="P103" s="5">
        <v>152.4</v>
      </c>
      <c r="Q103" s="5">
        <v>152.4</v>
      </c>
      <c r="R103" s="5">
        <v>152.4</v>
      </c>
      <c r="S103" s="5">
        <v>66</v>
      </c>
      <c r="T103" s="5">
        <v>66</v>
      </c>
      <c r="U103" s="5">
        <v>66</v>
      </c>
      <c r="V103" s="5">
        <v>66</v>
      </c>
      <c r="W103" s="5">
        <v>66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</row>
    <row r="104" spans="1:32">
      <c r="A104" s="56" t="s">
        <v>70</v>
      </c>
      <c r="B104" s="56" t="s">
        <v>197</v>
      </c>
      <c r="C104" s="56" t="s">
        <v>137</v>
      </c>
      <c r="D104" s="5">
        <v>670</v>
      </c>
      <c r="E104" s="5">
        <v>670.00002341000004</v>
      </c>
      <c r="F104" s="5">
        <v>670.00002674999996</v>
      </c>
      <c r="G104" s="5">
        <v>920.00002988999995</v>
      </c>
      <c r="H104" s="5">
        <v>920.00003633000006</v>
      </c>
      <c r="I104" s="5">
        <v>920.00003986000002</v>
      </c>
      <c r="J104" s="5">
        <v>1045.7658855899999</v>
      </c>
      <c r="K104" s="5">
        <v>1045.7658855899999</v>
      </c>
      <c r="L104" s="5">
        <v>1175.18042268</v>
      </c>
      <c r="M104" s="5">
        <v>1175.18042268</v>
      </c>
      <c r="N104" s="5">
        <v>1175.18042268</v>
      </c>
      <c r="O104" s="5">
        <v>1519.2816983099999</v>
      </c>
      <c r="P104" s="5">
        <v>1600.8840277700001</v>
      </c>
      <c r="Q104" s="5">
        <v>2888.1074679499998</v>
      </c>
      <c r="R104" s="5">
        <v>2888.1074679499998</v>
      </c>
      <c r="S104" s="5">
        <v>3238.3754780200002</v>
      </c>
      <c r="T104" s="5">
        <v>3238.3754780999998</v>
      </c>
      <c r="U104" s="5">
        <v>3663.6537473100002</v>
      </c>
      <c r="V104" s="5">
        <v>4052.2894477999998</v>
      </c>
      <c r="W104" s="5">
        <v>4052.2894477999998</v>
      </c>
      <c r="X104" s="5">
        <v>4088.1556130499998</v>
      </c>
      <c r="Y104" s="5">
        <v>4088.1557017499999</v>
      </c>
      <c r="Z104" s="5">
        <v>4282.7641018000013</v>
      </c>
      <c r="AA104" s="5">
        <v>5597.3233819499992</v>
      </c>
      <c r="AB104" s="5">
        <v>6099.9687294900004</v>
      </c>
      <c r="AC104" s="5">
        <v>7588.5160860799997</v>
      </c>
      <c r="AD104" s="5">
        <v>9084.9348374900001</v>
      </c>
      <c r="AE104" s="5">
        <v>10789.262706830001</v>
      </c>
      <c r="AF104" s="5">
        <v>10659.849612829999</v>
      </c>
    </row>
    <row r="105" spans="1:32">
      <c r="A105" s="56" t="s">
        <v>70</v>
      </c>
      <c r="B105" s="56" t="s">
        <v>197</v>
      </c>
      <c r="C105" s="56" t="s">
        <v>138</v>
      </c>
      <c r="D105" s="5">
        <v>5.4820000000000002</v>
      </c>
      <c r="E105" s="5">
        <v>18.838999999999999</v>
      </c>
      <c r="F105" s="5">
        <v>30.972000000000001</v>
      </c>
      <c r="G105" s="5">
        <v>50.94</v>
      </c>
      <c r="H105" s="5">
        <v>79.948999999999998</v>
      </c>
      <c r="I105" s="5">
        <v>118.98399999999999</v>
      </c>
      <c r="J105" s="5">
        <v>166.928</v>
      </c>
      <c r="K105" s="5">
        <v>232.95500000000001</v>
      </c>
      <c r="L105" s="5">
        <v>295.07310101000002</v>
      </c>
      <c r="M105" s="5">
        <v>409.28461462000001</v>
      </c>
      <c r="N105" s="5">
        <v>546.49439326000004</v>
      </c>
      <c r="O105" s="5">
        <v>703.16856768000002</v>
      </c>
      <c r="P105" s="5">
        <v>877.87147774000005</v>
      </c>
      <c r="Q105" s="5">
        <v>1068.75407331</v>
      </c>
      <c r="R105" s="5">
        <v>1271.4459004400001</v>
      </c>
      <c r="S105" s="5">
        <v>1490.4415349200001</v>
      </c>
      <c r="T105" s="5">
        <v>1727.0777828400001</v>
      </c>
      <c r="U105" s="5">
        <v>1969.1584449500001</v>
      </c>
      <c r="V105" s="5">
        <v>2223.9569902399999</v>
      </c>
      <c r="W105" s="5">
        <v>2496.56162567</v>
      </c>
      <c r="X105" s="5">
        <v>2785.1480421800002</v>
      </c>
      <c r="Y105" s="5">
        <v>3073.0860760400001</v>
      </c>
      <c r="Z105" s="5">
        <v>3346.2985513499998</v>
      </c>
      <c r="AA105" s="5">
        <v>3612.1516041700011</v>
      </c>
      <c r="AB105" s="5">
        <v>3869.9208983499998</v>
      </c>
      <c r="AC105" s="5">
        <v>4128.2938823900004</v>
      </c>
      <c r="AD105" s="5">
        <v>4388.5159284499996</v>
      </c>
      <c r="AE105" s="5">
        <v>4657.9511452500001</v>
      </c>
      <c r="AF105" s="5">
        <v>4738.5973468599996</v>
      </c>
    </row>
    <row r="106" spans="1:32">
      <c r="A106" s="56" t="s">
        <v>70</v>
      </c>
      <c r="B106" s="56" t="s">
        <v>197</v>
      </c>
      <c r="C106" s="56" t="s">
        <v>139</v>
      </c>
      <c r="D106" s="5">
        <v>116.8785</v>
      </c>
      <c r="E106" s="5">
        <v>176.69049999999999</v>
      </c>
      <c r="F106" s="5">
        <v>220.38300000000001</v>
      </c>
      <c r="G106" s="5">
        <v>291.14049999999997</v>
      </c>
      <c r="H106" s="5">
        <v>375.91799999999989</v>
      </c>
      <c r="I106" s="5">
        <v>473.93450000000001</v>
      </c>
      <c r="J106" s="5">
        <v>567.99900000000002</v>
      </c>
      <c r="K106" s="5">
        <v>689.92699999999991</v>
      </c>
      <c r="L106" s="5">
        <v>806.70550000000003</v>
      </c>
      <c r="M106" s="5">
        <v>1028.5840000000001</v>
      </c>
      <c r="N106" s="5">
        <v>1271.1665</v>
      </c>
      <c r="O106" s="5">
        <v>1515.414</v>
      </c>
      <c r="P106" s="5">
        <v>1755.8154999999999</v>
      </c>
      <c r="Q106" s="5">
        <v>1977.0934999999999</v>
      </c>
      <c r="R106" s="5">
        <v>2187.7379999999998</v>
      </c>
      <c r="S106" s="5">
        <v>2389.4564999999998</v>
      </c>
      <c r="T106" s="5">
        <v>2584.6570000000002</v>
      </c>
      <c r="U106" s="5">
        <v>2742.6190000000001</v>
      </c>
      <c r="V106" s="5">
        <v>2898.8229999999999</v>
      </c>
      <c r="W106" s="5">
        <v>3049.6635000000001</v>
      </c>
      <c r="X106" s="5">
        <v>3191.7325000000001</v>
      </c>
      <c r="Y106" s="5">
        <v>3290.657999999999</v>
      </c>
      <c r="Z106" s="5">
        <v>3358.1235000000001</v>
      </c>
      <c r="AA106" s="5">
        <v>3395.029</v>
      </c>
      <c r="AB106" s="5">
        <v>3404.2585000000008</v>
      </c>
      <c r="AC106" s="5">
        <v>3384.9764999999989</v>
      </c>
      <c r="AD106" s="5">
        <v>3365.9845</v>
      </c>
      <c r="AE106" s="5">
        <v>3342.139000000001</v>
      </c>
      <c r="AF106" s="5">
        <v>3342.139000000001</v>
      </c>
    </row>
    <row r="107" spans="1:32">
      <c r="A107" s="56" t="s">
        <v>70</v>
      </c>
      <c r="B107" s="56" t="s">
        <v>197</v>
      </c>
      <c r="C107" s="56" t="s">
        <v>140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</row>
    <row r="108" spans="1:32">
      <c r="A108" s="56" t="s">
        <v>70</v>
      </c>
      <c r="B108" s="56" t="s">
        <v>197</v>
      </c>
      <c r="C108" s="56" t="s">
        <v>141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</row>
    <row r="109" spans="1:32">
      <c r="A109" s="56" t="s">
        <v>70</v>
      </c>
      <c r="B109" s="56" t="s">
        <v>197</v>
      </c>
      <c r="C109" s="56" t="s">
        <v>142</v>
      </c>
      <c r="D109" s="5">
        <v>986.42900000000009</v>
      </c>
      <c r="E109" s="5">
        <v>1286.4290000000001</v>
      </c>
      <c r="F109" s="5">
        <v>1520.63171412</v>
      </c>
      <c r="G109" s="5">
        <v>1644.4962237899999</v>
      </c>
      <c r="H109" s="5">
        <v>2111.7062071800001</v>
      </c>
      <c r="I109" s="5">
        <v>2571.53590459</v>
      </c>
      <c r="J109" s="5">
        <v>2880.2245114000002</v>
      </c>
      <c r="K109" s="5">
        <v>3133.7468993299999</v>
      </c>
      <c r="L109" s="5">
        <v>3830.55435536</v>
      </c>
      <c r="M109" s="5">
        <v>3830.55435536</v>
      </c>
      <c r="N109" s="5">
        <v>3830.55435614</v>
      </c>
      <c r="O109" s="5">
        <v>4719.4947640099999</v>
      </c>
      <c r="P109" s="5">
        <v>5925.0035785099999</v>
      </c>
      <c r="Q109" s="5">
        <v>8777.978138729999</v>
      </c>
      <c r="R109" s="5">
        <v>9199.4175595200013</v>
      </c>
      <c r="S109" s="5">
        <v>9892.8493841399995</v>
      </c>
      <c r="T109" s="5">
        <v>10441.22513778</v>
      </c>
      <c r="U109" s="5">
        <v>10555.5730281</v>
      </c>
      <c r="V109" s="5">
        <v>10631.542888759999</v>
      </c>
      <c r="W109" s="5">
        <v>10631.542888800001</v>
      </c>
      <c r="X109" s="5">
        <v>13880.60105687</v>
      </c>
      <c r="Y109" s="5">
        <v>14541.89785931</v>
      </c>
      <c r="Z109" s="5">
        <v>15305.31690269</v>
      </c>
      <c r="AA109" s="5">
        <v>15920.68364021</v>
      </c>
      <c r="AB109" s="5">
        <v>17157.876975750001</v>
      </c>
      <c r="AC109" s="5">
        <v>20307.930588439998</v>
      </c>
      <c r="AD109" s="5">
        <v>25008.24838746</v>
      </c>
      <c r="AE109" s="5">
        <v>25903.70268328</v>
      </c>
      <c r="AF109" s="5">
        <v>26184.323965340001</v>
      </c>
    </row>
    <row r="110" spans="1:32">
      <c r="A110" s="56" t="s">
        <v>70</v>
      </c>
      <c r="B110" s="56" t="s">
        <v>197</v>
      </c>
      <c r="C110" s="56" t="s">
        <v>143</v>
      </c>
      <c r="D110" s="5">
        <v>2826.4169999999999</v>
      </c>
      <c r="E110" s="5">
        <v>2826.4169999999999</v>
      </c>
      <c r="F110" s="5">
        <v>3193.65700801</v>
      </c>
      <c r="G110" s="5">
        <v>3193.6570093800001</v>
      </c>
      <c r="H110" s="5">
        <v>3193.6570138000002</v>
      </c>
      <c r="I110" s="5">
        <v>3227.8170175699988</v>
      </c>
      <c r="J110" s="5">
        <v>3193.6570176599989</v>
      </c>
      <c r="K110" s="5">
        <v>3193.6570214600001</v>
      </c>
      <c r="L110" s="5">
        <v>3193.65702814</v>
      </c>
      <c r="M110" s="5">
        <v>3193.6570291200001</v>
      </c>
      <c r="N110" s="5">
        <v>3193.6570346200001</v>
      </c>
      <c r="O110" s="5">
        <v>3193.657071579999</v>
      </c>
      <c r="P110" s="5">
        <v>3193.6570718200001</v>
      </c>
      <c r="Q110" s="5">
        <v>3837.9083544700002</v>
      </c>
      <c r="R110" s="5">
        <v>4446.8981681599998</v>
      </c>
      <c r="S110" s="5">
        <v>6193.7314916500027</v>
      </c>
      <c r="T110" s="5">
        <v>6193.731491710002</v>
      </c>
      <c r="U110" s="5">
        <v>6321.9138034400021</v>
      </c>
      <c r="V110" s="5">
        <v>7154.9192224500011</v>
      </c>
      <c r="W110" s="5">
        <v>8368.0451607699997</v>
      </c>
      <c r="X110" s="5">
        <v>8790.0703358900009</v>
      </c>
      <c r="Y110" s="5">
        <v>9691.8181658999947</v>
      </c>
      <c r="Z110" s="5">
        <v>10241.483068899999</v>
      </c>
      <c r="AA110" s="5">
        <v>11833.983669560001</v>
      </c>
      <c r="AB110" s="5">
        <v>16266.10242485</v>
      </c>
      <c r="AC110" s="5">
        <v>17937.182472460001</v>
      </c>
      <c r="AD110" s="5">
        <v>24908.64555651</v>
      </c>
      <c r="AE110" s="5">
        <v>27992.26490237</v>
      </c>
      <c r="AF110" s="5">
        <v>27966.264902660001</v>
      </c>
    </row>
    <row r="111" spans="1:32">
      <c r="A111" s="56" t="s">
        <v>70</v>
      </c>
      <c r="B111" s="56" t="s">
        <v>197</v>
      </c>
      <c r="C111" s="56" t="s">
        <v>144</v>
      </c>
      <c r="D111" s="5">
        <v>5092.1962182514844</v>
      </c>
      <c r="E111" s="5">
        <v>6262.1199634300001</v>
      </c>
      <c r="F111" s="5">
        <v>6694.1588813399994</v>
      </c>
      <c r="G111" s="5">
        <v>7133.0534971000006</v>
      </c>
      <c r="H111" s="5">
        <v>7557.7558134999999</v>
      </c>
      <c r="I111" s="5">
        <v>7964.4220092000014</v>
      </c>
      <c r="J111" s="5">
        <v>8353.1155763999996</v>
      </c>
      <c r="K111" s="5">
        <v>8690.3842523000003</v>
      </c>
      <c r="L111" s="5">
        <v>9051.5481523999988</v>
      </c>
      <c r="M111" s="5">
        <v>9545.8497528000007</v>
      </c>
      <c r="N111" s="5">
        <v>10065.6436868</v>
      </c>
      <c r="O111" s="5">
        <v>10577.5043816</v>
      </c>
      <c r="P111" s="5">
        <v>11082.064509600001</v>
      </c>
      <c r="Q111" s="5">
        <v>11540.708131699999</v>
      </c>
      <c r="R111" s="5">
        <v>11977.2582932</v>
      </c>
      <c r="S111" s="5">
        <v>12403.1160903</v>
      </c>
      <c r="T111" s="5">
        <v>12815.271317500001</v>
      </c>
      <c r="U111" s="5">
        <v>13211.048870299999</v>
      </c>
      <c r="V111" s="5">
        <v>13574.802985599999</v>
      </c>
      <c r="W111" s="5">
        <v>13926.7494759</v>
      </c>
      <c r="X111" s="5">
        <v>14276.484652499999</v>
      </c>
      <c r="Y111" s="5">
        <v>14618.3416321</v>
      </c>
      <c r="Z111" s="5">
        <v>15004.314091300001</v>
      </c>
      <c r="AA111" s="5">
        <v>15416.163653600001</v>
      </c>
      <c r="AB111" s="5">
        <v>15841.7865117</v>
      </c>
      <c r="AC111" s="5">
        <v>16259.463924</v>
      </c>
      <c r="AD111" s="5">
        <v>16667.141525200001</v>
      </c>
      <c r="AE111" s="5">
        <v>17063.1401477</v>
      </c>
      <c r="AF111" s="5">
        <v>17063.1401477</v>
      </c>
    </row>
    <row r="112" spans="1:32">
      <c r="A112" s="56" t="s">
        <v>70</v>
      </c>
      <c r="B112" s="56" t="s">
        <v>197</v>
      </c>
      <c r="C112" s="56" t="s">
        <v>146</v>
      </c>
      <c r="D112" s="5">
        <v>104.0258438925494</v>
      </c>
      <c r="E112" s="5">
        <v>127.051138265313</v>
      </c>
      <c r="F112" s="5">
        <v>139.16017229535501</v>
      </c>
      <c r="G112" s="5">
        <v>151.92610069959801</v>
      </c>
      <c r="H112" s="5">
        <v>165.24375535045371</v>
      </c>
      <c r="I112" s="5">
        <v>179.14086365810641</v>
      </c>
      <c r="J112" s="5">
        <v>193.19238155006269</v>
      </c>
      <c r="K112" s="5">
        <v>207.51334684648941</v>
      </c>
      <c r="L112" s="5">
        <v>221.43774228066709</v>
      </c>
      <c r="M112" s="5">
        <v>237.9149993644898</v>
      </c>
      <c r="N112" s="5">
        <v>261.61997182751111</v>
      </c>
      <c r="O112" s="5">
        <v>284.75894526234327</v>
      </c>
      <c r="P112" s="5">
        <v>307.62133031014292</v>
      </c>
      <c r="Q112" s="5">
        <v>333.30856234254702</v>
      </c>
      <c r="R112" s="5">
        <v>363.79638025287971</v>
      </c>
      <c r="S112" s="5">
        <v>386.35457475380008</v>
      </c>
      <c r="T112" s="5">
        <v>410.10014571957998</v>
      </c>
      <c r="U112" s="5">
        <v>430.81288351465128</v>
      </c>
      <c r="V112" s="5">
        <v>455.02663529790061</v>
      </c>
      <c r="W112" s="5">
        <v>477.83842553532639</v>
      </c>
      <c r="X112" s="5">
        <v>502.12115479319658</v>
      </c>
      <c r="Y112" s="5">
        <v>527.63549454191275</v>
      </c>
      <c r="Z112" s="5">
        <v>544.77436073275862</v>
      </c>
      <c r="AA112" s="5">
        <v>571.65466421219776</v>
      </c>
      <c r="AB112" s="5">
        <v>628.02365121282355</v>
      </c>
      <c r="AC112" s="5">
        <v>686.32867753493065</v>
      </c>
      <c r="AD112" s="5">
        <v>760.34516678062482</v>
      </c>
      <c r="AE112" s="5">
        <v>835.58756361596852</v>
      </c>
      <c r="AF112" s="5">
        <v>835.58756361596852</v>
      </c>
    </row>
    <row r="114" spans="1:32">
      <c r="A114" s="56" t="s">
        <v>70</v>
      </c>
      <c r="B114" s="56" t="s">
        <v>198</v>
      </c>
      <c r="C114" s="56" t="s">
        <v>131</v>
      </c>
      <c r="D114" s="5">
        <v>4820</v>
      </c>
      <c r="E114" s="5">
        <v>4820</v>
      </c>
      <c r="F114" s="5">
        <v>4820</v>
      </c>
      <c r="G114" s="5">
        <v>4835</v>
      </c>
      <c r="H114" s="5">
        <v>4835</v>
      </c>
      <c r="I114" s="5">
        <v>4835</v>
      </c>
      <c r="J114" s="5">
        <v>3385</v>
      </c>
      <c r="K114" s="5">
        <v>3385</v>
      </c>
      <c r="L114" s="5">
        <v>2825</v>
      </c>
      <c r="M114" s="5">
        <v>2825</v>
      </c>
      <c r="N114" s="5">
        <v>2825</v>
      </c>
      <c r="O114" s="5">
        <v>2825</v>
      </c>
      <c r="P114" s="5">
        <v>2825</v>
      </c>
      <c r="Q114" s="5">
        <v>2825</v>
      </c>
      <c r="R114" s="5">
        <v>2825</v>
      </c>
      <c r="S114" s="5">
        <v>2825</v>
      </c>
      <c r="T114" s="5">
        <v>2825</v>
      </c>
      <c r="U114" s="5">
        <v>2825</v>
      </c>
      <c r="V114" s="5">
        <v>2825</v>
      </c>
      <c r="W114" s="5">
        <v>2825</v>
      </c>
      <c r="X114" s="5">
        <v>2825</v>
      </c>
      <c r="Y114" s="5">
        <v>1160</v>
      </c>
      <c r="Z114" s="5">
        <v>1160</v>
      </c>
      <c r="AA114" s="5">
        <v>1160</v>
      </c>
      <c r="AB114" s="5">
        <v>1160</v>
      </c>
      <c r="AC114" s="5">
        <v>0</v>
      </c>
      <c r="AD114" s="5">
        <v>0</v>
      </c>
      <c r="AE114" s="5">
        <v>0</v>
      </c>
      <c r="AF114" s="5">
        <v>0</v>
      </c>
    </row>
    <row r="115" spans="1:32">
      <c r="A115" s="56" t="s">
        <v>70</v>
      </c>
      <c r="B115" s="56" t="s">
        <v>198</v>
      </c>
      <c r="C115" s="56" t="s">
        <v>132</v>
      </c>
      <c r="D115" s="5">
        <v>500</v>
      </c>
      <c r="E115" s="5">
        <v>500</v>
      </c>
      <c r="F115" s="5">
        <v>500</v>
      </c>
      <c r="G115" s="5">
        <v>500</v>
      </c>
      <c r="H115" s="5">
        <v>500</v>
      </c>
      <c r="I115" s="5">
        <v>500</v>
      </c>
      <c r="J115" s="5">
        <v>500</v>
      </c>
      <c r="K115" s="5">
        <v>500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</row>
    <row r="116" spans="1:32">
      <c r="A116" s="56" t="s">
        <v>70</v>
      </c>
      <c r="B116" s="56" t="s">
        <v>198</v>
      </c>
      <c r="C116" s="56" t="s">
        <v>133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</row>
    <row r="117" spans="1:32">
      <c r="A117" s="56" t="s">
        <v>70</v>
      </c>
      <c r="B117" s="56" t="s">
        <v>198</v>
      </c>
      <c r="C117" s="56" t="s">
        <v>134</v>
      </c>
      <c r="D117" s="5">
        <v>1900</v>
      </c>
      <c r="E117" s="5">
        <v>1900</v>
      </c>
      <c r="F117" s="5">
        <v>1900.0000009800001</v>
      </c>
      <c r="G117" s="5">
        <v>1900.0000009800001</v>
      </c>
      <c r="H117" s="5">
        <v>1900.0000009800001</v>
      </c>
      <c r="I117" s="5">
        <v>1900.0000009800001</v>
      </c>
      <c r="J117" s="5">
        <v>1900.0000009800001</v>
      </c>
      <c r="K117" s="5">
        <v>1900.0000009800001</v>
      </c>
      <c r="L117" s="5">
        <v>1900.0000041200001</v>
      </c>
      <c r="M117" s="5">
        <v>1900.0000041200001</v>
      </c>
      <c r="N117" s="5">
        <v>1900.0000140300001</v>
      </c>
      <c r="O117" s="5">
        <v>1730.0000140300001</v>
      </c>
      <c r="P117" s="5">
        <v>1730.0000140300001</v>
      </c>
      <c r="Q117" s="5">
        <v>1730.0000145199999</v>
      </c>
      <c r="R117" s="5">
        <v>1730.0000145199999</v>
      </c>
      <c r="S117" s="5">
        <v>1730.00001668</v>
      </c>
      <c r="T117" s="5">
        <v>1730.00001668</v>
      </c>
      <c r="U117" s="5">
        <v>1290.00001668</v>
      </c>
      <c r="V117" s="5">
        <v>1290.0000530899999</v>
      </c>
      <c r="W117" s="5">
        <v>1290.0000530899999</v>
      </c>
      <c r="X117" s="5">
        <v>1196.0000530899999</v>
      </c>
      <c r="Y117" s="5">
        <v>1284.39202768</v>
      </c>
      <c r="Z117" s="5">
        <v>1284.3920352299999</v>
      </c>
      <c r="AA117" s="5">
        <v>1284.3920352299999</v>
      </c>
      <c r="AB117" s="5">
        <v>1284.39205552</v>
      </c>
      <c r="AC117" s="5">
        <v>3268.0764330000002</v>
      </c>
      <c r="AD117" s="5">
        <v>3268.0764330000002</v>
      </c>
      <c r="AE117" s="5">
        <v>3444.78797059</v>
      </c>
      <c r="AF117" s="5">
        <v>5307.8785694799999</v>
      </c>
    </row>
    <row r="118" spans="1:32">
      <c r="A118" s="56" t="s">
        <v>70</v>
      </c>
      <c r="B118" s="56" t="s">
        <v>198</v>
      </c>
      <c r="C118" s="56" t="s">
        <v>135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</row>
    <row r="119" spans="1:32">
      <c r="A119" s="56" t="s">
        <v>70</v>
      </c>
      <c r="B119" s="56" t="s">
        <v>198</v>
      </c>
      <c r="C119" s="56" t="s">
        <v>136</v>
      </c>
      <c r="D119" s="5">
        <v>2204.0200000599998</v>
      </c>
      <c r="E119" s="5">
        <v>2204.0200000599998</v>
      </c>
      <c r="F119" s="5">
        <v>2204.0200000599998</v>
      </c>
      <c r="G119" s="5">
        <v>2204.0200000599998</v>
      </c>
      <c r="H119" s="5">
        <v>2204.0200000599998</v>
      </c>
      <c r="I119" s="5">
        <v>2204.0200000599998</v>
      </c>
      <c r="J119" s="5">
        <v>2204.0200000599998</v>
      </c>
      <c r="K119" s="5">
        <v>2204.0200000599998</v>
      </c>
      <c r="L119" s="5">
        <v>2204.0200000599998</v>
      </c>
      <c r="M119" s="5">
        <v>2204.0200000599998</v>
      </c>
      <c r="N119" s="5">
        <v>2204.0200000599998</v>
      </c>
      <c r="O119" s="5">
        <v>2204.0200000599998</v>
      </c>
      <c r="P119" s="5">
        <v>2204.0200000599998</v>
      </c>
      <c r="Q119" s="5">
        <v>2204.0200000599998</v>
      </c>
      <c r="R119" s="5">
        <v>2204.0200000599998</v>
      </c>
      <c r="S119" s="5">
        <v>2204.0200000599998</v>
      </c>
      <c r="T119" s="5">
        <v>2204.0200000599998</v>
      </c>
      <c r="U119" s="5">
        <v>2204.0200000599998</v>
      </c>
      <c r="V119" s="5">
        <v>2204.0200000599998</v>
      </c>
      <c r="W119" s="5">
        <v>2204.0200000599998</v>
      </c>
      <c r="X119" s="5">
        <v>2204.0200000599998</v>
      </c>
      <c r="Y119" s="5">
        <v>2204.0200000599998</v>
      </c>
      <c r="Z119" s="5">
        <v>2204.0200000599998</v>
      </c>
      <c r="AA119" s="5">
        <v>2204.0200000599998</v>
      </c>
      <c r="AB119" s="5">
        <v>2204.0200000599998</v>
      </c>
      <c r="AC119" s="5">
        <v>2204.0200000599998</v>
      </c>
      <c r="AD119" s="5">
        <v>2204.0200000599998</v>
      </c>
      <c r="AE119" s="5">
        <v>2204.0200000599998</v>
      </c>
      <c r="AF119" s="5">
        <v>2204.0200000599998</v>
      </c>
    </row>
    <row r="120" spans="1:32">
      <c r="A120" s="56" t="s">
        <v>70</v>
      </c>
      <c r="B120" s="56" t="s">
        <v>198</v>
      </c>
      <c r="C120" s="56" t="s">
        <v>137</v>
      </c>
      <c r="D120" s="5">
        <v>125.23</v>
      </c>
      <c r="E120" s="5">
        <v>125.23000585</v>
      </c>
      <c r="F120" s="5">
        <v>124.13000606999999</v>
      </c>
      <c r="G120" s="5">
        <v>124.13000697</v>
      </c>
      <c r="H120" s="5">
        <v>124.13000775</v>
      </c>
      <c r="I120" s="5">
        <v>125.23000845999999</v>
      </c>
      <c r="J120" s="5">
        <v>124.13001733999999</v>
      </c>
      <c r="K120" s="5">
        <v>124.13001939</v>
      </c>
      <c r="L120" s="5">
        <v>124.1300304</v>
      </c>
      <c r="M120" s="5">
        <v>124.13003586000001</v>
      </c>
      <c r="N120" s="5">
        <v>375.23035666999999</v>
      </c>
      <c r="O120" s="5">
        <v>374.13081368000002</v>
      </c>
      <c r="P120" s="5">
        <v>420.52149294999998</v>
      </c>
      <c r="Q120" s="5">
        <v>1497.3783276700001</v>
      </c>
      <c r="R120" s="5">
        <v>1497.3783276700001</v>
      </c>
      <c r="S120" s="5">
        <v>1497.37834294</v>
      </c>
      <c r="T120" s="5">
        <v>1498.4783429399999</v>
      </c>
      <c r="U120" s="5">
        <v>1497.37834294</v>
      </c>
      <c r="V120" s="5">
        <v>1497.3783500500001</v>
      </c>
      <c r="W120" s="5">
        <v>1497.3783500500001</v>
      </c>
      <c r="X120" s="5">
        <v>1497.3783500500001</v>
      </c>
      <c r="Y120" s="5">
        <v>1693.74006872</v>
      </c>
      <c r="Z120" s="5">
        <v>1692.6402498299999</v>
      </c>
      <c r="AA120" s="5">
        <v>1693.74024897</v>
      </c>
      <c r="AB120" s="5">
        <v>2101.0236066299999</v>
      </c>
      <c r="AC120" s="5">
        <v>2286.8990981000002</v>
      </c>
      <c r="AD120" s="5">
        <v>2286.8990960599999</v>
      </c>
      <c r="AE120" s="5">
        <v>2286.8990942599999</v>
      </c>
      <c r="AF120" s="5">
        <v>2686.8989686</v>
      </c>
    </row>
    <row r="121" spans="1:32">
      <c r="A121" s="56" t="s">
        <v>70</v>
      </c>
      <c r="B121" s="56" t="s">
        <v>198</v>
      </c>
      <c r="C121" s="56" t="s">
        <v>138</v>
      </c>
      <c r="D121" s="5">
        <v>4.3979999999999997</v>
      </c>
      <c r="E121" s="5">
        <v>18.14</v>
      </c>
      <c r="F121" s="5">
        <v>30.966000000000001</v>
      </c>
      <c r="G121" s="5">
        <v>48.356000000000002</v>
      </c>
      <c r="H121" s="5">
        <v>81.885999999999996</v>
      </c>
      <c r="I121" s="5">
        <v>130.08000000000001</v>
      </c>
      <c r="J121" s="5">
        <v>178.929</v>
      </c>
      <c r="K121" s="5">
        <v>243.18899999999999</v>
      </c>
      <c r="L121" s="5">
        <v>308.55135326999999</v>
      </c>
      <c r="M121" s="5">
        <v>405.21240256999999</v>
      </c>
      <c r="N121" s="5">
        <v>520.85541197999999</v>
      </c>
      <c r="O121" s="5">
        <v>658.37870593000002</v>
      </c>
      <c r="P121" s="5">
        <v>817.74173775999998</v>
      </c>
      <c r="Q121" s="5">
        <v>998.03423137000004</v>
      </c>
      <c r="R121" s="5">
        <v>1203.61717292</v>
      </c>
      <c r="S121" s="5">
        <v>1435.9331237599999</v>
      </c>
      <c r="T121" s="5">
        <v>1678.82339598</v>
      </c>
      <c r="U121" s="5">
        <v>1929.6023754400001</v>
      </c>
      <c r="V121" s="5">
        <v>2173.1667760199998</v>
      </c>
      <c r="W121" s="5">
        <v>2433.1600630399998</v>
      </c>
      <c r="X121" s="5">
        <v>2706.9205209000002</v>
      </c>
      <c r="Y121" s="5">
        <v>2986.7466388799999</v>
      </c>
      <c r="Z121" s="5">
        <v>3263.7128615299998</v>
      </c>
      <c r="AA121" s="5">
        <v>3541.9466311800002</v>
      </c>
      <c r="AB121" s="5">
        <v>3821.88939828</v>
      </c>
      <c r="AC121" s="5">
        <v>4109.4792878499993</v>
      </c>
      <c r="AD121" s="5">
        <v>4404.0250771699993</v>
      </c>
      <c r="AE121" s="5">
        <v>4711.6905148899996</v>
      </c>
      <c r="AF121" s="5">
        <v>4767.7094063300001</v>
      </c>
    </row>
    <row r="122" spans="1:32">
      <c r="A122" s="56" t="s">
        <v>70</v>
      </c>
      <c r="B122" s="56" t="s">
        <v>198</v>
      </c>
      <c r="C122" s="56" t="s">
        <v>139</v>
      </c>
      <c r="D122" s="5">
        <v>127.2835</v>
      </c>
      <c r="E122" s="5">
        <v>192.197</v>
      </c>
      <c r="F122" s="5">
        <v>240.648</v>
      </c>
      <c r="G122" s="5">
        <v>291.60399999999998</v>
      </c>
      <c r="H122" s="5">
        <v>401.51799999999997</v>
      </c>
      <c r="I122" s="5">
        <v>532.50300000000004</v>
      </c>
      <c r="J122" s="5">
        <v>620.04250000000002</v>
      </c>
      <c r="K122" s="5">
        <v>723.53800000000001</v>
      </c>
      <c r="L122" s="5">
        <v>824.2360000000001</v>
      </c>
      <c r="M122" s="5">
        <v>973.98399999999992</v>
      </c>
      <c r="N122" s="5">
        <v>1138.355</v>
      </c>
      <c r="O122" s="5">
        <v>1315.6434999999999</v>
      </c>
      <c r="P122" s="5">
        <v>1502.1965</v>
      </c>
      <c r="Q122" s="5">
        <v>1684.529</v>
      </c>
      <c r="R122" s="5">
        <v>1883.4224999999999</v>
      </c>
      <c r="S122" s="5">
        <v>2091.261</v>
      </c>
      <c r="T122" s="5">
        <v>2276.761500000001</v>
      </c>
      <c r="U122" s="5">
        <v>2429.2325000000001</v>
      </c>
      <c r="V122" s="5">
        <v>2546.2619999999988</v>
      </c>
      <c r="W122" s="5">
        <v>2657.9364999999998</v>
      </c>
      <c r="X122" s="5">
        <v>2760.1385</v>
      </c>
      <c r="Y122" s="5">
        <v>2832.114</v>
      </c>
      <c r="Z122" s="5">
        <v>2886.2420000000002</v>
      </c>
      <c r="AA122" s="5">
        <v>2919.8580000000002</v>
      </c>
      <c r="AB122" s="5">
        <v>2935.6309999999999</v>
      </c>
      <c r="AC122" s="5">
        <v>2930.2645000000002</v>
      </c>
      <c r="AD122" s="5">
        <v>2926.1819999999989</v>
      </c>
      <c r="AE122" s="5">
        <v>2918.5005000000001</v>
      </c>
      <c r="AF122" s="5">
        <v>2918.5005000000001</v>
      </c>
    </row>
    <row r="123" spans="1:32">
      <c r="A123" s="56" t="s">
        <v>70</v>
      </c>
      <c r="B123" s="56" t="s">
        <v>198</v>
      </c>
      <c r="C123" s="56" t="s">
        <v>140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</row>
    <row r="124" spans="1:32">
      <c r="A124" s="56" t="s">
        <v>70</v>
      </c>
      <c r="B124" s="56" t="s">
        <v>198</v>
      </c>
      <c r="C124" s="56" t="s">
        <v>141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</row>
    <row r="125" spans="1:32">
      <c r="A125" s="56" t="s">
        <v>70</v>
      </c>
      <c r="B125" s="56" t="s">
        <v>198</v>
      </c>
      <c r="C125" s="56" t="s">
        <v>142</v>
      </c>
      <c r="D125" s="5">
        <v>3996.9637999999991</v>
      </c>
      <c r="E125" s="5">
        <v>4154.4637999999986</v>
      </c>
      <c r="F125" s="5">
        <v>4634.9250104599987</v>
      </c>
      <c r="G125" s="5">
        <v>4697.2914542999979</v>
      </c>
      <c r="H125" s="5">
        <v>4697.2914542999979</v>
      </c>
      <c r="I125" s="5">
        <v>4697.2914542999979</v>
      </c>
      <c r="J125" s="5">
        <v>4697.2914542999979</v>
      </c>
      <c r="K125" s="5">
        <v>4697.2914542999979</v>
      </c>
      <c r="L125" s="5">
        <v>4697.2914612299983</v>
      </c>
      <c r="M125" s="5">
        <v>4697.2914709899997</v>
      </c>
      <c r="N125" s="5">
        <v>4697.2914820999977</v>
      </c>
      <c r="O125" s="5">
        <v>5857.4957907799981</v>
      </c>
      <c r="P125" s="5">
        <v>6268.5784555799983</v>
      </c>
      <c r="Q125" s="5">
        <v>6831.8724780899965</v>
      </c>
      <c r="R125" s="5">
        <v>6831.8728505099989</v>
      </c>
      <c r="S125" s="5">
        <v>8085.276764369999</v>
      </c>
      <c r="T125" s="5">
        <v>7665.2767643899988</v>
      </c>
      <c r="U125" s="5">
        <v>7482.4981127699994</v>
      </c>
      <c r="V125" s="5">
        <v>8264.7338676700001</v>
      </c>
      <c r="W125" s="5">
        <v>8264.7338677300013</v>
      </c>
      <c r="X125" s="5">
        <v>8845.9226426300011</v>
      </c>
      <c r="Y125" s="5">
        <v>9975.7954501099994</v>
      </c>
      <c r="Z125" s="5">
        <v>10424.256683449999</v>
      </c>
      <c r="AA125" s="5">
        <v>10818.47067999</v>
      </c>
      <c r="AB125" s="5">
        <v>11130.899640469999</v>
      </c>
      <c r="AC125" s="5">
        <v>13269.847706729999</v>
      </c>
      <c r="AD125" s="5">
        <v>13241.14770725</v>
      </c>
      <c r="AE125" s="5">
        <v>12503.09770735</v>
      </c>
      <c r="AF125" s="5">
        <v>12269.601907460001</v>
      </c>
    </row>
    <row r="126" spans="1:32">
      <c r="A126" s="56" t="s">
        <v>70</v>
      </c>
      <c r="B126" s="56" t="s">
        <v>198</v>
      </c>
      <c r="C126" s="56" t="s">
        <v>143</v>
      </c>
      <c r="D126" s="5">
        <v>1001.801</v>
      </c>
      <c r="E126" s="5">
        <v>1001.801</v>
      </c>
      <c r="F126" s="5">
        <v>1001.80100895</v>
      </c>
      <c r="G126" s="5">
        <v>1001.80102446</v>
      </c>
      <c r="H126" s="5">
        <v>1001.80102446</v>
      </c>
      <c r="I126" s="5">
        <v>1001.80102446</v>
      </c>
      <c r="J126" s="5">
        <v>1001.80102446</v>
      </c>
      <c r="K126" s="5">
        <v>1001.80102446</v>
      </c>
      <c r="L126" s="5">
        <v>1001.80102733</v>
      </c>
      <c r="M126" s="5">
        <v>1001.80102836</v>
      </c>
      <c r="N126" s="5">
        <v>1001.80103008</v>
      </c>
      <c r="O126" s="5">
        <v>1001.8010332699999</v>
      </c>
      <c r="P126" s="5">
        <v>1001.8010378499999</v>
      </c>
      <c r="Q126" s="5">
        <v>1001.80103792</v>
      </c>
      <c r="R126" s="5">
        <v>1001.8010558</v>
      </c>
      <c r="S126" s="5">
        <v>1001.80106253</v>
      </c>
      <c r="T126" s="5">
        <v>1001.80106462</v>
      </c>
      <c r="U126" s="5">
        <v>1001.80106473</v>
      </c>
      <c r="V126" s="5">
        <v>1001.80108359</v>
      </c>
      <c r="W126" s="5">
        <v>1001.80110236</v>
      </c>
      <c r="X126" s="5">
        <v>2350.7881116899998</v>
      </c>
      <c r="Y126" s="5">
        <v>2944.9879787300001</v>
      </c>
      <c r="Z126" s="5">
        <v>2837.4680092200001</v>
      </c>
      <c r="AA126" s="5">
        <v>3030.7892030500002</v>
      </c>
      <c r="AB126" s="5">
        <v>3030.78920324</v>
      </c>
      <c r="AC126" s="5">
        <v>6441.2797796600007</v>
      </c>
      <c r="AD126" s="5">
        <v>6343.1768665900008</v>
      </c>
      <c r="AE126" s="5">
        <v>9159.4530722</v>
      </c>
      <c r="AF126" s="5">
        <v>9078.4530724199994</v>
      </c>
    </row>
    <row r="127" spans="1:32">
      <c r="A127" s="56" t="s">
        <v>70</v>
      </c>
      <c r="B127" s="56" t="s">
        <v>198</v>
      </c>
      <c r="C127" s="56" t="s">
        <v>144</v>
      </c>
      <c r="D127" s="5">
        <v>3862.6046533600161</v>
      </c>
      <c r="E127" s="5">
        <v>5213.2478700000001</v>
      </c>
      <c r="F127" s="5">
        <v>5850.4885960000001</v>
      </c>
      <c r="G127" s="5">
        <v>6495.2650219999996</v>
      </c>
      <c r="H127" s="5">
        <v>7151.8209399999996</v>
      </c>
      <c r="I127" s="5">
        <v>7794.8121600000004</v>
      </c>
      <c r="J127" s="5">
        <v>8214.3902080000007</v>
      </c>
      <c r="K127" s="5">
        <v>8531.0496000000003</v>
      </c>
      <c r="L127" s="5">
        <v>8897.0993980000003</v>
      </c>
      <c r="M127" s="5">
        <v>9297.0115050000004</v>
      </c>
      <c r="N127" s="5">
        <v>9714.6098010000005</v>
      </c>
      <c r="O127" s="5">
        <v>10126.449769999999</v>
      </c>
      <c r="P127" s="5">
        <v>10557.370430000001</v>
      </c>
      <c r="Q127" s="5">
        <v>10954.195890000001</v>
      </c>
      <c r="R127" s="5">
        <v>11348.78464</v>
      </c>
      <c r="S127" s="5">
        <v>11719.31926</v>
      </c>
      <c r="T127" s="5">
        <v>12095.60533</v>
      </c>
      <c r="U127" s="5">
        <v>12453.46603</v>
      </c>
      <c r="V127" s="5">
        <v>12773.66884</v>
      </c>
      <c r="W127" s="5">
        <v>13086.461799999999</v>
      </c>
      <c r="X127" s="5">
        <v>13431.31761</v>
      </c>
      <c r="Y127" s="5">
        <v>13769.05926</v>
      </c>
      <c r="Z127" s="5">
        <v>14200.08992</v>
      </c>
      <c r="AA127" s="5">
        <v>14657.627769999999</v>
      </c>
      <c r="AB127" s="5">
        <v>15141.399369999999</v>
      </c>
      <c r="AC127" s="5">
        <v>15605.32761</v>
      </c>
      <c r="AD127" s="5">
        <v>16074.51283</v>
      </c>
      <c r="AE127" s="5">
        <v>16524.696820000001</v>
      </c>
      <c r="AF127" s="5">
        <v>16524.696820000001</v>
      </c>
    </row>
    <row r="128" spans="1:32">
      <c r="A128" s="56" t="s">
        <v>70</v>
      </c>
      <c r="B128" s="56" t="s">
        <v>198</v>
      </c>
      <c r="C128" s="56" t="s">
        <v>146</v>
      </c>
      <c r="D128" s="5">
        <v>212.22</v>
      </c>
      <c r="E128" s="5">
        <v>226.52814293723571</v>
      </c>
      <c r="F128" s="5">
        <v>234.77789894155859</v>
      </c>
      <c r="G128" s="5">
        <v>240.1553132290021</v>
      </c>
      <c r="H128" s="5">
        <v>247.55644255932171</v>
      </c>
      <c r="I128" s="5">
        <v>257.97427073791317</v>
      </c>
      <c r="J128" s="5">
        <v>268.67696564797939</v>
      </c>
      <c r="K128" s="5">
        <v>278.31288884482137</v>
      </c>
      <c r="L128" s="5">
        <v>289.10027218382203</v>
      </c>
      <c r="M128" s="5">
        <v>300.19573400724852</v>
      </c>
      <c r="N128" s="5">
        <v>316.70347934414582</v>
      </c>
      <c r="O128" s="5">
        <v>334.94680977315409</v>
      </c>
      <c r="P128" s="5">
        <v>356.77218065143541</v>
      </c>
      <c r="Q128" s="5">
        <v>377.74148982671409</v>
      </c>
      <c r="R128" s="5">
        <v>398.82850022501913</v>
      </c>
      <c r="S128" s="5">
        <v>417.36371773992732</v>
      </c>
      <c r="T128" s="5">
        <v>436.01331235750808</v>
      </c>
      <c r="U128" s="5">
        <v>452.32025112722448</v>
      </c>
      <c r="V128" s="5">
        <v>468.96539896880932</v>
      </c>
      <c r="W128" s="5">
        <v>488.28720028797397</v>
      </c>
      <c r="X128" s="5">
        <v>505.87914929752623</v>
      </c>
      <c r="Y128" s="5">
        <v>525.99544154313128</v>
      </c>
      <c r="Z128" s="5">
        <v>546.49739801256339</v>
      </c>
      <c r="AA128" s="5">
        <v>564.58468128145751</v>
      </c>
      <c r="AB128" s="5">
        <v>595.25348596966478</v>
      </c>
      <c r="AC128" s="5">
        <v>620.00266720377692</v>
      </c>
      <c r="AD128" s="5">
        <v>653.38817942873641</v>
      </c>
      <c r="AE128" s="5">
        <v>692.98836436889235</v>
      </c>
      <c r="AF128" s="5">
        <v>692.98836436889235</v>
      </c>
    </row>
    <row r="130" spans="1:32">
      <c r="A130" s="56" t="s">
        <v>70</v>
      </c>
      <c r="B130" s="56" t="s">
        <v>199</v>
      </c>
      <c r="C130" s="56" t="s">
        <v>132</v>
      </c>
      <c r="D130" s="5">
        <v>1328.9999999900001</v>
      </c>
      <c r="E130" s="5">
        <v>1328.9999999900001</v>
      </c>
      <c r="F130" s="5">
        <v>1328.9999999900001</v>
      </c>
      <c r="G130" s="5">
        <v>1328.9999999900001</v>
      </c>
      <c r="H130" s="5">
        <v>1328.9999999900001</v>
      </c>
      <c r="I130" s="5">
        <v>1328.9999999900001</v>
      </c>
      <c r="J130" s="5">
        <v>1328.9999999900001</v>
      </c>
      <c r="K130" s="5">
        <v>1328.9999999900001</v>
      </c>
      <c r="L130" s="5">
        <v>1328.9999999900001</v>
      </c>
      <c r="M130" s="5">
        <v>1328.9999999900001</v>
      </c>
      <c r="N130" s="5">
        <v>1328.9999999900001</v>
      </c>
      <c r="O130" s="5">
        <v>1328.9999999900001</v>
      </c>
      <c r="P130" s="5">
        <v>1328.9999999900001</v>
      </c>
      <c r="Q130" s="5">
        <v>528.99999998999999</v>
      </c>
      <c r="R130" s="5">
        <v>528.99999998999999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</row>
    <row r="131" spans="1:32">
      <c r="A131" s="56" t="s">
        <v>70</v>
      </c>
      <c r="B131" s="56" t="s">
        <v>199</v>
      </c>
      <c r="C131" s="56" t="s">
        <v>133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</row>
    <row r="132" spans="1:32">
      <c r="A132" s="56" t="s">
        <v>70</v>
      </c>
      <c r="B132" s="56" t="s">
        <v>199</v>
      </c>
      <c r="C132" s="56" t="s">
        <v>134</v>
      </c>
      <c r="D132" s="5">
        <v>1583.8600000399999</v>
      </c>
      <c r="E132" s="5">
        <v>1583.8600000399999</v>
      </c>
      <c r="F132" s="5">
        <v>1583.8600000399999</v>
      </c>
      <c r="G132" s="5">
        <v>1583.8600000399999</v>
      </c>
      <c r="H132" s="5">
        <v>1583.8600000399999</v>
      </c>
      <c r="I132" s="5">
        <v>1583.8600000399999</v>
      </c>
      <c r="J132" s="5">
        <v>1583.8600000399999</v>
      </c>
      <c r="K132" s="5">
        <v>1583.8600000399999</v>
      </c>
      <c r="L132" s="5">
        <v>1201.3600026900001</v>
      </c>
      <c r="M132" s="5">
        <v>1201.3600026900001</v>
      </c>
      <c r="N132" s="5">
        <v>961.7000079500001</v>
      </c>
      <c r="O132" s="5">
        <v>961.7000079500001</v>
      </c>
      <c r="P132" s="5">
        <v>961.7000079500001</v>
      </c>
      <c r="Q132" s="5">
        <v>881.7000079500001</v>
      </c>
      <c r="R132" s="5">
        <v>881.7000079500001</v>
      </c>
      <c r="S132" s="5">
        <v>881.70002650000004</v>
      </c>
      <c r="T132" s="5">
        <v>881.70002650000004</v>
      </c>
      <c r="U132" s="5">
        <v>881.70002650000004</v>
      </c>
      <c r="V132" s="5">
        <v>1235.7548876999999</v>
      </c>
      <c r="W132" s="5">
        <v>1235.7548876999999</v>
      </c>
      <c r="X132" s="5">
        <v>1235.7548876999999</v>
      </c>
      <c r="Y132" s="5">
        <v>1235.7548876999999</v>
      </c>
      <c r="Z132" s="5">
        <v>897.7548903500001</v>
      </c>
      <c r="AA132" s="5">
        <v>774.55489035000005</v>
      </c>
      <c r="AB132" s="5">
        <v>620.55489299999999</v>
      </c>
      <c r="AC132" s="5">
        <v>680.55505085000004</v>
      </c>
      <c r="AD132" s="5">
        <v>680.55505085000004</v>
      </c>
      <c r="AE132" s="5">
        <v>1306.1580832499999</v>
      </c>
      <c r="AF132" s="5">
        <v>1268.9580832500001</v>
      </c>
    </row>
    <row r="133" spans="1:32">
      <c r="A133" s="56" t="s">
        <v>70</v>
      </c>
      <c r="B133" s="56" t="s">
        <v>199</v>
      </c>
      <c r="C133" s="56" t="s">
        <v>135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</row>
    <row r="134" spans="1:32">
      <c r="A134" s="56" t="s">
        <v>70</v>
      </c>
      <c r="B134" s="56" t="s">
        <v>199</v>
      </c>
      <c r="C134" s="56" t="s">
        <v>136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</row>
    <row r="135" spans="1:32">
      <c r="A135" s="56" t="s">
        <v>70</v>
      </c>
      <c r="B135" s="56" t="s">
        <v>199</v>
      </c>
      <c r="C135" s="56" t="s">
        <v>137</v>
      </c>
      <c r="D135" s="5">
        <v>205.33</v>
      </c>
      <c r="E135" s="5">
        <v>473.33000741000001</v>
      </c>
      <c r="F135" s="5">
        <v>473.33000743999997</v>
      </c>
      <c r="G135" s="5">
        <v>473.33000748000001</v>
      </c>
      <c r="H135" s="5">
        <v>473.33000815000003</v>
      </c>
      <c r="I135" s="5">
        <v>473.33000908000002</v>
      </c>
      <c r="J135" s="5">
        <v>473.33001514</v>
      </c>
      <c r="K135" s="5">
        <v>473.33001770999999</v>
      </c>
      <c r="L135" s="5">
        <v>473.33002528999998</v>
      </c>
      <c r="M135" s="5">
        <v>473.33003145999999</v>
      </c>
      <c r="N135" s="5">
        <v>524.37694007000005</v>
      </c>
      <c r="O135" s="5">
        <v>675.40516094999998</v>
      </c>
      <c r="P135" s="5">
        <v>685.81207537000012</v>
      </c>
      <c r="Q135" s="5">
        <v>768.49574873999995</v>
      </c>
      <c r="R135" s="5">
        <v>768.49574873999995</v>
      </c>
      <c r="S135" s="5">
        <v>1524.73410165</v>
      </c>
      <c r="T135" s="5">
        <v>1524.73410165</v>
      </c>
      <c r="U135" s="5">
        <v>1524.73410165</v>
      </c>
      <c r="V135" s="5">
        <v>1524.7341146900001</v>
      </c>
      <c r="W135" s="5">
        <v>1524.7341146900001</v>
      </c>
      <c r="X135" s="5">
        <v>1524.7341146900001</v>
      </c>
      <c r="Y135" s="5">
        <v>1524.73410728</v>
      </c>
      <c r="Z135" s="5">
        <v>1526.8341552700001</v>
      </c>
      <c r="AA135" s="5">
        <v>1524.7341554</v>
      </c>
      <c r="AB135" s="5">
        <v>1524.7341549600001</v>
      </c>
      <c r="AC135" s="5">
        <v>1524.7346715399999</v>
      </c>
      <c r="AD135" s="5">
        <v>1622.75131898</v>
      </c>
      <c r="AE135" s="5">
        <v>2254.9538604499999</v>
      </c>
      <c r="AF135" s="5">
        <v>2328.55471657</v>
      </c>
    </row>
    <row r="136" spans="1:32">
      <c r="A136" s="56" t="s">
        <v>70</v>
      </c>
      <c r="B136" s="56" t="s">
        <v>199</v>
      </c>
      <c r="C136" s="56" t="s">
        <v>138</v>
      </c>
      <c r="D136" s="5">
        <v>39.017000000000003</v>
      </c>
      <c r="E136" s="5">
        <v>73.308999999999997</v>
      </c>
      <c r="F136" s="5">
        <v>101.551</v>
      </c>
      <c r="G136" s="5">
        <v>127.312</v>
      </c>
      <c r="H136" s="5">
        <v>163.02500000000001</v>
      </c>
      <c r="I136" s="5">
        <v>199.60599999999999</v>
      </c>
      <c r="J136" s="5">
        <v>240.464</v>
      </c>
      <c r="K136" s="5">
        <v>286.77499999999998</v>
      </c>
      <c r="L136" s="5">
        <v>327.14164325000002</v>
      </c>
      <c r="M136" s="5">
        <v>386.59627754000002</v>
      </c>
      <c r="N136" s="5">
        <v>451.54583057000002</v>
      </c>
      <c r="O136" s="5">
        <v>523.74430347000009</v>
      </c>
      <c r="P136" s="5">
        <v>603.50220841999999</v>
      </c>
      <c r="Q136" s="5">
        <v>685.87139996999997</v>
      </c>
      <c r="R136" s="5">
        <v>770.29098284999998</v>
      </c>
      <c r="S136" s="5">
        <v>860.29049325000005</v>
      </c>
      <c r="T136" s="5">
        <v>955.90802156999996</v>
      </c>
      <c r="U136" s="5">
        <v>1038.7049956000001</v>
      </c>
      <c r="V136" s="5">
        <v>1118.5736002599999</v>
      </c>
      <c r="W136" s="5">
        <v>1198.6207917300001</v>
      </c>
      <c r="X136" s="5">
        <v>1275.50663986</v>
      </c>
      <c r="Y136" s="5">
        <v>1349.49831356</v>
      </c>
      <c r="Z136" s="5">
        <v>1425.62567932</v>
      </c>
      <c r="AA136" s="5">
        <v>1507.24028828</v>
      </c>
      <c r="AB136" s="5">
        <v>1592.0229601999999</v>
      </c>
      <c r="AC136" s="5">
        <v>1679.8513663599999</v>
      </c>
      <c r="AD136" s="5">
        <v>1768.54372947</v>
      </c>
      <c r="AE136" s="5">
        <v>1862.5243552300001</v>
      </c>
      <c r="AF136" s="5">
        <v>1893.2939912899999</v>
      </c>
    </row>
    <row r="137" spans="1:32">
      <c r="A137" s="56" t="s">
        <v>70</v>
      </c>
      <c r="B137" s="56" t="s">
        <v>199</v>
      </c>
      <c r="C137" s="56" t="s">
        <v>139</v>
      </c>
      <c r="D137" s="5">
        <v>116.7375</v>
      </c>
      <c r="E137" s="5">
        <v>181.58349999999999</v>
      </c>
      <c r="F137" s="5">
        <v>230.42949999999999</v>
      </c>
      <c r="G137" s="5">
        <v>263.601</v>
      </c>
      <c r="H137" s="5">
        <v>310.37200000000001</v>
      </c>
      <c r="I137" s="5">
        <v>348.61299999999989</v>
      </c>
      <c r="J137" s="5">
        <v>387.50349999999997</v>
      </c>
      <c r="K137" s="5">
        <v>424.69</v>
      </c>
      <c r="L137" s="5">
        <v>458.70399999999989</v>
      </c>
      <c r="M137" s="5">
        <v>512.68150000000003</v>
      </c>
      <c r="N137" s="5">
        <v>568.37599999999998</v>
      </c>
      <c r="O137" s="5">
        <v>623.41800000000001</v>
      </c>
      <c r="P137" s="5">
        <v>679.90600000000006</v>
      </c>
      <c r="Q137" s="5">
        <v>731.43100000000004</v>
      </c>
      <c r="R137" s="5">
        <v>780.53399999999988</v>
      </c>
      <c r="S137" s="5">
        <v>825.68650000000002</v>
      </c>
      <c r="T137" s="5">
        <v>869.44999999999993</v>
      </c>
      <c r="U137" s="5">
        <v>894.35399999999993</v>
      </c>
      <c r="V137" s="5">
        <v>914.74150000000009</v>
      </c>
      <c r="W137" s="5">
        <v>927.40250000000015</v>
      </c>
      <c r="X137" s="5">
        <v>933.21299999999974</v>
      </c>
      <c r="Y137" s="5">
        <v>933.12100000000009</v>
      </c>
      <c r="Z137" s="5">
        <v>934.87250000000017</v>
      </c>
      <c r="AA137" s="5">
        <v>933.9994999999999</v>
      </c>
      <c r="AB137" s="5">
        <v>932.10199999999986</v>
      </c>
      <c r="AC137" s="5">
        <v>929.02750000000037</v>
      </c>
      <c r="AD137" s="5">
        <v>926.92099999999982</v>
      </c>
      <c r="AE137" s="5">
        <v>921.52750000000037</v>
      </c>
      <c r="AF137" s="5">
        <v>921.52750000000037</v>
      </c>
    </row>
    <row r="138" spans="1:32">
      <c r="A138" s="56" t="s">
        <v>70</v>
      </c>
      <c r="B138" s="56" t="s">
        <v>199</v>
      </c>
      <c r="C138" s="56" t="s">
        <v>140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</row>
    <row r="139" spans="1:32">
      <c r="A139" s="56" t="s">
        <v>70</v>
      </c>
      <c r="B139" s="56" t="s">
        <v>199</v>
      </c>
      <c r="C139" s="56" t="s">
        <v>141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</row>
    <row r="140" spans="1:32">
      <c r="A140" s="56" t="s">
        <v>70</v>
      </c>
      <c r="B140" s="56" t="s">
        <v>199</v>
      </c>
      <c r="C140" s="56" t="s">
        <v>142</v>
      </c>
      <c r="D140" s="5">
        <v>2341.585</v>
      </c>
      <c r="E140" s="5">
        <v>2341.585</v>
      </c>
      <c r="F140" s="5">
        <v>2341.5850089099999</v>
      </c>
      <c r="G140" s="5">
        <v>2341.5850121600001</v>
      </c>
      <c r="H140" s="5">
        <v>2341.5850128699999</v>
      </c>
      <c r="I140" s="5">
        <v>2308.5850133600002</v>
      </c>
      <c r="J140" s="5">
        <v>2308.5850163499999</v>
      </c>
      <c r="K140" s="5">
        <v>2217.83501768</v>
      </c>
      <c r="L140" s="5">
        <v>2105.8350938399999</v>
      </c>
      <c r="M140" s="5">
        <v>2752.4621870800001</v>
      </c>
      <c r="N140" s="5">
        <v>3112.938048810001</v>
      </c>
      <c r="O140" s="5">
        <v>3878.993968669999</v>
      </c>
      <c r="P140" s="5">
        <v>4191.7085059499996</v>
      </c>
      <c r="Q140" s="5">
        <v>4182.8576790600009</v>
      </c>
      <c r="R140" s="5">
        <v>4260.8307922200001</v>
      </c>
      <c r="S140" s="5">
        <v>4393.7674376600007</v>
      </c>
      <c r="T140" s="5">
        <v>4234.7674376599998</v>
      </c>
      <c r="U140" s="5">
        <v>4414.8180438400004</v>
      </c>
      <c r="V140" s="5">
        <v>4462.0617176300002</v>
      </c>
      <c r="W140" s="5">
        <v>4784.4812669499988</v>
      </c>
      <c r="X140" s="5">
        <v>5572.8181851499994</v>
      </c>
      <c r="Y140" s="5">
        <v>5770.3995385199996</v>
      </c>
      <c r="Z140" s="5">
        <v>5996.9199025600001</v>
      </c>
      <c r="AA140" s="5">
        <v>5953.1851241700006</v>
      </c>
      <c r="AB140" s="5">
        <v>6462.7142627900002</v>
      </c>
      <c r="AC140" s="5">
        <v>7837.3074872300003</v>
      </c>
      <c r="AD140" s="5">
        <v>8970.0423346600019</v>
      </c>
      <c r="AE140" s="5">
        <v>9078.8641037199995</v>
      </c>
      <c r="AF140" s="5">
        <v>9078.864103939999</v>
      </c>
    </row>
    <row r="141" spans="1:32">
      <c r="A141" s="56" t="s">
        <v>70</v>
      </c>
      <c r="B141" s="56" t="s">
        <v>199</v>
      </c>
      <c r="C141" s="56" t="s">
        <v>143</v>
      </c>
      <c r="D141" s="5">
        <v>508.6798</v>
      </c>
      <c r="E141" s="5">
        <v>508.6798</v>
      </c>
      <c r="F141" s="5">
        <v>508.67980295000001</v>
      </c>
      <c r="G141" s="5">
        <v>508.67980424000001</v>
      </c>
      <c r="H141" s="5">
        <v>508.67980488000012</v>
      </c>
      <c r="I141" s="5">
        <v>508.67980547000002</v>
      </c>
      <c r="J141" s="5">
        <v>508.67980642999999</v>
      </c>
      <c r="K141" s="5">
        <v>508.67980700999999</v>
      </c>
      <c r="L141" s="5">
        <v>508.67981399000001</v>
      </c>
      <c r="M141" s="5">
        <v>502.55181557999998</v>
      </c>
      <c r="N141" s="5">
        <v>502.55182223000003</v>
      </c>
      <c r="O141" s="5">
        <v>502.55183548000002</v>
      </c>
      <c r="P141" s="5">
        <v>502.55184756999989</v>
      </c>
      <c r="Q141" s="5">
        <v>502.55184781000003</v>
      </c>
      <c r="R141" s="5">
        <v>502.55192739</v>
      </c>
      <c r="S141" s="5">
        <v>637.44831323000005</v>
      </c>
      <c r="T141" s="5">
        <v>637.44831335000003</v>
      </c>
      <c r="U141" s="5">
        <v>637.44831339000007</v>
      </c>
      <c r="V141" s="5">
        <v>940.26575291000006</v>
      </c>
      <c r="W141" s="5">
        <v>960.71119751999993</v>
      </c>
      <c r="X141" s="5">
        <v>960.71120291</v>
      </c>
      <c r="Y141" s="5">
        <v>1975.70217948</v>
      </c>
      <c r="Z141" s="5">
        <v>1812.61471388</v>
      </c>
      <c r="AA141" s="5">
        <v>2085.02993001</v>
      </c>
      <c r="AB141" s="5">
        <v>2085.0299303299998</v>
      </c>
      <c r="AC141" s="5">
        <v>2570.5969023600001</v>
      </c>
      <c r="AD141" s="5">
        <v>4052.6208705700001</v>
      </c>
      <c r="AE141" s="5">
        <v>5588.6067608499998</v>
      </c>
      <c r="AF141" s="5">
        <v>5588.6067609299998</v>
      </c>
    </row>
    <row r="142" spans="1:32">
      <c r="A142" s="56" t="s">
        <v>70</v>
      </c>
      <c r="B142" s="56" t="s">
        <v>199</v>
      </c>
      <c r="C142" s="56" t="s">
        <v>144</v>
      </c>
      <c r="D142" s="5">
        <v>2218.772668061431</v>
      </c>
      <c r="E142" s="5">
        <v>2689.9375260000002</v>
      </c>
      <c r="F142" s="5">
        <v>2860.761317</v>
      </c>
      <c r="G142" s="5">
        <v>3036.1468880000002</v>
      </c>
      <c r="H142" s="5">
        <v>3203.7841800000001</v>
      </c>
      <c r="I142" s="5">
        <v>3365.2836379999999</v>
      </c>
      <c r="J142" s="5">
        <v>3520.050111</v>
      </c>
      <c r="K142" s="5">
        <v>3643.7694040000001</v>
      </c>
      <c r="L142" s="5">
        <v>3771.8146689999999</v>
      </c>
      <c r="M142" s="5">
        <v>3931.9225369999999</v>
      </c>
      <c r="N142" s="5">
        <v>4092.3036299999999</v>
      </c>
      <c r="O142" s="5">
        <v>4259.4447909999999</v>
      </c>
      <c r="P142" s="5">
        <v>4415.3525669999999</v>
      </c>
      <c r="Q142" s="5">
        <v>4554.5402139999997</v>
      </c>
      <c r="R142" s="5">
        <v>4688.2242509999996</v>
      </c>
      <c r="S142" s="5">
        <v>4827.180249</v>
      </c>
      <c r="T142" s="5">
        <v>4954.3941420000001</v>
      </c>
      <c r="U142" s="5">
        <v>5077.6180569999997</v>
      </c>
      <c r="V142" s="5">
        <v>5190.2469090000004</v>
      </c>
      <c r="W142" s="5">
        <v>5309.3908250000004</v>
      </c>
      <c r="X142" s="5">
        <v>5421.4966379999996</v>
      </c>
      <c r="Y142" s="5">
        <v>5536.0184380000001</v>
      </c>
      <c r="Z142" s="5">
        <v>5669.0692689999996</v>
      </c>
      <c r="AA142" s="5">
        <v>5819.8739329999999</v>
      </c>
      <c r="AB142" s="5">
        <v>5964.8023199999998</v>
      </c>
      <c r="AC142" s="5">
        <v>6104.675808</v>
      </c>
      <c r="AD142" s="5">
        <v>6242.6775429999998</v>
      </c>
      <c r="AE142" s="5">
        <v>6384.23675</v>
      </c>
      <c r="AF142" s="5">
        <v>6384.23675</v>
      </c>
    </row>
    <row r="143" spans="1:32">
      <c r="A143" s="56" t="s">
        <v>70</v>
      </c>
      <c r="B143" s="56" t="s">
        <v>199</v>
      </c>
      <c r="C143" s="56" t="s">
        <v>146</v>
      </c>
      <c r="D143" s="5">
        <v>32.945</v>
      </c>
      <c r="E143" s="5">
        <v>40.329778612496547</v>
      </c>
      <c r="F143" s="5">
        <v>44.141936064767087</v>
      </c>
      <c r="G143" s="5">
        <v>48.008281409971843</v>
      </c>
      <c r="H143" s="5">
        <v>51.696080362917741</v>
      </c>
      <c r="I143" s="5">
        <v>56.122242708694273</v>
      </c>
      <c r="J143" s="5">
        <v>60.438841551624478</v>
      </c>
      <c r="K143" s="5">
        <v>64.284740416961199</v>
      </c>
      <c r="L143" s="5">
        <v>68.338817161047672</v>
      </c>
      <c r="M143" s="5">
        <v>73.610682180519731</v>
      </c>
      <c r="N143" s="5">
        <v>79.667139004245811</v>
      </c>
      <c r="O143" s="5">
        <v>86.968468976283532</v>
      </c>
      <c r="P143" s="5">
        <v>92.863848460852552</v>
      </c>
      <c r="Q143" s="5">
        <v>100.37213201380359</v>
      </c>
      <c r="R143" s="5">
        <v>108.1391137972121</v>
      </c>
      <c r="S143" s="5">
        <v>114.99623850572119</v>
      </c>
      <c r="T143" s="5">
        <v>123.12721876095451</v>
      </c>
      <c r="U143" s="5">
        <v>130.19732168491461</v>
      </c>
      <c r="V143" s="5">
        <v>137.1998403893312</v>
      </c>
      <c r="W143" s="5">
        <v>145.14394407033021</v>
      </c>
      <c r="X143" s="5">
        <v>152.88623132780651</v>
      </c>
      <c r="Y143" s="5">
        <v>160.77167530323231</v>
      </c>
      <c r="Z143" s="5">
        <v>168.0957563033916</v>
      </c>
      <c r="AA143" s="5">
        <v>177.43475215293299</v>
      </c>
      <c r="AB143" s="5">
        <v>191.1755159143454</v>
      </c>
      <c r="AC143" s="5">
        <v>206.38843848837101</v>
      </c>
      <c r="AD143" s="5">
        <v>223.71817796793269</v>
      </c>
      <c r="AE143" s="5">
        <v>239.72177715680121</v>
      </c>
      <c r="AF143" s="5">
        <v>239.72177715680121</v>
      </c>
    </row>
    <row r="145" spans="1:32">
      <c r="A145" s="56" t="s">
        <v>70</v>
      </c>
      <c r="B145" s="56" t="s">
        <v>200</v>
      </c>
      <c r="C145" s="56" t="s">
        <v>132</v>
      </c>
      <c r="D145" s="5">
        <v>208</v>
      </c>
      <c r="E145" s="5">
        <v>208</v>
      </c>
      <c r="F145" s="5">
        <v>208</v>
      </c>
      <c r="G145" s="5">
        <v>208</v>
      </c>
      <c r="H145" s="5">
        <v>208</v>
      </c>
      <c r="I145" s="5">
        <v>208</v>
      </c>
      <c r="J145" s="5">
        <v>208</v>
      </c>
      <c r="K145" s="5">
        <v>208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</row>
    <row r="146" spans="1:32">
      <c r="A146" s="56" t="s">
        <v>70</v>
      </c>
      <c r="B146" s="56" t="s">
        <v>200</v>
      </c>
      <c r="C146" s="56" t="s">
        <v>133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</row>
    <row r="147" spans="1:32">
      <c r="A147" s="56" t="s">
        <v>70</v>
      </c>
      <c r="B147" s="56" t="s">
        <v>200</v>
      </c>
      <c r="C147" s="56" t="s">
        <v>134</v>
      </c>
      <c r="D147" s="5">
        <v>178</v>
      </c>
      <c r="E147" s="5">
        <v>178</v>
      </c>
      <c r="F147" s="5">
        <v>178</v>
      </c>
      <c r="G147" s="5">
        <v>178</v>
      </c>
      <c r="H147" s="5">
        <v>178</v>
      </c>
      <c r="I147" s="5">
        <v>178</v>
      </c>
      <c r="J147" s="5">
        <v>178</v>
      </c>
      <c r="K147" s="5">
        <v>178</v>
      </c>
      <c r="L147" s="5">
        <v>178.00000265</v>
      </c>
      <c r="M147" s="5">
        <v>178.00000265</v>
      </c>
      <c r="N147" s="5">
        <v>178.00000795</v>
      </c>
      <c r="O147" s="5">
        <v>178.00000795</v>
      </c>
      <c r="P147" s="5">
        <v>178.00000795</v>
      </c>
      <c r="Q147" s="5">
        <v>178.00000795</v>
      </c>
      <c r="R147" s="5">
        <v>178.00000795</v>
      </c>
      <c r="S147" s="5">
        <v>178.0000053</v>
      </c>
      <c r="T147" s="5">
        <v>178.0000053</v>
      </c>
      <c r="U147" s="5">
        <v>178.0000053</v>
      </c>
      <c r="V147" s="5">
        <v>58.000007949999997</v>
      </c>
      <c r="W147" s="5">
        <v>58.000007949999997</v>
      </c>
      <c r="X147" s="5">
        <v>58.000007949999997</v>
      </c>
      <c r="Y147" s="5">
        <v>58.000007949999997</v>
      </c>
      <c r="Z147" s="5">
        <v>58.000007949999997</v>
      </c>
      <c r="AA147" s="5">
        <v>58.000013250000002</v>
      </c>
      <c r="AB147" s="5">
        <v>58.0000371</v>
      </c>
      <c r="AC147" s="5">
        <v>58.0000371</v>
      </c>
      <c r="AD147" s="5">
        <v>58.0000371</v>
      </c>
      <c r="AE147" s="5">
        <v>58.0000371</v>
      </c>
      <c r="AF147" s="5">
        <v>3.7100000000000001E-5</v>
      </c>
    </row>
    <row r="148" spans="1:32">
      <c r="A148" s="56" t="s">
        <v>70</v>
      </c>
      <c r="B148" s="56" t="s">
        <v>200</v>
      </c>
      <c r="C148" s="56" t="s">
        <v>135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</row>
    <row r="149" spans="1:32">
      <c r="A149" s="56" t="s">
        <v>70</v>
      </c>
      <c r="B149" s="56" t="s">
        <v>200</v>
      </c>
      <c r="C149" s="56" t="s">
        <v>136</v>
      </c>
      <c r="D149" s="5">
        <v>2176.7000000100002</v>
      </c>
      <c r="E149" s="5">
        <v>2176.7000000100002</v>
      </c>
      <c r="F149" s="5">
        <v>2176.7000000100002</v>
      </c>
      <c r="G149" s="5">
        <v>2176.7000000100002</v>
      </c>
      <c r="H149" s="5">
        <v>2176.7000000100002</v>
      </c>
      <c r="I149" s="5">
        <v>2176.7000000100002</v>
      </c>
      <c r="J149" s="5">
        <v>2176.7000000100002</v>
      </c>
      <c r="K149" s="5">
        <v>2566.7000000100002</v>
      </c>
      <c r="L149" s="5">
        <v>2566.7000000100002</v>
      </c>
      <c r="M149" s="5">
        <v>2566.7000000100002</v>
      </c>
      <c r="N149" s="5">
        <v>2566.7000000100002</v>
      </c>
      <c r="O149" s="5">
        <v>2566.7000000100002</v>
      </c>
      <c r="P149" s="5">
        <v>2566.7000000100002</v>
      </c>
      <c r="Q149" s="5">
        <v>2566.7000000100002</v>
      </c>
      <c r="R149" s="5">
        <v>2566.7000000100002</v>
      </c>
      <c r="S149" s="5">
        <v>2566.7000000100002</v>
      </c>
      <c r="T149" s="5">
        <v>2566.7000000100002</v>
      </c>
      <c r="U149" s="5">
        <v>2566.7000000100002</v>
      </c>
      <c r="V149" s="5">
        <v>2566.7000000100002</v>
      </c>
      <c r="W149" s="5">
        <v>2566.7000000100002</v>
      </c>
      <c r="X149" s="5">
        <v>2566.7000000100002</v>
      </c>
      <c r="Y149" s="5">
        <v>2566.7000000100002</v>
      </c>
      <c r="Z149" s="5">
        <v>2566.7000000100002</v>
      </c>
      <c r="AA149" s="5">
        <v>2566.7000000100002</v>
      </c>
      <c r="AB149" s="5">
        <v>2566.7000000100002</v>
      </c>
      <c r="AC149" s="5">
        <v>2566.7000000100002</v>
      </c>
      <c r="AD149" s="5">
        <v>2566.7000000100002</v>
      </c>
      <c r="AE149" s="5">
        <v>2566.7000000100002</v>
      </c>
      <c r="AF149" s="5">
        <v>2566.7000000100002</v>
      </c>
    </row>
    <row r="150" spans="1:32">
      <c r="A150" s="56" t="s">
        <v>70</v>
      </c>
      <c r="B150" s="56" t="s">
        <v>200</v>
      </c>
      <c r="C150" s="56" t="s">
        <v>137</v>
      </c>
      <c r="D150" s="5">
        <v>0</v>
      </c>
      <c r="E150" s="5">
        <v>3.3699999999999999E-6</v>
      </c>
      <c r="F150" s="5">
        <v>3.6200000000000001E-6</v>
      </c>
      <c r="G150" s="5">
        <v>4.1099999999999996E-6</v>
      </c>
      <c r="H150" s="5">
        <v>4.5199999999999999E-6</v>
      </c>
      <c r="I150" s="5">
        <v>4.9200000000000003E-6</v>
      </c>
      <c r="J150" s="5">
        <v>1.6220000000000001E-5</v>
      </c>
      <c r="K150" s="5">
        <v>2.2799999999999999E-5</v>
      </c>
      <c r="L150" s="5">
        <v>3.1900000000000003E-5</v>
      </c>
      <c r="M150" s="5">
        <v>3.2907894600000001</v>
      </c>
      <c r="N150" s="5">
        <v>463.65931329</v>
      </c>
      <c r="O150" s="5">
        <v>510.00838246000001</v>
      </c>
      <c r="P150" s="5">
        <v>566.34685008999998</v>
      </c>
      <c r="Q150" s="5">
        <v>566.34685009999987</v>
      </c>
      <c r="R150" s="5">
        <v>566.34685009999987</v>
      </c>
      <c r="S150" s="5">
        <v>566.34687442999996</v>
      </c>
      <c r="T150" s="5">
        <v>566.34687442999996</v>
      </c>
      <c r="U150" s="5">
        <v>566.34687442999996</v>
      </c>
      <c r="V150" s="5">
        <v>566.34855503999995</v>
      </c>
      <c r="W150" s="5">
        <v>566.34855503999995</v>
      </c>
      <c r="X150" s="5">
        <v>566.34855504999996</v>
      </c>
      <c r="Y150" s="5">
        <v>595.91383235000001</v>
      </c>
      <c r="Z150" s="5">
        <v>595.91383667999992</v>
      </c>
      <c r="AA150" s="5">
        <v>667.98079904999997</v>
      </c>
      <c r="AB150" s="5">
        <v>667.98083695000003</v>
      </c>
      <c r="AC150" s="5">
        <v>789.36628528000006</v>
      </c>
      <c r="AD150" s="5">
        <v>789.36628470000005</v>
      </c>
      <c r="AE150" s="5">
        <v>789.36628306</v>
      </c>
      <c r="AF150" s="5">
        <v>789.36628363</v>
      </c>
    </row>
    <row r="151" spans="1:32">
      <c r="A151" s="56" t="s">
        <v>70</v>
      </c>
      <c r="B151" s="56" t="s">
        <v>200</v>
      </c>
      <c r="C151" s="56" t="s">
        <v>138</v>
      </c>
      <c r="D151" s="5">
        <v>0.47899999999999998</v>
      </c>
      <c r="E151" s="5">
        <v>2.1869999999999998</v>
      </c>
      <c r="F151" s="5">
        <v>3.7669999999999999</v>
      </c>
      <c r="G151" s="5">
        <v>6.1920000000000002</v>
      </c>
      <c r="H151" s="5">
        <v>9.4580000000000002</v>
      </c>
      <c r="I151" s="5">
        <v>13.686</v>
      </c>
      <c r="J151" s="5">
        <v>18.501000000000001</v>
      </c>
      <c r="K151" s="5">
        <v>25.306000000000001</v>
      </c>
      <c r="L151" s="5">
        <v>31.184044839999999</v>
      </c>
      <c r="M151" s="5">
        <v>40.632942110000002</v>
      </c>
      <c r="N151" s="5">
        <v>51.300529429999997</v>
      </c>
      <c r="O151" s="5">
        <v>63.448775210000001</v>
      </c>
      <c r="P151" s="5">
        <v>77.123163699999992</v>
      </c>
      <c r="Q151" s="5">
        <v>92.380225859999996</v>
      </c>
      <c r="R151" s="5">
        <v>108.63036286000001</v>
      </c>
      <c r="S151" s="5">
        <v>126.28066242</v>
      </c>
      <c r="T151" s="5">
        <v>145.43464886000001</v>
      </c>
      <c r="U151" s="5">
        <v>164.97765337999999</v>
      </c>
      <c r="V151" s="5">
        <v>185.59044840999999</v>
      </c>
      <c r="W151" s="5">
        <v>206.81589911</v>
      </c>
      <c r="X151" s="5">
        <v>228.36185279</v>
      </c>
      <c r="Y151" s="5">
        <v>250.33571445000001</v>
      </c>
      <c r="Z151" s="5">
        <v>272.02680687999998</v>
      </c>
      <c r="AA151" s="5">
        <v>293.77251605999999</v>
      </c>
      <c r="AB151" s="5">
        <v>316.44538920999997</v>
      </c>
      <c r="AC151" s="5">
        <v>340.54830737999998</v>
      </c>
      <c r="AD151" s="5">
        <v>365.09264996000002</v>
      </c>
      <c r="AE151" s="5">
        <v>390.57406130999999</v>
      </c>
      <c r="AF151" s="5">
        <v>398.45674804999999</v>
      </c>
    </row>
    <row r="152" spans="1:32">
      <c r="A152" s="56" t="s">
        <v>70</v>
      </c>
      <c r="B152" s="56" t="s">
        <v>200</v>
      </c>
      <c r="C152" s="56" t="s">
        <v>139</v>
      </c>
      <c r="D152" s="5">
        <v>16.364000000000001</v>
      </c>
      <c r="E152" s="5">
        <v>24.267499999999998</v>
      </c>
      <c r="F152" s="5">
        <v>30.654</v>
      </c>
      <c r="G152" s="5">
        <v>38.909999999999997</v>
      </c>
      <c r="H152" s="5">
        <v>48.162500000000001</v>
      </c>
      <c r="I152" s="5">
        <v>57.612000000000002</v>
      </c>
      <c r="J152" s="5">
        <v>65.989999999999995</v>
      </c>
      <c r="K152" s="5">
        <v>77.194499999999991</v>
      </c>
      <c r="L152" s="5">
        <v>87.767999999999986</v>
      </c>
      <c r="M152" s="5">
        <v>103.953</v>
      </c>
      <c r="N152" s="5">
        <v>120.367</v>
      </c>
      <c r="O152" s="5">
        <v>136.76050000000001</v>
      </c>
      <c r="P152" s="5">
        <v>153.10300000000001</v>
      </c>
      <c r="Q152" s="5">
        <v>168.62100000000001</v>
      </c>
      <c r="R152" s="5">
        <v>183.447</v>
      </c>
      <c r="S152" s="5">
        <v>197.71899999999999</v>
      </c>
      <c r="T152" s="5">
        <v>211.54949999999999</v>
      </c>
      <c r="U152" s="5">
        <v>222.221</v>
      </c>
      <c r="V152" s="5">
        <v>232.72049999999999</v>
      </c>
      <c r="W152" s="5">
        <v>241.60300000000001</v>
      </c>
      <c r="X152" s="5">
        <v>248.62799999999999</v>
      </c>
      <c r="Y152" s="5">
        <v>253.13300000000001</v>
      </c>
      <c r="Z152" s="5">
        <v>256.3845</v>
      </c>
      <c r="AA152" s="5">
        <v>258.06499999999988</v>
      </c>
      <c r="AB152" s="5">
        <v>259.22649999999999</v>
      </c>
      <c r="AC152" s="5">
        <v>259.37849999999992</v>
      </c>
      <c r="AD152" s="5">
        <v>259.49599999999998</v>
      </c>
      <c r="AE152" s="5">
        <v>259.11299999999989</v>
      </c>
      <c r="AF152" s="5">
        <v>259.11299999999989</v>
      </c>
    </row>
    <row r="153" spans="1:32">
      <c r="A153" s="56" t="s">
        <v>70</v>
      </c>
      <c r="B153" s="56" t="s">
        <v>200</v>
      </c>
      <c r="C153" s="56" t="s">
        <v>140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</row>
    <row r="154" spans="1:32">
      <c r="A154" s="56" t="s">
        <v>70</v>
      </c>
      <c r="B154" s="56" t="s">
        <v>200</v>
      </c>
      <c r="C154" s="56" t="s">
        <v>141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</row>
    <row r="155" spans="1:32">
      <c r="A155" s="56" t="s">
        <v>70</v>
      </c>
      <c r="B155" s="56" t="s">
        <v>200</v>
      </c>
      <c r="C155" s="56" t="s">
        <v>142</v>
      </c>
      <c r="D155" s="5">
        <v>563.35</v>
      </c>
      <c r="E155" s="5">
        <v>563.35</v>
      </c>
      <c r="F155" s="5">
        <v>691.57426795999993</v>
      </c>
      <c r="G155" s="5">
        <v>819.83344004000003</v>
      </c>
      <c r="H155" s="5">
        <v>948.41678974000001</v>
      </c>
      <c r="I155" s="5">
        <v>1076.4985228200001</v>
      </c>
      <c r="J155" s="5">
        <v>1205.0422713999999</v>
      </c>
      <c r="K155" s="5">
        <v>1334.18883478</v>
      </c>
      <c r="L155" s="5">
        <v>1459.9112502400001</v>
      </c>
      <c r="M155" s="5">
        <v>2030.3849204799999</v>
      </c>
      <c r="N155" s="5">
        <v>2030.38492053</v>
      </c>
      <c r="O155" s="5">
        <v>2116.1028345899999</v>
      </c>
      <c r="P155" s="5">
        <v>2446.86055966</v>
      </c>
      <c r="Q155" s="5">
        <v>2446.86055966</v>
      </c>
      <c r="R155" s="5">
        <v>3124.6772689099998</v>
      </c>
      <c r="S155" s="5">
        <v>3124.67726928</v>
      </c>
      <c r="T155" s="5">
        <v>3124.67726928</v>
      </c>
      <c r="U155" s="5">
        <v>3124.6772693200001</v>
      </c>
      <c r="V155" s="5">
        <v>3124.67726958</v>
      </c>
      <c r="W155" s="5">
        <v>3124.67726958</v>
      </c>
      <c r="X155" s="5">
        <v>3129.8066341499998</v>
      </c>
      <c r="Y155" s="5">
        <v>3129.8066341499998</v>
      </c>
      <c r="Z155" s="5">
        <v>2985.8066402700001</v>
      </c>
      <c r="AA155" s="5">
        <v>3081.1868790200001</v>
      </c>
      <c r="AB155" s="5">
        <v>3081.1868790200001</v>
      </c>
      <c r="AC155" s="5">
        <v>3146.6382662999999</v>
      </c>
      <c r="AD155" s="5">
        <v>3152.61795557</v>
      </c>
      <c r="AE155" s="5">
        <v>3269.7105125600001</v>
      </c>
      <c r="AF155" s="5">
        <v>2961.9605126400002</v>
      </c>
    </row>
    <row r="156" spans="1:32">
      <c r="A156" s="56" t="s">
        <v>70</v>
      </c>
      <c r="B156" s="56" t="s">
        <v>200</v>
      </c>
      <c r="C156" s="56" t="s">
        <v>143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</row>
    <row r="157" spans="1:32">
      <c r="A157" s="56" t="s">
        <v>70</v>
      </c>
      <c r="B157" s="56" t="s">
        <v>200</v>
      </c>
      <c r="C157" s="56" t="s">
        <v>144</v>
      </c>
      <c r="D157" s="5">
        <v>232.90836262426811</v>
      </c>
      <c r="E157" s="5">
        <v>297.15791710000002</v>
      </c>
      <c r="F157" s="5">
        <v>327.43738580000002</v>
      </c>
      <c r="G157" s="5">
        <v>357.2192958</v>
      </c>
      <c r="H157" s="5">
        <v>384.38990059999998</v>
      </c>
      <c r="I157" s="5">
        <v>413.66869459999998</v>
      </c>
      <c r="J157" s="5">
        <v>441.7063915</v>
      </c>
      <c r="K157" s="5">
        <v>466.02762769999998</v>
      </c>
      <c r="L157" s="5">
        <v>490.214538</v>
      </c>
      <c r="M157" s="5">
        <v>521.72167409999997</v>
      </c>
      <c r="N157" s="5">
        <v>551.93133680000005</v>
      </c>
      <c r="O157" s="5">
        <v>582.69833610000001</v>
      </c>
      <c r="P157" s="5">
        <v>610.62340800000004</v>
      </c>
      <c r="Q157" s="5">
        <v>635.83663349999995</v>
      </c>
      <c r="R157" s="5">
        <v>659.60541239999998</v>
      </c>
      <c r="S157" s="5">
        <v>684.67731219999996</v>
      </c>
      <c r="T157" s="5">
        <v>707.83384379999995</v>
      </c>
      <c r="U157" s="5">
        <v>731.44114930000001</v>
      </c>
      <c r="V157" s="5">
        <v>753.08016029999999</v>
      </c>
      <c r="W157" s="5">
        <v>777.08554509999999</v>
      </c>
      <c r="X157" s="5">
        <v>800.49952959999996</v>
      </c>
      <c r="Y157" s="5">
        <v>824.68665399999998</v>
      </c>
      <c r="Z157" s="5">
        <v>854.39259719999995</v>
      </c>
      <c r="AA157" s="5">
        <v>887.63991299999998</v>
      </c>
      <c r="AB157" s="5">
        <v>919.34973360000004</v>
      </c>
      <c r="AC157" s="5">
        <v>950.45062770000004</v>
      </c>
      <c r="AD157" s="5">
        <v>980.55055890000006</v>
      </c>
      <c r="AE157" s="5">
        <v>1011.300468</v>
      </c>
      <c r="AF157" s="5">
        <v>1011.300468</v>
      </c>
    </row>
    <row r="158" spans="1:32">
      <c r="A158" s="56" t="s">
        <v>70</v>
      </c>
      <c r="B158" s="56" t="s">
        <v>200</v>
      </c>
      <c r="C158" s="56" t="s">
        <v>146</v>
      </c>
      <c r="D158" s="5">
        <v>26.35</v>
      </c>
      <c r="E158" s="5">
        <v>27.05462035556317</v>
      </c>
      <c r="F158" s="5">
        <v>27.39262584577418</v>
      </c>
      <c r="G158" s="5">
        <v>27.533914243396541</v>
      </c>
      <c r="H158" s="5">
        <v>27.739288385742629</v>
      </c>
      <c r="I158" s="5">
        <v>27.903103949768351</v>
      </c>
      <c r="J158" s="5">
        <v>28.084396902519941</v>
      </c>
      <c r="K158" s="5">
        <v>28.233119059223171</v>
      </c>
      <c r="L158" s="5">
        <v>28.417845775842881</v>
      </c>
      <c r="M158" s="5">
        <v>28.464778988125591</v>
      </c>
      <c r="N158" s="5">
        <v>28.9796220953146</v>
      </c>
      <c r="O158" s="5">
        <v>29.672923384803951</v>
      </c>
      <c r="P158" s="5">
        <v>30.077113376434699</v>
      </c>
      <c r="Q158" s="5">
        <v>30.524430417747471</v>
      </c>
      <c r="R158" s="5">
        <v>31.322727908490421</v>
      </c>
      <c r="S158" s="5">
        <v>31.709601810510549</v>
      </c>
      <c r="T158" s="5">
        <v>31.89385313534547</v>
      </c>
      <c r="U158" s="5">
        <v>32.279677775997968</v>
      </c>
      <c r="V158" s="5">
        <v>32.381235560611927</v>
      </c>
      <c r="W158" s="5">
        <v>32.469302384369868</v>
      </c>
      <c r="X158" s="5">
        <v>32.764539086924593</v>
      </c>
      <c r="Y158" s="5">
        <v>32.976688995908717</v>
      </c>
      <c r="Z158" s="5">
        <v>33.186390647110038</v>
      </c>
      <c r="AA158" s="5">
        <v>33.421983670061422</v>
      </c>
      <c r="AB158" s="5">
        <v>34.800826898756313</v>
      </c>
      <c r="AC158" s="5">
        <v>36.053763274557163</v>
      </c>
      <c r="AD158" s="5">
        <v>36.595332284442122</v>
      </c>
      <c r="AE158" s="5">
        <v>37.131392218672879</v>
      </c>
      <c r="AF158" s="5">
        <v>37.131392218672879</v>
      </c>
    </row>
    <row r="160" spans="1:32">
      <c r="A160" s="56" t="s">
        <v>73</v>
      </c>
      <c r="B160" s="56" t="s">
        <v>163</v>
      </c>
      <c r="C160" s="56" t="s">
        <v>130</v>
      </c>
      <c r="D160" s="5">
        <v>8330</v>
      </c>
      <c r="E160" s="5">
        <v>8330</v>
      </c>
      <c r="F160" s="5">
        <v>8330</v>
      </c>
      <c r="G160" s="5">
        <v>5450</v>
      </c>
      <c r="H160" s="5">
        <v>5450</v>
      </c>
      <c r="I160" s="5">
        <v>4130</v>
      </c>
      <c r="J160" s="5">
        <v>4130</v>
      </c>
      <c r="K160" s="5">
        <v>4130</v>
      </c>
      <c r="L160" s="5">
        <v>3445</v>
      </c>
      <c r="M160" s="5">
        <v>3445</v>
      </c>
      <c r="N160" s="5">
        <v>3445</v>
      </c>
      <c r="O160" s="5">
        <v>1390</v>
      </c>
      <c r="P160" s="5">
        <v>1390</v>
      </c>
      <c r="Q160" s="5">
        <v>1390</v>
      </c>
      <c r="R160" s="5">
        <v>1390</v>
      </c>
      <c r="S160" s="5">
        <v>1390</v>
      </c>
      <c r="T160" s="5">
        <v>1390</v>
      </c>
      <c r="U160" s="5">
        <v>1390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</row>
    <row r="161" spans="1:32">
      <c r="A161" s="56" t="s">
        <v>73</v>
      </c>
      <c r="B161" s="56" t="s">
        <v>163</v>
      </c>
      <c r="C161" s="56" t="s">
        <v>132</v>
      </c>
      <c r="D161" s="5">
        <v>124</v>
      </c>
      <c r="E161" s="5">
        <v>440</v>
      </c>
      <c r="F161" s="5">
        <v>440</v>
      </c>
      <c r="G161" s="5">
        <v>440</v>
      </c>
      <c r="H161" s="5">
        <v>440</v>
      </c>
      <c r="I161" s="5">
        <v>440</v>
      </c>
      <c r="J161" s="5">
        <v>440</v>
      </c>
      <c r="K161" s="5">
        <v>440</v>
      </c>
      <c r="L161" s="5">
        <v>440</v>
      </c>
      <c r="M161" s="5">
        <v>440</v>
      </c>
      <c r="N161" s="5">
        <v>440</v>
      </c>
      <c r="O161" s="5">
        <v>440</v>
      </c>
      <c r="P161" s="5">
        <v>440</v>
      </c>
      <c r="Q161" s="5">
        <v>440</v>
      </c>
      <c r="R161" s="5">
        <v>440</v>
      </c>
      <c r="S161" s="5">
        <v>440</v>
      </c>
      <c r="T161" s="5">
        <v>440</v>
      </c>
      <c r="U161" s="5">
        <v>440</v>
      </c>
      <c r="V161" s="5">
        <v>440</v>
      </c>
      <c r="W161" s="5">
        <v>440</v>
      </c>
      <c r="X161" s="5">
        <v>440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</row>
    <row r="162" spans="1:32">
      <c r="A162" s="56" t="s">
        <v>73</v>
      </c>
      <c r="B162" s="56" t="s">
        <v>163</v>
      </c>
      <c r="C162" s="56" t="s">
        <v>133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</row>
    <row r="163" spans="1:32">
      <c r="A163" s="56" t="s">
        <v>73</v>
      </c>
      <c r="B163" s="56" t="s">
        <v>163</v>
      </c>
      <c r="C163" s="56" t="s">
        <v>134</v>
      </c>
      <c r="D163" s="5">
        <v>2638.9989999999998</v>
      </c>
      <c r="E163" s="5">
        <v>2638.9989999999998</v>
      </c>
      <c r="F163" s="5">
        <v>2638.9990004900001</v>
      </c>
      <c r="G163" s="5">
        <v>2667.5618807199999</v>
      </c>
      <c r="H163" s="5">
        <v>2667.5618807199999</v>
      </c>
      <c r="I163" s="5">
        <v>2667.5618807199999</v>
      </c>
      <c r="J163" s="5">
        <v>2667.5618807199999</v>
      </c>
      <c r="K163" s="5">
        <v>2667.5618807199999</v>
      </c>
      <c r="L163" s="5">
        <v>2667.5618807199999</v>
      </c>
      <c r="M163" s="5">
        <v>2667.5618807199999</v>
      </c>
      <c r="N163" s="5">
        <v>2667.5618807199999</v>
      </c>
      <c r="O163" s="5">
        <v>2667.5618807199999</v>
      </c>
      <c r="P163" s="5">
        <v>2667.5618812100001</v>
      </c>
      <c r="Q163" s="5">
        <v>2667.5618812100001</v>
      </c>
      <c r="R163" s="5">
        <v>2667.5618812100001</v>
      </c>
      <c r="S163" s="5">
        <v>2667.5618851300001</v>
      </c>
      <c r="T163" s="5">
        <v>2667.5618851300001</v>
      </c>
      <c r="U163" s="5">
        <v>2694.3011375299998</v>
      </c>
      <c r="V163" s="5">
        <v>2694.3011404700001</v>
      </c>
      <c r="W163" s="5">
        <v>2694.3011404700001</v>
      </c>
      <c r="X163" s="5">
        <v>3378.2505768199999</v>
      </c>
      <c r="Y163" s="5">
        <v>7335.9977184400004</v>
      </c>
      <c r="Z163" s="5">
        <v>6486.9987071700007</v>
      </c>
      <c r="AA163" s="5">
        <v>6486.9987144299994</v>
      </c>
      <c r="AB163" s="5">
        <v>6486.9987226699996</v>
      </c>
      <c r="AC163" s="5">
        <v>6486.9987402200004</v>
      </c>
      <c r="AD163" s="5">
        <v>6486.9987455199998</v>
      </c>
      <c r="AE163" s="5">
        <v>6486.9987655200002</v>
      </c>
      <c r="AF163" s="5">
        <v>6486.9987708199997</v>
      </c>
    </row>
    <row r="164" spans="1:32">
      <c r="A164" s="56" t="s">
        <v>73</v>
      </c>
      <c r="B164" s="56" t="s">
        <v>163</v>
      </c>
      <c r="C164" s="56" t="s">
        <v>135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</row>
    <row r="165" spans="1:32">
      <c r="A165" s="56" t="s">
        <v>73</v>
      </c>
      <c r="B165" s="56" t="s">
        <v>163</v>
      </c>
      <c r="C165" s="56" t="s">
        <v>136</v>
      </c>
      <c r="D165" s="5">
        <v>2285</v>
      </c>
      <c r="E165" s="5">
        <v>2285</v>
      </c>
      <c r="F165" s="5">
        <v>2285</v>
      </c>
      <c r="G165" s="5">
        <v>2285</v>
      </c>
      <c r="H165" s="5">
        <v>2285</v>
      </c>
      <c r="I165" s="5">
        <v>2285</v>
      </c>
      <c r="J165" s="5">
        <v>2285</v>
      </c>
      <c r="K165" s="5">
        <v>2285</v>
      </c>
      <c r="L165" s="5">
        <v>2285</v>
      </c>
      <c r="M165" s="5">
        <v>2285</v>
      </c>
      <c r="N165" s="5">
        <v>2285</v>
      </c>
      <c r="O165" s="5">
        <v>2285</v>
      </c>
      <c r="P165" s="5">
        <v>2285</v>
      </c>
      <c r="Q165" s="5">
        <v>2285</v>
      </c>
      <c r="R165" s="5">
        <v>2285</v>
      </c>
      <c r="S165" s="5">
        <v>2285</v>
      </c>
      <c r="T165" s="5">
        <v>2285</v>
      </c>
      <c r="U165" s="5">
        <v>2285</v>
      </c>
      <c r="V165" s="5">
        <v>2285</v>
      </c>
      <c r="W165" s="5">
        <v>2285</v>
      </c>
      <c r="X165" s="5">
        <v>2285</v>
      </c>
      <c r="Y165" s="5">
        <v>2285</v>
      </c>
      <c r="Z165" s="5">
        <v>2285</v>
      </c>
      <c r="AA165" s="5">
        <v>2285</v>
      </c>
      <c r="AB165" s="5">
        <v>2285</v>
      </c>
      <c r="AC165" s="5">
        <v>2285</v>
      </c>
      <c r="AD165" s="5">
        <v>2285</v>
      </c>
      <c r="AE165" s="5">
        <v>2285</v>
      </c>
      <c r="AF165" s="5">
        <v>2285</v>
      </c>
    </row>
    <row r="166" spans="1:32">
      <c r="A166" s="56" t="s">
        <v>73</v>
      </c>
      <c r="B166" s="56" t="s">
        <v>163</v>
      </c>
      <c r="C166" s="56" t="s">
        <v>137</v>
      </c>
      <c r="D166" s="5">
        <v>289.99999706</v>
      </c>
      <c r="E166" s="5">
        <v>290.00000619000002</v>
      </c>
      <c r="F166" s="5">
        <v>290.00000993999998</v>
      </c>
      <c r="G166" s="5">
        <v>1569.9995239299999</v>
      </c>
      <c r="H166" s="5">
        <v>2929.9995241199999</v>
      </c>
      <c r="I166" s="5">
        <v>3854.9956877999998</v>
      </c>
      <c r="J166" s="5">
        <v>4255.0036685300001</v>
      </c>
      <c r="K166" s="5">
        <v>4329.9975176200014</v>
      </c>
      <c r="L166" s="5">
        <v>4329.99753108</v>
      </c>
      <c r="M166" s="5">
        <v>4329.9975335199997</v>
      </c>
      <c r="N166" s="5">
        <v>4329.9975373500001</v>
      </c>
      <c r="O166" s="5">
        <v>4329.9975539999996</v>
      </c>
      <c r="P166" s="5">
        <v>4329.9975770499996</v>
      </c>
      <c r="Q166" s="5">
        <v>4329.9975818700004</v>
      </c>
      <c r="R166" s="5">
        <v>4329.9976127499986</v>
      </c>
      <c r="S166" s="5">
        <v>4430.4178174199997</v>
      </c>
      <c r="T166" s="5">
        <v>4430.4178174199997</v>
      </c>
      <c r="U166" s="5">
        <v>5150.7030813599986</v>
      </c>
      <c r="V166" s="5">
        <v>5330.0157912499999</v>
      </c>
      <c r="W166" s="5">
        <v>5330.0157912499999</v>
      </c>
      <c r="X166" s="5">
        <v>5330.0157912699997</v>
      </c>
      <c r="Y166" s="5">
        <v>5330.0158715399994</v>
      </c>
      <c r="Z166" s="5">
        <v>5330.01592893</v>
      </c>
      <c r="AA166" s="5">
        <v>4730.0165278300001</v>
      </c>
      <c r="AB166" s="5">
        <v>4730.0166628500001</v>
      </c>
      <c r="AC166" s="5">
        <v>3896.7230368599999</v>
      </c>
      <c r="AD166" s="5">
        <v>3896.73442888</v>
      </c>
      <c r="AE166" s="5">
        <v>4675.8723580400001</v>
      </c>
      <c r="AF166" s="5">
        <v>5284.8155422599993</v>
      </c>
    </row>
    <row r="167" spans="1:32">
      <c r="A167" s="56" t="s">
        <v>73</v>
      </c>
      <c r="B167" s="56" t="s">
        <v>163</v>
      </c>
      <c r="C167" s="56" t="s">
        <v>138</v>
      </c>
      <c r="D167" s="5">
        <v>9.4870000000000001</v>
      </c>
      <c r="E167" s="5">
        <v>35.02999999</v>
      </c>
      <c r="F167" s="5">
        <v>66.469999989999991</v>
      </c>
      <c r="G167" s="5">
        <v>108.38500000000001</v>
      </c>
      <c r="H167" s="5">
        <v>164.93599999</v>
      </c>
      <c r="I167" s="5">
        <v>231.892</v>
      </c>
      <c r="J167" s="5">
        <v>309.83299999000002</v>
      </c>
      <c r="K167" s="5">
        <v>419.29300001000001</v>
      </c>
      <c r="L167" s="5">
        <v>525.28738249000003</v>
      </c>
      <c r="M167" s="5">
        <v>675.22522690999995</v>
      </c>
      <c r="N167" s="5">
        <v>847.1084129599999</v>
      </c>
      <c r="O167" s="5">
        <v>1045.3195499599999</v>
      </c>
      <c r="P167" s="5">
        <v>1274.0469571599999</v>
      </c>
      <c r="Q167" s="5">
        <v>1526.09067319</v>
      </c>
      <c r="R167" s="5">
        <v>1792.32732498</v>
      </c>
      <c r="S167" s="5">
        <v>2078.1703843300002</v>
      </c>
      <c r="T167" s="5">
        <v>2386.2274074900001</v>
      </c>
      <c r="U167" s="5">
        <v>2679.40297409</v>
      </c>
      <c r="V167" s="5">
        <v>2972.0554745600002</v>
      </c>
      <c r="W167" s="5">
        <v>3267.02089811</v>
      </c>
      <c r="X167" s="5">
        <v>3559.36491101</v>
      </c>
      <c r="Y167" s="5">
        <v>3853.4202612399999</v>
      </c>
      <c r="Z167" s="5">
        <v>4158.5588425300002</v>
      </c>
      <c r="AA167" s="5">
        <v>4478.5367078599993</v>
      </c>
      <c r="AB167" s="5">
        <v>4812.9430813600002</v>
      </c>
      <c r="AC167" s="5">
        <v>5169.6485570200011</v>
      </c>
      <c r="AD167" s="5">
        <v>5533.2993767899998</v>
      </c>
      <c r="AE167" s="5">
        <v>5911.9665535800004</v>
      </c>
      <c r="AF167" s="5">
        <v>5970.2965017799997</v>
      </c>
    </row>
    <row r="168" spans="1:32">
      <c r="A168" s="56" t="s">
        <v>73</v>
      </c>
      <c r="B168" s="56" t="s">
        <v>163</v>
      </c>
      <c r="C168" s="56" t="s">
        <v>139</v>
      </c>
      <c r="D168" s="5">
        <v>219.88249999999999</v>
      </c>
      <c r="E168" s="5">
        <v>342.40800000000002</v>
      </c>
      <c r="F168" s="5">
        <v>492.38850000000002</v>
      </c>
      <c r="G168" s="5">
        <v>638.09849999999994</v>
      </c>
      <c r="H168" s="5">
        <v>797.97050000000002</v>
      </c>
      <c r="I168" s="5">
        <v>941.96749999999997</v>
      </c>
      <c r="J168" s="5">
        <v>1074.9155000000001</v>
      </c>
      <c r="K168" s="5">
        <v>1258.761</v>
      </c>
      <c r="L168" s="5">
        <v>1431.83</v>
      </c>
      <c r="M168" s="5">
        <v>1668.596</v>
      </c>
      <c r="N168" s="5">
        <v>1912.4335000000001</v>
      </c>
      <c r="O168" s="5">
        <v>2164.4295000000002</v>
      </c>
      <c r="P168" s="5">
        <v>2429.6734999999999</v>
      </c>
      <c r="Q168" s="5">
        <v>2676.247499999999</v>
      </c>
      <c r="R168" s="5">
        <v>2908.6255000000001</v>
      </c>
      <c r="S168" s="5">
        <v>3127.7739999999999</v>
      </c>
      <c r="T168" s="5">
        <v>3338.6740000000009</v>
      </c>
      <c r="U168" s="5">
        <v>3468.2249999999999</v>
      </c>
      <c r="V168" s="5">
        <v>3574.1655000000001</v>
      </c>
      <c r="W168" s="5">
        <v>3651.5284999999999</v>
      </c>
      <c r="X168" s="5">
        <v>3696.8409999999999</v>
      </c>
      <c r="Y168" s="5">
        <v>3704.3780000000011</v>
      </c>
      <c r="Z168" s="5">
        <v>3716.8415</v>
      </c>
      <c r="AA168" s="5">
        <v>3724.722999999999</v>
      </c>
      <c r="AB168" s="5">
        <v>3727.1390000000001</v>
      </c>
      <c r="AC168" s="5">
        <v>3717.7939999999999</v>
      </c>
      <c r="AD168" s="5">
        <v>3708.8209999999999</v>
      </c>
      <c r="AE168" s="5">
        <v>3694.5160000000001</v>
      </c>
      <c r="AF168" s="5">
        <v>3694.5160000000001</v>
      </c>
    </row>
    <row r="169" spans="1:32">
      <c r="A169" s="56" t="s">
        <v>73</v>
      </c>
      <c r="B169" s="56" t="s">
        <v>163</v>
      </c>
      <c r="C169" s="56" t="s">
        <v>140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</row>
    <row r="170" spans="1:32">
      <c r="A170" s="56" t="s">
        <v>73</v>
      </c>
      <c r="B170" s="56" t="s">
        <v>163</v>
      </c>
      <c r="C170" s="56" t="s">
        <v>141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7.9999999999999996E-7</v>
      </c>
      <c r="N170" s="5">
        <v>8.9999999999999996E-7</v>
      </c>
      <c r="O170" s="5">
        <v>9.7999999999999993E-7</v>
      </c>
      <c r="P170" s="5">
        <v>1.28E-6</v>
      </c>
      <c r="Q170" s="5">
        <v>1.28E-6</v>
      </c>
      <c r="R170" s="5">
        <v>1.3999999999999999E-6</v>
      </c>
      <c r="S170" s="5">
        <v>2.04E-6</v>
      </c>
      <c r="T170" s="5">
        <v>2.04E-6</v>
      </c>
      <c r="U170" s="5">
        <v>2.1299999999999999E-6</v>
      </c>
      <c r="V170" s="5">
        <v>2.2699999999999999E-6</v>
      </c>
      <c r="W170" s="5">
        <v>2.2900000000000001E-6</v>
      </c>
      <c r="X170" s="5">
        <v>2.6900000000000001E-6</v>
      </c>
      <c r="Y170" s="5">
        <v>3.0900000000000001E-6</v>
      </c>
      <c r="Z170" s="5">
        <v>5.93E-6</v>
      </c>
      <c r="AA170" s="5">
        <v>8.6200000000000005E-6</v>
      </c>
      <c r="AB170" s="5">
        <v>9.3100000000000006E-6</v>
      </c>
      <c r="AC170" s="5">
        <v>1.5160000000000001E-5</v>
      </c>
      <c r="AD170" s="5">
        <v>5.2370000000000002E-5</v>
      </c>
      <c r="AE170" s="5">
        <v>337.23180287999998</v>
      </c>
      <c r="AF170" s="5">
        <v>337.23180288999998</v>
      </c>
    </row>
    <row r="171" spans="1:32">
      <c r="A171" s="56" t="s">
        <v>73</v>
      </c>
      <c r="B171" s="56" t="s">
        <v>163</v>
      </c>
      <c r="C171" s="56" t="s">
        <v>142</v>
      </c>
      <c r="D171" s="5">
        <v>2206.8420000000001</v>
      </c>
      <c r="E171" s="5">
        <v>2206.8420079399998</v>
      </c>
      <c r="F171" s="5">
        <v>3334.4364934600012</v>
      </c>
      <c r="G171" s="5">
        <v>4287.2738431300004</v>
      </c>
      <c r="H171" s="5">
        <v>5070.0877951099992</v>
      </c>
      <c r="I171" s="5">
        <v>6394.0748479600024</v>
      </c>
      <c r="J171" s="5">
        <v>7740.3736621000025</v>
      </c>
      <c r="K171" s="5">
        <v>7778.6165217300022</v>
      </c>
      <c r="L171" s="5">
        <v>7778.6165326400014</v>
      </c>
      <c r="M171" s="5">
        <v>7778.6165363000018</v>
      </c>
      <c r="N171" s="5">
        <v>7778.6165425300014</v>
      </c>
      <c r="O171" s="5">
        <v>11183.261011680001</v>
      </c>
      <c r="P171" s="5">
        <v>11466.701747429999</v>
      </c>
      <c r="Q171" s="5">
        <v>11659.908877739999</v>
      </c>
      <c r="R171" s="5">
        <v>12538.204605770001</v>
      </c>
      <c r="S171" s="5">
        <v>12845.24421092</v>
      </c>
      <c r="T171" s="5">
        <v>15234.429033439999</v>
      </c>
      <c r="U171" s="5">
        <v>15487.218547779999</v>
      </c>
      <c r="V171" s="5">
        <v>16009.868086590001</v>
      </c>
      <c r="W171" s="5">
        <v>15824.986185690001</v>
      </c>
      <c r="X171" s="5">
        <v>16029.687927999999</v>
      </c>
      <c r="Y171" s="5">
        <v>16488.752822499999</v>
      </c>
      <c r="Z171" s="5">
        <v>16488.753038030001</v>
      </c>
      <c r="AA171" s="5">
        <v>17468.87255005</v>
      </c>
      <c r="AB171" s="5">
        <v>19969.917098279999</v>
      </c>
      <c r="AC171" s="5">
        <v>21573.808723819999</v>
      </c>
      <c r="AD171" s="5">
        <v>23343.581371069999</v>
      </c>
      <c r="AE171" s="5">
        <v>25334.602342470011</v>
      </c>
      <c r="AF171" s="5">
        <v>25090.802342750001</v>
      </c>
    </row>
    <row r="172" spans="1:32">
      <c r="A172" s="56" t="s">
        <v>73</v>
      </c>
      <c r="B172" s="56" t="s">
        <v>163</v>
      </c>
      <c r="C172" s="56" t="s">
        <v>143</v>
      </c>
      <c r="D172" s="5">
        <v>4099.3750000000009</v>
      </c>
      <c r="E172" s="5">
        <v>4099.3750026900007</v>
      </c>
      <c r="F172" s="5">
        <v>4099.3750076600008</v>
      </c>
      <c r="G172" s="5">
        <v>4099.3750127400008</v>
      </c>
      <c r="H172" s="5">
        <v>4668.6823161999991</v>
      </c>
      <c r="I172" s="5">
        <v>4668.682316209999</v>
      </c>
      <c r="J172" s="5">
        <v>5038.261756859999</v>
      </c>
      <c r="K172" s="5">
        <v>7139.9477621999986</v>
      </c>
      <c r="L172" s="5">
        <v>7139.0477633999999</v>
      </c>
      <c r="M172" s="5">
        <v>7139.0477660799988</v>
      </c>
      <c r="N172" s="5">
        <v>7139.0477689699992</v>
      </c>
      <c r="O172" s="5">
        <v>7139.0477987799986</v>
      </c>
      <c r="P172" s="5">
        <v>7690.4994012999987</v>
      </c>
      <c r="Q172" s="5">
        <v>7690.4994030299986</v>
      </c>
      <c r="R172" s="5">
        <v>8710.6054714899983</v>
      </c>
      <c r="S172" s="5">
        <v>9187.4124747399983</v>
      </c>
      <c r="T172" s="5">
        <v>9037.3824748299994</v>
      </c>
      <c r="U172" s="5">
        <v>9502.58026608</v>
      </c>
      <c r="V172" s="5">
        <v>10056.6703791</v>
      </c>
      <c r="W172" s="5">
        <v>11559.928655739999</v>
      </c>
      <c r="X172" s="5">
        <v>12808.302213770001</v>
      </c>
      <c r="Y172" s="5">
        <v>14768.799274249999</v>
      </c>
      <c r="Z172" s="5">
        <v>14775.893360960001</v>
      </c>
      <c r="AA172" s="5">
        <v>16159.2350377</v>
      </c>
      <c r="AB172" s="5">
        <v>17126.948275440001</v>
      </c>
      <c r="AC172" s="5">
        <v>17550.65795388999</v>
      </c>
      <c r="AD172" s="5">
        <v>20260.198814619991</v>
      </c>
      <c r="AE172" s="5">
        <v>23982.121014929991</v>
      </c>
      <c r="AF172" s="5">
        <v>23437.113015269999</v>
      </c>
    </row>
    <row r="173" spans="1:32">
      <c r="A173" s="56" t="s">
        <v>73</v>
      </c>
      <c r="B173" s="56" t="s">
        <v>163</v>
      </c>
      <c r="C173" s="56" t="s">
        <v>144</v>
      </c>
      <c r="D173" s="5">
        <v>5270.7863187990224</v>
      </c>
      <c r="E173" s="5">
        <v>6673.1730081000014</v>
      </c>
      <c r="F173" s="5">
        <v>7240.1006978999994</v>
      </c>
      <c r="G173" s="5">
        <v>7842.8836247999998</v>
      </c>
      <c r="H173" s="5">
        <v>8431.9375772000003</v>
      </c>
      <c r="I173" s="5">
        <v>9024.0538534000007</v>
      </c>
      <c r="J173" s="5">
        <v>9584.7396609999996</v>
      </c>
      <c r="K173" s="5">
        <v>10062.791882</v>
      </c>
      <c r="L173" s="5">
        <v>10548.860773</v>
      </c>
      <c r="M173" s="5">
        <v>11120.860828999999</v>
      </c>
      <c r="N173" s="5">
        <v>11681.902083999999</v>
      </c>
      <c r="O173" s="5">
        <v>12231.806538000001</v>
      </c>
      <c r="P173" s="5">
        <v>12766.385285</v>
      </c>
      <c r="Q173" s="5">
        <v>13264.254397999999</v>
      </c>
      <c r="R173" s="5">
        <v>13727.684428</v>
      </c>
      <c r="S173" s="5">
        <v>14182.657797</v>
      </c>
      <c r="T173" s="5">
        <v>14615.757355</v>
      </c>
      <c r="U173" s="5">
        <v>15046.450881000001</v>
      </c>
      <c r="V173" s="5">
        <v>15437.958905</v>
      </c>
      <c r="W173" s="5">
        <v>15826.424548999999</v>
      </c>
      <c r="X173" s="5">
        <v>16227.344773000001</v>
      </c>
      <c r="Y173" s="5">
        <v>16644.566040999998</v>
      </c>
      <c r="Z173" s="5">
        <v>17148.306869</v>
      </c>
      <c r="AA173" s="5">
        <v>17693.906867999998</v>
      </c>
      <c r="AB173" s="5">
        <v>18244.378171</v>
      </c>
      <c r="AC173" s="5">
        <v>18793.900231</v>
      </c>
      <c r="AD173" s="5">
        <v>19330.387994000001</v>
      </c>
      <c r="AE173" s="5">
        <v>19860.728039000001</v>
      </c>
      <c r="AF173" s="5">
        <v>19860.728039000001</v>
      </c>
    </row>
    <row r="174" spans="1:32">
      <c r="A174" s="56" t="s">
        <v>73</v>
      </c>
      <c r="B174" s="56" t="s">
        <v>163</v>
      </c>
      <c r="C174" s="56" t="s">
        <v>146</v>
      </c>
      <c r="D174" s="5">
        <v>308.44499999999999</v>
      </c>
      <c r="E174" s="5">
        <v>326.82664240003942</v>
      </c>
      <c r="F174" s="5">
        <v>336.46401470743882</v>
      </c>
      <c r="G174" s="5">
        <v>348.44864043545721</v>
      </c>
      <c r="H174" s="5">
        <v>362.11047299312031</v>
      </c>
      <c r="I174" s="5">
        <v>376.60435194668042</v>
      </c>
      <c r="J174" s="5">
        <v>395.13364292905271</v>
      </c>
      <c r="K174" s="5">
        <v>410.47392348851707</v>
      </c>
      <c r="L174" s="5">
        <v>425.06416922733302</v>
      </c>
      <c r="M174" s="5">
        <v>619.05644269644449</v>
      </c>
      <c r="N174" s="5">
        <v>861.01916638366117</v>
      </c>
      <c r="O174" s="5">
        <v>996.66660200525996</v>
      </c>
      <c r="P174" s="5">
        <v>1141.011993753888</v>
      </c>
      <c r="Q174" s="5">
        <v>1218.957872315535</v>
      </c>
      <c r="R174" s="5">
        <v>1238.75983478943</v>
      </c>
      <c r="S174" s="5">
        <v>1263.133090549695</v>
      </c>
      <c r="T174" s="5">
        <v>1287.0014292698179</v>
      </c>
      <c r="U174" s="5">
        <v>1309.2392008895481</v>
      </c>
      <c r="V174" s="5">
        <v>1335.5433610943551</v>
      </c>
      <c r="W174" s="5">
        <v>1345.3213687221901</v>
      </c>
      <c r="X174" s="5">
        <v>1353.8770316407649</v>
      </c>
      <c r="Y174" s="5">
        <v>1378.095279540772</v>
      </c>
      <c r="Z174" s="5">
        <v>1411.5644910743331</v>
      </c>
      <c r="AA174" s="5">
        <v>1431.300371168325</v>
      </c>
      <c r="AB174" s="5">
        <v>1469.257061833928</v>
      </c>
      <c r="AC174" s="5">
        <v>1510.3328881452751</v>
      </c>
      <c r="AD174" s="5">
        <v>1556.39561219292</v>
      </c>
      <c r="AE174" s="5">
        <v>1621.8300893072251</v>
      </c>
      <c r="AF174" s="5">
        <v>1621.8300893072251</v>
      </c>
    </row>
    <row r="176" spans="1:32">
      <c r="A176" s="56" t="s">
        <v>73</v>
      </c>
      <c r="B176" s="56" t="s">
        <v>197</v>
      </c>
      <c r="C176" s="56" t="s">
        <v>130</v>
      </c>
      <c r="D176" s="5">
        <v>8126</v>
      </c>
      <c r="E176" s="5">
        <v>8126</v>
      </c>
      <c r="F176" s="5">
        <v>8126</v>
      </c>
      <c r="G176" s="5">
        <v>7426</v>
      </c>
      <c r="H176" s="5">
        <v>7426</v>
      </c>
      <c r="I176" s="5">
        <v>7426</v>
      </c>
      <c r="J176" s="5">
        <v>7426</v>
      </c>
      <c r="K176" s="5">
        <v>7426</v>
      </c>
      <c r="L176" s="5">
        <v>6026</v>
      </c>
      <c r="M176" s="5">
        <v>6026</v>
      </c>
      <c r="N176" s="5">
        <v>6026</v>
      </c>
      <c r="O176" s="5">
        <v>6026</v>
      </c>
      <c r="P176" s="5">
        <v>6026</v>
      </c>
      <c r="Q176" s="5">
        <v>4346</v>
      </c>
      <c r="R176" s="5">
        <v>4346</v>
      </c>
      <c r="S176" s="5">
        <v>3896</v>
      </c>
      <c r="T176" s="5">
        <v>3896</v>
      </c>
      <c r="U176" s="5">
        <v>3896</v>
      </c>
      <c r="V176" s="5">
        <v>3896</v>
      </c>
      <c r="W176" s="5">
        <v>3896</v>
      </c>
      <c r="X176" s="5">
        <v>2422</v>
      </c>
      <c r="Y176" s="5">
        <v>2422</v>
      </c>
      <c r="Z176" s="5">
        <v>2422</v>
      </c>
      <c r="AA176" s="5">
        <v>2057</v>
      </c>
      <c r="AB176" s="5">
        <v>1692</v>
      </c>
      <c r="AC176" s="5">
        <v>1692</v>
      </c>
      <c r="AD176" s="5">
        <v>1692</v>
      </c>
      <c r="AE176" s="5">
        <v>1692</v>
      </c>
      <c r="AF176" s="5">
        <v>1692</v>
      </c>
    </row>
    <row r="177" spans="1:32">
      <c r="A177" s="56" t="s">
        <v>73</v>
      </c>
      <c r="B177" s="56" t="s">
        <v>197</v>
      </c>
      <c r="C177" s="56" t="s">
        <v>132</v>
      </c>
      <c r="D177" s="5">
        <v>1597.89999999</v>
      </c>
      <c r="E177" s="5">
        <v>1597.89999999</v>
      </c>
      <c r="F177" s="5">
        <v>1597.89999999</v>
      </c>
      <c r="G177" s="5">
        <v>1597.89999999</v>
      </c>
      <c r="H177" s="5">
        <v>1597.89999999</v>
      </c>
      <c r="I177" s="5">
        <v>1597.89999999</v>
      </c>
      <c r="J177" s="5">
        <v>1597.89999999</v>
      </c>
      <c r="K177" s="5">
        <v>1597.89999999</v>
      </c>
      <c r="L177" s="5">
        <v>1597.89999999</v>
      </c>
      <c r="M177" s="5">
        <v>1597.89999999</v>
      </c>
      <c r="N177" s="5">
        <v>1597.89999999</v>
      </c>
      <c r="O177" s="5">
        <v>1597.89999999</v>
      </c>
      <c r="P177" s="5">
        <v>1597.89999999</v>
      </c>
      <c r="Q177" s="5">
        <v>1597.89999999</v>
      </c>
      <c r="R177" s="5">
        <v>1212.89999999</v>
      </c>
      <c r="S177" s="5">
        <v>1212.89999999</v>
      </c>
      <c r="T177" s="5">
        <v>1212.89999999</v>
      </c>
      <c r="U177" s="5">
        <v>1068.5</v>
      </c>
      <c r="V177" s="5">
        <v>1068.5</v>
      </c>
      <c r="W177" s="5">
        <v>1068.5</v>
      </c>
      <c r="X177" s="5">
        <v>1068.5</v>
      </c>
      <c r="Y177" s="5">
        <v>1068.5</v>
      </c>
      <c r="Z177" s="5">
        <v>1068.5</v>
      </c>
      <c r="AA177" s="5">
        <v>244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</row>
    <row r="178" spans="1:32">
      <c r="A178" s="56" t="s">
        <v>73</v>
      </c>
      <c r="B178" s="56" t="s">
        <v>197</v>
      </c>
      <c r="C178" s="56" t="s">
        <v>133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</row>
    <row r="179" spans="1:32">
      <c r="A179" s="56" t="s">
        <v>73</v>
      </c>
      <c r="B179" s="56" t="s">
        <v>197</v>
      </c>
      <c r="C179" s="56" t="s">
        <v>134</v>
      </c>
      <c r="D179" s="5">
        <v>1954.5000000099999</v>
      </c>
      <c r="E179" s="5">
        <v>1954.5000000099999</v>
      </c>
      <c r="F179" s="5">
        <v>1954.5000004999999</v>
      </c>
      <c r="G179" s="5">
        <v>1954.5000004999999</v>
      </c>
      <c r="H179" s="5">
        <v>1954.5000004999999</v>
      </c>
      <c r="I179" s="5">
        <v>1954.5000004999999</v>
      </c>
      <c r="J179" s="5">
        <v>1954.5000004999999</v>
      </c>
      <c r="K179" s="5">
        <v>1954.5000004999999</v>
      </c>
      <c r="L179" s="5">
        <v>1954.50000413</v>
      </c>
      <c r="M179" s="5">
        <v>1954.50000462</v>
      </c>
      <c r="N179" s="5">
        <v>1954.50001767</v>
      </c>
      <c r="O179" s="5">
        <v>1662.5000176599999</v>
      </c>
      <c r="P179" s="5">
        <v>1545.5000176599999</v>
      </c>
      <c r="Q179" s="5">
        <v>1545.50002178</v>
      </c>
      <c r="R179" s="5">
        <v>1545.50002178</v>
      </c>
      <c r="S179" s="5">
        <v>1545.50002541</v>
      </c>
      <c r="T179" s="5">
        <v>1545.50002541</v>
      </c>
      <c r="U179" s="5">
        <v>1859.10232518</v>
      </c>
      <c r="V179" s="5">
        <v>2391.9599561099999</v>
      </c>
      <c r="W179" s="5">
        <v>2391.9599561099999</v>
      </c>
      <c r="X179" s="5">
        <v>2391.9599561099999</v>
      </c>
      <c r="Y179" s="5">
        <v>2670.2399155200001</v>
      </c>
      <c r="Z179" s="5">
        <v>2538.7398993500001</v>
      </c>
      <c r="AA179" s="5">
        <v>2538.7399576799999</v>
      </c>
      <c r="AB179" s="5">
        <v>1989.7399576800001</v>
      </c>
      <c r="AC179" s="5">
        <v>1989.7399576800001</v>
      </c>
      <c r="AD179" s="5">
        <v>1989.73996298</v>
      </c>
      <c r="AE179" s="5">
        <v>1856.3309473300001</v>
      </c>
      <c r="AF179" s="5">
        <v>1510.3309473300001</v>
      </c>
    </row>
    <row r="180" spans="1:32">
      <c r="A180" s="56" t="s">
        <v>73</v>
      </c>
      <c r="B180" s="56" t="s">
        <v>197</v>
      </c>
      <c r="C180" s="56" t="s">
        <v>135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</row>
    <row r="181" spans="1:32">
      <c r="A181" s="56" t="s">
        <v>73</v>
      </c>
      <c r="B181" s="56" t="s">
        <v>197</v>
      </c>
      <c r="C181" s="56" t="s">
        <v>136</v>
      </c>
      <c r="D181" s="5">
        <v>152.4</v>
      </c>
      <c r="E181" s="5">
        <v>152.4</v>
      </c>
      <c r="F181" s="5">
        <v>152.4</v>
      </c>
      <c r="G181" s="5">
        <v>152.4</v>
      </c>
      <c r="H181" s="5">
        <v>152.4</v>
      </c>
      <c r="I181" s="5">
        <v>152.4</v>
      </c>
      <c r="J181" s="5">
        <v>152.4</v>
      </c>
      <c r="K181" s="5">
        <v>152.4</v>
      </c>
      <c r="L181" s="5">
        <v>152.4</v>
      </c>
      <c r="M181" s="5">
        <v>152.4</v>
      </c>
      <c r="N181" s="5">
        <v>152.4</v>
      </c>
      <c r="O181" s="5">
        <v>152.4</v>
      </c>
      <c r="P181" s="5">
        <v>152.4</v>
      </c>
      <c r="Q181" s="5">
        <v>152.4</v>
      </c>
      <c r="R181" s="5">
        <v>152.4</v>
      </c>
      <c r="S181" s="5">
        <v>66</v>
      </c>
      <c r="T181" s="5">
        <v>66</v>
      </c>
      <c r="U181" s="5">
        <v>66</v>
      </c>
      <c r="V181" s="5">
        <v>66</v>
      </c>
      <c r="W181" s="5">
        <v>66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</row>
    <row r="182" spans="1:32">
      <c r="A182" s="56" t="s">
        <v>73</v>
      </c>
      <c r="B182" s="56" t="s">
        <v>197</v>
      </c>
      <c r="C182" s="56" t="s">
        <v>137</v>
      </c>
      <c r="D182" s="5">
        <v>669.99999703000003</v>
      </c>
      <c r="E182" s="5">
        <v>670.00000757999999</v>
      </c>
      <c r="F182" s="5">
        <v>670.00001206000002</v>
      </c>
      <c r="G182" s="5">
        <v>920.00001347</v>
      </c>
      <c r="H182" s="5">
        <v>920.00001616999998</v>
      </c>
      <c r="I182" s="5">
        <v>920.00001758999997</v>
      </c>
      <c r="J182" s="5">
        <v>920.00002706999999</v>
      </c>
      <c r="K182" s="5">
        <v>920.00003132999996</v>
      </c>
      <c r="L182" s="5">
        <v>920.00007460000006</v>
      </c>
      <c r="M182" s="5">
        <v>920.00010143999998</v>
      </c>
      <c r="N182" s="5">
        <v>988.19029184999999</v>
      </c>
      <c r="O182" s="5">
        <v>1487.43913088</v>
      </c>
      <c r="P182" s="5">
        <v>1545.49285601</v>
      </c>
      <c r="Q182" s="5">
        <v>2873.1987446399999</v>
      </c>
      <c r="R182" s="5">
        <v>2873.1987446399999</v>
      </c>
      <c r="S182" s="5">
        <v>3337.6446366999999</v>
      </c>
      <c r="T182" s="5">
        <v>3337.6446366999999</v>
      </c>
      <c r="U182" s="5">
        <v>3716.83601249</v>
      </c>
      <c r="V182" s="5">
        <v>4214.3265633999999</v>
      </c>
      <c r="W182" s="5">
        <v>4214.3265633999999</v>
      </c>
      <c r="X182" s="5">
        <v>4214.3265657499996</v>
      </c>
      <c r="Y182" s="5">
        <v>4214.3267949800002</v>
      </c>
      <c r="Z182" s="5">
        <v>4446.4878402199993</v>
      </c>
      <c r="AA182" s="5">
        <v>5754.5701667799995</v>
      </c>
      <c r="AB182" s="5">
        <v>6234.5560953899994</v>
      </c>
      <c r="AC182" s="5">
        <v>7696.7623980200005</v>
      </c>
      <c r="AD182" s="5">
        <v>9251.4859836399992</v>
      </c>
      <c r="AE182" s="5">
        <v>10956.676698970001</v>
      </c>
      <c r="AF182" s="5">
        <v>10956.67748719</v>
      </c>
    </row>
    <row r="183" spans="1:32">
      <c r="A183" s="56" t="s">
        <v>73</v>
      </c>
      <c r="B183" s="56" t="s">
        <v>197</v>
      </c>
      <c r="C183" s="56" t="s">
        <v>138</v>
      </c>
      <c r="D183" s="5">
        <v>5.4820000000000002</v>
      </c>
      <c r="E183" s="5">
        <v>18.838999999999999</v>
      </c>
      <c r="F183" s="5">
        <v>30.972000000000001</v>
      </c>
      <c r="G183" s="5">
        <v>50.94</v>
      </c>
      <c r="H183" s="5">
        <v>79.948999999999998</v>
      </c>
      <c r="I183" s="5">
        <v>118.98399999999999</v>
      </c>
      <c r="J183" s="5">
        <v>166.928</v>
      </c>
      <c r="K183" s="5">
        <v>232.95500000000001</v>
      </c>
      <c r="L183" s="5">
        <v>295.07310101000002</v>
      </c>
      <c r="M183" s="5">
        <v>409.28461462000001</v>
      </c>
      <c r="N183" s="5">
        <v>546.49439326000004</v>
      </c>
      <c r="O183" s="5">
        <v>703.16856768000002</v>
      </c>
      <c r="P183" s="5">
        <v>877.87147774000005</v>
      </c>
      <c r="Q183" s="5">
        <v>1068.75407331</v>
      </c>
      <c r="R183" s="5">
        <v>1271.4459004400001</v>
      </c>
      <c r="S183" s="5">
        <v>1490.4415349200001</v>
      </c>
      <c r="T183" s="5">
        <v>1727.0777828400001</v>
      </c>
      <c r="U183" s="5">
        <v>1969.1584449500001</v>
      </c>
      <c r="V183" s="5">
        <v>2223.9569902399999</v>
      </c>
      <c r="W183" s="5">
        <v>2496.56162567</v>
      </c>
      <c r="X183" s="5">
        <v>2785.1480421800002</v>
      </c>
      <c r="Y183" s="5">
        <v>3073.0860760400001</v>
      </c>
      <c r="Z183" s="5">
        <v>3346.2985513499998</v>
      </c>
      <c r="AA183" s="5">
        <v>3612.1516041700011</v>
      </c>
      <c r="AB183" s="5">
        <v>3869.9208983499998</v>
      </c>
      <c r="AC183" s="5">
        <v>4128.2938823900004</v>
      </c>
      <c r="AD183" s="5">
        <v>4388.5159284499996</v>
      </c>
      <c r="AE183" s="5">
        <v>4657.9511452500001</v>
      </c>
      <c r="AF183" s="5">
        <v>4738.5973468599996</v>
      </c>
    </row>
    <row r="184" spans="1:32">
      <c r="A184" s="56" t="s">
        <v>73</v>
      </c>
      <c r="B184" s="56" t="s">
        <v>197</v>
      </c>
      <c r="C184" s="56" t="s">
        <v>139</v>
      </c>
      <c r="D184" s="5">
        <v>116.8785</v>
      </c>
      <c r="E184" s="5">
        <v>176.69049999999999</v>
      </c>
      <c r="F184" s="5">
        <v>220.38300000000001</v>
      </c>
      <c r="G184" s="5">
        <v>291.14049999999997</v>
      </c>
      <c r="H184" s="5">
        <v>375.91799999999989</v>
      </c>
      <c r="I184" s="5">
        <v>473.93450000000001</v>
      </c>
      <c r="J184" s="5">
        <v>567.99900000000002</v>
      </c>
      <c r="K184" s="5">
        <v>689.92699999999991</v>
      </c>
      <c r="L184" s="5">
        <v>806.70550000000003</v>
      </c>
      <c r="M184" s="5">
        <v>1028.5840000000001</v>
      </c>
      <c r="N184" s="5">
        <v>1271.1665</v>
      </c>
      <c r="O184" s="5">
        <v>1515.414</v>
      </c>
      <c r="P184" s="5">
        <v>1755.8154999999999</v>
      </c>
      <c r="Q184" s="5">
        <v>1977.0934999999999</v>
      </c>
      <c r="R184" s="5">
        <v>2187.7379999999998</v>
      </c>
      <c r="S184" s="5">
        <v>2389.4564999999998</v>
      </c>
      <c r="T184" s="5">
        <v>2584.6570000000002</v>
      </c>
      <c r="U184" s="5">
        <v>2742.6190000000001</v>
      </c>
      <c r="V184" s="5">
        <v>2898.8229999999999</v>
      </c>
      <c r="W184" s="5">
        <v>3049.6635000000001</v>
      </c>
      <c r="X184" s="5">
        <v>3191.7325000000001</v>
      </c>
      <c r="Y184" s="5">
        <v>3290.657999999999</v>
      </c>
      <c r="Z184" s="5">
        <v>3358.1235000000001</v>
      </c>
      <c r="AA184" s="5">
        <v>3395.029</v>
      </c>
      <c r="AB184" s="5">
        <v>3404.2585000000008</v>
      </c>
      <c r="AC184" s="5">
        <v>3384.9764999999989</v>
      </c>
      <c r="AD184" s="5">
        <v>3365.9845</v>
      </c>
      <c r="AE184" s="5">
        <v>3342.139000000001</v>
      </c>
      <c r="AF184" s="5">
        <v>3342.139000000001</v>
      </c>
    </row>
    <row r="185" spans="1:32">
      <c r="A185" s="56" t="s">
        <v>73</v>
      </c>
      <c r="B185" s="56" t="s">
        <v>197</v>
      </c>
      <c r="C185" s="56" t="s">
        <v>140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</row>
    <row r="186" spans="1:32">
      <c r="A186" s="56" t="s">
        <v>73</v>
      </c>
      <c r="B186" s="56" t="s">
        <v>197</v>
      </c>
      <c r="C186" s="56" t="s">
        <v>141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</row>
    <row r="187" spans="1:32">
      <c r="A187" s="56" t="s">
        <v>73</v>
      </c>
      <c r="B187" s="56" t="s">
        <v>197</v>
      </c>
      <c r="C187" s="56" t="s">
        <v>142</v>
      </c>
      <c r="D187" s="5">
        <v>986.42900000000009</v>
      </c>
      <c r="E187" s="5">
        <v>1286.4290000000001</v>
      </c>
      <c r="F187" s="5">
        <v>1520.6317068999999</v>
      </c>
      <c r="G187" s="5">
        <v>1648.30120033</v>
      </c>
      <c r="H187" s="5">
        <v>2117.66428163</v>
      </c>
      <c r="I187" s="5">
        <v>2571.5358996800001</v>
      </c>
      <c r="J187" s="5">
        <v>2910.1622723400001</v>
      </c>
      <c r="K187" s="5">
        <v>3161.28437975</v>
      </c>
      <c r="L187" s="5">
        <v>3161.2844056600002</v>
      </c>
      <c r="M187" s="5">
        <v>3233.4577139900011</v>
      </c>
      <c r="N187" s="5">
        <v>4086.1641874299999</v>
      </c>
      <c r="O187" s="5">
        <v>4877.2271426500001</v>
      </c>
      <c r="P187" s="5">
        <v>6199.3841247900009</v>
      </c>
      <c r="Q187" s="5">
        <v>8845.5589958399996</v>
      </c>
      <c r="R187" s="5">
        <v>9277.1647232800005</v>
      </c>
      <c r="S187" s="5">
        <v>9693.5879171099987</v>
      </c>
      <c r="T187" s="5">
        <v>10250.773266259999</v>
      </c>
      <c r="U187" s="5">
        <v>10355.22479253</v>
      </c>
      <c r="V187" s="5">
        <v>10570.125539639999</v>
      </c>
      <c r="W187" s="5">
        <v>10570.1255397</v>
      </c>
      <c r="X187" s="5">
        <v>13749.20851644</v>
      </c>
      <c r="Y187" s="5">
        <v>14511.94939797</v>
      </c>
      <c r="Z187" s="5">
        <v>15275.814180920001</v>
      </c>
      <c r="AA187" s="5">
        <v>15869.484516619999</v>
      </c>
      <c r="AB187" s="5">
        <v>17137.745386800001</v>
      </c>
      <c r="AC187" s="5">
        <v>20281.086855199999</v>
      </c>
      <c r="AD187" s="5">
        <v>24956.242027939999</v>
      </c>
      <c r="AE187" s="5">
        <v>25900.617853600001</v>
      </c>
      <c r="AF187" s="5">
        <v>26189.105880629999</v>
      </c>
    </row>
    <row r="188" spans="1:32">
      <c r="A188" s="56" t="s">
        <v>73</v>
      </c>
      <c r="B188" s="56" t="s">
        <v>197</v>
      </c>
      <c r="C188" s="56" t="s">
        <v>143</v>
      </c>
      <c r="D188" s="5">
        <v>2826.4169999999999</v>
      </c>
      <c r="E188" s="5">
        <v>2826.4169999999999</v>
      </c>
      <c r="F188" s="5">
        <v>3193.65700363</v>
      </c>
      <c r="G188" s="5">
        <v>3193.657004239999</v>
      </c>
      <c r="H188" s="5">
        <v>3193.6570063600002</v>
      </c>
      <c r="I188" s="5">
        <v>3227.8170089599989</v>
      </c>
      <c r="J188" s="5">
        <v>3193.6570095900001</v>
      </c>
      <c r="K188" s="5">
        <v>3193.6570098399998</v>
      </c>
      <c r="L188" s="5">
        <v>3193.65702311</v>
      </c>
      <c r="M188" s="5">
        <v>3193.6570257600001</v>
      </c>
      <c r="N188" s="5">
        <v>3193.65703429</v>
      </c>
      <c r="O188" s="5">
        <v>3193.65706645</v>
      </c>
      <c r="P188" s="5">
        <v>3193.6570667300002</v>
      </c>
      <c r="Q188" s="5">
        <v>3904.3693154799998</v>
      </c>
      <c r="R188" s="5">
        <v>4464.7812794500014</v>
      </c>
      <c r="S188" s="5">
        <v>6304.5781486900023</v>
      </c>
      <c r="T188" s="5">
        <v>6304.5781488300017</v>
      </c>
      <c r="U188" s="5">
        <v>6343.2669146900016</v>
      </c>
      <c r="V188" s="5">
        <v>7193.2998288100016</v>
      </c>
      <c r="W188" s="5">
        <v>8433.7560774700014</v>
      </c>
      <c r="X188" s="5">
        <v>8840.2257850599981</v>
      </c>
      <c r="Y188" s="5">
        <v>9739.4928760899984</v>
      </c>
      <c r="Z188" s="5">
        <v>10319.90900881</v>
      </c>
      <c r="AA188" s="5">
        <v>11895.026081170001</v>
      </c>
      <c r="AB188" s="5">
        <v>16316.727483430001</v>
      </c>
      <c r="AC188" s="5">
        <v>17945.246001719999</v>
      </c>
      <c r="AD188" s="5">
        <v>24958.89502914</v>
      </c>
      <c r="AE188" s="5">
        <v>28025.549305770001</v>
      </c>
      <c r="AF188" s="5">
        <v>27999.54930608</v>
      </c>
    </row>
    <row r="189" spans="1:32">
      <c r="A189" s="56" t="s">
        <v>73</v>
      </c>
      <c r="B189" s="56" t="s">
        <v>197</v>
      </c>
      <c r="C189" s="56" t="s">
        <v>144</v>
      </c>
      <c r="D189" s="5">
        <v>5092.1962182514844</v>
      </c>
      <c r="E189" s="5">
        <v>6262.1199634300001</v>
      </c>
      <c r="F189" s="5">
        <v>6694.1588813399994</v>
      </c>
      <c r="G189" s="5">
        <v>7133.0534971000006</v>
      </c>
      <c r="H189" s="5">
        <v>7557.7558134999999</v>
      </c>
      <c r="I189" s="5">
        <v>7964.4220092000014</v>
      </c>
      <c r="J189" s="5">
        <v>8353.1155763999996</v>
      </c>
      <c r="K189" s="5">
        <v>8690.3842523000003</v>
      </c>
      <c r="L189" s="5">
        <v>9051.5481523999988</v>
      </c>
      <c r="M189" s="5">
        <v>9545.8497528000007</v>
      </c>
      <c r="N189" s="5">
        <v>10065.6436868</v>
      </c>
      <c r="O189" s="5">
        <v>10577.5043816</v>
      </c>
      <c r="P189" s="5">
        <v>11082.064509600001</v>
      </c>
      <c r="Q189" s="5">
        <v>11540.708131699999</v>
      </c>
      <c r="R189" s="5">
        <v>11977.2582932</v>
      </c>
      <c r="S189" s="5">
        <v>12403.1160903</v>
      </c>
      <c r="T189" s="5">
        <v>12815.271317500001</v>
      </c>
      <c r="U189" s="5">
        <v>13211.048870299999</v>
      </c>
      <c r="V189" s="5">
        <v>13574.802985599999</v>
      </c>
      <c r="W189" s="5">
        <v>13926.7494759</v>
      </c>
      <c r="X189" s="5">
        <v>14276.484652499999</v>
      </c>
      <c r="Y189" s="5">
        <v>14618.3416321</v>
      </c>
      <c r="Z189" s="5">
        <v>15004.314091300001</v>
      </c>
      <c r="AA189" s="5">
        <v>15416.163653600001</v>
      </c>
      <c r="AB189" s="5">
        <v>15841.7865117</v>
      </c>
      <c r="AC189" s="5">
        <v>16259.463924</v>
      </c>
      <c r="AD189" s="5">
        <v>16667.141525200001</v>
      </c>
      <c r="AE189" s="5">
        <v>17063.1401477</v>
      </c>
      <c r="AF189" s="5">
        <v>17063.1401477</v>
      </c>
    </row>
    <row r="190" spans="1:32">
      <c r="A190" s="56" t="s">
        <v>73</v>
      </c>
      <c r="B190" s="56" t="s">
        <v>197</v>
      </c>
      <c r="C190" s="56" t="s">
        <v>146</v>
      </c>
      <c r="D190" s="5">
        <v>104.0258438925494</v>
      </c>
      <c r="E190" s="5">
        <v>127.051138265313</v>
      </c>
      <c r="F190" s="5">
        <v>139.16017229535501</v>
      </c>
      <c r="G190" s="5">
        <v>151.92610069959801</v>
      </c>
      <c r="H190" s="5">
        <v>165.24375535045371</v>
      </c>
      <c r="I190" s="5">
        <v>179.14086365810641</v>
      </c>
      <c r="J190" s="5">
        <v>193.19238155006269</v>
      </c>
      <c r="K190" s="5">
        <v>207.51334684648941</v>
      </c>
      <c r="L190" s="5">
        <v>221.43774228066709</v>
      </c>
      <c r="M190" s="5">
        <v>237.9149993644898</v>
      </c>
      <c r="N190" s="5">
        <v>261.61997182751111</v>
      </c>
      <c r="O190" s="5">
        <v>284.75894526234327</v>
      </c>
      <c r="P190" s="5">
        <v>307.62133031014292</v>
      </c>
      <c r="Q190" s="5">
        <v>333.30856234254702</v>
      </c>
      <c r="R190" s="5">
        <v>363.79638025287971</v>
      </c>
      <c r="S190" s="5">
        <v>386.35457475380008</v>
      </c>
      <c r="T190" s="5">
        <v>410.10014571957998</v>
      </c>
      <c r="U190" s="5">
        <v>430.81288351465128</v>
      </c>
      <c r="V190" s="5">
        <v>455.02663529790061</v>
      </c>
      <c r="W190" s="5">
        <v>477.83842553532639</v>
      </c>
      <c r="X190" s="5">
        <v>502.12115479319658</v>
      </c>
      <c r="Y190" s="5">
        <v>527.63549454191275</v>
      </c>
      <c r="Z190" s="5">
        <v>544.77436073275862</v>
      </c>
      <c r="AA190" s="5">
        <v>571.65466421219776</v>
      </c>
      <c r="AB190" s="5">
        <v>628.02365121282355</v>
      </c>
      <c r="AC190" s="5">
        <v>686.32867753493065</v>
      </c>
      <c r="AD190" s="5">
        <v>760.34516678062482</v>
      </c>
      <c r="AE190" s="5">
        <v>835.58756361596852</v>
      </c>
      <c r="AF190" s="5">
        <v>835.58756361596852</v>
      </c>
    </row>
    <row r="192" spans="1:32">
      <c r="A192" s="56" t="s">
        <v>73</v>
      </c>
      <c r="B192" s="56" t="s">
        <v>198</v>
      </c>
      <c r="C192" s="56" t="s">
        <v>131</v>
      </c>
      <c r="D192" s="5">
        <v>4820</v>
      </c>
      <c r="E192" s="5">
        <v>4820</v>
      </c>
      <c r="F192" s="5">
        <v>4820</v>
      </c>
      <c r="G192" s="5">
        <v>4835</v>
      </c>
      <c r="H192" s="5">
        <v>4835</v>
      </c>
      <c r="I192" s="5">
        <v>4835</v>
      </c>
      <c r="J192" s="5">
        <v>3385</v>
      </c>
      <c r="K192" s="5">
        <v>3385</v>
      </c>
      <c r="L192" s="5">
        <v>2825</v>
      </c>
      <c r="M192" s="5">
        <v>2825</v>
      </c>
      <c r="N192" s="5">
        <v>2825</v>
      </c>
      <c r="O192" s="5">
        <v>2825</v>
      </c>
      <c r="P192" s="5">
        <v>2825</v>
      </c>
      <c r="Q192" s="5">
        <v>2825</v>
      </c>
      <c r="R192" s="5">
        <v>2825</v>
      </c>
      <c r="S192" s="5">
        <v>2825</v>
      </c>
      <c r="T192" s="5">
        <v>2825</v>
      </c>
      <c r="U192" s="5">
        <v>2825</v>
      </c>
      <c r="V192" s="5">
        <v>2825</v>
      </c>
      <c r="W192" s="5">
        <v>2825</v>
      </c>
      <c r="X192" s="5">
        <v>2825</v>
      </c>
      <c r="Y192" s="5">
        <v>1160</v>
      </c>
      <c r="Z192" s="5">
        <v>1160</v>
      </c>
      <c r="AA192" s="5">
        <v>1160</v>
      </c>
      <c r="AB192" s="5">
        <v>1160</v>
      </c>
      <c r="AC192" s="5">
        <v>0</v>
      </c>
      <c r="AD192" s="5">
        <v>0</v>
      </c>
      <c r="AE192" s="5">
        <v>0</v>
      </c>
      <c r="AF192" s="5">
        <v>0</v>
      </c>
    </row>
    <row r="193" spans="1:32">
      <c r="A193" s="56" t="s">
        <v>73</v>
      </c>
      <c r="B193" s="56" t="s">
        <v>198</v>
      </c>
      <c r="C193" s="56" t="s">
        <v>132</v>
      </c>
      <c r="D193" s="5">
        <v>500</v>
      </c>
      <c r="E193" s="5">
        <v>500</v>
      </c>
      <c r="F193" s="5">
        <v>500</v>
      </c>
      <c r="G193" s="5">
        <v>500</v>
      </c>
      <c r="H193" s="5">
        <v>500</v>
      </c>
      <c r="I193" s="5">
        <v>500</v>
      </c>
      <c r="J193" s="5">
        <v>500</v>
      </c>
      <c r="K193" s="5">
        <v>500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</row>
    <row r="194" spans="1:32">
      <c r="A194" s="56" t="s">
        <v>73</v>
      </c>
      <c r="B194" s="56" t="s">
        <v>198</v>
      </c>
      <c r="C194" s="56" t="s">
        <v>133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</row>
    <row r="195" spans="1:32">
      <c r="A195" s="56" t="s">
        <v>73</v>
      </c>
      <c r="B195" s="56" t="s">
        <v>198</v>
      </c>
      <c r="C195" s="56" t="s">
        <v>134</v>
      </c>
      <c r="D195" s="5">
        <v>1900</v>
      </c>
      <c r="E195" s="5">
        <v>1900</v>
      </c>
      <c r="F195" s="5">
        <v>1900.00000049</v>
      </c>
      <c r="G195" s="5">
        <v>1900.00000049</v>
      </c>
      <c r="H195" s="5">
        <v>1900.00000049</v>
      </c>
      <c r="I195" s="5">
        <v>1900.00000049</v>
      </c>
      <c r="J195" s="5">
        <v>1900.00000049</v>
      </c>
      <c r="K195" s="5">
        <v>1900.00000049</v>
      </c>
      <c r="L195" s="5">
        <v>1900.0000041200001</v>
      </c>
      <c r="M195" s="5">
        <v>1900.0000041200001</v>
      </c>
      <c r="N195" s="5">
        <v>1900.0000140300001</v>
      </c>
      <c r="O195" s="5">
        <v>1730.0000140300001</v>
      </c>
      <c r="P195" s="5">
        <v>1730.0000140300001</v>
      </c>
      <c r="Q195" s="5">
        <v>1730.0000145199999</v>
      </c>
      <c r="R195" s="5">
        <v>1730.0000145199999</v>
      </c>
      <c r="S195" s="5">
        <v>1730.0000318899999</v>
      </c>
      <c r="T195" s="5">
        <v>1730.0000318899999</v>
      </c>
      <c r="U195" s="5">
        <v>1290.0000318899999</v>
      </c>
      <c r="V195" s="5">
        <v>1290.0000661399999</v>
      </c>
      <c r="W195" s="5">
        <v>1290.0000661399999</v>
      </c>
      <c r="X195" s="5">
        <v>1196.0000661399999</v>
      </c>
      <c r="Y195" s="5">
        <v>1282.3067735899999</v>
      </c>
      <c r="Z195" s="5">
        <v>1282.30677722</v>
      </c>
      <c r="AA195" s="5">
        <v>1282.30677722</v>
      </c>
      <c r="AB195" s="5">
        <v>1282.3068016300001</v>
      </c>
      <c r="AC195" s="5">
        <v>3265.0722432699999</v>
      </c>
      <c r="AD195" s="5">
        <v>3265.0722432699999</v>
      </c>
      <c r="AE195" s="5">
        <v>3444.35324825</v>
      </c>
      <c r="AF195" s="5">
        <v>5306.6073666900002</v>
      </c>
    </row>
    <row r="196" spans="1:32">
      <c r="A196" s="56" t="s">
        <v>73</v>
      </c>
      <c r="B196" s="56" t="s">
        <v>198</v>
      </c>
      <c r="C196" s="56" t="s">
        <v>135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</row>
    <row r="197" spans="1:32">
      <c r="A197" s="56" t="s">
        <v>73</v>
      </c>
      <c r="B197" s="56" t="s">
        <v>198</v>
      </c>
      <c r="C197" s="56" t="s">
        <v>136</v>
      </c>
      <c r="D197" s="5">
        <v>2204.0200000599998</v>
      </c>
      <c r="E197" s="5">
        <v>2204.0200000599998</v>
      </c>
      <c r="F197" s="5">
        <v>2204.0200000599998</v>
      </c>
      <c r="G197" s="5">
        <v>2204.0200000599998</v>
      </c>
      <c r="H197" s="5">
        <v>2204.0200000599998</v>
      </c>
      <c r="I197" s="5">
        <v>2204.0200000599998</v>
      </c>
      <c r="J197" s="5">
        <v>2204.0200000599998</v>
      </c>
      <c r="K197" s="5">
        <v>2204.0200000599998</v>
      </c>
      <c r="L197" s="5">
        <v>2204.0200000599998</v>
      </c>
      <c r="M197" s="5">
        <v>2204.0200000599998</v>
      </c>
      <c r="N197" s="5">
        <v>2204.0200000599998</v>
      </c>
      <c r="O197" s="5">
        <v>2204.0200000599998</v>
      </c>
      <c r="P197" s="5">
        <v>2204.0200000599998</v>
      </c>
      <c r="Q197" s="5">
        <v>2204.0200000599998</v>
      </c>
      <c r="R197" s="5">
        <v>2204.0200000599998</v>
      </c>
      <c r="S197" s="5">
        <v>2204.0200000599998</v>
      </c>
      <c r="T197" s="5">
        <v>2204.0200000599998</v>
      </c>
      <c r="U197" s="5">
        <v>2204.0200000599998</v>
      </c>
      <c r="V197" s="5">
        <v>2204.0200000599998</v>
      </c>
      <c r="W197" s="5">
        <v>2204.0200000599998</v>
      </c>
      <c r="X197" s="5">
        <v>2204.0200000599998</v>
      </c>
      <c r="Y197" s="5">
        <v>2204.0200000599998</v>
      </c>
      <c r="Z197" s="5">
        <v>2204.0200000599998</v>
      </c>
      <c r="AA197" s="5">
        <v>2204.0200000599998</v>
      </c>
      <c r="AB197" s="5">
        <v>2204.0200000599998</v>
      </c>
      <c r="AC197" s="5">
        <v>2204.0200000599998</v>
      </c>
      <c r="AD197" s="5">
        <v>2204.0200000599998</v>
      </c>
      <c r="AE197" s="5">
        <v>2204.0200000599998</v>
      </c>
      <c r="AF197" s="5">
        <v>2204.0200000599998</v>
      </c>
    </row>
    <row r="198" spans="1:32">
      <c r="A198" s="56" t="s">
        <v>73</v>
      </c>
      <c r="B198" s="56" t="s">
        <v>198</v>
      </c>
      <c r="C198" s="56" t="s">
        <v>137</v>
      </c>
      <c r="D198" s="5">
        <v>125.22999903</v>
      </c>
      <c r="E198" s="5">
        <v>125.23000166</v>
      </c>
      <c r="F198" s="5">
        <v>124.13000273</v>
      </c>
      <c r="G198" s="5">
        <v>124.13000314</v>
      </c>
      <c r="H198" s="5">
        <v>124.13000345</v>
      </c>
      <c r="I198" s="5">
        <v>125.23000374999999</v>
      </c>
      <c r="J198" s="5">
        <v>124.13000773</v>
      </c>
      <c r="K198" s="5">
        <v>124.13000859</v>
      </c>
      <c r="L198" s="5">
        <v>124.13002739</v>
      </c>
      <c r="M198" s="5">
        <v>124.13002877</v>
      </c>
      <c r="N198" s="5">
        <v>375.23039154999998</v>
      </c>
      <c r="O198" s="5">
        <v>374.13108827000002</v>
      </c>
      <c r="P198" s="5">
        <v>383.90037312999999</v>
      </c>
      <c r="Q198" s="5">
        <v>1497.9349859700001</v>
      </c>
      <c r="R198" s="5">
        <v>1497.9349859700001</v>
      </c>
      <c r="S198" s="5">
        <v>1519.06376619</v>
      </c>
      <c r="T198" s="5">
        <v>1520.1637661899999</v>
      </c>
      <c r="U198" s="5">
        <v>1519.0637661999999</v>
      </c>
      <c r="V198" s="5">
        <v>1519.0638001100001</v>
      </c>
      <c r="W198" s="5">
        <v>1519.0638001100001</v>
      </c>
      <c r="X198" s="5">
        <v>1519.0638001100001</v>
      </c>
      <c r="Y198" s="5">
        <v>1715.5997399600001</v>
      </c>
      <c r="Z198" s="5">
        <v>1714.49987667</v>
      </c>
      <c r="AA198" s="5">
        <v>1715.5998763099999</v>
      </c>
      <c r="AB198" s="5">
        <v>2112.1690339800002</v>
      </c>
      <c r="AC198" s="5">
        <v>2298.4217475099999</v>
      </c>
      <c r="AD198" s="5">
        <v>2298.4217465900001</v>
      </c>
      <c r="AE198" s="5">
        <v>2298.4217458600001</v>
      </c>
      <c r="AF198" s="5">
        <v>2698.4216096999999</v>
      </c>
    </row>
    <row r="199" spans="1:32">
      <c r="A199" s="56" t="s">
        <v>73</v>
      </c>
      <c r="B199" s="56" t="s">
        <v>198</v>
      </c>
      <c r="C199" s="56" t="s">
        <v>138</v>
      </c>
      <c r="D199" s="5">
        <v>4.3979999999999997</v>
      </c>
      <c r="E199" s="5">
        <v>18.14</v>
      </c>
      <c r="F199" s="5">
        <v>30.966000000000001</v>
      </c>
      <c r="G199" s="5">
        <v>48.356000000000002</v>
      </c>
      <c r="H199" s="5">
        <v>81.885999999999996</v>
      </c>
      <c r="I199" s="5">
        <v>130.08000000000001</v>
      </c>
      <c r="J199" s="5">
        <v>178.929</v>
      </c>
      <c r="K199" s="5">
        <v>243.18899999999999</v>
      </c>
      <c r="L199" s="5">
        <v>308.55135326999999</v>
      </c>
      <c r="M199" s="5">
        <v>405.21240256999999</v>
      </c>
      <c r="N199" s="5">
        <v>520.85541197999999</v>
      </c>
      <c r="O199" s="5">
        <v>658.37870593000002</v>
      </c>
      <c r="P199" s="5">
        <v>817.74173775999998</v>
      </c>
      <c r="Q199" s="5">
        <v>998.03423137000004</v>
      </c>
      <c r="R199" s="5">
        <v>1203.61717292</v>
      </c>
      <c r="S199" s="5">
        <v>1435.9331237599999</v>
      </c>
      <c r="T199" s="5">
        <v>1678.82339598</v>
      </c>
      <c r="U199" s="5">
        <v>1929.6023754400001</v>
      </c>
      <c r="V199" s="5">
        <v>2173.1667760199998</v>
      </c>
      <c r="W199" s="5">
        <v>2433.1600630399998</v>
      </c>
      <c r="X199" s="5">
        <v>2706.9205209000002</v>
      </c>
      <c r="Y199" s="5">
        <v>2986.7466388799999</v>
      </c>
      <c r="Z199" s="5">
        <v>3263.7128615299998</v>
      </c>
      <c r="AA199" s="5">
        <v>3541.9466311800002</v>
      </c>
      <c r="AB199" s="5">
        <v>3821.88939828</v>
      </c>
      <c r="AC199" s="5">
        <v>4109.4792878499993</v>
      </c>
      <c r="AD199" s="5">
        <v>4404.0250771699993</v>
      </c>
      <c r="AE199" s="5">
        <v>4711.6905148899996</v>
      </c>
      <c r="AF199" s="5">
        <v>4767.7094063300001</v>
      </c>
    </row>
    <row r="200" spans="1:32">
      <c r="A200" s="56" t="s">
        <v>73</v>
      </c>
      <c r="B200" s="56" t="s">
        <v>198</v>
      </c>
      <c r="C200" s="56" t="s">
        <v>139</v>
      </c>
      <c r="D200" s="5">
        <v>127.2835</v>
      </c>
      <c r="E200" s="5">
        <v>192.197</v>
      </c>
      <c r="F200" s="5">
        <v>240.648</v>
      </c>
      <c r="G200" s="5">
        <v>291.60399999999998</v>
      </c>
      <c r="H200" s="5">
        <v>401.51799999999997</v>
      </c>
      <c r="I200" s="5">
        <v>532.50300000000004</v>
      </c>
      <c r="J200" s="5">
        <v>620.04250000000002</v>
      </c>
      <c r="K200" s="5">
        <v>723.53800000000001</v>
      </c>
      <c r="L200" s="5">
        <v>824.2360000000001</v>
      </c>
      <c r="M200" s="5">
        <v>973.98399999999992</v>
      </c>
      <c r="N200" s="5">
        <v>1138.355</v>
      </c>
      <c r="O200" s="5">
        <v>1315.6434999999999</v>
      </c>
      <c r="P200" s="5">
        <v>1502.1965</v>
      </c>
      <c r="Q200" s="5">
        <v>1684.529</v>
      </c>
      <c r="R200" s="5">
        <v>1883.4224999999999</v>
      </c>
      <c r="S200" s="5">
        <v>2091.261</v>
      </c>
      <c r="T200" s="5">
        <v>2276.761500000001</v>
      </c>
      <c r="U200" s="5">
        <v>2429.2325000000001</v>
      </c>
      <c r="V200" s="5">
        <v>2546.2619999999988</v>
      </c>
      <c r="W200" s="5">
        <v>2657.9364999999998</v>
      </c>
      <c r="X200" s="5">
        <v>2760.1385</v>
      </c>
      <c r="Y200" s="5">
        <v>2832.114</v>
      </c>
      <c r="Z200" s="5">
        <v>2886.2420000000002</v>
      </c>
      <c r="AA200" s="5">
        <v>2919.8580000000002</v>
      </c>
      <c r="AB200" s="5">
        <v>2935.6309999999999</v>
      </c>
      <c r="AC200" s="5">
        <v>2930.2645000000002</v>
      </c>
      <c r="AD200" s="5">
        <v>2926.1819999999989</v>
      </c>
      <c r="AE200" s="5">
        <v>2918.5005000000001</v>
      </c>
      <c r="AF200" s="5">
        <v>2918.5005000000001</v>
      </c>
    </row>
    <row r="201" spans="1:32">
      <c r="A201" s="56" t="s">
        <v>73</v>
      </c>
      <c r="B201" s="56" t="s">
        <v>198</v>
      </c>
      <c r="C201" s="56" t="s">
        <v>140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</row>
    <row r="202" spans="1:32">
      <c r="A202" s="56" t="s">
        <v>73</v>
      </c>
      <c r="B202" s="56" t="s">
        <v>198</v>
      </c>
      <c r="C202" s="56" t="s">
        <v>141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</row>
    <row r="203" spans="1:32">
      <c r="A203" s="56" t="s">
        <v>73</v>
      </c>
      <c r="B203" s="56" t="s">
        <v>198</v>
      </c>
      <c r="C203" s="56" t="s">
        <v>142</v>
      </c>
      <c r="D203" s="5">
        <v>3996.9637999999991</v>
      </c>
      <c r="E203" s="5">
        <v>4154.4637999999986</v>
      </c>
      <c r="F203" s="5">
        <v>4634.9250113799981</v>
      </c>
      <c r="G203" s="5">
        <v>4697.2914669199981</v>
      </c>
      <c r="H203" s="5">
        <v>4697.2914669199981</v>
      </c>
      <c r="I203" s="5">
        <v>4697.2914669199981</v>
      </c>
      <c r="J203" s="5">
        <v>4697.2914669199981</v>
      </c>
      <c r="K203" s="5">
        <v>4697.2914669199981</v>
      </c>
      <c r="L203" s="5">
        <v>4697.2914825399994</v>
      </c>
      <c r="M203" s="5">
        <v>4697.2914875099987</v>
      </c>
      <c r="N203" s="5">
        <v>4697.2915383499994</v>
      </c>
      <c r="O203" s="5">
        <v>5702.3210865099982</v>
      </c>
      <c r="P203" s="5">
        <v>6242.4171927099987</v>
      </c>
      <c r="Q203" s="5">
        <v>6843.2487794599983</v>
      </c>
      <c r="R203" s="5">
        <v>6843.2489369199993</v>
      </c>
      <c r="S203" s="5">
        <v>8015.5148633499994</v>
      </c>
      <c r="T203" s="5">
        <v>7595.5148640799998</v>
      </c>
      <c r="U203" s="5">
        <v>7428.1954669899997</v>
      </c>
      <c r="V203" s="5">
        <v>8190.4846607899999</v>
      </c>
      <c r="W203" s="5">
        <v>8190.4846608899988</v>
      </c>
      <c r="X203" s="5">
        <v>8796.5919550200015</v>
      </c>
      <c r="Y203" s="5">
        <v>9975.8005173299989</v>
      </c>
      <c r="Z203" s="5">
        <v>10430.01684706</v>
      </c>
      <c r="AA203" s="5">
        <v>10818.42148547</v>
      </c>
      <c r="AB203" s="5">
        <v>11132.310676159999</v>
      </c>
      <c r="AC203" s="5">
        <v>13269.84769642</v>
      </c>
      <c r="AD203" s="5">
        <v>13241.147696939999</v>
      </c>
      <c r="AE203" s="5">
        <v>12503.0976971</v>
      </c>
      <c r="AF203" s="5">
        <v>12269.60189726</v>
      </c>
    </row>
    <row r="204" spans="1:32">
      <c r="A204" s="56" t="s">
        <v>73</v>
      </c>
      <c r="B204" s="56" t="s">
        <v>198</v>
      </c>
      <c r="C204" s="56" t="s">
        <v>143</v>
      </c>
      <c r="D204" s="5">
        <v>1001.801</v>
      </c>
      <c r="E204" s="5">
        <v>1001.801</v>
      </c>
      <c r="F204" s="5">
        <v>1001.80100407</v>
      </c>
      <c r="G204" s="5">
        <v>1001.80101095</v>
      </c>
      <c r="H204" s="5">
        <v>1001.80101095</v>
      </c>
      <c r="I204" s="5">
        <v>1001.80101095</v>
      </c>
      <c r="J204" s="5">
        <v>1001.80101095</v>
      </c>
      <c r="K204" s="5">
        <v>1001.80101095</v>
      </c>
      <c r="L204" s="5">
        <v>1001.80101546</v>
      </c>
      <c r="M204" s="5">
        <v>1001.80101677</v>
      </c>
      <c r="N204" s="5">
        <v>1001.80102057</v>
      </c>
      <c r="O204" s="5">
        <v>1001.80102475</v>
      </c>
      <c r="P204" s="5">
        <v>1001.80103179</v>
      </c>
      <c r="Q204" s="5">
        <v>1001.80103187</v>
      </c>
      <c r="R204" s="5">
        <v>1001.8010515</v>
      </c>
      <c r="S204" s="5">
        <v>1001.80106507</v>
      </c>
      <c r="T204" s="5">
        <v>1001.80107231</v>
      </c>
      <c r="U204" s="5">
        <v>1001.80107255</v>
      </c>
      <c r="V204" s="5">
        <v>1001.80110568</v>
      </c>
      <c r="W204" s="5">
        <v>1001.80113468</v>
      </c>
      <c r="X204" s="5">
        <v>2360.24676009</v>
      </c>
      <c r="Y204" s="5">
        <v>2936.52761276</v>
      </c>
      <c r="Z204" s="5">
        <v>2829.0076303599999</v>
      </c>
      <c r="AA204" s="5">
        <v>3030.7966580500001</v>
      </c>
      <c r="AB204" s="5">
        <v>3030.7966582600002</v>
      </c>
      <c r="AC204" s="5">
        <v>6441.3647968600008</v>
      </c>
      <c r="AD204" s="5">
        <v>6343.2024846000004</v>
      </c>
      <c r="AE204" s="5">
        <v>9147.6012291499992</v>
      </c>
      <c r="AF204" s="5">
        <v>9066.6012293799995</v>
      </c>
    </row>
    <row r="205" spans="1:32">
      <c r="A205" s="56" t="s">
        <v>73</v>
      </c>
      <c r="B205" s="56" t="s">
        <v>198</v>
      </c>
      <c r="C205" s="56" t="s">
        <v>144</v>
      </c>
      <c r="D205" s="5">
        <v>3862.6046533600161</v>
      </c>
      <c r="E205" s="5">
        <v>5213.2478700000001</v>
      </c>
      <c r="F205" s="5">
        <v>5850.4885960000001</v>
      </c>
      <c r="G205" s="5">
        <v>6495.2650219999996</v>
      </c>
      <c r="H205" s="5">
        <v>7151.8209399999996</v>
      </c>
      <c r="I205" s="5">
        <v>7794.8121600000004</v>
      </c>
      <c r="J205" s="5">
        <v>8214.3902080000007</v>
      </c>
      <c r="K205" s="5">
        <v>8531.0496000000003</v>
      </c>
      <c r="L205" s="5">
        <v>8897.0993980000003</v>
      </c>
      <c r="M205" s="5">
        <v>9297.0115050000004</v>
      </c>
      <c r="N205" s="5">
        <v>9714.6098010000005</v>
      </c>
      <c r="O205" s="5">
        <v>10126.449769999999</v>
      </c>
      <c r="P205" s="5">
        <v>10557.370430000001</v>
      </c>
      <c r="Q205" s="5">
        <v>10954.195890000001</v>
      </c>
      <c r="R205" s="5">
        <v>11348.78464</v>
      </c>
      <c r="S205" s="5">
        <v>11719.31926</v>
      </c>
      <c r="T205" s="5">
        <v>12095.60533</v>
      </c>
      <c r="U205" s="5">
        <v>12453.46603</v>
      </c>
      <c r="V205" s="5">
        <v>12773.66884</v>
      </c>
      <c r="W205" s="5">
        <v>13086.461799999999</v>
      </c>
      <c r="X205" s="5">
        <v>13431.31761</v>
      </c>
      <c r="Y205" s="5">
        <v>13769.05926</v>
      </c>
      <c r="Z205" s="5">
        <v>14200.08992</v>
      </c>
      <c r="AA205" s="5">
        <v>14657.627769999999</v>
      </c>
      <c r="AB205" s="5">
        <v>15141.399369999999</v>
      </c>
      <c r="AC205" s="5">
        <v>15605.32761</v>
      </c>
      <c r="AD205" s="5">
        <v>16074.51283</v>
      </c>
      <c r="AE205" s="5">
        <v>16524.696820000001</v>
      </c>
      <c r="AF205" s="5">
        <v>16524.696820000001</v>
      </c>
    </row>
    <row r="206" spans="1:32">
      <c r="A206" s="56" t="s">
        <v>73</v>
      </c>
      <c r="B206" s="56" t="s">
        <v>198</v>
      </c>
      <c r="C206" s="56" t="s">
        <v>146</v>
      </c>
      <c r="D206" s="5">
        <v>212.22</v>
      </c>
      <c r="E206" s="5">
        <v>226.52814293723571</v>
      </c>
      <c r="F206" s="5">
        <v>234.77789894155859</v>
      </c>
      <c r="G206" s="5">
        <v>240.1553132290021</v>
      </c>
      <c r="H206" s="5">
        <v>247.55644255932171</v>
      </c>
      <c r="I206" s="5">
        <v>257.97427073791317</v>
      </c>
      <c r="J206" s="5">
        <v>268.67696564797939</v>
      </c>
      <c r="K206" s="5">
        <v>278.31288884482137</v>
      </c>
      <c r="L206" s="5">
        <v>289.10027218382203</v>
      </c>
      <c r="M206" s="5">
        <v>300.19573400724852</v>
      </c>
      <c r="N206" s="5">
        <v>316.70347934414582</v>
      </c>
      <c r="O206" s="5">
        <v>334.94680977315409</v>
      </c>
      <c r="P206" s="5">
        <v>356.77218065143541</v>
      </c>
      <c r="Q206" s="5">
        <v>377.74148982671409</v>
      </c>
      <c r="R206" s="5">
        <v>398.82850022501913</v>
      </c>
      <c r="S206" s="5">
        <v>417.36371773992732</v>
      </c>
      <c r="T206" s="5">
        <v>436.01331235750808</v>
      </c>
      <c r="U206" s="5">
        <v>452.32025112722448</v>
      </c>
      <c r="V206" s="5">
        <v>468.96539896880932</v>
      </c>
      <c r="W206" s="5">
        <v>488.28720028797397</v>
      </c>
      <c r="X206" s="5">
        <v>505.87914929752623</v>
      </c>
      <c r="Y206" s="5">
        <v>525.99544154313128</v>
      </c>
      <c r="Z206" s="5">
        <v>546.49739801256339</v>
      </c>
      <c r="AA206" s="5">
        <v>564.58468128145751</v>
      </c>
      <c r="AB206" s="5">
        <v>595.25348596966478</v>
      </c>
      <c r="AC206" s="5">
        <v>620.00266720377692</v>
      </c>
      <c r="AD206" s="5">
        <v>653.38817942873641</v>
      </c>
      <c r="AE206" s="5">
        <v>692.98836436889235</v>
      </c>
      <c r="AF206" s="5">
        <v>692.98836436889235</v>
      </c>
    </row>
    <row r="208" spans="1:32">
      <c r="A208" s="56" t="s">
        <v>73</v>
      </c>
      <c r="B208" s="56" t="s">
        <v>199</v>
      </c>
      <c r="C208" s="56" t="s">
        <v>132</v>
      </c>
      <c r="D208" s="5">
        <v>1328.9999999900001</v>
      </c>
      <c r="E208" s="5">
        <v>1328.9999999900001</v>
      </c>
      <c r="F208" s="5">
        <v>1328.9999999900001</v>
      </c>
      <c r="G208" s="5">
        <v>1328.9999999900001</v>
      </c>
      <c r="H208" s="5">
        <v>1328.9999999900001</v>
      </c>
      <c r="I208" s="5">
        <v>1328.9999999900001</v>
      </c>
      <c r="J208" s="5">
        <v>1328.9999999900001</v>
      </c>
      <c r="K208" s="5">
        <v>1328.9999999900001</v>
      </c>
      <c r="L208" s="5">
        <v>1328.9999999900001</v>
      </c>
      <c r="M208" s="5">
        <v>1328.9999999900001</v>
      </c>
      <c r="N208" s="5">
        <v>1328.9999999900001</v>
      </c>
      <c r="O208" s="5">
        <v>1328.9999999900001</v>
      </c>
      <c r="P208" s="5">
        <v>1328.9999999900001</v>
      </c>
      <c r="Q208" s="5">
        <v>528.99999998999999</v>
      </c>
      <c r="R208" s="5">
        <v>528.99999998999999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</row>
    <row r="209" spans="1:32">
      <c r="A209" s="56" t="s">
        <v>73</v>
      </c>
      <c r="B209" s="56" t="s">
        <v>199</v>
      </c>
      <c r="C209" s="56" t="s">
        <v>133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</row>
    <row r="210" spans="1:32">
      <c r="A210" s="56" t="s">
        <v>73</v>
      </c>
      <c r="B210" s="56" t="s">
        <v>199</v>
      </c>
      <c r="C210" s="56" t="s">
        <v>134</v>
      </c>
      <c r="D210" s="5">
        <v>1583.8600000399999</v>
      </c>
      <c r="E210" s="5">
        <v>1583.8600000399999</v>
      </c>
      <c r="F210" s="5">
        <v>1583.8600000399999</v>
      </c>
      <c r="G210" s="5">
        <v>1583.8600000399999</v>
      </c>
      <c r="H210" s="5">
        <v>1583.8600000399999</v>
      </c>
      <c r="I210" s="5">
        <v>1583.8600000399999</v>
      </c>
      <c r="J210" s="5">
        <v>1583.8600000399999</v>
      </c>
      <c r="K210" s="5">
        <v>1583.8600000399999</v>
      </c>
      <c r="L210" s="5">
        <v>1201.3600026900001</v>
      </c>
      <c r="M210" s="5">
        <v>1201.3600026900001</v>
      </c>
      <c r="N210" s="5">
        <v>961.70001060000004</v>
      </c>
      <c r="O210" s="5">
        <v>961.70001060000004</v>
      </c>
      <c r="P210" s="5">
        <v>961.70001060000004</v>
      </c>
      <c r="Q210" s="5">
        <v>881.70001060000004</v>
      </c>
      <c r="R210" s="5">
        <v>881.70001060000004</v>
      </c>
      <c r="S210" s="5">
        <v>881.70006360000002</v>
      </c>
      <c r="T210" s="5">
        <v>881.70006360000002</v>
      </c>
      <c r="U210" s="5">
        <v>881.70006360000002</v>
      </c>
      <c r="V210" s="5">
        <v>1230.4308097999999</v>
      </c>
      <c r="W210" s="5">
        <v>1230.4308097999999</v>
      </c>
      <c r="X210" s="5">
        <v>1230.4308097999999</v>
      </c>
      <c r="Y210" s="5">
        <v>1230.4308097999999</v>
      </c>
      <c r="Z210" s="5">
        <v>892.43081775000007</v>
      </c>
      <c r="AA210" s="5">
        <v>769.23081775000003</v>
      </c>
      <c r="AB210" s="5">
        <v>615.23081775000003</v>
      </c>
      <c r="AC210" s="5">
        <v>680.835238</v>
      </c>
      <c r="AD210" s="5">
        <v>680.835238</v>
      </c>
      <c r="AE210" s="5">
        <v>1306.8635768500001</v>
      </c>
      <c r="AF210" s="5">
        <v>1269.66357685</v>
      </c>
    </row>
    <row r="211" spans="1:32">
      <c r="A211" s="56" t="s">
        <v>73</v>
      </c>
      <c r="B211" s="56" t="s">
        <v>199</v>
      </c>
      <c r="C211" s="56" t="s">
        <v>135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</row>
    <row r="212" spans="1:32">
      <c r="A212" s="56" t="s">
        <v>73</v>
      </c>
      <c r="B212" s="56" t="s">
        <v>199</v>
      </c>
      <c r="C212" s="56" t="s">
        <v>136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</row>
    <row r="213" spans="1:32">
      <c r="A213" s="56" t="s">
        <v>73</v>
      </c>
      <c r="B213" s="56" t="s">
        <v>199</v>
      </c>
      <c r="C213" s="56" t="s">
        <v>137</v>
      </c>
      <c r="D213" s="5">
        <v>205.33</v>
      </c>
      <c r="E213" s="5">
        <v>473.33000333000001</v>
      </c>
      <c r="F213" s="5">
        <v>473.33000334000002</v>
      </c>
      <c r="G213" s="5">
        <v>473.33000335000003</v>
      </c>
      <c r="H213" s="5">
        <v>473.33000358999999</v>
      </c>
      <c r="I213" s="5">
        <v>473.33000400999998</v>
      </c>
      <c r="J213" s="5">
        <v>473.33000676</v>
      </c>
      <c r="K213" s="5">
        <v>473.33000783</v>
      </c>
      <c r="L213" s="5">
        <v>473.33002300999999</v>
      </c>
      <c r="M213" s="5">
        <v>473.33002506000003</v>
      </c>
      <c r="N213" s="5">
        <v>508.37982426000002</v>
      </c>
      <c r="O213" s="5">
        <v>724.29903209999998</v>
      </c>
      <c r="P213" s="5">
        <v>728.03515190999997</v>
      </c>
      <c r="Q213" s="5">
        <v>763.05185433000008</v>
      </c>
      <c r="R213" s="5">
        <v>763.05185433000008</v>
      </c>
      <c r="S213" s="5">
        <v>1512.9983658199999</v>
      </c>
      <c r="T213" s="5">
        <v>1512.9983658199999</v>
      </c>
      <c r="U213" s="5">
        <v>1512.9983658199999</v>
      </c>
      <c r="V213" s="5">
        <v>1512.9984074399999</v>
      </c>
      <c r="W213" s="5">
        <v>1512.9984074399999</v>
      </c>
      <c r="X213" s="5">
        <v>1512.9984074399999</v>
      </c>
      <c r="Y213" s="5">
        <v>1512.99840412</v>
      </c>
      <c r="Z213" s="5">
        <v>1515.0984299500001</v>
      </c>
      <c r="AA213" s="5">
        <v>1512.9984300000001</v>
      </c>
      <c r="AB213" s="5">
        <v>1512.9984298700001</v>
      </c>
      <c r="AC213" s="5">
        <v>1512.9989215099999</v>
      </c>
      <c r="AD213" s="5">
        <v>1612.57783481</v>
      </c>
      <c r="AE213" s="5">
        <v>2247.1305328100002</v>
      </c>
      <c r="AF213" s="5">
        <v>2328.8900827000002</v>
      </c>
    </row>
    <row r="214" spans="1:32">
      <c r="A214" s="56" t="s">
        <v>73</v>
      </c>
      <c r="B214" s="56" t="s">
        <v>199</v>
      </c>
      <c r="C214" s="56" t="s">
        <v>138</v>
      </c>
      <c r="D214" s="5">
        <v>39.017000000000003</v>
      </c>
      <c r="E214" s="5">
        <v>73.308999999999997</v>
      </c>
      <c r="F214" s="5">
        <v>101.551</v>
      </c>
      <c r="G214" s="5">
        <v>127.312</v>
      </c>
      <c r="H214" s="5">
        <v>163.02500000000001</v>
      </c>
      <c r="I214" s="5">
        <v>199.60599999999999</v>
      </c>
      <c r="J214" s="5">
        <v>240.464</v>
      </c>
      <c r="K214" s="5">
        <v>286.77499999999998</v>
      </c>
      <c r="L214" s="5">
        <v>327.14164325000002</v>
      </c>
      <c r="M214" s="5">
        <v>386.59627754000002</v>
      </c>
      <c r="N214" s="5">
        <v>451.54583057000002</v>
      </c>
      <c r="O214" s="5">
        <v>523.74430347000009</v>
      </c>
      <c r="P214" s="5">
        <v>603.50220841999999</v>
      </c>
      <c r="Q214" s="5">
        <v>685.87139996999997</v>
      </c>
      <c r="R214" s="5">
        <v>770.29098284999998</v>
      </c>
      <c r="S214" s="5">
        <v>860.29049325000005</v>
      </c>
      <c r="T214" s="5">
        <v>955.90802156999996</v>
      </c>
      <c r="U214" s="5">
        <v>1038.7049956000001</v>
      </c>
      <c r="V214" s="5">
        <v>1118.5736002599999</v>
      </c>
      <c r="W214" s="5">
        <v>1198.6207917300001</v>
      </c>
      <c r="X214" s="5">
        <v>1275.50663986</v>
      </c>
      <c r="Y214" s="5">
        <v>1349.49831356</v>
      </c>
      <c r="Z214" s="5">
        <v>1425.62567932</v>
      </c>
      <c r="AA214" s="5">
        <v>1507.24028828</v>
      </c>
      <c r="AB214" s="5">
        <v>1592.0229601999999</v>
      </c>
      <c r="AC214" s="5">
        <v>1679.8513663599999</v>
      </c>
      <c r="AD214" s="5">
        <v>1768.54372947</v>
      </c>
      <c r="AE214" s="5">
        <v>1862.5243552300001</v>
      </c>
      <c r="AF214" s="5">
        <v>1893.2939912899999</v>
      </c>
    </row>
    <row r="215" spans="1:32">
      <c r="A215" s="56" t="s">
        <v>73</v>
      </c>
      <c r="B215" s="56" t="s">
        <v>199</v>
      </c>
      <c r="C215" s="56" t="s">
        <v>139</v>
      </c>
      <c r="D215" s="5">
        <v>116.7375</v>
      </c>
      <c r="E215" s="5">
        <v>181.58349999999999</v>
      </c>
      <c r="F215" s="5">
        <v>230.42949999999999</v>
      </c>
      <c r="G215" s="5">
        <v>263.601</v>
      </c>
      <c r="H215" s="5">
        <v>310.37200000000001</v>
      </c>
      <c r="I215" s="5">
        <v>348.61299999999989</v>
      </c>
      <c r="J215" s="5">
        <v>387.50349999999997</v>
      </c>
      <c r="K215" s="5">
        <v>424.69</v>
      </c>
      <c r="L215" s="5">
        <v>458.70399999999989</v>
      </c>
      <c r="M215" s="5">
        <v>512.68150000000003</v>
      </c>
      <c r="N215" s="5">
        <v>568.37599999999998</v>
      </c>
      <c r="O215" s="5">
        <v>623.41800000000001</v>
      </c>
      <c r="P215" s="5">
        <v>679.90600000000006</v>
      </c>
      <c r="Q215" s="5">
        <v>731.43100000000004</v>
      </c>
      <c r="R215" s="5">
        <v>780.53399999999988</v>
      </c>
      <c r="S215" s="5">
        <v>825.68650000000002</v>
      </c>
      <c r="T215" s="5">
        <v>869.44999999999993</v>
      </c>
      <c r="U215" s="5">
        <v>894.35399999999993</v>
      </c>
      <c r="V215" s="5">
        <v>914.74150000000009</v>
      </c>
      <c r="W215" s="5">
        <v>927.40250000000015</v>
      </c>
      <c r="X215" s="5">
        <v>933.21299999999974</v>
      </c>
      <c r="Y215" s="5">
        <v>933.12100000000009</v>
      </c>
      <c r="Z215" s="5">
        <v>934.87250000000017</v>
      </c>
      <c r="AA215" s="5">
        <v>933.9994999999999</v>
      </c>
      <c r="AB215" s="5">
        <v>932.10199999999986</v>
      </c>
      <c r="AC215" s="5">
        <v>929.02750000000037</v>
      </c>
      <c r="AD215" s="5">
        <v>926.92099999999982</v>
      </c>
      <c r="AE215" s="5">
        <v>921.52750000000037</v>
      </c>
      <c r="AF215" s="5">
        <v>921.52750000000037</v>
      </c>
    </row>
    <row r="216" spans="1:32">
      <c r="A216" s="56" t="s">
        <v>73</v>
      </c>
      <c r="B216" s="56" t="s">
        <v>199</v>
      </c>
      <c r="C216" s="56" t="s">
        <v>140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</row>
    <row r="217" spans="1:32">
      <c r="A217" s="56" t="s">
        <v>73</v>
      </c>
      <c r="B217" s="56" t="s">
        <v>199</v>
      </c>
      <c r="C217" s="56" t="s">
        <v>141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</row>
    <row r="218" spans="1:32">
      <c r="A218" s="56" t="s">
        <v>73</v>
      </c>
      <c r="B218" s="56" t="s">
        <v>199</v>
      </c>
      <c r="C218" s="56" t="s">
        <v>142</v>
      </c>
      <c r="D218" s="5">
        <v>2341.585</v>
      </c>
      <c r="E218" s="5">
        <v>2341.585</v>
      </c>
      <c r="F218" s="5">
        <v>2341.5850040300002</v>
      </c>
      <c r="G218" s="5">
        <v>2341.5850055000001</v>
      </c>
      <c r="H218" s="5">
        <v>2341.5850058300002</v>
      </c>
      <c r="I218" s="5">
        <v>2308.5850061000001</v>
      </c>
      <c r="J218" s="5">
        <v>2308.5850076500001</v>
      </c>
      <c r="K218" s="5">
        <v>2217.8350082500001</v>
      </c>
      <c r="L218" s="5">
        <v>2105.8353956000001</v>
      </c>
      <c r="M218" s="5">
        <v>2697.2143794799999</v>
      </c>
      <c r="N218" s="5">
        <v>3198.9672113199999</v>
      </c>
      <c r="O218" s="5">
        <v>3836.9213497599999</v>
      </c>
      <c r="P218" s="5">
        <v>4198.8294839200007</v>
      </c>
      <c r="Q218" s="5">
        <v>4193.00207348</v>
      </c>
      <c r="R218" s="5">
        <v>4263.4146561800007</v>
      </c>
      <c r="S218" s="5">
        <v>4384.6440774399998</v>
      </c>
      <c r="T218" s="5">
        <v>4225.6440774399998</v>
      </c>
      <c r="U218" s="5">
        <v>4554.6374360499995</v>
      </c>
      <c r="V218" s="5">
        <v>4609.5476843800006</v>
      </c>
      <c r="W218" s="5">
        <v>4790.2455132699997</v>
      </c>
      <c r="X218" s="5">
        <v>5542.8105662300004</v>
      </c>
      <c r="Y218" s="5">
        <v>5752.9080965499988</v>
      </c>
      <c r="Z218" s="5">
        <v>6015.9688569500013</v>
      </c>
      <c r="AA218" s="5">
        <v>5992.0966433399999</v>
      </c>
      <c r="AB218" s="5">
        <v>6471.4717593199994</v>
      </c>
      <c r="AC218" s="5">
        <v>7863.0040743600002</v>
      </c>
      <c r="AD218" s="5">
        <v>8975.6592537600009</v>
      </c>
      <c r="AE218" s="5">
        <v>9083.6157568100007</v>
      </c>
      <c r="AF218" s="5">
        <v>9083.6157570300002</v>
      </c>
    </row>
    <row r="219" spans="1:32">
      <c r="A219" s="56" t="s">
        <v>73</v>
      </c>
      <c r="B219" s="56" t="s">
        <v>199</v>
      </c>
      <c r="C219" s="56" t="s">
        <v>143</v>
      </c>
      <c r="D219" s="5">
        <v>508.6798</v>
      </c>
      <c r="E219" s="5">
        <v>508.6798</v>
      </c>
      <c r="F219" s="5">
        <v>508.67980134999999</v>
      </c>
      <c r="G219" s="5">
        <v>508.67980194</v>
      </c>
      <c r="H219" s="5">
        <v>508.67980226999993</v>
      </c>
      <c r="I219" s="5">
        <v>508.67980254999992</v>
      </c>
      <c r="J219" s="5">
        <v>508.67980298999998</v>
      </c>
      <c r="K219" s="5">
        <v>508.67980329</v>
      </c>
      <c r="L219" s="5">
        <v>508.67981302999999</v>
      </c>
      <c r="M219" s="5">
        <v>502.55181492000003</v>
      </c>
      <c r="N219" s="5">
        <v>502.55182234</v>
      </c>
      <c r="O219" s="5">
        <v>502.55183234999998</v>
      </c>
      <c r="P219" s="5">
        <v>502.55184600000001</v>
      </c>
      <c r="Q219" s="5">
        <v>502.55184624999998</v>
      </c>
      <c r="R219" s="5">
        <v>502.55192928999998</v>
      </c>
      <c r="S219" s="5">
        <v>613.20074585999998</v>
      </c>
      <c r="T219" s="5">
        <v>613.20074612000008</v>
      </c>
      <c r="U219" s="5">
        <v>613.20074615999999</v>
      </c>
      <c r="V219" s="5">
        <v>860.12192383000001</v>
      </c>
      <c r="W219" s="5">
        <v>952.70900882000001</v>
      </c>
      <c r="X219" s="5">
        <v>952.70902768000008</v>
      </c>
      <c r="Y219" s="5">
        <v>1968.6146707600001</v>
      </c>
      <c r="Z219" s="5">
        <v>1836.7709049099999</v>
      </c>
      <c r="AA219" s="5">
        <v>2066.7625087199999</v>
      </c>
      <c r="AB219" s="5">
        <v>2066.7625090500001</v>
      </c>
      <c r="AC219" s="5">
        <v>2544.1163521200001</v>
      </c>
      <c r="AD219" s="5">
        <v>4039.8853332499998</v>
      </c>
      <c r="AE219" s="5">
        <v>5585.0171158399999</v>
      </c>
      <c r="AF219" s="5">
        <v>5585.0171159199999</v>
      </c>
    </row>
    <row r="220" spans="1:32">
      <c r="A220" s="56" t="s">
        <v>73</v>
      </c>
      <c r="B220" s="56" t="s">
        <v>199</v>
      </c>
      <c r="C220" s="56" t="s">
        <v>144</v>
      </c>
      <c r="D220" s="5">
        <v>2218.772668061431</v>
      </c>
      <c r="E220" s="5">
        <v>2689.9375260000002</v>
      </c>
      <c r="F220" s="5">
        <v>2860.761317</v>
      </c>
      <c r="G220" s="5">
        <v>3036.1468880000002</v>
      </c>
      <c r="H220" s="5">
        <v>3203.7841800000001</v>
      </c>
      <c r="I220" s="5">
        <v>3365.2836379999999</v>
      </c>
      <c r="J220" s="5">
        <v>3520.050111</v>
      </c>
      <c r="K220" s="5">
        <v>3643.7694040000001</v>
      </c>
      <c r="L220" s="5">
        <v>3771.8146689999999</v>
      </c>
      <c r="M220" s="5">
        <v>3931.9225369999999</v>
      </c>
      <c r="N220" s="5">
        <v>4092.3036299999999</v>
      </c>
      <c r="O220" s="5">
        <v>4259.4447909999999</v>
      </c>
      <c r="P220" s="5">
        <v>4415.3525669999999</v>
      </c>
      <c r="Q220" s="5">
        <v>4554.5402139999997</v>
      </c>
      <c r="R220" s="5">
        <v>4688.2242509999996</v>
      </c>
      <c r="S220" s="5">
        <v>4827.180249</v>
      </c>
      <c r="T220" s="5">
        <v>4954.3941420000001</v>
      </c>
      <c r="U220" s="5">
        <v>5077.6180569999997</v>
      </c>
      <c r="V220" s="5">
        <v>5190.2469090000004</v>
      </c>
      <c r="W220" s="5">
        <v>5309.3908250000004</v>
      </c>
      <c r="X220" s="5">
        <v>5421.4966379999996</v>
      </c>
      <c r="Y220" s="5">
        <v>5536.0184380000001</v>
      </c>
      <c r="Z220" s="5">
        <v>5669.0692689999996</v>
      </c>
      <c r="AA220" s="5">
        <v>5819.8739329999999</v>
      </c>
      <c r="AB220" s="5">
        <v>5964.8023199999998</v>
      </c>
      <c r="AC220" s="5">
        <v>6104.675808</v>
      </c>
      <c r="AD220" s="5">
        <v>6242.6775429999998</v>
      </c>
      <c r="AE220" s="5">
        <v>6384.23675</v>
      </c>
      <c r="AF220" s="5">
        <v>6384.23675</v>
      </c>
    </row>
    <row r="221" spans="1:32">
      <c r="A221" s="56" t="s">
        <v>73</v>
      </c>
      <c r="B221" s="56" t="s">
        <v>199</v>
      </c>
      <c r="C221" s="56" t="s">
        <v>146</v>
      </c>
      <c r="D221" s="5">
        <v>32.945</v>
      </c>
      <c r="E221" s="5">
        <v>40.329778612496547</v>
      </c>
      <c r="F221" s="5">
        <v>44.141936064767087</v>
      </c>
      <c r="G221" s="5">
        <v>48.008281409971843</v>
      </c>
      <c r="H221" s="5">
        <v>51.696080362917741</v>
      </c>
      <c r="I221" s="5">
        <v>56.122242708694273</v>
      </c>
      <c r="J221" s="5">
        <v>60.438841551624478</v>
      </c>
      <c r="K221" s="5">
        <v>64.284740416961199</v>
      </c>
      <c r="L221" s="5">
        <v>68.338817161047672</v>
      </c>
      <c r="M221" s="5">
        <v>73.610682180519731</v>
      </c>
      <c r="N221" s="5">
        <v>79.667139004245811</v>
      </c>
      <c r="O221" s="5">
        <v>86.968468976283532</v>
      </c>
      <c r="P221" s="5">
        <v>92.863848460852552</v>
      </c>
      <c r="Q221" s="5">
        <v>100.37213201380359</v>
      </c>
      <c r="R221" s="5">
        <v>108.1391137972121</v>
      </c>
      <c r="S221" s="5">
        <v>114.99623850572119</v>
      </c>
      <c r="T221" s="5">
        <v>123.12721876095451</v>
      </c>
      <c r="U221" s="5">
        <v>130.19732168491461</v>
      </c>
      <c r="V221" s="5">
        <v>137.1998403893312</v>
      </c>
      <c r="W221" s="5">
        <v>145.14394407033021</v>
      </c>
      <c r="X221" s="5">
        <v>152.88623132780651</v>
      </c>
      <c r="Y221" s="5">
        <v>160.77167530323231</v>
      </c>
      <c r="Z221" s="5">
        <v>168.0957563033916</v>
      </c>
      <c r="AA221" s="5">
        <v>177.43475215293299</v>
      </c>
      <c r="AB221" s="5">
        <v>191.1755159143454</v>
      </c>
      <c r="AC221" s="5">
        <v>206.38843848837101</v>
      </c>
      <c r="AD221" s="5">
        <v>223.71817796793269</v>
      </c>
      <c r="AE221" s="5">
        <v>239.72177715680121</v>
      </c>
      <c r="AF221" s="5">
        <v>239.72177715680121</v>
      </c>
    </row>
    <row r="223" spans="1:32">
      <c r="A223" s="56" t="s">
        <v>73</v>
      </c>
      <c r="B223" s="56" t="s">
        <v>200</v>
      </c>
      <c r="C223" s="56" t="s">
        <v>132</v>
      </c>
      <c r="D223" s="5">
        <v>208</v>
      </c>
      <c r="E223" s="5">
        <v>208</v>
      </c>
      <c r="F223" s="5">
        <v>208</v>
      </c>
      <c r="G223" s="5">
        <v>208</v>
      </c>
      <c r="H223" s="5">
        <v>208</v>
      </c>
      <c r="I223" s="5">
        <v>208</v>
      </c>
      <c r="J223" s="5">
        <v>208</v>
      </c>
      <c r="K223" s="5">
        <v>208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</row>
    <row r="224" spans="1:32">
      <c r="A224" s="56" t="s">
        <v>73</v>
      </c>
      <c r="B224" s="56" t="s">
        <v>200</v>
      </c>
      <c r="C224" s="56" t="s">
        <v>133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</row>
    <row r="225" spans="1:32">
      <c r="A225" s="56" t="s">
        <v>73</v>
      </c>
      <c r="B225" s="56" t="s">
        <v>200</v>
      </c>
      <c r="C225" s="56" t="s">
        <v>134</v>
      </c>
      <c r="D225" s="5">
        <v>178</v>
      </c>
      <c r="E225" s="5">
        <v>178</v>
      </c>
      <c r="F225" s="5">
        <v>178</v>
      </c>
      <c r="G225" s="5">
        <v>178</v>
      </c>
      <c r="H225" s="5">
        <v>178</v>
      </c>
      <c r="I225" s="5">
        <v>178</v>
      </c>
      <c r="J225" s="5">
        <v>178</v>
      </c>
      <c r="K225" s="5">
        <v>178</v>
      </c>
      <c r="L225" s="5">
        <v>178.00000265</v>
      </c>
      <c r="M225" s="5">
        <v>178.00000265</v>
      </c>
      <c r="N225" s="5">
        <v>178.00000795</v>
      </c>
      <c r="O225" s="5">
        <v>178.00000795</v>
      </c>
      <c r="P225" s="5">
        <v>178.00000795</v>
      </c>
      <c r="Q225" s="5">
        <v>178.00000795</v>
      </c>
      <c r="R225" s="5">
        <v>178.00000795</v>
      </c>
      <c r="S225" s="5">
        <v>178.00000795</v>
      </c>
      <c r="T225" s="5">
        <v>178.00000795</v>
      </c>
      <c r="U225" s="5">
        <v>178.00000795</v>
      </c>
      <c r="V225" s="5">
        <v>58.000013250000002</v>
      </c>
      <c r="W225" s="5">
        <v>58.000013250000002</v>
      </c>
      <c r="X225" s="5">
        <v>58.000013250000002</v>
      </c>
      <c r="Y225" s="5">
        <v>58.000013250000002</v>
      </c>
      <c r="Z225" s="5">
        <v>58.000010600000003</v>
      </c>
      <c r="AA225" s="5">
        <v>58.000015900000001</v>
      </c>
      <c r="AB225" s="5">
        <v>58.000042399999998</v>
      </c>
      <c r="AC225" s="5">
        <v>58.000042399999998</v>
      </c>
      <c r="AD225" s="5">
        <v>58.000042399999998</v>
      </c>
      <c r="AE225" s="5">
        <v>58.000042399999998</v>
      </c>
      <c r="AF225" s="5">
        <v>4.2400000000000001E-5</v>
      </c>
    </row>
    <row r="226" spans="1:32">
      <c r="A226" s="56" t="s">
        <v>73</v>
      </c>
      <c r="B226" s="56" t="s">
        <v>200</v>
      </c>
      <c r="C226" s="56" t="s">
        <v>135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</row>
    <row r="227" spans="1:32">
      <c r="A227" s="56" t="s">
        <v>73</v>
      </c>
      <c r="B227" s="56" t="s">
        <v>200</v>
      </c>
      <c r="C227" s="56" t="s">
        <v>136</v>
      </c>
      <c r="D227" s="5">
        <v>2176.7000000100002</v>
      </c>
      <c r="E227" s="5">
        <v>2176.7000000100002</v>
      </c>
      <c r="F227" s="5">
        <v>2176.7000000100002</v>
      </c>
      <c r="G227" s="5">
        <v>2176.7000000100002</v>
      </c>
      <c r="H227" s="5">
        <v>2176.7000000100002</v>
      </c>
      <c r="I227" s="5">
        <v>2176.7000000100002</v>
      </c>
      <c r="J227" s="5">
        <v>2176.7000000100002</v>
      </c>
      <c r="K227" s="5">
        <v>2566.7000000100002</v>
      </c>
      <c r="L227" s="5">
        <v>2566.7000000100002</v>
      </c>
      <c r="M227" s="5">
        <v>2566.7000000100002</v>
      </c>
      <c r="N227" s="5">
        <v>2566.7000000100002</v>
      </c>
      <c r="O227" s="5">
        <v>2566.7000000100002</v>
      </c>
      <c r="P227" s="5">
        <v>2566.7000000100002</v>
      </c>
      <c r="Q227" s="5">
        <v>2566.7000000100002</v>
      </c>
      <c r="R227" s="5">
        <v>2566.7000000100002</v>
      </c>
      <c r="S227" s="5">
        <v>2566.7000000100002</v>
      </c>
      <c r="T227" s="5">
        <v>2566.7000000100002</v>
      </c>
      <c r="U227" s="5">
        <v>2566.7000000100002</v>
      </c>
      <c r="V227" s="5">
        <v>2566.7000000100002</v>
      </c>
      <c r="W227" s="5">
        <v>2566.7000000100002</v>
      </c>
      <c r="X227" s="5">
        <v>2566.7000000100002</v>
      </c>
      <c r="Y227" s="5">
        <v>2566.7000000100002</v>
      </c>
      <c r="Z227" s="5">
        <v>2566.7000000100002</v>
      </c>
      <c r="AA227" s="5">
        <v>2566.7000000100002</v>
      </c>
      <c r="AB227" s="5">
        <v>2566.7000000100002</v>
      </c>
      <c r="AC227" s="5">
        <v>2566.7000000100002</v>
      </c>
      <c r="AD227" s="5">
        <v>2566.7000000100002</v>
      </c>
      <c r="AE227" s="5">
        <v>2566.7000000100002</v>
      </c>
      <c r="AF227" s="5">
        <v>2566.7000000100002</v>
      </c>
    </row>
    <row r="228" spans="1:32">
      <c r="A228" s="56" t="s">
        <v>73</v>
      </c>
      <c r="B228" s="56" t="s">
        <v>200</v>
      </c>
      <c r="C228" s="56" t="s">
        <v>137</v>
      </c>
      <c r="D228" s="5">
        <v>0</v>
      </c>
      <c r="E228" s="5">
        <v>1.5099999999999999E-6</v>
      </c>
      <c r="F228" s="5">
        <v>1.6199999999999999E-6</v>
      </c>
      <c r="G228" s="5">
        <v>1.84E-6</v>
      </c>
      <c r="H228" s="5">
        <v>2.0200000000000001E-6</v>
      </c>
      <c r="I228" s="5">
        <v>2.2000000000000001E-6</v>
      </c>
      <c r="J228" s="5">
        <v>7.2699999999999999E-6</v>
      </c>
      <c r="K228" s="5">
        <v>9.9599999999999995E-6</v>
      </c>
      <c r="L228" s="5">
        <v>3.0380000000000001E-5</v>
      </c>
      <c r="M228" s="5">
        <v>5.0179999999999997E-5</v>
      </c>
      <c r="N228" s="5">
        <v>450.10385117999999</v>
      </c>
      <c r="O228" s="5">
        <v>504.04585816000002</v>
      </c>
      <c r="P228" s="5">
        <v>564.73157071000003</v>
      </c>
      <c r="Q228" s="5">
        <v>564.73157072000004</v>
      </c>
      <c r="R228" s="5">
        <v>564.73157072000004</v>
      </c>
      <c r="S228" s="5">
        <v>564.73159237999994</v>
      </c>
      <c r="T228" s="5">
        <v>564.73159237999994</v>
      </c>
      <c r="U228" s="5">
        <v>564.73159237999994</v>
      </c>
      <c r="V228" s="5">
        <v>564.73301318999995</v>
      </c>
      <c r="W228" s="5">
        <v>564.73301318999995</v>
      </c>
      <c r="X228" s="5">
        <v>564.73301319999996</v>
      </c>
      <c r="Y228" s="5">
        <v>593.47618918000001</v>
      </c>
      <c r="Z228" s="5">
        <v>593.47618989999989</v>
      </c>
      <c r="AA228" s="5">
        <v>668.29582769000001</v>
      </c>
      <c r="AB228" s="5">
        <v>668.29586642000004</v>
      </c>
      <c r="AC228" s="5">
        <v>789.21902518000002</v>
      </c>
      <c r="AD228" s="5">
        <v>789.21902494000005</v>
      </c>
      <c r="AE228" s="5">
        <v>789.21902427999999</v>
      </c>
      <c r="AF228" s="5">
        <v>789.21902352000006</v>
      </c>
    </row>
    <row r="229" spans="1:32">
      <c r="A229" s="56" t="s">
        <v>73</v>
      </c>
      <c r="B229" s="56" t="s">
        <v>200</v>
      </c>
      <c r="C229" s="56" t="s">
        <v>138</v>
      </c>
      <c r="D229" s="5">
        <v>0.47899999999999998</v>
      </c>
      <c r="E229" s="5">
        <v>2.1869999999999998</v>
      </c>
      <c r="F229" s="5">
        <v>3.7669999999999999</v>
      </c>
      <c r="G229" s="5">
        <v>6.1920000000000002</v>
      </c>
      <c r="H229" s="5">
        <v>9.4580000000000002</v>
      </c>
      <c r="I229" s="5">
        <v>13.686</v>
      </c>
      <c r="J229" s="5">
        <v>18.501000000000001</v>
      </c>
      <c r="K229" s="5">
        <v>25.306000000000001</v>
      </c>
      <c r="L229" s="5">
        <v>31.184044839999999</v>
      </c>
      <c r="M229" s="5">
        <v>40.632942110000002</v>
      </c>
      <c r="N229" s="5">
        <v>51.300529429999997</v>
      </c>
      <c r="O229" s="5">
        <v>63.448775210000001</v>
      </c>
      <c r="P229" s="5">
        <v>77.123163699999992</v>
      </c>
      <c r="Q229" s="5">
        <v>92.380225859999996</v>
      </c>
      <c r="R229" s="5">
        <v>108.63036286000001</v>
      </c>
      <c r="S229" s="5">
        <v>126.28066242</v>
      </c>
      <c r="T229" s="5">
        <v>145.43464886000001</v>
      </c>
      <c r="U229" s="5">
        <v>164.97765337999999</v>
      </c>
      <c r="V229" s="5">
        <v>185.59044840999999</v>
      </c>
      <c r="W229" s="5">
        <v>206.81589911</v>
      </c>
      <c r="X229" s="5">
        <v>228.36185279</v>
      </c>
      <c r="Y229" s="5">
        <v>250.33571445000001</v>
      </c>
      <c r="Z229" s="5">
        <v>272.02680687999998</v>
      </c>
      <c r="AA229" s="5">
        <v>293.77251605999999</v>
      </c>
      <c r="AB229" s="5">
        <v>316.44538920999997</v>
      </c>
      <c r="AC229" s="5">
        <v>340.54830737999998</v>
      </c>
      <c r="AD229" s="5">
        <v>365.09264996000002</v>
      </c>
      <c r="AE229" s="5">
        <v>390.57406130999999</v>
      </c>
      <c r="AF229" s="5">
        <v>398.45674804999999</v>
      </c>
    </row>
    <row r="230" spans="1:32">
      <c r="A230" s="56" t="s">
        <v>73</v>
      </c>
      <c r="B230" s="56" t="s">
        <v>200</v>
      </c>
      <c r="C230" s="56" t="s">
        <v>139</v>
      </c>
      <c r="D230" s="5">
        <v>16.364000000000001</v>
      </c>
      <c r="E230" s="5">
        <v>24.267499999999998</v>
      </c>
      <c r="F230" s="5">
        <v>30.654</v>
      </c>
      <c r="G230" s="5">
        <v>38.909999999999997</v>
      </c>
      <c r="H230" s="5">
        <v>48.162500000000001</v>
      </c>
      <c r="I230" s="5">
        <v>57.612000000000002</v>
      </c>
      <c r="J230" s="5">
        <v>65.989999999999995</v>
      </c>
      <c r="K230" s="5">
        <v>77.194499999999991</v>
      </c>
      <c r="L230" s="5">
        <v>87.767999999999986</v>
      </c>
      <c r="M230" s="5">
        <v>103.953</v>
      </c>
      <c r="N230" s="5">
        <v>120.367</v>
      </c>
      <c r="O230" s="5">
        <v>136.76050000000001</v>
      </c>
      <c r="P230" s="5">
        <v>153.10300000000001</v>
      </c>
      <c r="Q230" s="5">
        <v>168.62100000000001</v>
      </c>
      <c r="R230" s="5">
        <v>183.447</v>
      </c>
      <c r="S230" s="5">
        <v>197.71899999999999</v>
      </c>
      <c r="T230" s="5">
        <v>211.54949999999999</v>
      </c>
      <c r="U230" s="5">
        <v>222.221</v>
      </c>
      <c r="V230" s="5">
        <v>232.72049999999999</v>
      </c>
      <c r="W230" s="5">
        <v>241.60300000000001</v>
      </c>
      <c r="X230" s="5">
        <v>248.62799999999999</v>
      </c>
      <c r="Y230" s="5">
        <v>253.13300000000001</v>
      </c>
      <c r="Z230" s="5">
        <v>256.3845</v>
      </c>
      <c r="AA230" s="5">
        <v>258.06499999999988</v>
      </c>
      <c r="AB230" s="5">
        <v>259.22649999999999</v>
      </c>
      <c r="AC230" s="5">
        <v>259.37849999999992</v>
      </c>
      <c r="AD230" s="5">
        <v>259.49599999999998</v>
      </c>
      <c r="AE230" s="5">
        <v>259.11299999999989</v>
      </c>
      <c r="AF230" s="5">
        <v>259.11299999999989</v>
      </c>
    </row>
    <row r="231" spans="1:32">
      <c r="A231" s="56" t="s">
        <v>73</v>
      </c>
      <c r="B231" s="56" t="s">
        <v>200</v>
      </c>
      <c r="C231" s="56" t="s">
        <v>140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</row>
    <row r="232" spans="1:32">
      <c r="A232" s="56" t="s">
        <v>73</v>
      </c>
      <c r="B232" s="56" t="s">
        <v>200</v>
      </c>
      <c r="C232" s="56" t="s">
        <v>141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</row>
    <row r="233" spans="1:32">
      <c r="A233" s="56" t="s">
        <v>73</v>
      </c>
      <c r="B233" s="56" t="s">
        <v>200</v>
      </c>
      <c r="C233" s="56" t="s">
        <v>142</v>
      </c>
      <c r="D233" s="5">
        <v>563.35</v>
      </c>
      <c r="E233" s="5">
        <v>563.35</v>
      </c>
      <c r="F233" s="5">
        <v>691.57426801000008</v>
      </c>
      <c r="G233" s="5">
        <v>819.83344015000011</v>
      </c>
      <c r="H233" s="5">
        <v>948.41678992000004</v>
      </c>
      <c r="I233" s="5">
        <v>1076.4984997900001</v>
      </c>
      <c r="J233" s="5">
        <v>1205.0421960799999</v>
      </c>
      <c r="K233" s="5">
        <v>1334.18883514</v>
      </c>
      <c r="L233" s="5">
        <v>1459.9112502800001</v>
      </c>
      <c r="M233" s="5">
        <v>2211.0909889099999</v>
      </c>
      <c r="N233" s="5">
        <v>2211.0909890100002</v>
      </c>
      <c r="O233" s="5">
        <v>2211.0909899200001</v>
      </c>
      <c r="P233" s="5">
        <v>2472.5771355100001</v>
      </c>
      <c r="Q233" s="5">
        <v>2472.5771355100001</v>
      </c>
      <c r="R233" s="5">
        <v>3135.0669797099999</v>
      </c>
      <c r="S233" s="5">
        <v>3135.066980600001</v>
      </c>
      <c r="T233" s="5">
        <v>3135.06698061</v>
      </c>
      <c r="U233" s="5">
        <v>3135.0669806400001</v>
      </c>
      <c r="V233" s="5">
        <v>3135.0669808900002</v>
      </c>
      <c r="W233" s="5">
        <v>3135.06698091</v>
      </c>
      <c r="X233" s="5">
        <v>3137.6963919999998</v>
      </c>
      <c r="Y233" s="5">
        <v>3137.6963919999998</v>
      </c>
      <c r="Z233" s="5">
        <v>2993.6963935099998</v>
      </c>
      <c r="AA233" s="5">
        <v>3089.56692161</v>
      </c>
      <c r="AB233" s="5">
        <v>3089.56692161</v>
      </c>
      <c r="AC233" s="5">
        <v>3148.0299858100002</v>
      </c>
      <c r="AD233" s="5">
        <v>3154.1809172200001</v>
      </c>
      <c r="AE233" s="5">
        <v>3270.7454483199999</v>
      </c>
      <c r="AF233" s="5">
        <v>2962.9954483900001</v>
      </c>
    </row>
    <row r="234" spans="1:32">
      <c r="A234" s="56" t="s">
        <v>73</v>
      </c>
      <c r="B234" s="56" t="s">
        <v>200</v>
      </c>
      <c r="C234" s="56" t="s">
        <v>143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</row>
    <row r="235" spans="1:32">
      <c r="A235" s="56" t="s">
        <v>73</v>
      </c>
      <c r="B235" s="56" t="s">
        <v>200</v>
      </c>
      <c r="C235" s="56" t="s">
        <v>144</v>
      </c>
      <c r="D235" s="5">
        <v>232.90836262426811</v>
      </c>
      <c r="E235" s="5">
        <v>297.15791710000002</v>
      </c>
      <c r="F235" s="5">
        <v>327.43738580000002</v>
      </c>
      <c r="G235" s="5">
        <v>357.2192958</v>
      </c>
      <c r="H235" s="5">
        <v>384.38990059999998</v>
      </c>
      <c r="I235" s="5">
        <v>413.66869459999998</v>
      </c>
      <c r="J235" s="5">
        <v>441.7063915</v>
      </c>
      <c r="K235" s="5">
        <v>466.02762769999998</v>
      </c>
      <c r="L235" s="5">
        <v>490.214538</v>
      </c>
      <c r="M235" s="5">
        <v>521.72167409999997</v>
      </c>
      <c r="N235" s="5">
        <v>551.93133680000005</v>
      </c>
      <c r="O235" s="5">
        <v>582.69833610000001</v>
      </c>
      <c r="P235" s="5">
        <v>610.62340800000004</v>
      </c>
      <c r="Q235" s="5">
        <v>635.83663349999995</v>
      </c>
      <c r="R235" s="5">
        <v>659.60541239999998</v>
      </c>
      <c r="S235" s="5">
        <v>684.67731219999996</v>
      </c>
      <c r="T235" s="5">
        <v>707.83384379999995</v>
      </c>
      <c r="U235" s="5">
        <v>731.44114930000001</v>
      </c>
      <c r="V235" s="5">
        <v>753.08016029999999</v>
      </c>
      <c r="W235" s="5">
        <v>777.08554509999999</v>
      </c>
      <c r="X235" s="5">
        <v>800.49952959999996</v>
      </c>
      <c r="Y235" s="5">
        <v>824.68665399999998</v>
      </c>
      <c r="Z235" s="5">
        <v>854.39259719999995</v>
      </c>
      <c r="AA235" s="5">
        <v>887.63991299999998</v>
      </c>
      <c r="AB235" s="5">
        <v>919.34973360000004</v>
      </c>
      <c r="AC235" s="5">
        <v>950.45062770000004</v>
      </c>
      <c r="AD235" s="5">
        <v>980.55055890000006</v>
      </c>
      <c r="AE235" s="5">
        <v>1011.300468</v>
      </c>
      <c r="AF235" s="5">
        <v>1011.300468</v>
      </c>
    </row>
    <row r="236" spans="1:32">
      <c r="A236" s="56" t="s">
        <v>73</v>
      </c>
      <c r="B236" s="56" t="s">
        <v>200</v>
      </c>
      <c r="C236" s="56" t="s">
        <v>146</v>
      </c>
      <c r="D236" s="5">
        <v>26.35</v>
      </c>
      <c r="E236" s="5">
        <v>27.05462035556317</v>
      </c>
      <c r="F236" s="5">
        <v>27.39262584577418</v>
      </c>
      <c r="G236" s="5">
        <v>27.533914243396541</v>
      </c>
      <c r="H236" s="5">
        <v>27.739288385742629</v>
      </c>
      <c r="I236" s="5">
        <v>27.903103949768351</v>
      </c>
      <c r="J236" s="5">
        <v>28.084396902519941</v>
      </c>
      <c r="K236" s="5">
        <v>28.233119059223171</v>
      </c>
      <c r="L236" s="5">
        <v>28.417845775842881</v>
      </c>
      <c r="M236" s="5">
        <v>28.464778988125591</v>
      </c>
      <c r="N236" s="5">
        <v>28.9796220953146</v>
      </c>
      <c r="O236" s="5">
        <v>29.672923384803951</v>
      </c>
      <c r="P236" s="5">
        <v>30.077113376434699</v>
      </c>
      <c r="Q236" s="5">
        <v>30.524430417747471</v>
      </c>
      <c r="R236" s="5">
        <v>31.322727908490421</v>
      </c>
      <c r="S236" s="5">
        <v>31.709601810510549</v>
      </c>
      <c r="T236" s="5">
        <v>31.89385313534547</v>
      </c>
      <c r="U236" s="5">
        <v>32.279677775997968</v>
      </c>
      <c r="V236" s="5">
        <v>32.381235560611927</v>
      </c>
      <c r="W236" s="5">
        <v>32.469302384369868</v>
      </c>
      <c r="X236" s="5">
        <v>32.764539086924593</v>
      </c>
      <c r="Y236" s="5">
        <v>32.976688995908717</v>
      </c>
      <c r="Z236" s="5">
        <v>33.186390647110038</v>
      </c>
      <c r="AA236" s="5">
        <v>33.421983670061422</v>
      </c>
      <c r="AB236" s="5">
        <v>34.800826898756313</v>
      </c>
      <c r="AC236" s="5">
        <v>36.053763274557163</v>
      </c>
      <c r="AD236" s="5">
        <v>36.595332284442122</v>
      </c>
      <c r="AE236" s="5">
        <v>37.131392218672879</v>
      </c>
      <c r="AF236" s="5">
        <v>37.131392218672879</v>
      </c>
    </row>
    <row r="238" spans="1:32">
      <c r="A238" s="56" t="s">
        <v>75</v>
      </c>
      <c r="B238" s="56" t="s">
        <v>163</v>
      </c>
      <c r="C238" s="56" t="s">
        <v>130</v>
      </c>
      <c r="D238" s="5">
        <v>8330</v>
      </c>
      <c r="E238" s="5">
        <v>8330</v>
      </c>
      <c r="F238" s="5">
        <v>8330</v>
      </c>
      <c r="G238" s="5">
        <v>5450</v>
      </c>
      <c r="H238" s="5">
        <v>5450</v>
      </c>
      <c r="I238" s="5">
        <v>4130</v>
      </c>
      <c r="J238" s="5">
        <v>4130</v>
      </c>
      <c r="K238" s="5">
        <v>4130</v>
      </c>
      <c r="L238" s="5">
        <v>3445</v>
      </c>
      <c r="M238" s="5">
        <v>3445</v>
      </c>
      <c r="N238" s="5">
        <v>3445</v>
      </c>
      <c r="O238" s="5">
        <v>1390</v>
      </c>
      <c r="P238" s="5">
        <v>1390</v>
      </c>
      <c r="Q238" s="5">
        <v>1390</v>
      </c>
      <c r="R238" s="5">
        <v>1390</v>
      </c>
      <c r="S238" s="5">
        <v>1390</v>
      </c>
      <c r="T238" s="5">
        <v>1390</v>
      </c>
      <c r="U238" s="5">
        <v>1390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</row>
    <row r="239" spans="1:32">
      <c r="A239" s="56" t="s">
        <v>75</v>
      </c>
      <c r="B239" s="56" t="s">
        <v>163</v>
      </c>
      <c r="C239" s="56" t="s">
        <v>132</v>
      </c>
      <c r="D239" s="5">
        <v>124</v>
      </c>
      <c r="E239" s="5">
        <v>440</v>
      </c>
      <c r="F239" s="5">
        <v>440</v>
      </c>
      <c r="G239" s="5">
        <v>440</v>
      </c>
      <c r="H239" s="5">
        <v>440</v>
      </c>
      <c r="I239" s="5">
        <v>440</v>
      </c>
      <c r="J239" s="5">
        <v>440</v>
      </c>
      <c r="K239" s="5">
        <v>440</v>
      </c>
      <c r="L239" s="5">
        <v>440</v>
      </c>
      <c r="M239" s="5">
        <v>440</v>
      </c>
      <c r="N239" s="5">
        <v>440</v>
      </c>
      <c r="O239" s="5">
        <v>440</v>
      </c>
      <c r="P239" s="5">
        <v>440</v>
      </c>
      <c r="Q239" s="5">
        <v>440</v>
      </c>
      <c r="R239" s="5">
        <v>440</v>
      </c>
      <c r="S239" s="5">
        <v>440</v>
      </c>
      <c r="T239" s="5">
        <v>440</v>
      </c>
      <c r="U239" s="5">
        <v>440</v>
      </c>
      <c r="V239" s="5">
        <v>440</v>
      </c>
      <c r="W239" s="5">
        <v>440</v>
      </c>
      <c r="X239" s="5">
        <v>440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</row>
    <row r="240" spans="1:32">
      <c r="A240" s="56" t="s">
        <v>75</v>
      </c>
      <c r="B240" s="56" t="s">
        <v>163</v>
      </c>
      <c r="C240" s="56" t="s">
        <v>133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</row>
    <row r="241" spans="1:32">
      <c r="A241" s="56" t="s">
        <v>75</v>
      </c>
      <c r="B241" s="56" t="s">
        <v>163</v>
      </c>
      <c r="C241" s="56" t="s">
        <v>134</v>
      </c>
      <c r="D241" s="5">
        <v>2638.9989999999998</v>
      </c>
      <c r="E241" s="5">
        <v>2638.9989999999998</v>
      </c>
      <c r="F241" s="5">
        <v>2638.9990009799999</v>
      </c>
      <c r="G241" s="5">
        <v>2707.7197256300001</v>
      </c>
      <c r="H241" s="5">
        <v>2707.7197256300001</v>
      </c>
      <c r="I241" s="5">
        <v>2707.7197256300001</v>
      </c>
      <c r="J241" s="5">
        <v>2707.7197261199999</v>
      </c>
      <c r="K241" s="5">
        <v>2707.7197261199999</v>
      </c>
      <c r="L241" s="5">
        <v>2968.3338349800001</v>
      </c>
      <c r="M241" s="5">
        <v>2968.3338349800001</v>
      </c>
      <c r="N241" s="5">
        <v>2968.3338349800001</v>
      </c>
      <c r="O241" s="5">
        <v>2968.3338349800001</v>
      </c>
      <c r="P241" s="5">
        <v>2968.3338349800001</v>
      </c>
      <c r="Q241" s="5">
        <v>2968.3338349800001</v>
      </c>
      <c r="R241" s="5">
        <v>2968.3338349800001</v>
      </c>
      <c r="S241" s="5">
        <v>2968.3338310600002</v>
      </c>
      <c r="T241" s="5">
        <v>2968.3338310600002</v>
      </c>
      <c r="U241" s="5">
        <v>2968.3338335100002</v>
      </c>
      <c r="V241" s="5">
        <v>2968.3338344899998</v>
      </c>
      <c r="W241" s="5">
        <v>2968.3338344899998</v>
      </c>
      <c r="X241" s="5">
        <v>3430.0041730799999</v>
      </c>
      <c r="Y241" s="5">
        <v>7315.8354929999996</v>
      </c>
      <c r="Z241" s="5">
        <v>6466.8364895700006</v>
      </c>
      <c r="AA241" s="5">
        <v>6466.83649418</v>
      </c>
      <c r="AB241" s="5">
        <v>6466.83649977</v>
      </c>
      <c r="AC241" s="5">
        <v>6466.8365141800004</v>
      </c>
      <c r="AD241" s="5">
        <v>6466.8365168299997</v>
      </c>
      <c r="AE241" s="5">
        <v>6466.8365336900006</v>
      </c>
      <c r="AF241" s="5">
        <v>6466.8365363400007</v>
      </c>
    </row>
    <row r="242" spans="1:32">
      <c r="A242" s="56" t="s">
        <v>75</v>
      </c>
      <c r="B242" s="56" t="s">
        <v>163</v>
      </c>
      <c r="C242" s="56" t="s">
        <v>135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</row>
    <row r="243" spans="1:32">
      <c r="A243" s="56" t="s">
        <v>75</v>
      </c>
      <c r="B243" s="56" t="s">
        <v>163</v>
      </c>
      <c r="C243" s="56" t="s">
        <v>136</v>
      </c>
      <c r="D243" s="5">
        <v>2285</v>
      </c>
      <c r="E243" s="5">
        <v>2285</v>
      </c>
      <c r="F243" s="5">
        <v>2285</v>
      </c>
      <c r="G243" s="5">
        <v>2285</v>
      </c>
      <c r="H243" s="5">
        <v>2285</v>
      </c>
      <c r="I243" s="5">
        <v>2285</v>
      </c>
      <c r="J243" s="5">
        <v>2285</v>
      </c>
      <c r="K243" s="5">
        <v>2285</v>
      </c>
      <c r="L243" s="5">
        <v>2285</v>
      </c>
      <c r="M243" s="5">
        <v>2285</v>
      </c>
      <c r="N243" s="5">
        <v>2285</v>
      </c>
      <c r="O243" s="5">
        <v>2285</v>
      </c>
      <c r="P243" s="5">
        <v>2285</v>
      </c>
      <c r="Q243" s="5">
        <v>2285</v>
      </c>
      <c r="R243" s="5">
        <v>2285</v>
      </c>
      <c r="S243" s="5">
        <v>2285</v>
      </c>
      <c r="T243" s="5">
        <v>2285</v>
      </c>
      <c r="U243" s="5">
        <v>2285</v>
      </c>
      <c r="V243" s="5">
        <v>2285</v>
      </c>
      <c r="W243" s="5">
        <v>2285</v>
      </c>
      <c r="X243" s="5">
        <v>2285</v>
      </c>
      <c r="Y243" s="5">
        <v>2285</v>
      </c>
      <c r="Z243" s="5">
        <v>2285</v>
      </c>
      <c r="AA243" s="5">
        <v>2285</v>
      </c>
      <c r="AB243" s="5">
        <v>2285</v>
      </c>
      <c r="AC243" s="5">
        <v>2285</v>
      </c>
      <c r="AD243" s="5">
        <v>2285</v>
      </c>
      <c r="AE243" s="5">
        <v>2285</v>
      </c>
      <c r="AF243" s="5">
        <v>2285</v>
      </c>
    </row>
    <row r="244" spans="1:32">
      <c r="A244" s="56" t="s">
        <v>75</v>
      </c>
      <c r="B244" s="56" t="s">
        <v>163</v>
      </c>
      <c r="C244" s="56" t="s">
        <v>137</v>
      </c>
      <c r="D244" s="5">
        <v>290</v>
      </c>
      <c r="E244" s="5">
        <v>290.00002031999998</v>
      </c>
      <c r="F244" s="5">
        <v>290.00002210999997</v>
      </c>
      <c r="G244" s="5">
        <v>1569.99666738</v>
      </c>
      <c r="H244" s="5">
        <v>2929.9966684400001</v>
      </c>
      <c r="I244" s="5">
        <v>3854.9992859399999</v>
      </c>
      <c r="J244" s="5">
        <v>4330.0092634399998</v>
      </c>
      <c r="K244" s="5">
        <v>4330.0092659600004</v>
      </c>
      <c r="L244" s="5">
        <v>4330.0094152500014</v>
      </c>
      <c r="M244" s="5">
        <v>4330.0094172600002</v>
      </c>
      <c r="N244" s="5">
        <v>4330.0094191799999</v>
      </c>
      <c r="O244" s="5">
        <v>4330.0094199800014</v>
      </c>
      <c r="P244" s="5">
        <v>4330.0094261600007</v>
      </c>
      <c r="Q244" s="5">
        <v>4330.0094296000007</v>
      </c>
      <c r="R244" s="5">
        <v>4330.00944093</v>
      </c>
      <c r="S244" s="5">
        <v>4330.0094730800001</v>
      </c>
      <c r="T244" s="5">
        <v>4330.0094733799997</v>
      </c>
      <c r="U244" s="5">
        <v>5082.83101326</v>
      </c>
      <c r="V244" s="5">
        <v>5330.0100430500006</v>
      </c>
      <c r="W244" s="5">
        <v>5330.0100430500006</v>
      </c>
      <c r="X244" s="5">
        <v>5330.0100430700004</v>
      </c>
      <c r="Y244" s="5">
        <v>5330.0100811700004</v>
      </c>
      <c r="Z244" s="5">
        <v>5330.0101513200007</v>
      </c>
      <c r="AA244" s="5">
        <v>4730.0135682099999</v>
      </c>
      <c r="AB244" s="5">
        <v>4730.0136557400001</v>
      </c>
      <c r="AC244" s="5">
        <v>3904.2728478499998</v>
      </c>
      <c r="AD244" s="5">
        <v>3904.2854616099999</v>
      </c>
      <c r="AE244" s="5">
        <v>4683.8489695099997</v>
      </c>
      <c r="AF244" s="5">
        <v>5299.2471236199999</v>
      </c>
    </row>
    <row r="245" spans="1:32">
      <c r="A245" s="56" t="s">
        <v>75</v>
      </c>
      <c r="B245" s="56" t="s">
        <v>163</v>
      </c>
      <c r="C245" s="56" t="s">
        <v>138</v>
      </c>
      <c r="D245" s="5">
        <v>9.4870000000000001</v>
      </c>
      <c r="E245" s="5">
        <v>35.02999999</v>
      </c>
      <c r="F245" s="5">
        <v>66.469999989999991</v>
      </c>
      <c r="G245" s="5">
        <v>108.38500000000001</v>
      </c>
      <c r="H245" s="5">
        <v>164.93599999</v>
      </c>
      <c r="I245" s="5">
        <v>231.892</v>
      </c>
      <c r="J245" s="5">
        <v>309.83299999000002</v>
      </c>
      <c r="K245" s="5">
        <v>419.29300001000001</v>
      </c>
      <c r="L245" s="5">
        <v>525.28738249000003</v>
      </c>
      <c r="M245" s="5">
        <v>675.22522690999995</v>
      </c>
      <c r="N245" s="5">
        <v>847.1084129599999</v>
      </c>
      <c r="O245" s="5">
        <v>1045.3195499599999</v>
      </c>
      <c r="P245" s="5">
        <v>1274.0469571599999</v>
      </c>
      <c r="Q245" s="5">
        <v>1526.09067319</v>
      </c>
      <c r="R245" s="5">
        <v>1792.32732498</v>
      </c>
      <c r="S245" s="5">
        <v>2078.1703843300002</v>
      </c>
      <c r="T245" s="5">
        <v>2386.2274074900001</v>
      </c>
      <c r="U245" s="5">
        <v>2679.40297409</v>
      </c>
      <c r="V245" s="5">
        <v>2972.0554745600002</v>
      </c>
      <c r="W245" s="5">
        <v>3267.02089811</v>
      </c>
      <c r="X245" s="5">
        <v>3559.36491101</v>
      </c>
      <c r="Y245" s="5">
        <v>3853.4202612399999</v>
      </c>
      <c r="Z245" s="5">
        <v>4158.5588425300002</v>
      </c>
      <c r="AA245" s="5">
        <v>4478.5367078599993</v>
      </c>
      <c r="AB245" s="5">
        <v>4812.9430813600002</v>
      </c>
      <c r="AC245" s="5">
        <v>5169.6485570200011</v>
      </c>
      <c r="AD245" s="5">
        <v>5533.2993767899998</v>
      </c>
      <c r="AE245" s="5">
        <v>5911.9665535800004</v>
      </c>
      <c r="AF245" s="5">
        <v>5970.2965017799997</v>
      </c>
    </row>
    <row r="246" spans="1:32">
      <c r="A246" s="56" t="s">
        <v>75</v>
      </c>
      <c r="B246" s="56" t="s">
        <v>163</v>
      </c>
      <c r="C246" s="56" t="s">
        <v>139</v>
      </c>
      <c r="D246" s="5">
        <v>219.88249999999999</v>
      </c>
      <c r="E246" s="5">
        <v>342.40800000000002</v>
      </c>
      <c r="F246" s="5">
        <v>492.38850000000002</v>
      </c>
      <c r="G246" s="5">
        <v>638.09849999999994</v>
      </c>
      <c r="H246" s="5">
        <v>797.97050000000002</v>
      </c>
      <c r="I246" s="5">
        <v>941.96749999999997</v>
      </c>
      <c r="J246" s="5">
        <v>1074.9155000000001</v>
      </c>
      <c r="K246" s="5">
        <v>1258.761</v>
      </c>
      <c r="L246" s="5">
        <v>1431.83</v>
      </c>
      <c r="M246" s="5">
        <v>1668.596</v>
      </c>
      <c r="N246" s="5">
        <v>1912.4335000000001</v>
      </c>
      <c r="O246" s="5">
        <v>2164.4295000000002</v>
      </c>
      <c r="P246" s="5">
        <v>2429.6734999999999</v>
      </c>
      <c r="Q246" s="5">
        <v>2676.247499999999</v>
      </c>
      <c r="R246" s="5">
        <v>2908.6255000000001</v>
      </c>
      <c r="S246" s="5">
        <v>3127.7739999999999</v>
      </c>
      <c r="T246" s="5">
        <v>3338.6740000000009</v>
      </c>
      <c r="U246" s="5">
        <v>3468.2249999999999</v>
      </c>
      <c r="V246" s="5">
        <v>3574.1655000000001</v>
      </c>
      <c r="W246" s="5">
        <v>3651.5284999999999</v>
      </c>
      <c r="X246" s="5">
        <v>3696.8409999999999</v>
      </c>
      <c r="Y246" s="5">
        <v>3704.3780000000011</v>
      </c>
      <c r="Z246" s="5">
        <v>3716.8415</v>
      </c>
      <c r="AA246" s="5">
        <v>3724.722999999999</v>
      </c>
      <c r="AB246" s="5">
        <v>3727.1390000000001</v>
      </c>
      <c r="AC246" s="5">
        <v>3717.7939999999999</v>
      </c>
      <c r="AD246" s="5">
        <v>3708.8209999999999</v>
      </c>
      <c r="AE246" s="5">
        <v>3694.5160000000001</v>
      </c>
      <c r="AF246" s="5">
        <v>3694.5160000000001</v>
      </c>
    </row>
    <row r="247" spans="1:32">
      <c r="A247" s="56" t="s">
        <v>75</v>
      </c>
      <c r="B247" s="56" t="s">
        <v>163</v>
      </c>
      <c r="C247" s="56" t="s">
        <v>140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</row>
    <row r="248" spans="1:32">
      <c r="A248" s="56" t="s">
        <v>75</v>
      </c>
      <c r="B248" s="56" t="s">
        <v>163</v>
      </c>
      <c r="C248" s="56" t="s">
        <v>141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8.1999999999999998E-7</v>
      </c>
      <c r="N248" s="5">
        <v>1.0499999999999999E-6</v>
      </c>
      <c r="O248" s="5">
        <v>1.06E-6</v>
      </c>
      <c r="P248" s="5">
        <v>1.3200000000000001E-6</v>
      </c>
      <c r="Q248" s="5">
        <v>1.3200000000000001E-6</v>
      </c>
      <c r="R248" s="5">
        <v>1.44E-6</v>
      </c>
      <c r="S248" s="5">
        <v>1.7E-6</v>
      </c>
      <c r="T248" s="5">
        <v>1.7E-6</v>
      </c>
      <c r="U248" s="5">
        <v>1.7799999999999999E-6</v>
      </c>
      <c r="V248" s="5">
        <v>1.8300000000000001E-6</v>
      </c>
      <c r="W248" s="5">
        <v>1.84E-6</v>
      </c>
      <c r="X248" s="5">
        <v>1.99E-6</v>
      </c>
      <c r="Y248" s="5">
        <v>2.17E-6</v>
      </c>
      <c r="Z248" s="5">
        <v>5.84E-6</v>
      </c>
      <c r="AA248" s="5">
        <v>8.4700000000000002E-6</v>
      </c>
      <c r="AB248" s="5">
        <v>9.0799999999999995E-6</v>
      </c>
      <c r="AC248" s="5">
        <v>1.489E-5</v>
      </c>
      <c r="AD248" s="5">
        <v>5.1010000000000001E-5</v>
      </c>
      <c r="AE248" s="5">
        <v>350.77462668999999</v>
      </c>
      <c r="AF248" s="5">
        <v>350.7746267</v>
      </c>
    </row>
    <row r="249" spans="1:32">
      <c r="A249" s="56" t="s">
        <v>75</v>
      </c>
      <c r="B249" s="56" t="s">
        <v>163</v>
      </c>
      <c r="C249" s="56" t="s">
        <v>142</v>
      </c>
      <c r="D249" s="5">
        <v>2206.8419999999992</v>
      </c>
      <c r="E249" s="5">
        <v>2206.8420174999992</v>
      </c>
      <c r="F249" s="5">
        <v>3316.169861110001</v>
      </c>
      <c r="G249" s="5">
        <v>4279.4116343899996</v>
      </c>
      <c r="H249" s="5">
        <v>5504.6510709199983</v>
      </c>
      <c r="I249" s="5">
        <v>6826.1947928099999</v>
      </c>
      <c r="J249" s="5">
        <v>8426.3343630199979</v>
      </c>
      <c r="K249" s="5">
        <v>8437.831274619999</v>
      </c>
      <c r="L249" s="5">
        <v>8437.8312826599995</v>
      </c>
      <c r="M249" s="5">
        <v>8437.8312845799992</v>
      </c>
      <c r="N249" s="5">
        <v>8843.3722565099979</v>
      </c>
      <c r="O249" s="5">
        <v>11342.513845879999</v>
      </c>
      <c r="P249" s="5">
        <v>11514.88931635</v>
      </c>
      <c r="Q249" s="5">
        <v>11695.02177245</v>
      </c>
      <c r="R249" s="5">
        <v>12463.518197470001</v>
      </c>
      <c r="S249" s="5">
        <v>12463.51820762</v>
      </c>
      <c r="T249" s="5">
        <v>15149.524180779999</v>
      </c>
      <c r="U249" s="5">
        <v>15433.58907378</v>
      </c>
      <c r="V249" s="5">
        <v>16005.728744829999</v>
      </c>
      <c r="W249" s="5">
        <v>15821.31673024</v>
      </c>
      <c r="X249" s="5">
        <v>15896.7636109</v>
      </c>
      <c r="Y249" s="5">
        <v>16512.079507670001</v>
      </c>
      <c r="Z249" s="5">
        <v>16556.511992470001</v>
      </c>
      <c r="AA249" s="5">
        <v>17506.414536609998</v>
      </c>
      <c r="AB249" s="5">
        <v>19937.007946450001</v>
      </c>
      <c r="AC249" s="5">
        <v>21568.490240610001</v>
      </c>
      <c r="AD249" s="5">
        <v>23337.53484113</v>
      </c>
      <c r="AE249" s="5">
        <v>25333.80869419999</v>
      </c>
      <c r="AF249" s="5">
        <v>25090.008694460001</v>
      </c>
    </row>
    <row r="250" spans="1:32">
      <c r="A250" s="56" t="s">
        <v>75</v>
      </c>
      <c r="B250" s="56" t="s">
        <v>163</v>
      </c>
      <c r="C250" s="56" t="s">
        <v>143</v>
      </c>
      <c r="D250" s="5">
        <v>4099.3750000000009</v>
      </c>
      <c r="E250" s="5">
        <v>4099.3750059400008</v>
      </c>
      <c r="F250" s="5">
        <v>4099.3750181600008</v>
      </c>
      <c r="G250" s="5">
        <v>4099.3750228700001</v>
      </c>
      <c r="H250" s="5">
        <v>4140.3240148200002</v>
      </c>
      <c r="I250" s="5">
        <v>4140.3240157800001</v>
      </c>
      <c r="J250" s="5">
        <v>4140.3240503800007</v>
      </c>
      <c r="K250" s="5">
        <v>6284.0323208699992</v>
      </c>
      <c r="L250" s="5">
        <v>6283.1323220199993</v>
      </c>
      <c r="M250" s="5">
        <v>6283.1323234999991</v>
      </c>
      <c r="N250" s="5">
        <v>6283.1323248199997</v>
      </c>
      <c r="O250" s="5">
        <v>6458.5370183399991</v>
      </c>
      <c r="P250" s="5">
        <v>7663.7156140599991</v>
      </c>
      <c r="Q250" s="5">
        <v>7663.7156178499999</v>
      </c>
      <c r="R250" s="5">
        <v>8717.766117879999</v>
      </c>
      <c r="S250" s="5">
        <v>9196.6418921599998</v>
      </c>
      <c r="T250" s="5">
        <v>9046.6118921799989</v>
      </c>
      <c r="U250" s="5">
        <v>9514.5676538099997</v>
      </c>
      <c r="V250" s="5">
        <v>10073.14045812</v>
      </c>
      <c r="W250" s="5">
        <v>11572.249359089999</v>
      </c>
      <c r="X250" s="5">
        <v>12865.15511564</v>
      </c>
      <c r="Y250" s="5">
        <v>14789.12485272</v>
      </c>
      <c r="Z250" s="5">
        <v>14796.21893544</v>
      </c>
      <c r="AA250" s="5">
        <v>16148.168180139999</v>
      </c>
      <c r="AB250" s="5">
        <v>17115.8078456</v>
      </c>
      <c r="AC250" s="5">
        <v>17546.49488595999</v>
      </c>
      <c r="AD250" s="5">
        <v>20278.260915629991</v>
      </c>
      <c r="AE250" s="5">
        <v>23969.924915979998</v>
      </c>
      <c r="AF250" s="5">
        <v>23424.916916279999</v>
      </c>
    </row>
    <row r="251" spans="1:32">
      <c r="A251" s="56" t="s">
        <v>75</v>
      </c>
      <c r="B251" s="56" t="s">
        <v>163</v>
      </c>
      <c r="C251" s="56" t="s">
        <v>144</v>
      </c>
      <c r="D251" s="5">
        <v>5270.7863187990224</v>
      </c>
      <c r="E251" s="5">
        <v>6673.1730081000014</v>
      </c>
      <c r="F251" s="5">
        <v>7240.1006978999994</v>
      </c>
      <c r="G251" s="5">
        <v>7842.8836247999998</v>
      </c>
      <c r="H251" s="5">
        <v>8431.9375772000003</v>
      </c>
      <c r="I251" s="5">
        <v>9024.0538534000007</v>
      </c>
      <c r="J251" s="5">
        <v>9584.7396609999996</v>
      </c>
      <c r="K251" s="5">
        <v>10062.791882</v>
      </c>
      <c r="L251" s="5">
        <v>10548.860773</v>
      </c>
      <c r="M251" s="5">
        <v>11120.860828999999</v>
      </c>
      <c r="N251" s="5">
        <v>11681.902083999999</v>
      </c>
      <c r="O251" s="5">
        <v>12231.806538000001</v>
      </c>
      <c r="P251" s="5">
        <v>12766.385285</v>
      </c>
      <c r="Q251" s="5">
        <v>13264.254397999999</v>
      </c>
      <c r="R251" s="5">
        <v>13727.684428</v>
      </c>
      <c r="S251" s="5">
        <v>14182.657797</v>
      </c>
      <c r="T251" s="5">
        <v>14615.757355</v>
      </c>
      <c r="U251" s="5">
        <v>15046.450881000001</v>
      </c>
      <c r="V251" s="5">
        <v>15437.958905</v>
      </c>
      <c r="W251" s="5">
        <v>15826.424548999999</v>
      </c>
      <c r="X251" s="5">
        <v>16227.344773000001</v>
      </c>
      <c r="Y251" s="5">
        <v>16644.566040999998</v>
      </c>
      <c r="Z251" s="5">
        <v>17148.306869</v>
      </c>
      <c r="AA251" s="5">
        <v>17693.906867999998</v>
      </c>
      <c r="AB251" s="5">
        <v>18244.378171</v>
      </c>
      <c r="AC251" s="5">
        <v>18793.900231</v>
      </c>
      <c r="AD251" s="5">
        <v>19330.387994000001</v>
      </c>
      <c r="AE251" s="5">
        <v>19860.728039000001</v>
      </c>
      <c r="AF251" s="5">
        <v>19860.728039000001</v>
      </c>
    </row>
    <row r="252" spans="1:32">
      <c r="A252" s="56" t="s">
        <v>75</v>
      </c>
      <c r="B252" s="56" t="s">
        <v>163</v>
      </c>
      <c r="C252" s="56" t="s">
        <v>146</v>
      </c>
      <c r="D252" s="5">
        <v>308.44499999999999</v>
      </c>
      <c r="E252" s="5">
        <v>326.82664240003942</v>
      </c>
      <c r="F252" s="5">
        <v>336.46401470743882</v>
      </c>
      <c r="G252" s="5">
        <v>348.44864043545721</v>
      </c>
      <c r="H252" s="5">
        <v>362.11047299312031</v>
      </c>
      <c r="I252" s="5">
        <v>376.60435194668042</v>
      </c>
      <c r="J252" s="5">
        <v>395.13364292905271</v>
      </c>
      <c r="K252" s="5">
        <v>410.47392348851707</v>
      </c>
      <c r="L252" s="5">
        <v>425.06416922733302</v>
      </c>
      <c r="M252" s="5">
        <v>619.05644269644449</v>
      </c>
      <c r="N252" s="5">
        <v>861.01916638366117</v>
      </c>
      <c r="O252" s="5">
        <v>996.66660200525996</v>
      </c>
      <c r="P252" s="5">
        <v>1141.011993753888</v>
      </c>
      <c r="Q252" s="5">
        <v>1218.957872315535</v>
      </c>
      <c r="R252" s="5">
        <v>1238.75983478943</v>
      </c>
      <c r="S252" s="5">
        <v>1263.133090549695</v>
      </c>
      <c r="T252" s="5">
        <v>1287.0014292698179</v>
      </c>
      <c r="U252" s="5">
        <v>1309.2392008895481</v>
      </c>
      <c r="V252" s="5">
        <v>1335.5433610943551</v>
      </c>
      <c r="W252" s="5">
        <v>1345.3213687221901</v>
      </c>
      <c r="X252" s="5">
        <v>1353.8770316407649</v>
      </c>
      <c r="Y252" s="5">
        <v>1378.095279540772</v>
      </c>
      <c r="Z252" s="5">
        <v>1411.5644910743331</v>
      </c>
      <c r="AA252" s="5">
        <v>1431.300371168325</v>
      </c>
      <c r="AB252" s="5">
        <v>1469.257061833928</v>
      </c>
      <c r="AC252" s="5">
        <v>1510.3328881452751</v>
      </c>
      <c r="AD252" s="5">
        <v>1556.39561219292</v>
      </c>
      <c r="AE252" s="5">
        <v>1621.8300893072251</v>
      </c>
      <c r="AF252" s="5">
        <v>1621.8300893072251</v>
      </c>
    </row>
    <row r="254" spans="1:32">
      <c r="A254" s="56" t="s">
        <v>75</v>
      </c>
      <c r="B254" s="56" t="s">
        <v>197</v>
      </c>
      <c r="C254" s="56" t="s">
        <v>130</v>
      </c>
      <c r="D254" s="5">
        <v>8126</v>
      </c>
      <c r="E254" s="5">
        <v>8126</v>
      </c>
      <c r="F254" s="5">
        <v>8126</v>
      </c>
      <c r="G254" s="5">
        <v>7426</v>
      </c>
      <c r="H254" s="5">
        <v>7426</v>
      </c>
      <c r="I254" s="5">
        <v>7426</v>
      </c>
      <c r="J254" s="5">
        <v>7426</v>
      </c>
      <c r="K254" s="5">
        <v>7426</v>
      </c>
      <c r="L254" s="5">
        <v>6026</v>
      </c>
      <c r="M254" s="5">
        <v>6026</v>
      </c>
      <c r="N254" s="5">
        <v>6026</v>
      </c>
      <c r="O254" s="5">
        <v>6026</v>
      </c>
      <c r="P254" s="5">
        <v>6026</v>
      </c>
      <c r="Q254" s="5">
        <v>4346</v>
      </c>
      <c r="R254" s="5">
        <v>4346</v>
      </c>
      <c r="S254" s="5">
        <v>3896</v>
      </c>
      <c r="T254" s="5">
        <v>3896</v>
      </c>
      <c r="U254" s="5">
        <v>3896</v>
      </c>
      <c r="V254" s="5">
        <v>3896</v>
      </c>
      <c r="W254" s="5">
        <v>3896</v>
      </c>
      <c r="X254" s="5">
        <v>2422</v>
      </c>
      <c r="Y254" s="5">
        <v>2422</v>
      </c>
      <c r="Z254" s="5">
        <v>2422</v>
      </c>
      <c r="AA254" s="5">
        <v>2057</v>
      </c>
      <c r="AB254" s="5">
        <v>1692</v>
      </c>
      <c r="AC254" s="5">
        <v>1692</v>
      </c>
      <c r="AD254" s="5">
        <v>1692</v>
      </c>
      <c r="AE254" s="5">
        <v>1692</v>
      </c>
      <c r="AF254" s="5">
        <v>1692</v>
      </c>
    </row>
    <row r="255" spans="1:32">
      <c r="A255" s="56" t="s">
        <v>75</v>
      </c>
      <c r="B255" s="56" t="s">
        <v>197</v>
      </c>
      <c r="C255" s="56" t="s">
        <v>132</v>
      </c>
      <c r="D255" s="5">
        <v>1597.89999999</v>
      </c>
      <c r="E255" s="5">
        <v>1597.89999999</v>
      </c>
      <c r="F255" s="5">
        <v>1597.89999999</v>
      </c>
      <c r="G255" s="5">
        <v>1597.89999999</v>
      </c>
      <c r="H255" s="5">
        <v>1597.89999999</v>
      </c>
      <c r="I255" s="5">
        <v>1597.89999999</v>
      </c>
      <c r="J255" s="5">
        <v>1597.89999999</v>
      </c>
      <c r="K255" s="5">
        <v>1597.89999999</v>
      </c>
      <c r="L255" s="5">
        <v>1597.89999999</v>
      </c>
      <c r="M255" s="5">
        <v>1597.89999999</v>
      </c>
      <c r="N255" s="5">
        <v>1597.89999999</v>
      </c>
      <c r="O255" s="5">
        <v>1597.89999999</v>
      </c>
      <c r="P255" s="5">
        <v>1597.89999999</v>
      </c>
      <c r="Q255" s="5">
        <v>1597.89999999</v>
      </c>
      <c r="R255" s="5">
        <v>1212.89999999</v>
      </c>
      <c r="S255" s="5">
        <v>1212.89999999</v>
      </c>
      <c r="T255" s="5">
        <v>1212.89999999</v>
      </c>
      <c r="U255" s="5">
        <v>1068.5</v>
      </c>
      <c r="V255" s="5">
        <v>1068.5</v>
      </c>
      <c r="W255" s="5">
        <v>1068.5</v>
      </c>
      <c r="X255" s="5">
        <v>1068.5</v>
      </c>
      <c r="Y255" s="5">
        <v>1068.5</v>
      </c>
      <c r="Z255" s="5">
        <v>1068.5</v>
      </c>
      <c r="AA255" s="5">
        <v>244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</row>
    <row r="256" spans="1:32">
      <c r="A256" s="56" t="s">
        <v>75</v>
      </c>
      <c r="B256" s="56" t="s">
        <v>197</v>
      </c>
      <c r="C256" s="56" t="s">
        <v>133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</row>
    <row r="257" spans="1:32">
      <c r="A257" s="56" t="s">
        <v>75</v>
      </c>
      <c r="B257" s="56" t="s">
        <v>197</v>
      </c>
      <c r="C257" s="56" t="s">
        <v>134</v>
      </c>
      <c r="D257" s="5">
        <v>1954.5000000099999</v>
      </c>
      <c r="E257" s="5">
        <v>1954.5000000099999</v>
      </c>
      <c r="F257" s="5">
        <v>1954.50000099</v>
      </c>
      <c r="G257" s="5">
        <v>1954.50000099</v>
      </c>
      <c r="H257" s="5">
        <v>1954.50000099</v>
      </c>
      <c r="I257" s="5">
        <v>1954.50000099</v>
      </c>
      <c r="J257" s="5">
        <v>1954.5000347499999</v>
      </c>
      <c r="K257" s="5">
        <v>1954.5000347499999</v>
      </c>
      <c r="L257" s="5">
        <v>1954.5000287600001</v>
      </c>
      <c r="M257" s="5">
        <v>1954.5000287600001</v>
      </c>
      <c r="N257" s="5">
        <v>1954.5000287600001</v>
      </c>
      <c r="O257" s="5">
        <v>1662.50002875</v>
      </c>
      <c r="P257" s="5">
        <v>1545.50002875</v>
      </c>
      <c r="Q257" s="5">
        <v>1545.5000297300001</v>
      </c>
      <c r="R257" s="5">
        <v>1545.5000297300001</v>
      </c>
      <c r="S257" s="5">
        <v>1545.50000873</v>
      </c>
      <c r="T257" s="5">
        <v>1545.50000873</v>
      </c>
      <c r="U257" s="5">
        <v>1680.2459640100001</v>
      </c>
      <c r="V257" s="5">
        <v>2284.8219113599998</v>
      </c>
      <c r="W257" s="5">
        <v>2284.8219113599998</v>
      </c>
      <c r="X257" s="5">
        <v>2284.8219113599998</v>
      </c>
      <c r="Y257" s="5">
        <v>2664.1566160699999</v>
      </c>
      <c r="Z257" s="5">
        <v>2532.6566097</v>
      </c>
      <c r="AA257" s="5">
        <v>2532.6566639100001</v>
      </c>
      <c r="AB257" s="5">
        <v>1983.6566639099999</v>
      </c>
      <c r="AC257" s="5">
        <v>1983.6566639099999</v>
      </c>
      <c r="AD257" s="5">
        <v>1983.6566665600001</v>
      </c>
      <c r="AE257" s="5">
        <v>1867.9676340999999</v>
      </c>
      <c r="AF257" s="5">
        <v>1521.9676340999999</v>
      </c>
    </row>
    <row r="258" spans="1:32">
      <c r="A258" s="56" t="s">
        <v>75</v>
      </c>
      <c r="B258" s="56" t="s">
        <v>197</v>
      </c>
      <c r="C258" s="56" t="s">
        <v>135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</row>
    <row r="259" spans="1:32">
      <c r="A259" s="56" t="s">
        <v>75</v>
      </c>
      <c r="B259" s="56" t="s">
        <v>197</v>
      </c>
      <c r="C259" s="56" t="s">
        <v>136</v>
      </c>
      <c r="D259" s="5">
        <v>152.4</v>
      </c>
      <c r="E259" s="5">
        <v>152.4</v>
      </c>
      <c r="F259" s="5">
        <v>152.4</v>
      </c>
      <c r="G259" s="5">
        <v>152.4</v>
      </c>
      <c r="H259" s="5">
        <v>152.4</v>
      </c>
      <c r="I259" s="5">
        <v>152.4</v>
      </c>
      <c r="J259" s="5">
        <v>152.4</v>
      </c>
      <c r="K259" s="5">
        <v>152.4</v>
      </c>
      <c r="L259" s="5">
        <v>152.4</v>
      </c>
      <c r="M259" s="5">
        <v>152.4</v>
      </c>
      <c r="N259" s="5">
        <v>152.4</v>
      </c>
      <c r="O259" s="5">
        <v>152.4</v>
      </c>
      <c r="P259" s="5">
        <v>152.4</v>
      </c>
      <c r="Q259" s="5">
        <v>152.4</v>
      </c>
      <c r="R259" s="5">
        <v>152.4</v>
      </c>
      <c r="S259" s="5">
        <v>66</v>
      </c>
      <c r="T259" s="5">
        <v>66</v>
      </c>
      <c r="U259" s="5">
        <v>66</v>
      </c>
      <c r="V259" s="5">
        <v>66</v>
      </c>
      <c r="W259" s="5">
        <v>66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</row>
    <row r="260" spans="1:32">
      <c r="A260" s="56" t="s">
        <v>75</v>
      </c>
      <c r="B260" s="56" t="s">
        <v>197</v>
      </c>
      <c r="C260" s="56" t="s">
        <v>137</v>
      </c>
      <c r="D260" s="5">
        <v>670</v>
      </c>
      <c r="E260" s="5">
        <v>670.00002341000004</v>
      </c>
      <c r="F260" s="5">
        <v>670.00002674999996</v>
      </c>
      <c r="G260" s="5">
        <v>920.00002988999995</v>
      </c>
      <c r="H260" s="5">
        <v>920.00003633000006</v>
      </c>
      <c r="I260" s="5">
        <v>920.00003986000002</v>
      </c>
      <c r="J260" s="5">
        <v>1045.7658855899999</v>
      </c>
      <c r="K260" s="5">
        <v>1045.7658855899999</v>
      </c>
      <c r="L260" s="5">
        <v>1175.18042268</v>
      </c>
      <c r="M260" s="5">
        <v>1175.18042268</v>
      </c>
      <c r="N260" s="5">
        <v>1175.18042268</v>
      </c>
      <c r="O260" s="5">
        <v>1519.2816983099999</v>
      </c>
      <c r="P260" s="5">
        <v>1600.8840277700001</v>
      </c>
      <c r="Q260" s="5">
        <v>2888.1074679499998</v>
      </c>
      <c r="R260" s="5">
        <v>2888.1074679499998</v>
      </c>
      <c r="S260" s="5">
        <v>3238.3754780200002</v>
      </c>
      <c r="T260" s="5">
        <v>3238.3754780999998</v>
      </c>
      <c r="U260" s="5">
        <v>3663.6537473100002</v>
      </c>
      <c r="V260" s="5">
        <v>4052.2894477999998</v>
      </c>
      <c r="W260" s="5">
        <v>4052.2894477999998</v>
      </c>
      <c r="X260" s="5">
        <v>4088.1556130499998</v>
      </c>
      <c r="Y260" s="5">
        <v>4088.1557017499999</v>
      </c>
      <c r="Z260" s="5">
        <v>4282.7641018000013</v>
      </c>
      <c r="AA260" s="5">
        <v>5597.3233819499992</v>
      </c>
      <c r="AB260" s="5">
        <v>6099.9687294900004</v>
      </c>
      <c r="AC260" s="5">
        <v>7588.5160860799997</v>
      </c>
      <c r="AD260" s="5">
        <v>9084.9348374900001</v>
      </c>
      <c r="AE260" s="5">
        <v>10789.262706830001</v>
      </c>
      <c r="AF260" s="5">
        <v>10659.849612829999</v>
      </c>
    </row>
    <row r="261" spans="1:32">
      <c r="A261" s="56" t="s">
        <v>75</v>
      </c>
      <c r="B261" s="56" t="s">
        <v>197</v>
      </c>
      <c r="C261" s="56" t="s">
        <v>138</v>
      </c>
      <c r="D261" s="5">
        <v>5.4820000000000002</v>
      </c>
      <c r="E261" s="5">
        <v>18.838999999999999</v>
      </c>
      <c r="F261" s="5">
        <v>30.972000000000001</v>
      </c>
      <c r="G261" s="5">
        <v>50.94</v>
      </c>
      <c r="H261" s="5">
        <v>79.948999999999998</v>
      </c>
      <c r="I261" s="5">
        <v>118.98399999999999</v>
      </c>
      <c r="J261" s="5">
        <v>166.928</v>
      </c>
      <c r="K261" s="5">
        <v>232.95500000000001</v>
      </c>
      <c r="L261" s="5">
        <v>295.07310101000002</v>
      </c>
      <c r="M261" s="5">
        <v>409.28461462000001</v>
      </c>
      <c r="N261" s="5">
        <v>546.49439326000004</v>
      </c>
      <c r="O261" s="5">
        <v>703.16856768000002</v>
      </c>
      <c r="P261" s="5">
        <v>877.87147774000005</v>
      </c>
      <c r="Q261" s="5">
        <v>1068.75407331</v>
      </c>
      <c r="R261" s="5">
        <v>1271.4459004400001</v>
      </c>
      <c r="S261" s="5">
        <v>1490.4415349200001</v>
      </c>
      <c r="T261" s="5">
        <v>1727.0777828400001</v>
      </c>
      <c r="U261" s="5">
        <v>1969.1584449500001</v>
      </c>
      <c r="V261" s="5">
        <v>2223.9569902399999</v>
      </c>
      <c r="W261" s="5">
        <v>2496.56162567</v>
      </c>
      <c r="X261" s="5">
        <v>2785.1480421800002</v>
      </c>
      <c r="Y261" s="5">
        <v>3073.0860760400001</v>
      </c>
      <c r="Z261" s="5">
        <v>3346.2985513499998</v>
      </c>
      <c r="AA261" s="5">
        <v>3612.1516041700011</v>
      </c>
      <c r="AB261" s="5">
        <v>3869.9208983499998</v>
      </c>
      <c r="AC261" s="5">
        <v>4128.2938823900004</v>
      </c>
      <c r="AD261" s="5">
        <v>4388.5159284499996</v>
      </c>
      <c r="AE261" s="5">
        <v>4657.9511452500001</v>
      </c>
      <c r="AF261" s="5">
        <v>4738.5973468599996</v>
      </c>
    </row>
    <row r="262" spans="1:32">
      <c r="A262" s="56" t="s">
        <v>75</v>
      </c>
      <c r="B262" s="56" t="s">
        <v>197</v>
      </c>
      <c r="C262" s="56" t="s">
        <v>139</v>
      </c>
      <c r="D262" s="5">
        <v>116.8785</v>
      </c>
      <c r="E262" s="5">
        <v>176.69049999999999</v>
      </c>
      <c r="F262" s="5">
        <v>220.38300000000001</v>
      </c>
      <c r="G262" s="5">
        <v>291.14049999999997</v>
      </c>
      <c r="H262" s="5">
        <v>375.91799999999989</v>
      </c>
      <c r="I262" s="5">
        <v>473.93450000000001</v>
      </c>
      <c r="J262" s="5">
        <v>567.99900000000002</v>
      </c>
      <c r="K262" s="5">
        <v>689.92699999999991</v>
      </c>
      <c r="L262" s="5">
        <v>806.70550000000003</v>
      </c>
      <c r="M262" s="5">
        <v>1028.5840000000001</v>
      </c>
      <c r="N262" s="5">
        <v>1271.1665</v>
      </c>
      <c r="O262" s="5">
        <v>1515.414</v>
      </c>
      <c r="P262" s="5">
        <v>1755.8154999999999</v>
      </c>
      <c r="Q262" s="5">
        <v>1977.0934999999999</v>
      </c>
      <c r="R262" s="5">
        <v>2187.7379999999998</v>
      </c>
      <c r="S262" s="5">
        <v>2389.4564999999998</v>
      </c>
      <c r="T262" s="5">
        <v>2584.6570000000002</v>
      </c>
      <c r="U262" s="5">
        <v>2742.6190000000001</v>
      </c>
      <c r="V262" s="5">
        <v>2898.8229999999999</v>
      </c>
      <c r="W262" s="5">
        <v>3049.6635000000001</v>
      </c>
      <c r="X262" s="5">
        <v>3191.7325000000001</v>
      </c>
      <c r="Y262" s="5">
        <v>3290.657999999999</v>
      </c>
      <c r="Z262" s="5">
        <v>3358.1235000000001</v>
      </c>
      <c r="AA262" s="5">
        <v>3395.029</v>
      </c>
      <c r="AB262" s="5">
        <v>3404.2585000000008</v>
      </c>
      <c r="AC262" s="5">
        <v>3384.9764999999989</v>
      </c>
      <c r="AD262" s="5">
        <v>3365.9845</v>
      </c>
      <c r="AE262" s="5">
        <v>3342.139000000001</v>
      </c>
      <c r="AF262" s="5">
        <v>3342.139000000001</v>
      </c>
    </row>
    <row r="263" spans="1:32">
      <c r="A263" s="56" t="s">
        <v>75</v>
      </c>
      <c r="B263" s="56" t="s">
        <v>197</v>
      </c>
      <c r="C263" s="56" t="s">
        <v>140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</row>
    <row r="264" spans="1:32">
      <c r="A264" s="56" t="s">
        <v>75</v>
      </c>
      <c r="B264" s="56" t="s">
        <v>197</v>
      </c>
      <c r="C264" s="56" t="s">
        <v>141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</row>
    <row r="265" spans="1:32">
      <c r="A265" s="56" t="s">
        <v>75</v>
      </c>
      <c r="B265" s="56" t="s">
        <v>197</v>
      </c>
      <c r="C265" s="56" t="s">
        <v>142</v>
      </c>
      <c r="D265" s="5">
        <v>986.42900000000009</v>
      </c>
      <c r="E265" s="5">
        <v>1286.4290000000001</v>
      </c>
      <c r="F265" s="5">
        <v>1520.63171412</v>
      </c>
      <c r="G265" s="5">
        <v>1644.4962237899999</v>
      </c>
      <c r="H265" s="5">
        <v>2111.7062071800001</v>
      </c>
      <c r="I265" s="5">
        <v>2571.53590459</v>
      </c>
      <c r="J265" s="5">
        <v>2880.2245114000002</v>
      </c>
      <c r="K265" s="5">
        <v>3133.7468993299999</v>
      </c>
      <c r="L265" s="5">
        <v>3830.55435536</v>
      </c>
      <c r="M265" s="5">
        <v>3830.55435536</v>
      </c>
      <c r="N265" s="5">
        <v>3830.55435614</v>
      </c>
      <c r="O265" s="5">
        <v>4719.4947640099999</v>
      </c>
      <c r="P265" s="5">
        <v>5925.0035785099999</v>
      </c>
      <c r="Q265" s="5">
        <v>8777.978138729999</v>
      </c>
      <c r="R265" s="5">
        <v>9199.4175595200013</v>
      </c>
      <c r="S265" s="5">
        <v>9892.8493841399995</v>
      </c>
      <c r="T265" s="5">
        <v>10441.22513778</v>
      </c>
      <c r="U265" s="5">
        <v>10555.5730281</v>
      </c>
      <c r="V265" s="5">
        <v>10631.542888759999</v>
      </c>
      <c r="W265" s="5">
        <v>10631.542888800001</v>
      </c>
      <c r="X265" s="5">
        <v>13880.60105687</v>
      </c>
      <c r="Y265" s="5">
        <v>14541.89785931</v>
      </c>
      <c r="Z265" s="5">
        <v>15305.31690269</v>
      </c>
      <c r="AA265" s="5">
        <v>15920.68364021</v>
      </c>
      <c r="AB265" s="5">
        <v>17157.876975750001</v>
      </c>
      <c r="AC265" s="5">
        <v>20307.930588439998</v>
      </c>
      <c r="AD265" s="5">
        <v>25008.24838746</v>
      </c>
      <c r="AE265" s="5">
        <v>25903.70268328</v>
      </c>
      <c r="AF265" s="5">
        <v>26184.323965340001</v>
      </c>
    </row>
    <row r="266" spans="1:32">
      <c r="A266" s="56" t="s">
        <v>75</v>
      </c>
      <c r="B266" s="56" t="s">
        <v>197</v>
      </c>
      <c r="C266" s="56" t="s">
        <v>143</v>
      </c>
      <c r="D266" s="5">
        <v>2826.4169999999999</v>
      </c>
      <c r="E266" s="5">
        <v>2826.4169999999999</v>
      </c>
      <c r="F266" s="5">
        <v>3193.65700801</v>
      </c>
      <c r="G266" s="5">
        <v>3193.6570093800001</v>
      </c>
      <c r="H266" s="5">
        <v>3193.6570138000002</v>
      </c>
      <c r="I266" s="5">
        <v>3227.8170175699988</v>
      </c>
      <c r="J266" s="5">
        <v>3193.6570176599989</v>
      </c>
      <c r="K266" s="5">
        <v>3193.6570214600001</v>
      </c>
      <c r="L266" s="5">
        <v>3193.65702814</v>
      </c>
      <c r="M266" s="5">
        <v>3193.6570291200001</v>
      </c>
      <c r="N266" s="5">
        <v>3193.6570346200001</v>
      </c>
      <c r="O266" s="5">
        <v>3193.657071579999</v>
      </c>
      <c r="P266" s="5">
        <v>3193.6570718200001</v>
      </c>
      <c r="Q266" s="5">
        <v>3837.9083544700002</v>
      </c>
      <c r="R266" s="5">
        <v>4446.8981681599998</v>
      </c>
      <c r="S266" s="5">
        <v>6193.7314916500027</v>
      </c>
      <c r="T266" s="5">
        <v>6193.731491710002</v>
      </c>
      <c r="U266" s="5">
        <v>6321.9138034400021</v>
      </c>
      <c r="V266" s="5">
        <v>7154.9192224500011</v>
      </c>
      <c r="W266" s="5">
        <v>8368.0451607699997</v>
      </c>
      <c r="X266" s="5">
        <v>8790.0703358900009</v>
      </c>
      <c r="Y266" s="5">
        <v>9691.8181658999947</v>
      </c>
      <c r="Z266" s="5">
        <v>10241.483068899999</v>
      </c>
      <c r="AA266" s="5">
        <v>11833.983669560001</v>
      </c>
      <c r="AB266" s="5">
        <v>16266.10242485</v>
      </c>
      <c r="AC266" s="5">
        <v>17937.182472460001</v>
      </c>
      <c r="AD266" s="5">
        <v>24908.64555651</v>
      </c>
      <c r="AE266" s="5">
        <v>27992.26490237</v>
      </c>
      <c r="AF266" s="5">
        <v>27966.264902660001</v>
      </c>
    </row>
    <row r="267" spans="1:32">
      <c r="A267" s="56" t="s">
        <v>75</v>
      </c>
      <c r="B267" s="56" t="s">
        <v>197</v>
      </c>
      <c r="C267" s="56" t="s">
        <v>144</v>
      </c>
      <c r="D267" s="5">
        <v>5092.1962182514844</v>
      </c>
      <c r="E267" s="5">
        <v>6262.1199634300001</v>
      </c>
      <c r="F267" s="5">
        <v>6694.1588813399994</v>
      </c>
      <c r="G267" s="5">
        <v>7133.0534971000006</v>
      </c>
      <c r="H267" s="5">
        <v>7557.7558134999999</v>
      </c>
      <c r="I267" s="5">
        <v>7964.4220092000014</v>
      </c>
      <c r="J267" s="5">
        <v>8353.1155763999996</v>
      </c>
      <c r="K267" s="5">
        <v>8690.3842523000003</v>
      </c>
      <c r="L267" s="5">
        <v>9051.5481523999988</v>
      </c>
      <c r="M267" s="5">
        <v>9545.8497528000007</v>
      </c>
      <c r="N267" s="5">
        <v>10065.6436868</v>
      </c>
      <c r="O267" s="5">
        <v>10577.5043816</v>
      </c>
      <c r="P267" s="5">
        <v>11082.064509600001</v>
      </c>
      <c r="Q267" s="5">
        <v>11540.708131699999</v>
      </c>
      <c r="R267" s="5">
        <v>11977.2582932</v>
      </c>
      <c r="S267" s="5">
        <v>12403.1160903</v>
      </c>
      <c r="T267" s="5">
        <v>12815.271317500001</v>
      </c>
      <c r="U267" s="5">
        <v>13211.048870299999</v>
      </c>
      <c r="V267" s="5">
        <v>13574.802985599999</v>
      </c>
      <c r="W267" s="5">
        <v>13926.7494759</v>
      </c>
      <c r="X267" s="5">
        <v>14276.484652499999</v>
      </c>
      <c r="Y267" s="5">
        <v>14618.3416321</v>
      </c>
      <c r="Z267" s="5">
        <v>15004.314091300001</v>
      </c>
      <c r="AA267" s="5">
        <v>15416.163653600001</v>
      </c>
      <c r="AB267" s="5">
        <v>15841.7865117</v>
      </c>
      <c r="AC267" s="5">
        <v>16259.463924</v>
      </c>
      <c r="AD267" s="5">
        <v>16667.141525200001</v>
      </c>
      <c r="AE267" s="5">
        <v>17063.1401477</v>
      </c>
      <c r="AF267" s="5">
        <v>17063.1401477</v>
      </c>
    </row>
    <row r="268" spans="1:32">
      <c r="A268" s="56" t="s">
        <v>75</v>
      </c>
      <c r="B268" s="56" t="s">
        <v>197</v>
      </c>
      <c r="C268" s="56" t="s">
        <v>146</v>
      </c>
      <c r="D268" s="5">
        <v>104.0258438925494</v>
      </c>
      <c r="E268" s="5">
        <v>127.051138265313</v>
      </c>
      <c r="F268" s="5">
        <v>139.16017229535501</v>
      </c>
      <c r="G268" s="5">
        <v>151.92610069959801</v>
      </c>
      <c r="H268" s="5">
        <v>165.24375535045371</v>
      </c>
      <c r="I268" s="5">
        <v>179.14086365810641</v>
      </c>
      <c r="J268" s="5">
        <v>193.19238155006269</v>
      </c>
      <c r="K268" s="5">
        <v>207.51334684648941</v>
      </c>
      <c r="L268" s="5">
        <v>221.43774228066709</v>
      </c>
      <c r="M268" s="5">
        <v>237.9149993644898</v>
      </c>
      <c r="N268" s="5">
        <v>261.61997182751111</v>
      </c>
      <c r="O268" s="5">
        <v>284.75894526234327</v>
      </c>
      <c r="P268" s="5">
        <v>307.62133031014292</v>
      </c>
      <c r="Q268" s="5">
        <v>333.30856234254702</v>
      </c>
      <c r="R268" s="5">
        <v>363.79638025287971</v>
      </c>
      <c r="S268" s="5">
        <v>386.35457475380008</v>
      </c>
      <c r="T268" s="5">
        <v>410.10014571957998</v>
      </c>
      <c r="U268" s="5">
        <v>430.81288351465128</v>
      </c>
      <c r="V268" s="5">
        <v>455.02663529790061</v>
      </c>
      <c r="W268" s="5">
        <v>477.83842553532639</v>
      </c>
      <c r="X268" s="5">
        <v>502.12115479319658</v>
      </c>
      <c r="Y268" s="5">
        <v>527.63549454191275</v>
      </c>
      <c r="Z268" s="5">
        <v>544.77436073275862</v>
      </c>
      <c r="AA268" s="5">
        <v>571.65466421219776</v>
      </c>
      <c r="AB268" s="5">
        <v>628.02365121282355</v>
      </c>
      <c r="AC268" s="5">
        <v>686.32867753493065</v>
      </c>
      <c r="AD268" s="5">
        <v>760.34516678062482</v>
      </c>
      <c r="AE268" s="5">
        <v>835.58756361596852</v>
      </c>
      <c r="AF268" s="5">
        <v>835.58756361596852</v>
      </c>
    </row>
    <row r="270" spans="1:32">
      <c r="A270" s="56" t="s">
        <v>75</v>
      </c>
      <c r="B270" s="56" t="s">
        <v>198</v>
      </c>
      <c r="C270" s="56" t="s">
        <v>131</v>
      </c>
      <c r="D270" s="5">
        <v>4820</v>
      </c>
      <c r="E270" s="5">
        <v>4820</v>
      </c>
      <c r="F270" s="5">
        <v>4820</v>
      </c>
      <c r="G270" s="5">
        <v>4835</v>
      </c>
      <c r="H270" s="5">
        <v>4835</v>
      </c>
      <c r="I270" s="5">
        <v>4835</v>
      </c>
      <c r="J270" s="5">
        <v>3385</v>
      </c>
      <c r="K270" s="5">
        <v>3385</v>
      </c>
      <c r="L270" s="5">
        <v>2825</v>
      </c>
      <c r="M270" s="5">
        <v>2825</v>
      </c>
      <c r="N270" s="5">
        <v>2825</v>
      </c>
      <c r="O270" s="5">
        <v>2825</v>
      </c>
      <c r="P270" s="5">
        <v>2825</v>
      </c>
      <c r="Q270" s="5">
        <v>2825</v>
      </c>
      <c r="R270" s="5">
        <v>2825</v>
      </c>
      <c r="S270" s="5">
        <v>2825</v>
      </c>
      <c r="T270" s="5">
        <v>2825</v>
      </c>
      <c r="U270" s="5">
        <v>2825</v>
      </c>
      <c r="V270" s="5">
        <v>2825</v>
      </c>
      <c r="W270" s="5">
        <v>2825</v>
      </c>
      <c r="X270" s="5">
        <v>2825</v>
      </c>
      <c r="Y270" s="5">
        <v>1160</v>
      </c>
      <c r="Z270" s="5">
        <v>1160</v>
      </c>
      <c r="AA270" s="5">
        <v>1160</v>
      </c>
      <c r="AB270" s="5">
        <v>1160</v>
      </c>
      <c r="AC270" s="5">
        <v>0</v>
      </c>
      <c r="AD270" s="5">
        <v>0</v>
      </c>
      <c r="AE270" s="5">
        <v>0</v>
      </c>
      <c r="AF270" s="5">
        <v>0</v>
      </c>
    </row>
    <row r="271" spans="1:32">
      <c r="A271" s="56" t="s">
        <v>75</v>
      </c>
      <c r="B271" s="56" t="s">
        <v>198</v>
      </c>
      <c r="C271" s="56" t="s">
        <v>132</v>
      </c>
      <c r="D271" s="5">
        <v>500</v>
      </c>
      <c r="E271" s="5">
        <v>500</v>
      </c>
      <c r="F271" s="5">
        <v>500</v>
      </c>
      <c r="G271" s="5">
        <v>500</v>
      </c>
      <c r="H271" s="5">
        <v>500</v>
      </c>
      <c r="I271" s="5">
        <v>500</v>
      </c>
      <c r="J271" s="5">
        <v>500</v>
      </c>
      <c r="K271" s="5">
        <v>500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</row>
    <row r="272" spans="1:32">
      <c r="A272" s="56" t="s">
        <v>75</v>
      </c>
      <c r="B272" s="56" t="s">
        <v>198</v>
      </c>
      <c r="C272" s="56" t="s">
        <v>133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</row>
    <row r="273" spans="1:32">
      <c r="A273" s="56" t="s">
        <v>75</v>
      </c>
      <c r="B273" s="56" t="s">
        <v>198</v>
      </c>
      <c r="C273" s="56" t="s">
        <v>134</v>
      </c>
      <c r="D273" s="5">
        <v>1900</v>
      </c>
      <c r="E273" s="5">
        <v>1900</v>
      </c>
      <c r="F273" s="5">
        <v>1900.0000009800001</v>
      </c>
      <c r="G273" s="5">
        <v>1900.0000009800001</v>
      </c>
      <c r="H273" s="5">
        <v>1900.0000009800001</v>
      </c>
      <c r="I273" s="5">
        <v>1900.0000009800001</v>
      </c>
      <c r="J273" s="5">
        <v>1900.0000009800001</v>
      </c>
      <c r="K273" s="5">
        <v>1900.0000009800001</v>
      </c>
      <c r="L273" s="5">
        <v>1900.0000041200001</v>
      </c>
      <c r="M273" s="5">
        <v>1900.0000041200001</v>
      </c>
      <c r="N273" s="5">
        <v>1900.0000140300001</v>
      </c>
      <c r="O273" s="5">
        <v>1730.0000140300001</v>
      </c>
      <c r="P273" s="5">
        <v>1730.0000140300001</v>
      </c>
      <c r="Q273" s="5">
        <v>1730.0000145199999</v>
      </c>
      <c r="R273" s="5">
        <v>1730.0000145199999</v>
      </c>
      <c r="S273" s="5">
        <v>1730.00001668</v>
      </c>
      <c r="T273" s="5">
        <v>1730.00001668</v>
      </c>
      <c r="U273" s="5">
        <v>1290.00001668</v>
      </c>
      <c r="V273" s="5">
        <v>1290.0000530899999</v>
      </c>
      <c r="W273" s="5">
        <v>1290.0000530899999</v>
      </c>
      <c r="X273" s="5">
        <v>1196.0000530899999</v>
      </c>
      <c r="Y273" s="5">
        <v>1284.39202768</v>
      </c>
      <c r="Z273" s="5">
        <v>1284.3920352299999</v>
      </c>
      <c r="AA273" s="5">
        <v>1284.3920352299999</v>
      </c>
      <c r="AB273" s="5">
        <v>1284.39205552</v>
      </c>
      <c r="AC273" s="5">
        <v>3268.0764330000002</v>
      </c>
      <c r="AD273" s="5">
        <v>3268.0764330000002</v>
      </c>
      <c r="AE273" s="5">
        <v>3444.78797059</v>
      </c>
      <c r="AF273" s="5">
        <v>5307.8785694799999</v>
      </c>
    </row>
    <row r="274" spans="1:32">
      <c r="A274" s="56" t="s">
        <v>75</v>
      </c>
      <c r="B274" s="56" t="s">
        <v>198</v>
      </c>
      <c r="C274" s="56" t="s">
        <v>135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</row>
    <row r="275" spans="1:32">
      <c r="A275" s="56" t="s">
        <v>75</v>
      </c>
      <c r="B275" s="56" t="s">
        <v>198</v>
      </c>
      <c r="C275" s="56" t="s">
        <v>136</v>
      </c>
      <c r="D275" s="5">
        <v>2204.0200000599998</v>
      </c>
      <c r="E275" s="5">
        <v>2204.0200000599998</v>
      </c>
      <c r="F275" s="5">
        <v>2204.0200000599998</v>
      </c>
      <c r="G275" s="5">
        <v>2204.0200000599998</v>
      </c>
      <c r="H275" s="5">
        <v>2204.0200000599998</v>
      </c>
      <c r="I275" s="5">
        <v>2204.0200000599998</v>
      </c>
      <c r="J275" s="5">
        <v>2204.0200000599998</v>
      </c>
      <c r="K275" s="5">
        <v>2204.0200000599998</v>
      </c>
      <c r="L275" s="5">
        <v>2204.0200000599998</v>
      </c>
      <c r="M275" s="5">
        <v>2204.0200000599998</v>
      </c>
      <c r="N275" s="5">
        <v>2204.0200000599998</v>
      </c>
      <c r="O275" s="5">
        <v>2204.0200000599998</v>
      </c>
      <c r="P275" s="5">
        <v>2204.0200000599998</v>
      </c>
      <c r="Q275" s="5">
        <v>2204.0200000599998</v>
      </c>
      <c r="R275" s="5">
        <v>2204.0200000599998</v>
      </c>
      <c r="S275" s="5">
        <v>2204.0200000599998</v>
      </c>
      <c r="T275" s="5">
        <v>2204.0200000599998</v>
      </c>
      <c r="U275" s="5">
        <v>2204.0200000599998</v>
      </c>
      <c r="V275" s="5">
        <v>2204.0200000599998</v>
      </c>
      <c r="W275" s="5">
        <v>2204.0200000599998</v>
      </c>
      <c r="X275" s="5">
        <v>2204.0200000599998</v>
      </c>
      <c r="Y275" s="5">
        <v>2204.0200000599998</v>
      </c>
      <c r="Z275" s="5">
        <v>2204.0200000599998</v>
      </c>
      <c r="AA275" s="5">
        <v>2204.0200000599998</v>
      </c>
      <c r="AB275" s="5">
        <v>2204.0200000599998</v>
      </c>
      <c r="AC275" s="5">
        <v>2204.0200000599998</v>
      </c>
      <c r="AD275" s="5">
        <v>2204.0200000599998</v>
      </c>
      <c r="AE275" s="5">
        <v>2204.0200000599998</v>
      </c>
      <c r="AF275" s="5">
        <v>2204.0200000599998</v>
      </c>
    </row>
    <row r="276" spans="1:32">
      <c r="A276" s="56" t="s">
        <v>75</v>
      </c>
      <c r="B276" s="56" t="s">
        <v>198</v>
      </c>
      <c r="C276" s="56" t="s">
        <v>137</v>
      </c>
      <c r="D276" s="5">
        <v>125.23</v>
      </c>
      <c r="E276" s="5">
        <v>125.23000585</v>
      </c>
      <c r="F276" s="5">
        <v>124.13000606999999</v>
      </c>
      <c r="G276" s="5">
        <v>124.13000697</v>
      </c>
      <c r="H276" s="5">
        <v>124.13000775</v>
      </c>
      <c r="I276" s="5">
        <v>125.23000845999999</v>
      </c>
      <c r="J276" s="5">
        <v>124.13001733999999</v>
      </c>
      <c r="K276" s="5">
        <v>124.13001939</v>
      </c>
      <c r="L276" s="5">
        <v>124.1300304</v>
      </c>
      <c r="M276" s="5">
        <v>124.13003586000001</v>
      </c>
      <c r="N276" s="5">
        <v>375.23035666999999</v>
      </c>
      <c r="O276" s="5">
        <v>374.13081368000002</v>
      </c>
      <c r="P276" s="5">
        <v>420.52149294999998</v>
      </c>
      <c r="Q276" s="5">
        <v>1497.3783276700001</v>
      </c>
      <c r="R276" s="5">
        <v>1497.3783276700001</v>
      </c>
      <c r="S276" s="5">
        <v>1497.37834294</v>
      </c>
      <c r="T276" s="5">
        <v>1498.4783429399999</v>
      </c>
      <c r="U276" s="5">
        <v>1497.37834294</v>
      </c>
      <c r="V276" s="5">
        <v>1497.3783500500001</v>
      </c>
      <c r="W276" s="5">
        <v>1497.3783500500001</v>
      </c>
      <c r="X276" s="5">
        <v>1497.3783500500001</v>
      </c>
      <c r="Y276" s="5">
        <v>1693.74006872</v>
      </c>
      <c r="Z276" s="5">
        <v>1692.6402498299999</v>
      </c>
      <c r="AA276" s="5">
        <v>1693.74024897</v>
      </c>
      <c r="AB276" s="5">
        <v>2101.0236066299999</v>
      </c>
      <c r="AC276" s="5">
        <v>2286.8990981000002</v>
      </c>
      <c r="AD276" s="5">
        <v>2286.8990960599999</v>
      </c>
      <c r="AE276" s="5">
        <v>2286.8990942599999</v>
      </c>
      <c r="AF276" s="5">
        <v>2686.8989686</v>
      </c>
    </row>
    <row r="277" spans="1:32">
      <c r="A277" s="56" t="s">
        <v>75</v>
      </c>
      <c r="B277" s="56" t="s">
        <v>198</v>
      </c>
      <c r="C277" s="56" t="s">
        <v>138</v>
      </c>
      <c r="D277" s="5">
        <v>4.3979999999999997</v>
      </c>
      <c r="E277" s="5">
        <v>18.14</v>
      </c>
      <c r="F277" s="5">
        <v>30.966000000000001</v>
      </c>
      <c r="G277" s="5">
        <v>48.356000000000002</v>
      </c>
      <c r="H277" s="5">
        <v>81.885999999999996</v>
      </c>
      <c r="I277" s="5">
        <v>130.08000000000001</v>
      </c>
      <c r="J277" s="5">
        <v>178.929</v>
      </c>
      <c r="K277" s="5">
        <v>243.18899999999999</v>
      </c>
      <c r="L277" s="5">
        <v>308.55135326999999</v>
      </c>
      <c r="M277" s="5">
        <v>405.21240256999999</v>
      </c>
      <c r="N277" s="5">
        <v>520.85541197999999</v>
      </c>
      <c r="O277" s="5">
        <v>658.37870593000002</v>
      </c>
      <c r="P277" s="5">
        <v>817.74173775999998</v>
      </c>
      <c r="Q277" s="5">
        <v>998.03423137000004</v>
      </c>
      <c r="R277" s="5">
        <v>1203.61717292</v>
      </c>
      <c r="S277" s="5">
        <v>1435.9331237599999</v>
      </c>
      <c r="T277" s="5">
        <v>1678.82339598</v>
      </c>
      <c r="U277" s="5">
        <v>1929.6023754400001</v>
      </c>
      <c r="V277" s="5">
        <v>2173.1667760199998</v>
      </c>
      <c r="W277" s="5">
        <v>2433.1600630399998</v>
      </c>
      <c r="X277" s="5">
        <v>2706.9205209000002</v>
      </c>
      <c r="Y277" s="5">
        <v>2986.7466388799999</v>
      </c>
      <c r="Z277" s="5">
        <v>3263.7128615299998</v>
      </c>
      <c r="AA277" s="5">
        <v>3541.9466311800002</v>
      </c>
      <c r="AB277" s="5">
        <v>3821.88939828</v>
      </c>
      <c r="AC277" s="5">
        <v>4109.4792878499993</v>
      </c>
      <c r="AD277" s="5">
        <v>4404.0250771699993</v>
      </c>
      <c r="AE277" s="5">
        <v>4711.6905148899996</v>
      </c>
      <c r="AF277" s="5">
        <v>4767.7094063300001</v>
      </c>
    </row>
    <row r="278" spans="1:32">
      <c r="A278" s="56" t="s">
        <v>75</v>
      </c>
      <c r="B278" s="56" t="s">
        <v>198</v>
      </c>
      <c r="C278" s="56" t="s">
        <v>139</v>
      </c>
      <c r="D278" s="5">
        <v>127.2835</v>
      </c>
      <c r="E278" s="5">
        <v>192.197</v>
      </c>
      <c r="F278" s="5">
        <v>240.648</v>
      </c>
      <c r="G278" s="5">
        <v>291.60399999999998</v>
      </c>
      <c r="H278" s="5">
        <v>401.51799999999997</v>
      </c>
      <c r="I278" s="5">
        <v>532.50300000000004</v>
      </c>
      <c r="J278" s="5">
        <v>620.04250000000002</v>
      </c>
      <c r="K278" s="5">
        <v>723.53800000000001</v>
      </c>
      <c r="L278" s="5">
        <v>824.2360000000001</v>
      </c>
      <c r="M278" s="5">
        <v>973.98399999999992</v>
      </c>
      <c r="N278" s="5">
        <v>1138.355</v>
      </c>
      <c r="O278" s="5">
        <v>1315.6434999999999</v>
      </c>
      <c r="P278" s="5">
        <v>1502.1965</v>
      </c>
      <c r="Q278" s="5">
        <v>1684.529</v>
      </c>
      <c r="R278" s="5">
        <v>1883.4224999999999</v>
      </c>
      <c r="S278" s="5">
        <v>2091.261</v>
      </c>
      <c r="T278" s="5">
        <v>2276.761500000001</v>
      </c>
      <c r="U278" s="5">
        <v>2429.2325000000001</v>
      </c>
      <c r="V278" s="5">
        <v>2546.2619999999988</v>
      </c>
      <c r="W278" s="5">
        <v>2657.9364999999998</v>
      </c>
      <c r="X278" s="5">
        <v>2760.1385</v>
      </c>
      <c r="Y278" s="5">
        <v>2832.114</v>
      </c>
      <c r="Z278" s="5">
        <v>2886.2420000000002</v>
      </c>
      <c r="AA278" s="5">
        <v>2919.8580000000002</v>
      </c>
      <c r="AB278" s="5">
        <v>2935.6309999999999</v>
      </c>
      <c r="AC278" s="5">
        <v>2930.2645000000002</v>
      </c>
      <c r="AD278" s="5">
        <v>2926.1819999999989</v>
      </c>
      <c r="AE278" s="5">
        <v>2918.5005000000001</v>
      </c>
      <c r="AF278" s="5">
        <v>2918.5005000000001</v>
      </c>
    </row>
    <row r="279" spans="1:32">
      <c r="A279" s="56" t="s">
        <v>75</v>
      </c>
      <c r="B279" s="56" t="s">
        <v>198</v>
      </c>
      <c r="C279" s="56" t="s">
        <v>140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</row>
    <row r="280" spans="1:32">
      <c r="A280" s="56" t="s">
        <v>75</v>
      </c>
      <c r="B280" s="56" t="s">
        <v>198</v>
      </c>
      <c r="C280" s="56" t="s">
        <v>141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</row>
    <row r="281" spans="1:32">
      <c r="A281" s="56" t="s">
        <v>75</v>
      </c>
      <c r="B281" s="56" t="s">
        <v>198</v>
      </c>
      <c r="C281" s="56" t="s">
        <v>142</v>
      </c>
      <c r="D281" s="5">
        <v>3996.9637999999991</v>
      </c>
      <c r="E281" s="5">
        <v>4154.4637999999986</v>
      </c>
      <c r="F281" s="5">
        <v>4634.9250104599987</v>
      </c>
      <c r="G281" s="5">
        <v>4697.2914542999979</v>
      </c>
      <c r="H281" s="5">
        <v>4697.2914542999979</v>
      </c>
      <c r="I281" s="5">
        <v>4697.2914542999979</v>
      </c>
      <c r="J281" s="5">
        <v>4697.2914542999979</v>
      </c>
      <c r="K281" s="5">
        <v>4697.2914542999979</v>
      </c>
      <c r="L281" s="5">
        <v>4697.2914612299983</v>
      </c>
      <c r="M281" s="5">
        <v>4697.2914709899997</v>
      </c>
      <c r="N281" s="5">
        <v>4697.2914820999977</v>
      </c>
      <c r="O281" s="5">
        <v>5857.4957907799981</v>
      </c>
      <c r="P281" s="5">
        <v>6268.5784555799983</v>
      </c>
      <c r="Q281" s="5">
        <v>6831.8724780899965</v>
      </c>
      <c r="R281" s="5">
        <v>6831.8728505099989</v>
      </c>
      <c r="S281" s="5">
        <v>8085.276764369999</v>
      </c>
      <c r="T281" s="5">
        <v>7665.2767643899988</v>
      </c>
      <c r="U281" s="5">
        <v>7482.4981127699994</v>
      </c>
      <c r="V281" s="5">
        <v>8264.7338676700001</v>
      </c>
      <c r="W281" s="5">
        <v>8264.7338677300013</v>
      </c>
      <c r="X281" s="5">
        <v>8845.9226426300011</v>
      </c>
      <c r="Y281" s="5">
        <v>9975.7954501099994</v>
      </c>
      <c r="Z281" s="5">
        <v>10424.256683449999</v>
      </c>
      <c r="AA281" s="5">
        <v>10818.47067999</v>
      </c>
      <c r="AB281" s="5">
        <v>11130.899640469999</v>
      </c>
      <c r="AC281" s="5">
        <v>13269.847706729999</v>
      </c>
      <c r="AD281" s="5">
        <v>13241.14770725</v>
      </c>
      <c r="AE281" s="5">
        <v>12503.09770735</v>
      </c>
      <c r="AF281" s="5">
        <v>12269.601907460001</v>
      </c>
    </row>
    <row r="282" spans="1:32">
      <c r="A282" s="56" t="s">
        <v>75</v>
      </c>
      <c r="B282" s="56" t="s">
        <v>198</v>
      </c>
      <c r="C282" s="56" t="s">
        <v>143</v>
      </c>
      <c r="D282" s="5">
        <v>1001.801</v>
      </c>
      <c r="E282" s="5">
        <v>1001.801</v>
      </c>
      <c r="F282" s="5">
        <v>1001.80100895</v>
      </c>
      <c r="G282" s="5">
        <v>1001.80102446</v>
      </c>
      <c r="H282" s="5">
        <v>1001.80102446</v>
      </c>
      <c r="I282" s="5">
        <v>1001.80102446</v>
      </c>
      <c r="J282" s="5">
        <v>1001.80102446</v>
      </c>
      <c r="K282" s="5">
        <v>1001.80102446</v>
      </c>
      <c r="L282" s="5">
        <v>1001.80102733</v>
      </c>
      <c r="M282" s="5">
        <v>1001.80102836</v>
      </c>
      <c r="N282" s="5">
        <v>1001.80103008</v>
      </c>
      <c r="O282" s="5">
        <v>1001.8010332699999</v>
      </c>
      <c r="P282" s="5">
        <v>1001.8010378499999</v>
      </c>
      <c r="Q282" s="5">
        <v>1001.80103792</v>
      </c>
      <c r="R282" s="5">
        <v>1001.8010558</v>
      </c>
      <c r="S282" s="5">
        <v>1001.80106253</v>
      </c>
      <c r="T282" s="5">
        <v>1001.80106462</v>
      </c>
      <c r="U282" s="5">
        <v>1001.80106473</v>
      </c>
      <c r="V282" s="5">
        <v>1001.80108359</v>
      </c>
      <c r="W282" s="5">
        <v>1001.80110236</v>
      </c>
      <c r="X282" s="5">
        <v>2350.7881116899998</v>
      </c>
      <c r="Y282" s="5">
        <v>2944.9879787300001</v>
      </c>
      <c r="Z282" s="5">
        <v>2837.4680092200001</v>
      </c>
      <c r="AA282" s="5">
        <v>3030.7892030500002</v>
      </c>
      <c r="AB282" s="5">
        <v>3030.78920324</v>
      </c>
      <c r="AC282" s="5">
        <v>6441.2797796600007</v>
      </c>
      <c r="AD282" s="5">
        <v>6343.1768665900008</v>
      </c>
      <c r="AE282" s="5">
        <v>9159.4530722</v>
      </c>
      <c r="AF282" s="5">
        <v>9078.4530724199994</v>
      </c>
    </row>
    <row r="283" spans="1:32">
      <c r="A283" s="56" t="s">
        <v>75</v>
      </c>
      <c r="B283" s="56" t="s">
        <v>198</v>
      </c>
      <c r="C283" s="56" t="s">
        <v>144</v>
      </c>
      <c r="D283" s="5">
        <v>3862.6046533600161</v>
      </c>
      <c r="E283" s="5">
        <v>5213.2478700000001</v>
      </c>
      <c r="F283" s="5">
        <v>5850.4885960000001</v>
      </c>
      <c r="G283" s="5">
        <v>6495.2650219999996</v>
      </c>
      <c r="H283" s="5">
        <v>7151.8209399999996</v>
      </c>
      <c r="I283" s="5">
        <v>7794.8121600000004</v>
      </c>
      <c r="J283" s="5">
        <v>8214.3902080000007</v>
      </c>
      <c r="K283" s="5">
        <v>8531.0496000000003</v>
      </c>
      <c r="L283" s="5">
        <v>8897.0993980000003</v>
      </c>
      <c r="M283" s="5">
        <v>9297.0115050000004</v>
      </c>
      <c r="N283" s="5">
        <v>9714.6098010000005</v>
      </c>
      <c r="O283" s="5">
        <v>10126.449769999999</v>
      </c>
      <c r="P283" s="5">
        <v>10557.370430000001</v>
      </c>
      <c r="Q283" s="5">
        <v>10954.195890000001</v>
      </c>
      <c r="R283" s="5">
        <v>11348.78464</v>
      </c>
      <c r="S283" s="5">
        <v>11719.31926</v>
      </c>
      <c r="T283" s="5">
        <v>12095.60533</v>
      </c>
      <c r="U283" s="5">
        <v>12453.46603</v>
      </c>
      <c r="V283" s="5">
        <v>12773.66884</v>
      </c>
      <c r="W283" s="5">
        <v>13086.461799999999</v>
      </c>
      <c r="X283" s="5">
        <v>13431.31761</v>
      </c>
      <c r="Y283" s="5">
        <v>13769.05926</v>
      </c>
      <c r="Z283" s="5">
        <v>14200.08992</v>
      </c>
      <c r="AA283" s="5">
        <v>14657.627769999999</v>
      </c>
      <c r="AB283" s="5">
        <v>15141.399369999999</v>
      </c>
      <c r="AC283" s="5">
        <v>15605.32761</v>
      </c>
      <c r="AD283" s="5">
        <v>16074.51283</v>
      </c>
      <c r="AE283" s="5">
        <v>16524.696820000001</v>
      </c>
      <c r="AF283" s="5">
        <v>16524.696820000001</v>
      </c>
    </row>
    <row r="284" spans="1:32">
      <c r="A284" s="56" t="s">
        <v>75</v>
      </c>
      <c r="B284" s="56" t="s">
        <v>198</v>
      </c>
      <c r="C284" s="56" t="s">
        <v>146</v>
      </c>
      <c r="D284" s="5">
        <v>212.22</v>
      </c>
      <c r="E284" s="5">
        <v>226.52814293723571</v>
      </c>
      <c r="F284" s="5">
        <v>234.77789894155859</v>
      </c>
      <c r="G284" s="5">
        <v>240.1553132290021</v>
      </c>
      <c r="H284" s="5">
        <v>247.55644255932171</v>
      </c>
      <c r="I284" s="5">
        <v>257.97427073791317</v>
      </c>
      <c r="J284" s="5">
        <v>268.67696564797939</v>
      </c>
      <c r="K284" s="5">
        <v>278.31288884482137</v>
      </c>
      <c r="L284" s="5">
        <v>289.10027218382203</v>
      </c>
      <c r="M284" s="5">
        <v>300.19573400724852</v>
      </c>
      <c r="N284" s="5">
        <v>316.70347934414582</v>
      </c>
      <c r="O284" s="5">
        <v>334.94680977315409</v>
      </c>
      <c r="P284" s="5">
        <v>356.77218065143541</v>
      </c>
      <c r="Q284" s="5">
        <v>377.74148982671409</v>
      </c>
      <c r="R284" s="5">
        <v>398.82850022501913</v>
      </c>
      <c r="S284" s="5">
        <v>417.36371773992732</v>
      </c>
      <c r="T284" s="5">
        <v>436.01331235750808</v>
      </c>
      <c r="U284" s="5">
        <v>452.32025112722448</v>
      </c>
      <c r="V284" s="5">
        <v>468.96539896880932</v>
      </c>
      <c r="W284" s="5">
        <v>488.28720028797397</v>
      </c>
      <c r="X284" s="5">
        <v>505.87914929752623</v>
      </c>
      <c r="Y284" s="5">
        <v>525.99544154313128</v>
      </c>
      <c r="Z284" s="5">
        <v>546.49739801256339</v>
      </c>
      <c r="AA284" s="5">
        <v>564.58468128145751</v>
      </c>
      <c r="AB284" s="5">
        <v>595.25348596966478</v>
      </c>
      <c r="AC284" s="5">
        <v>620.00266720377692</v>
      </c>
      <c r="AD284" s="5">
        <v>653.38817942873641</v>
      </c>
      <c r="AE284" s="5">
        <v>692.98836436889235</v>
      </c>
      <c r="AF284" s="5">
        <v>692.98836436889235</v>
      </c>
    </row>
    <row r="286" spans="1:32">
      <c r="A286" s="56" t="s">
        <v>75</v>
      </c>
      <c r="B286" s="56" t="s">
        <v>199</v>
      </c>
      <c r="C286" s="56" t="s">
        <v>132</v>
      </c>
      <c r="D286" s="5">
        <v>1328.9999999900001</v>
      </c>
      <c r="E286" s="5">
        <v>1328.9999999900001</v>
      </c>
      <c r="F286" s="5">
        <v>1328.9999999900001</v>
      </c>
      <c r="G286" s="5">
        <v>1328.9999999900001</v>
      </c>
      <c r="H286" s="5">
        <v>1328.9999999900001</v>
      </c>
      <c r="I286" s="5">
        <v>1328.9999999900001</v>
      </c>
      <c r="J286" s="5">
        <v>1328.9999999900001</v>
      </c>
      <c r="K286" s="5">
        <v>1328.9999999900001</v>
      </c>
      <c r="L286" s="5">
        <v>1328.9999999900001</v>
      </c>
      <c r="M286" s="5">
        <v>1328.9999999900001</v>
      </c>
      <c r="N286" s="5">
        <v>1328.9999999900001</v>
      </c>
      <c r="O286" s="5">
        <v>1328.9999999900001</v>
      </c>
      <c r="P286" s="5">
        <v>1328.9999999900001</v>
      </c>
      <c r="Q286" s="5">
        <v>528.99999998999999</v>
      </c>
      <c r="R286" s="5">
        <v>528.99999998999999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</row>
    <row r="287" spans="1:32">
      <c r="A287" s="56" t="s">
        <v>75</v>
      </c>
      <c r="B287" s="56" t="s">
        <v>199</v>
      </c>
      <c r="C287" s="56" t="s">
        <v>133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</row>
    <row r="288" spans="1:32">
      <c r="A288" s="56" t="s">
        <v>75</v>
      </c>
      <c r="B288" s="56" t="s">
        <v>199</v>
      </c>
      <c r="C288" s="56" t="s">
        <v>134</v>
      </c>
      <c r="D288" s="5">
        <v>1583.8600000399999</v>
      </c>
      <c r="E288" s="5">
        <v>1583.8600000399999</v>
      </c>
      <c r="F288" s="5">
        <v>1583.8600000399999</v>
      </c>
      <c r="G288" s="5">
        <v>1583.8600000399999</v>
      </c>
      <c r="H288" s="5">
        <v>1583.8600000399999</v>
      </c>
      <c r="I288" s="5">
        <v>1583.8600000399999</v>
      </c>
      <c r="J288" s="5">
        <v>1583.8600000399999</v>
      </c>
      <c r="K288" s="5">
        <v>1583.8600000399999</v>
      </c>
      <c r="L288" s="5">
        <v>1201.3600026900001</v>
      </c>
      <c r="M288" s="5">
        <v>1201.3600026900001</v>
      </c>
      <c r="N288" s="5">
        <v>961.7000079500001</v>
      </c>
      <c r="O288" s="5">
        <v>961.7000079500001</v>
      </c>
      <c r="P288" s="5">
        <v>961.7000079500001</v>
      </c>
      <c r="Q288" s="5">
        <v>881.7000079500001</v>
      </c>
      <c r="R288" s="5">
        <v>881.7000079500001</v>
      </c>
      <c r="S288" s="5">
        <v>881.70002650000004</v>
      </c>
      <c r="T288" s="5">
        <v>881.70002650000004</v>
      </c>
      <c r="U288" s="5">
        <v>881.70002650000004</v>
      </c>
      <c r="V288" s="5">
        <v>1235.7548876999999</v>
      </c>
      <c r="W288" s="5">
        <v>1235.7548876999999</v>
      </c>
      <c r="X288" s="5">
        <v>1235.7548876999999</v>
      </c>
      <c r="Y288" s="5">
        <v>1235.7548876999999</v>
      </c>
      <c r="Z288" s="5">
        <v>897.7548903500001</v>
      </c>
      <c r="AA288" s="5">
        <v>774.55489035000005</v>
      </c>
      <c r="AB288" s="5">
        <v>620.55489299999999</v>
      </c>
      <c r="AC288" s="5">
        <v>680.55505085000004</v>
      </c>
      <c r="AD288" s="5">
        <v>680.55505085000004</v>
      </c>
      <c r="AE288" s="5">
        <v>1306.1580832499999</v>
      </c>
      <c r="AF288" s="5">
        <v>1268.9580832500001</v>
      </c>
    </row>
    <row r="289" spans="1:32">
      <c r="A289" s="56" t="s">
        <v>75</v>
      </c>
      <c r="B289" s="56" t="s">
        <v>199</v>
      </c>
      <c r="C289" s="56" t="s">
        <v>135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</row>
    <row r="290" spans="1:32">
      <c r="A290" s="56" t="s">
        <v>75</v>
      </c>
      <c r="B290" s="56" t="s">
        <v>199</v>
      </c>
      <c r="C290" s="56" t="s">
        <v>136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</row>
    <row r="291" spans="1:32">
      <c r="A291" s="56" t="s">
        <v>75</v>
      </c>
      <c r="B291" s="56" t="s">
        <v>199</v>
      </c>
      <c r="C291" s="56" t="s">
        <v>137</v>
      </c>
      <c r="D291" s="5">
        <v>205.33</v>
      </c>
      <c r="E291" s="5">
        <v>473.33000741000001</v>
      </c>
      <c r="F291" s="5">
        <v>473.33000743999997</v>
      </c>
      <c r="G291" s="5">
        <v>473.33000748000001</v>
      </c>
      <c r="H291" s="5">
        <v>473.33000815000003</v>
      </c>
      <c r="I291" s="5">
        <v>473.33000908000002</v>
      </c>
      <c r="J291" s="5">
        <v>473.33001514</v>
      </c>
      <c r="K291" s="5">
        <v>473.33001770999999</v>
      </c>
      <c r="L291" s="5">
        <v>473.33002528999998</v>
      </c>
      <c r="M291" s="5">
        <v>473.33003145999999</v>
      </c>
      <c r="N291" s="5">
        <v>524.37694007000005</v>
      </c>
      <c r="O291" s="5">
        <v>675.40516094999998</v>
      </c>
      <c r="P291" s="5">
        <v>685.81207537000012</v>
      </c>
      <c r="Q291" s="5">
        <v>768.49574873999995</v>
      </c>
      <c r="R291" s="5">
        <v>768.49574873999995</v>
      </c>
      <c r="S291" s="5">
        <v>1524.73410165</v>
      </c>
      <c r="T291" s="5">
        <v>1524.73410165</v>
      </c>
      <c r="U291" s="5">
        <v>1524.73410165</v>
      </c>
      <c r="V291" s="5">
        <v>1524.7341146900001</v>
      </c>
      <c r="W291" s="5">
        <v>1524.7341146900001</v>
      </c>
      <c r="X291" s="5">
        <v>1524.7341146900001</v>
      </c>
      <c r="Y291" s="5">
        <v>1524.73410728</v>
      </c>
      <c r="Z291" s="5">
        <v>1526.8341552700001</v>
      </c>
      <c r="AA291" s="5">
        <v>1524.7341554</v>
      </c>
      <c r="AB291" s="5">
        <v>1524.7341549600001</v>
      </c>
      <c r="AC291" s="5">
        <v>1524.7346715399999</v>
      </c>
      <c r="AD291" s="5">
        <v>1622.75131898</v>
      </c>
      <c r="AE291" s="5">
        <v>2254.9538604499999</v>
      </c>
      <c r="AF291" s="5">
        <v>2328.55471657</v>
      </c>
    </row>
    <row r="292" spans="1:32">
      <c r="A292" s="56" t="s">
        <v>75</v>
      </c>
      <c r="B292" s="56" t="s">
        <v>199</v>
      </c>
      <c r="C292" s="56" t="s">
        <v>138</v>
      </c>
      <c r="D292" s="5">
        <v>39.017000000000003</v>
      </c>
      <c r="E292" s="5">
        <v>73.308999999999997</v>
      </c>
      <c r="F292" s="5">
        <v>101.551</v>
      </c>
      <c r="G292" s="5">
        <v>127.312</v>
      </c>
      <c r="H292" s="5">
        <v>163.02500000000001</v>
      </c>
      <c r="I292" s="5">
        <v>199.60599999999999</v>
      </c>
      <c r="J292" s="5">
        <v>240.464</v>
      </c>
      <c r="K292" s="5">
        <v>286.77499999999998</v>
      </c>
      <c r="L292" s="5">
        <v>327.14164325000002</v>
      </c>
      <c r="M292" s="5">
        <v>386.59627754000002</v>
      </c>
      <c r="N292" s="5">
        <v>451.54583057000002</v>
      </c>
      <c r="O292" s="5">
        <v>523.74430347000009</v>
      </c>
      <c r="P292" s="5">
        <v>603.50220841999999</v>
      </c>
      <c r="Q292" s="5">
        <v>685.87139996999997</v>
      </c>
      <c r="R292" s="5">
        <v>770.29098284999998</v>
      </c>
      <c r="S292" s="5">
        <v>860.29049325000005</v>
      </c>
      <c r="T292" s="5">
        <v>955.90802156999996</v>
      </c>
      <c r="U292" s="5">
        <v>1038.7049956000001</v>
      </c>
      <c r="V292" s="5">
        <v>1118.5736002599999</v>
      </c>
      <c r="W292" s="5">
        <v>1198.6207917300001</v>
      </c>
      <c r="X292" s="5">
        <v>1275.50663986</v>
      </c>
      <c r="Y292" s="5">
        <v>1349.49831356</v>
      </c>
      <c r="Z292" s="5">
        <v>1425.62567932</v>
      </c>
      <c r="AA292" s="5">
        <v>1507.24028828</v>
      </c>
      <c r="AB292" s="5">
        <v>1592.0229601999999</v>
      </c>
      <c r="AC292" s="5">
        <v>1679.8513663599999</v>
      </c>
      <c r="AD292" s="5">
        <v>1768.54372947</v>
      </c>
      <c r="AE292" s="5">
        <v>1862.5243552300001</v>
      </c>
      <c r="AF292" s="5">
        <v>1893.2939912899999</v>
      </c>
    </row>
    <row r="293" spans="1:32">
      <c r="A293" s="56" t="s">
        <v>75</v>
      </c>
      <c r="B293" s="56" t="s">
        <v>199</v>
      </c>
      <c r="C293" s="56" t="s">
        <v>139</v>
      </c>
      <c r="D293" s="5">
        <v>116.7375</v>
      </c>
      <c r="E293" s="5">
        <v>181.58349999999999</v>
      </c>
      <c r="F293" s="5">
        <v>230.42949999999999</v>
      </c>
      <c r="G293" s="5">
        <v>263.601</v>
      </c>
      <c r="H293" s="5">
        <v>310.37200000000001</v>
      </c>
      <c r="I293" s="5">
        <v>348.61299999999989</v>
      </c>
      <c r="J293" s="5">
        <v>387.50349999999997</v>
      </c>
      <c r="K293" s="5">
        <v>424.69</v>
      </c>
      <c r="L293" s="5">
        <v>458.70399999999989</v>
      </c>
      <c r="M293" s="5">
        <v>512.68150000000003</v>
      </c>
      <c r="N293" s="5">
        <v>568.37599999999998</v>
      </c>
      <c r="O293" s="5">
        <v>623.41800000000001</v>
      </c>
      <c r="P293" s="5">
        <v>679.90600000000006</v>
      </c>
      <c r="Q293" s="5">
        <v>731.43100000000004</v>
      </c>
      <c r="R293" s="5">
        <v>780.53399999999988</v>
      </c>
      <c r="S293" s="5">
        <v>825.68650000000002</v>
      </c>
      <c r="T293" s="5">
        <v>869.44999999999993</v>
      </c>
      <c r="U293" s="5">
        <v>894.35399999999993</v>
      </c>
      <c r="V293" s="5">
        <v>914.74150000000009</v>
      </c>
      <c r="W293" s="5">
        <v>927.40250000000015</v>
      </c>
      <c r="X293" s="5">
        <v>933.21299999999974</v>
      </c>
      <c r="Y293" s="5">
        <v>933.12100000000009</v>
      </c>
      <c r="Z293" s="5">
        <v>934.87250000000017</v>
      </c>
      <c r="AA293" s="5">
        <v>933.9994999999999</v>
      </c>
      <c r="AB293" s="5">
        <v>932.10199999999986</v>
      </c>
      <c r="AC293" s="5">
        <v>929.02750000000037</v>
      </c>
      <c r="AD293" s="5">
        <v>926.92099999999982</v>
      </c>
      <c r="AE293" s="5">
        <v>921.52750000000037</v>
      </c>
      <c r="AF293" s="5">
        <v>921.52750000000037</v>
      </c>
    </row>
    <row r="294" spans="1:32">
      <c r="A294" s="56" t="s">
        <v>75</v>
      </c>
      <c r="B294" s="56" t="s">
        <v>199</v>
      </c>
      <c r="C294" s="56" t="s">
        <v>140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</row>
    <row r="295" spans="1:32">
      <c r="A295" s="56" t="s">
        <v>75</v>
      </c>
      <c r="B295" s="56" t="s">
        <v>199</v>
      </c>
      <c r="C295" s="56" t="s">
        <v>141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</row>
    <row r="296" spans="1:32">
      <c r="A296" s="56" t="s">
        <v>75</v>
      </c>
      <c r="B296" s="56" t="s">
        <v>199</v>
      </c>
      <c r="C296" s="56" t="s">
        <v>142</v>
      </c>
      <c r="D296" s="5">
        <v>2341.585</v>
      </c>
      <c r="E296" s="5">
        <v>2341.585</v>
      </c>
      <c r="F296" s="5">
        <v>2341.5850089099999</v>
      </c>
      <c r="G296" s="5">
        <v>2341.5850121600001</v>
      </c>
      <c r="H296" s="5">
        <v>2341.5850128699999</v>
      </c>
      <c r="I296" s="5">
        <v>2308.5850133600002</v>
      </c>
      <c r="J296" s="5">
        <v>2308.5850163499999</v>
      </c>
      <c r="K296" s="5">
        <v>2217.83501768</v>
      </c>
      <c r="L296" s="5">
        <v>2105.8350938399999</v>
      </c>
      <c r="M296" s="5">
        <v>2752.4621870800001</v>
      </c>
      <c r="N296" s="5">
        <v>3112.938048810001</v>
      </c>
      <c r="O296" s="5">
        <v>3878.993968669999</v>
      </c>
      <c r="P296" s="5">
        <v>4191.7085059499996</v>
      </c>
      <c r="Q296" s="5">
        <v>4182.8576790600009</v>
      </c>
      <c r="R296" s="5">
        <v>4260.8307922200001</v>
      </c>
      <c r="S296" s="5">
        <v>4393.7674376600007</v>
      </c>
      <c r="T296" s="5">
        <v>4234.7674376599998</v>
      </c>
      <c r="U296" s="5">
        <v>4414.8180438400004</v>
      </c>
      <c r="V296" s="5">
        <v>4462.0617176300002</v>
      </c>
      <c r="W296" s="5">
        <v>4784.4812669499988</v>
      </c>
      <c r="X296" s="5">
        <v>5572.8181851499994</v>
      </c>
      <c r="Y296" s="5">
        <v>5770.3995385199996</v>
      </c>
      <c r="Z296" s="5">
        <v>5996.9199025600001</v>
      </c>
      <c r="AA296" s="5">
        <v>5953.1851241700006</v>
      </c>
      <c r="AB296" s="5">
        <v>6462.7142627900002</v>
      </c>
      <c r="AC296" s="5">
        <v>7837.3074872300003</v>
      </c>
      <c r="AD296" s="5">
        <v>8970.0423346600019</v>
      </c>
      <c r="AE296" s="5">
        <v>9078.8641037199995</v>
      </c>
      <c r="AF296" s="5">
        <v>9078.864103939999</v>
      </c>
    </row>
    <row r="297" spans="1:32">
      <c r="A297" s="56" t="s">
        <v>75</v>
      </c>
      <c r="B297" s="56" t="s">
        <v>199</v>
      </c>
      <c r="C297" s="56" t="s">
        <v>143</v>
      </c>
      <c r="D297" s="5">
        <v>508.6798</v>
      </c>
      <c r="E297" s="5">
        <v>508.6798</v>
      </c>
      <c r="F297" s="5">
        <v>508.67980295000001</v>
      </c>
      <c r="G297" s="5">
        <v>508.67980424000001</v>
      </c>
      <c r="H297" s="5">
        <v>508.67980488000012</v>
      </c>
      <c r="I297" s="5">
        <v>508.67980547000002</v>
      </c>
      <c r="J297" s="5">
        <v>508.67980642999999</v>
      </c>
      <c r="K297" s="5">
        <v>508.67980700999999</v>
      </c>
      <c r="L297" s="5">
        <v>508.67981399000001</v>
      </c>
      <c r="M297" s="5">
        <v>502.55181557999998</v>
      </c>
      <c r="N297" s="5">
        <v>502.55182223000003</v>
      </c>
      <c r="O297" s="5">
        <v>502.55183548000002</v>
      </c>
      <c r="P297" s="5">
        <v>502.55184756999989</v>
      </c>
      <c r="Q297" s="5">
        <v>502.55184781000003</v>
      </c>
      <c r="R297" s="5">
        <v>502.55192739</v>
      </c>
      <c r="S297" s="5">
        <v>637.44831323000005</v>
      </c>
      <c r="T297" s="5">
        <v>637.44831335000003</v>
      </c>
      <c r="U297" s="5">
        <v>637.44831339000007</v>
      </c>
      <c r="V297" s="5">
        <v>940.26575291000006</v>
      </c>
      <c r="W297" s="5">
        <v>960.71119751999993</v>
      </c>
      <c r="X297" s="5">
        <v>960.71120291</v>
      </c>
      <c r="Y297" s="5">
        <v>1975.70217948</v>
      </c>
      <c r="Z297" s="5">
        <v>1812.61471388</v>
      </c>
      <c r="AA297" s="5">
        <v>2085.02993001</v>
      </c>
      <c r="AB297" s="5">
        <v>2085.0299303299998</v>
      </c>
      <c r="AC297" s="5">
        <v>2570.5969023600001</v>
      </c>
      <c r="AD297" s="5">
        <v>4052.6208705700001</v>
      </c>
      <c r="AE297" s="5">
        <v>5588.6067608499998</v>
      </c>
      <c r="AF297" s="5">
        <v>5588.6067609299998</v>
      </c>
    </row>
    <row r="298" spans="1:32">
      <c r="A298" s="56" t="s">
        <v>75</v>
      </c>
      <c r="B298" s="56" t="s">
        <v>199</v>
      </c>
      <c r="C298" s="56" t="s">
        <v>144</v>
      </c>
      <c r="D298" s="5">
        <v>2218.772668061431</v>
      </c>
      <c r="E298" s="5">
        <v>2689.9375260000002</v>
      </c>
      <c r="F298" s="5">
        <v>2860.761317</v>
      </c>
      <c r="G298" s="5">
        <v>3036.1468880000002</v>
      </c>
      <c r="H298" s="5">
        <v>3203.7841800000001</v>
      </c>
      <c r="I298" s="5">
        <v>3365.2836379999999</v>
      </c>
      <c r="J298" s="5">
        <v>3520.050111</v>
      </c>
      <c r="K298" s="5">
        <v>3643.7694040000001</v>
      </c>
      <c r="L298" s="5">
        <v>3771.8146689999999</v>
      </c>
      <c r="M298" s="5">
        <v>3931.9225369999999</v>
      </c>
      <c r="N298" s="5">
        <v>4092.3036299999999</v>
      </c>
      <c r="O298" s="5">
        <v>4259.4447909999999</v>
      </c>
      <c r="P298" s="5">
        <v>4415.3525669999999</v>
      </c>
      <c r="Q298" s="5">
        <v>4554.5402139999997</v>
      </c>
      <c r="R298" s="5">
        <v>4688.2242509999996</v>
      </c>
      <c r="S298" s="5">
        <v>4827.180249</v>
      </c>
      <c r="T298" s="5">
        <v>4954.3941420000001</v>
      </c>
      <c r="U298" s="5">
        <v>5077.6180569999997</v>
      </c>
      <c r="V298" s="5">
        <v>5190.2469090000004</v>
      </c>
      <c r="W298" s="5">
        <v>5309.3908250000004</v>
      </c>
      <c r="X298" s="5">
        <v>5421.4966379999996</v>
      </c>
      <c r="Y298" s="5">
        <v>5536.0184380000001</v>
      </c>
      <c r="Z298" s="5">
        <v>5669.0692689999996</v>
      </c>
      <c r="AA298" s="5">
        <v>5819.8739329999999</v>
      </c>
      <c r="AB298" s="5">
        <v>5964.8023199999998</v>
      </c>
      <c r="AC298" s="5">
        <v>6104.675808</v>
      </c>
      <c r="AD298" s="5">
        <v>6242.6775429999998</v>
      </c>
      <c r="AE298" s="5">
        <v>6384.23675</v>
      </c>
      <c r="AF298" s="5">
        <v>6384.23675</v>
      </c>
    </row>
    <row r="299" spans="1:32">
      <c r="A299" s="56" t="s">
        <v>75</v>
      </c>
      <c r="B299" s="56" t="s">
        <v>199</v>
      </c>
      <c r="C299" s="56" t="s">
        <v>146</v>
      </c>
      <c r="D299" s="5">
        <v>32.945</v>
      </c>
      <c r="E299" s="5">
        <v>40.329778612496547</v>
      </c>
      <c r="F299" s="5">
        <v>44.141936064767087</v>
      </c>
      <c r="G299" s="5">
        <v>48.008281409971843</v>
      </c>
      <c r="H299" s="5">
        <v>51.696080362917741</v>
      </c>
      <c r="I299" s="5">
        <v>56.122242708694273</v>
      </c>
      <c r="J299" s="5">
        <v>60.438841551624478</v>
      </c>
      <c r="K299" s="5">
        <v>64.284740416961199</v>
      </c>
      <c r="L299" s="5">
        <v>68.338817161047672</v>
      </c>
      <c r="M299" s="5">
        <v>73.610682180519731</v>
      </c>
      <c r="N299" s="5">
        <v>79.667139004245811</v>
      </c>
      <c r="O299" s="5">
        <v>86.968468976283532</v>
      </c>
      <c r="P299" s="5">
        <v>92.863848460852552</v>
      </c>
      <c r="Q299" s="5">
        <v>100.37213201380359</v>
      </c>
      <c r="R299" s="5">
        <v>108.1391137972121</v>
      </c>
      <c r="S299" s="5">
        <v>114.99623850572119</v>
      </c>
      <c r="T299" s="5">
        <v>123.12721876095451</v>
      </c>
      <c r="U299" s="5">
        <v>130.19732168491461</v>
      </c>
      <c r="V299" s="5">
        <v>137.1998403893312</v>
      </c>
      <c r="W299" s="5">
        <v>145.14394407033021</v>
      </c>
      <c r="X299" s="5">
        <v>152.88623132780651</v>
      </c>
      <c r="Y299" s="5">
        <v>160.77167530323231</v>
      </c>
      <c r="Z299" s="5">
        <v>168.0957563033916</v>
      </c>
      <c r="AA299" s="5">
        <v>177.43475215293299</v>
      </c>
      <c r="AB299" s="5">
        <v>191.1755159143454</v>
      </c>
      <c r="AC299" s="5">
        <v>206.38843848837101</v>
      </c>
      <c r="AD299" s="5">
        <v>223.71817796793269</v>
      </c>
      <c r="AE299" s="5">
        <v>239.72177715680121</v>
      </c>
      <c r="AF299" s="5">
        <v>239.72177715680121</v>
      </c>
    </row>
    <row r="301" spans="1:32">
      <c r="A301" s="56" t="s">
        <v>75</v>
      </c>
      <c r="B301" s="56" t="s">
        <v>200</v>
      </c>
      <c r="C301" s="56" t="s">
        <v>132</v>
      </c>
      <c r="D301" s="5">
        <v>208</v>
      </c>
      <c r="E301" s="5">
        <v>208</v>
      </c>
      <c r="F301" s="5">
        <v>208</v>
      </c>
      <c r="G301" s="5">
        <v>208</v>
      </c>
      <c r="H301" s="5">
        <v>208</v>
      </c>
      <c r="I301" s="5">
        <v>208</v>
      </c>
      <c r="J301" s="5">
        <v>208</v>
      </c>
      <c r="K301" s="5">
        <v>208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</row>
    <row r="302" spans="1:32">
      <c r="A302" s="56" t="s">
        <v>75</v>
      </c>
      <c r="B302" s="56" t="s">
        <v>200</v>
      </c>
      <c r="C302" s="56" t="s">
        <v>133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</row>
    <row r="303" spans="1:32">
      <c r="A303" s="56" t="s">
        <v>75</v>
      </c>
      <c r="B303" s="56" t="s">
        <v>200</v>
      </c>
      <c r="C303" s="56" t="s">
        <v>134</v>
      </c>
      <c r="D303" s="5">
        <v>178</v>
      </c>
      <c r="E303" s="5">
        <v>178</v>
      </c>
      <c r="F303" s="5">
        <v>178</v>
      </c>
      <c r="G303" s="5">
        <v>178</v>
      </c>
      <c r="H303" s="5">
        <v>178</v>
      </c>
      <c r="I303" s="5">
        <v>178</v>
      </c>
      <c r="J303" s="5">
        <v>178</v>
      </c>
      <c r="K303" s="5">
        <v>178</v>
      </c>
      <c r="L303" s="5">
        <v>178.00000265</v>
      </c>
      <c r="M303" s="5">
        <v>178.00000265</v>
      </c>
      <c r="N303" s="5">
        <v>178.00000795</v>
      </c>
      <c r="O303" s="5">
        <v>178.00000795</v>
      </c>
      <c r="P303" s="5">
        <v>178.00000795</v>
      </c>
      <c r="Q303" s="5">
        <v>178.00000795</v>
      </c>
      <c r="R303" s="5">
        <v>178.00000795</v>
      </c>
      <c r="S303" s="5">
        <v>178.0000053</v>
      </c>
      <c r="T303" s="5">
        <v>178.0000053</v>
      </c>
      <c r="U303" s="5">
        <v>178.0000053</v>
      </c>
      <c r="V303" s="5">
        <v>58.000007949999997</v>
      </c>
      <c r="W303" s="5">
        <v>58.000007949999997</v>
      </c>
      <c r="X303" s="5">
        <v>58.000007949999997</v>
      </c>
      <c r="Y303" s="5">
        <v>58.000007949999997</v>
      </c>
      <c r="Z303" s="5">
        <v>58.000007949999997</v>
      </c>
      <c r="AA303" s="5">
        <v>58.000013250000002</v>
      </c>
      <c r="AB303" s="5">
        <v>58.0000371</v>
      </c>
      <c r="AC303" s="5">
        <v>58.0000371</v>
      </c>
      <c r="AD303" s="5">
        <v>58.0000371</v>
      </c>
      <c r="AE303" s="5">
        <v>58.0000371</v>
      </c>
      <c r="AF303" s="5">
        <v>3.7100000000000001E-5</v>
      </c>
    </row>
    <row r="304" spans="1:32">
      <c r="A304" s="56" t="s">
        <v>75</v>
      </c>
      <c r="B304" s="56" t="s">
        <v>200</v>
      </c>
      <c r="C304" s="56" t="s">
        <v>135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</row>
    <row r="305" spans="1:32">
      <c r="A305" s="56" t="s">
        <v>75</v>
      </c>
      <c r="B305" s="56" t="s">
        <v>200</v>
      </c>
      <c r="C305" s="56" t="s">
        <v>136</v>
      </c>
      <c r="D305" s="5">
        <v>2176.7000000100002</v>
      </c>
      <c r="E305" s="5">
        <v>2176.7000000100002</v>
      </c>
      <c r="F305" s="5">
        <v>2176.7000000100002</v>
      </c>
      <c r="G305" s="5">
        <v>2176.7000000100002</v>
      </c>
      <c r="H305" s="5">
        <v>2176.7000000100002</v>
      </c>
      <c r="I305" s="5">
        <v>2176.7000000100002</v>
      </c>
      <c r="J305" s="5">
        <v>2176.7000000100002</v>
      </c>
      <c r="K305" s="5">
        <v>2566.7000000100002</v>
      </c>
      <c r="L305" s="5">
        <v>2566.7000000100002</v>
      </c>
      <c r="M305" s="5">
        <v>2566.7000000100002</v>
      </c>
      <c r="N305" s="5">
        <v>2566.7000000100002</v>
      </c>
      <c r="O305" s="5">
        <v>2566.7000000100002</v>
      </c>
      <c r="P305" s="5">
        <v>2566.7000000100002</v>
      </c>
      <c r="Q305" s="5">
        <v>2566.7000000100002</v>
      </c>
      <c r="R305" s="5">
        <v>2566.7000000100002</v>
      </c>
      <c r="S305" s="5">
        <v>2566.7000000100002</v>
      </c>
      <c r="T305" s="5">
        <v>2566.7000000100002</v>
      </c>
      <c r="U305" s="5">
        <v>2566.7000000100002</v>
      </c>
      <c r="V305" s="5">
        <v>2566.7000000100002</v>
      </c>
      <c r="W305" s="5">
        <v>2566.7000000100002</v>
      </c>
      <c r="X305" s="5">
        <v>2566.7000000100002</v>
      </c>
      <c r="Y305" s="5">
        <v>2566.7000000100002</v>
      </c>
      <c r="Z305" s="5">
        <v>2566.7000000100002</v>
      </c>
      <c r="AA305" s="5">
        <v>2566.7000000100002</v>
      </c>
      <c r="AB305" s="5">
        <v>2566.7000000100002</v>
      </c>
      <c r="AC305" s="5">
        <v>2566.7000000100002</v>
      </c>
      <c r="AD305" s="5">
        <v>2566.7000000100002</v>
      </c>
      <c r="AE305" s="5">
        <v>2566.7000000100002</v>
      </c>
      <c r="AF305" s="5">
        <v>2566.7000000100002</v>
      </c>
    </row>
    <row r="306" spans="1:32">
      <c r="A306" s="56" t="s">
        <v>75</v>
      </c>
      <c r="B306" s="56" t="s">
        <v>200</v>
      </c>
      <c r="C306" s="56" t="s">
        <v>137</v>
      </c>
      <c r="D306" s="5">
        <v>0</v>
      </c>
      <c r="E306" s="5">
        <v>3.3699999999999999E-6</v>
      </c>
      <c r="F306" s="5">
        <v>3.6200000000000001E-6</v>
      </c>
      <c r="G306" s="5">
        <v>4.1099999999999996E-6</v>
      </c>
      <c r="H306" s="5">
        <v>4.5199999999999999E-6</v>
      </c>
      <c r="I306" s="5">
        <v>4.9200000000000003E-6</v>
      </c>
      <c r="J306" s="5">
        <v>1.6220000000000001E-5</v>
      </c>
      <c r="K306" s="5">
        <v>2.2799999999999999E-5</v>
      </c>
      <c r="L306" s="5">
        <v>3.1900000000000003E-5</v>
      </c>
      <c r="M306" s="5">
        <v>3.2907894600000001</v>
      </c>
      <c r="N306" s="5">
        <v>463.65931329</v>
      </c>
      <c r="O306" s="5">
        <v>510.00838246000001</v>
      </c>
      <c r="P306" s="5">
        <v>566.34685008999998</v>
      </c>
      <c r="Q306" s="5">
        <v>566.34685009999987</v>
      </c>
      <c r="R306" s="5">
        <v>566.34685009999987</v>
      </c>
      <c r="S306" s="5">
        <v>566.34687442999996</v>
      </c>
      <c r="T306" s="5">
        <v>566.34687442999996</v>
      </c>
      <c r="U306" s="5">
        <v>566.34687442999996</v>
      </c>
      <c r="V306" s="5">
        <v>566.34855503999995</v>
      </c>
      <c r="W306" s="5">
        <v>566.34855503999995</v>
      </c>
      <c r="X306" s="5">
        <v>566.34855504999996</v>
      </c>
      <c r="Y306" s="5">
        <v>595.91383235000001</v>
      </c>
      <c r="Z306" s="5">
        <v>595.91383667999992</v>
      </c>
      <c r="AA306" s="5">
        <v>667.98079904999997</v>
      </c>
      <c r="AB306" s="5">
        <v>667.98083695000003</v>
      </c>
      <c r="AC306" s="5">
        <v>789.36628528000006</v>
      </c>
      <c r="AD306" s="5">
        <v>789.36628470000005</v>
      </c>
      <c r="AE306" s="5">
        <v>789.36628306</v>
      </c>
      <c r="AF306" s="5">
        <v>789.36628363</v>
      </c>
    </row>
    <row r="307" spans="1:32">
      <c r="A307" s="56" t="s">
        <v>75</v>
      </c>
      <c r="B307" s="56" t="s">
        <v>200</v>
      </c>
      <c r="C307" s="56" t="s">
        <v>138</v>
      </c>
      <c r="D307" s="5">
        <v>0.47899999999999998</v>
      </c>
      <c r="E307" s="5">
        <v>2.1869999999999998</v>
      </c>
      <c r="F307" s="5">
        <v>3.7669999999999999</v>
      </c>
      <c r="G307" s="5">
        <v>6.1920000000000002</v>
      </c>
      <c r="H307" s="5">
        <v>9.4580000000000002</v>
      </c>
      <c r="I307" s="5">
        <v>13.686</v>
      </c>
      <c r="J307" s="5">
        <v>18.501000000000001</v>
      </c>
      <c r="K307" s="5">
        <v>25.306000000000001</v>
      </c>
      <c r="L307" s="5">
        <v>31.184044839999999</v>
      </c>
      <c r="M307" s="5">
        <v>40.632942110000002</v>
      </c>
      <c r="N307" s="5">
        <v>51.300529429999997</v>
      </c>
      <c r="O307" s="5">
        <v>63.448775210000001</v>
      </c>
      <c r="P307" s="5">
        <v>77.123163699999992</v>
      </c>
      <c r="Q307" s="5">
        <v>92.380225859999996</v>
      </c>
      <c r="R307" s="5">
        <v>108.63036286000001</v>
      </c>
      <c r="S307" s="5">
        <v>126.28066242</v>
      </c>
      <c r="T307" s="5">
        <v>145.43464886000001</v>
      </c>
      <c r="U307" s="5">
        <v>164.97765337999999</v>
      </c>
      <c r="V307" s="5">
        <v>185.59044840999999</v>
      </c>
      <c r="W307" s="5">
        <v>206.81589911</v>
      </c>
      <c r="X307" s="5">
        <v>228.36185279</v>
      </c>
      <c r="Y307" s="5">
        <v>250.33571445000001</v>
      </c>
      <c r="Z307" s="5">
        <v>272.02680687999998</v>
      </c>
      <c r="AA307" s="5">
        <v>293.77251605999999</v>
      </c>
      <c r="AB307" s="5">
        <v>316.44538920999997</v>
      </c>
      <c r="AC307" s="5">
        <v>340.54830737999998</v>
      </c>
      <c r="AD307" s="5">
        <v>365.09264996000002</v>
      </c>
      <c r="AE307" s="5">
        <v>390.57406130999999</v>
      </c>
      <c r="AF307" s="5">
        <v>398.45674804999999</v>
      </c>
    </row>
    <row r="308" spans="1:32">
      <c r="A308" s="56" t="s">
        <v>75</v>
      </c>
      <c r="B308" s="56" t="s">
        <v>200</v>
      </c>
      <c r="C308" s="56" t="s">
        <v>139</v>
      </c>
      <c r="D308" s="5">
        <v>16.364000000000001</v>
      </c>
      <c r="E308" s="5">
        <v>24.267499999999998</v>
      </c>
      <c r="F308" s="5">
        <v>30.654</v>
      </c>
      <c r="G308" s="5">
        <v>38.909999999999997</v>
      </c>
      <c r="H308" s="5">
        <v>48.162500000000001</v>
      </c>
      <c r="I308" s="5">
        <v>57.612000000000002</v>
      </c>
      <c r="J308" s="5">
        <v>65.989999999999995</v>
      </c>
      <c r="K308" s="5">
        <v>77.194499999999991</v>
      </c>
      <c r="L308" s="5">
        <v>87.767999999999986</v>
      </c>
      <c r="M308" s="5">
        <v>103.953</v>
      </c>
      <c r="N308" s="5">
        <v>120.367</v>
      </c>
      <c r="O308" s="5">
        <v>136.76050000000001</v>
      </c>
      <c r="P308" s="5">
        <v>153.10300000000001</v>
      </c>
      <c r="Q308" s="5">
        <v>168.62100000000001</v>
      </c>
      <c r="R308" s="5">
        <v>183.447</v>
      </c>
      <c r="S308" s="5">
        <v>197.71899999999999</v>
      </c>
      <c r="T308" s="5">
        <v>211.54949999999999</v>
      </c>
      <c r="U308" s="5">
        <v>222.221</v>
      </c>
      <c r="V308" s="5">
        <v>232.72049999999999</v>
      </c>
      <c r="W308" s="5">
        <v>241.60300000000001</v>
      </c>
      <c r="X308" s="5">
        <v>248.62799999999999</v>
      </c>
      <c r="Y308" s="5">
        <v>253.13300000000001</v>
      </c>
      <c r="Z308" s="5">
        <v>256.3845</v>
      </c>
      <c r="AA308" s="5">
        <v>258.06499999999988</v>
      </c>
      <c r="AB308" s="5">
        <v>259.22649999999999</v>
      </c>
      <c r="AC308" s="5">
        <v>259.37849999999992</v>
      </c>
      <c r="AD308" s="5">
        <v>259.49599999999998</v>
      </c>
      <c r="AE308" s="5">
        <v>259.11299999999989</v>
      </c>
      <c r="AF308" s="5">
        <v>259.11299999999989</v>
      </c>
    </row>
    <row r="309" spans="1:32">
      <c r="A309" s="56" t="s">
        <v>75</v>
      </c>
      <c r="B309" s="56" t="s">
        <v>200</v>
      </c>
      <c r="C309" s="56" t="s">
        <v>140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</row>
    <row r="310" spans="1:32">
      <c r="A310" s="56" t="s">
        <v>75</v>
      </c>
      <c r="B310" s="56" t="s">
        <v>200</v>
      </c>
      <c r="C310" s="56" t="s">
        <v>141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</row>
    <row r="311" spans="1:32">
      <c r="A311" s="56" t="s">
        <v>75</v>
      </c>
      <c r="B311" s="56" t="s">
        <v>200</v>
      </c>
      <c r="C311" s="56" t="s">
        <v>142</v>
      </c>
      <c r="D311" s="5">
        <v>563.35</v>
      </c>
      <c r="E311" s="5">
        <v>563.35</v>
      </c>
      <c r="F311" s="5">
        <v>691.57426795999993</v>
      </c>
      <c r="G311" s="5">
        <v>819.83344004000003</v>
      </c>
      <c r="H311" s="5">
        <v>948.41678974000001</v>
      </c>
      <c r="I311" s="5">
        <v>1076.4985228200001</v>
      </c>
      <c r="J311" s="5">
        <v>1205.0422713999999</v>
      </c>
      <c r="K311" s="5">
        <v>1334.18883478</v>
      </c>
      <c r="L311" s="5">
        <v>1459.9112502400001</v>
      </c>
      <c r="M311" s="5">
        <v>2030.3849204799999</v>
      </c>
      <c r="N311" s="5">
        <v>2030.38492053</v>
      </c>
      <c r="O311" s="5">
        <v>2116.1028345899999</v>
      </c>
      <c r="P311" s="5">
        <v>2446.86055966</v>
      </c>
      <c r="Q311" s="5">
        <v>2446.86055966</v>
      </c>
      <c r="R311" s="5">
        <v>3124.6772689099998</v>
      </c>
      <c r="S311" s="5">
        <v>3124.67726928</v>
      </c>
      <c r="T311" s="5">
        <v>3124.67726928</v>
      </c>
      <c r="U311" s="5">
        <v>3124.6772693200001</v>
      </c>
      <c r="V311" s="5">
        <v>3124.67726958</v>
      </c>
      <c r="W311" s="5">
        <v>3124.67726958</v>
      </c>
      <c r="X311" s="5">
        <v>3129.8066341499998</v>
      </c>
      <c r="Y311" s="5">
        <v>3129.8066341499998</v>
      </c>
      <c r="Z311" s="5">
        <v>2985.8066402700001</v>
      </c>
      <c r="AA311" s="5">
        <v>3081.1868790200001</v>
      </c>
      <c r="AB311" s="5">
        <v>3081.1868790200001</v>
      </c>
      <c r="AC311" s="5">
        <v>3146.6382662999999</v>
      </c>
      <c r="AD311" s="5">
        <v>3152.61795557</v>
      </c>
      <c r="AE311" s="5">
        <v>3269.7105125600001</v>
      </c>
      <c r="AF311" s="5">
        <v>2961.9605126400002</v>
      </c>
    </row>
    <row r="312" spans="1:32">
      <c r="A312" s="56" t="s">
        <v>75</v>
      </c>
      <c r="B312" s="56" t="s">
        <v>200</v>
      </c>
      <c r="C312" s="56" t="s">
        <v>143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</row>
    <row r="313" spans="1:32">
      <c r="A313" s="56" t="s">
        <v>75</v>
      </c>
      <c r="B313" s="56" t="s">
        <v>200</v>
      </c>
      <c r="C313" s="56" t="s">
        <v>144</v>
      </c>
      <c r="D313" s="5">
        <v>232.90836262426811</v>
      </c>
      <c r="E313" s="5">
        <v>297.15791710000002</v>
      </c>
      <c r="F313" s="5">
        <v>327.43738580000002</v>
      </c>
      <c r="G313" s="5">
        <v>357.2192958</v>
      </c>
      <c r="H313" s="5">
        <v>384.38990059999998</v>
      </c>
      <c r="I313" s="5">
        <v>413.66869459999998</v>
      </c>
      <c r="J313" s="5">
        <v>441.7063915</v>
      </c>
      <c r="K313" s="5">
        <v>466.02762769999998</v>
      </c>
      <c r="L313" s="5">
        <v>490.214538</v>
      </c>
      <c r="M313" s="5">
        <v>521.72167409999997</v>
      </c>
      <c r="N313" s="5">
        <v>551.93133680000005</v>
      </c>
      <c r="O313" s="5">
        <v>582.69833610000001</v>
      </c>
      <c r="P313" s="5">
        <v>610.62340800000004</v>
      </c>
      <c r="Q313" s="5">
        <v>635.83663349999995</v>
      </c>
      <c r="R313" s="5">
        <v>659.60541239999998</v>
      </c>
      <c r="S313" s="5">
        <v>684.67731219999996</v>
      </c>
      <c r="T313" s="5">
        <v>707.83384379999995</v>
      </c>
      <c r="U313" s="5">
        <v>731.44114930000001</v>
      </c>
      <c r="V313" s="5">
        <v>753.08016029999999</v>
      </c>
      <c r="W313" s="5">
        <v>777.08554509999999</v>
      </c>
      <c r="X313" s="5">
        <v>800.49952959999996</v>
      </c>
      <c r="Y313" s="5">
        <v>824.68665399999998</v>
      </c>
      <c r="Z313" s="5">
        <v>854.39259719999995</v>
      </c>
      <c r="AA313" s="5">
        <v>887.63991299999998</v>
      </c>
      <c r="AB313" s="5">
        <v>919.34973360000004</v>
      </c>
      <c r="AC313" s="5">
        <v>950.45062770000004</v>
      </c>
      <c r="AD313" s="5">
        <v>980.55055890000006</v>
      </c>
      <c r="AE313" s="5">
        <v>1011.300468</v>
      </c>
      <c r="AF313" s="5">
        <v>1011.300468</v>
      </c>
    </row>
    <row r="314" spans="1:32">
      <c r="A314" s="56" t="s">
        <v>75</v>
      </c>
      <c r="B314" s="56" t="s">
        <v>200</v>
      </c>
      <c r="C314" s="56" t="s">
        <v>146</v>
      </c>
      <c r="D314" s="5">
        <v>26.35</v>
      </c>
      <c r="E314" s="5">
        <v>27.05462035556317</v>
      </c>
      <c r="F314" s="5">
        <v>27.39262584577418</v>
      </c>
      <c r="G314" s="5">
        <v>27.533914243396541</v>
      </c>
      <c r="H314" s="5">
        <v>27.739288385742629</v>
      </c>
      <c r="I314" s="5">
        <v>27.903103949768351</v>
      </c>
      <c r="J314" s="5">
        <v>28.084396902519941</v>
      </c>
      <c r="K314" s="5">
        <v>28.233119059223171</v>
      </c>
      <c r="L314" s="5">
        <v>28.417845775842881</v>
      </c>
      <c r="M314" s="5">
        <v>28.464778988125591</v>
      </c>
      <c r="N314" s="5">
        <v>28.9796220953146</v>
      </c>
      <c r="O314" s="5">
        <v>29.672923384803951</v>
      </c>
      <c r="P314" s="5">
        <v>30.077113376434699</v>
      </c>
      <c r="Q314" s="5">
        <v>30.524430417747471</v>
      </c>
      <c r="R314" s="5">
        <v>31.322727908490421</v>
      </c>
      <c r="S314" s="5">
        <v>31.709601810510549</v>
      </c>
      <c r="T314" s="5">
        <v>31.89385313534547</v>
      </c>
      <c r="U314" s="5">
        <v>32.279677775997968</v>
      </c>
      <c r="V314" s="5">
        <v>32.381235560611927</v>
      </c>
      <c r="W314" s="5">
        <v>32.469302384369868</v>
      </c>
      <c r="X314" s="5">
        <v>32.764539086924593</v>
      </c>
      <c r="Y314" s="5">
        <v>32.976688995908717</v>
      </c>
      <c r="Z314" s="5">
        <v>33.186390647110038</v>
      </c>
      <c r="AA314" s="5">
        <v>33.421983670061422</v>
      </c>
      <c r="AB314" s="5">
        <v>34.800826898756313</v>
      </c>
      <c r="AC314" s="5">
        <v>36.053763274557163</v>
      </c>
      <c r="AD314" s="5">
        <v>36.595332284442122</v>
      </c>
      <c r="AE314" s="5">
        <v>37.131392218672879</v>
      </c>
      <c r="AF314" s="5">
        <v>37.131392218672879</v>
      </c>
    </row>
    <row r="316" spans="1:32">
      <c r="A316" s="56" t="s">
        <v>80</v>
      </c>
      <c r="B316" s="56" t="s">
        <v>163</v>
      </c>
      <c r="C316" s="56" t="s">
        <v>130</v>
      </c>
      <c r="D316" s="5">
        <v>8330</v>
      </c>
      <c r="E316" s="5">
        <v>8330</v>
      </c>
      <c r="F316" s="5">
        <v>8330</v>
      </c>
      <c r="G316" s="5">
        <v>5450</v>
      </c>
      <c r="H316" s="5">
        <v>5450</v>
      </c>
      <c r="I316" s="5">
        <v>4130</v>
      </c>
      <c r="J316" s="5">
        <v>4130</v>
      </c>
      <c r="K316" s="5">
        <v>4130</v>
      </c>
      <c r="L316" s="5">
        <v>4130</v>
      </c>
      <c r="M316" s="5">
        <v>4130</v>
      </c>
      <c r="N316" s="5">
        <v>4130</v>
      </c>
      <c r="O316" s="5">
        <v>1390</v>
      </c>
      <c r="P316" s="5">
        <v>1390</v>
      </c>
      <c r="Q316" s="5">
        <v>1390</v>
      </c>
      <c r="R316" s="5">
        <v>1390</v>
      </c>
      <c r="S316" s="5">
        <v>1390</v>
      </c>
      <c r="T316" s="5">
        <v>1390</v>
      </c>
      <c r="U316" s="5">
        <v>1390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</row>
    <row r="317" spans="1:32">
      <c r="A317" s="56" t="s">
        <v>80</v>
      </c>
      <c r="B317" s="56" t="s">
        <v>163</v>
      </c>
      <c r="C317" s="56" t="s">
        <v>132</v>
      </c>
      <c r="D317" s="5">
        <v>124</v>
      </c>
      <c r="E317" s="5">
        <v>440</v>
      </c>
      <c r="F317" s="5">
        <v>440</v>
      </c>
      <c r="G317" s="5">
        <v>440</v>
      </c>
      <c r="H317" s="5">
        <v>440</v>
      </c>
      <c r="I317" s="5">
        <v>440</v>
      </c>
      <c r="J317" s="5">
        <v>440</v>
      </c>
      <c r="K317" s="5">
        <v>440</v>
      </c>
      <c r="L317" s="5">
        <v>440</v>
      </c>
      <c r="M317" s="5">
        <v>440</v>
      </c>
      <c r="N317" s="5">
        <v>440</v>
      </c>
      <c r="O317" s="5">
        <v>440</v>
      </c>
      <c r="P317" s="5">
        <v>440</v>
      </c>
      <c r="Q317" s="5">
        <v>1258</v>
      </c>
      <c r="R317" s="5">
        <v>2076</v>
      </c>
      <c r="S317" s="5">
        <v>2076</v>
      </c>
      <c r="T317" s="5">
        <v>2076</v>
      </c>
      <c r="U317" s="5">
        <v>2076</v>
      </c>
      <c r="V317" s="5">
        <v>2894</v>
      </c>
      <c r="W317" s="5">
        <v>4530</v>
      </c>
      <c r="X317" s="5">
        <v>4530</v>
      </c>
      <c r="Y317" s="5">
        <v>4090</v>
      </c>
      <c r="Z317" s="5">
        <v>4090</v>
      </c>
      <c r="AA317" s="5">
        <v>4090</v>
      </c>
      <c r="AB317" s="5">
        <v>4908</v>
      </c>
      <c r="AC317" s="5">
        <v>4908</v>
      </c>
      <c r="AD317" s="5">
        <v>4908</v>
      </c>
      <c r="AE317" s="5">
        <v>4908</v>
      </c>
      <c r="AF317" s="5">
        <v>4908</v>
      </c>
    </row>
    <row r="318" spans="1:32">
      <c r="A318" s="56" t="s">
        <v>80</v>
      </c>
      <c r="B318" s="56" t="s">
        <v>163</v>
      </c>
      <c r="C318" s="56" t="s">
        <v>133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</row>
    <row r="319" spans="1:32">
      <c r="A319" s="56" t="s">
        <v>80</v>
      </c>
      <c r="B319" s="56" t="s">
        <v>163</v>
      </c>
      <c r="C319" s="56" t="s">
        <v>134</v>
      </c>
      <c r="D319" s="5">
        <v>2638.9989999999998</v>
      </c>
      <c r="E319" s="5">
        <v>2638.9989999999998</v>
      </c>
      <c r="F319" s="5">
        <v>2638.9989999999998</v>
      </c>
      <c r="G319" s="5">
        <v>2706.85927515</v>
      </c>
      <c r="H319" s="5">
        <v>2706.85927515</v>
      </c>
      <c r="I319" s="5">
        <v>2993.3691608499998</v>
      </c>
      <c r="J319" s="5">
        <v>3479.1001158499998</v>
      </c>
      <c r="K319" s="5">
        <v>3479.1001158499998</v>
      </c>
      <c r="L319" s="5">
        <v>3481.5237449000001</v>
      </c>
      <c r="M319" s="5">
        <v>3481.5237449000001</v>
      </c>
      <c r="N319" s="5">
        <v>3481.5237449000001</v>
      </c>
      <c r="O319" s="5">
        <v>4220.5319081500002</v>
      </c>
      <c r="P319" s="5">
        <v>4220.5319081500002</v>
      </c>
      <c r="Q319" s="5">
        <v>4220.5319081500002</v>
      </c>
      <c r="R319" s="5">
        <v>4220.5319081500002</v>
      </c>
      <c r="S319" s="5">
        <v>4220.5319081500002</v>
      </c>
      <c r="T319" s="5">
        <v>4220.5319081500002</v>
      </c>
      <c r="U319" s="5">
        <v>4220.5319081500002</v>
      </c>
      <c r="V319" s="5">
        <v>4220.5319081500002</v>
      </c>
      <c r="W319" s="5">
        <v>4220.5319081500002</v>
      </c>
      <c r="X319" s="5">
        <v>4220.5319081500002</v>
      </c>
      <c r="Y319" s="5">
        <v>4382.8322950000002</v>
      </c>
      <c r="Z319" s="5">
        <v>3533.8332949999999</v>
      </c>
      <c r="AA319" s="5">
        <v>3533.8332949999999</v>
      </c>
      <c r="AB319" s="5">
        <v>3533.8332949999999</v>
      </c>
      <c r="AC319" s="5">
        <v>3533.8332949999999</v>
      </c>
      <c r="AD319" s="5">
        <v>3533.8332949999999</v>
      </c>
      <c r="AE319" s="5">
        <v>3533.8332949999999</v>
      </c>
      <c r="AF319" s="5">
        <v>3533.8332949999999</v>
      </c>
    </row>
    <row r="320" spans="1:32">
      <c r="A320" s="56" t="s">
        <v>80</v>
      </c>
      <c r="B320" s="56" t="s">
        <v>163</v>
      </c>
      <c r="C320" s="56" t="s">
        <v>135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</row>
    <row r="321" spans="1:32">
      <c r="A321" s="56" t="s">
        <v>80</v>
      </c>
      <c r="B321" s="56" t="s">
        <v>163</v>
      </c>
      <c r="C321" s="56" t="s">
        <v>136</v>
      </c>
      <c r="D321" s="5">
        <v>2285</v>
      </c>
      <c r="E321" s="5">
        <v>2285</v>
      </c>
      <c r="F321" s="5">
        <v>2285</v>
      </c>
      <c r="G321" s="5">
        <v>2285</v>
      </c>
      <c r="H321" s="5">
        <v>2285</v>
      </c>
      <c r="I321" s="5">
        <v>2285</v>
      </c>
      <c r="J321" s="5">
        <v>2285</v>
      </c>
      <c r="K321" s="5">
        <v>2285</v>
      </c>
      <c r="L321" s="5">
        <v>2285</v>
      </c>
      <c r="M321" s="5">
        <v>2285</v>
      </c>
      <c r="N321" s="5">
        <v>2285</v>
      </c>
      <c r="O321" s="5">
        <v>2285</v>
      </c>
      <c r="P321" s="5">
        <v>2285</v>
      </c>
      <c r="Q321" s="5">
        <v>2285</v>
      </c>
      <c r="R321" s="5">
        <v>2285</v>
      </c>
      <c r="S321" s="5">
        <v>2285</v>
      </c>
      <c r="T321" s="5">
        <v>2285</v>
      </c>
      <c r="U321" s="5">
        <v>2285</v>
      </c>
      <c r="V321" s="5">
        <v>2285</v>
      </c>
      <c r="W321" s="5">
        <v>2285</v>
      </c>
      <c r="X321" s="5">
        <v>2285</v>
      </c>
      <c r="Y321" s="5">
        <v>2285</v>
      </c>
      <c r="Z321" s="5">
        <v>2285</v>
      </c>
      <c r="AA321" s="5">
        <v>2285</v>
      </c>
      <c r="AB321" s="5">
        <v>2285</v>
      </c>
      <c r="AC321" s="5">
        <v>2285</v>
      </c>
      <c r="AD321" s="5">
        <v>2285</v>
      </c>
      <c r="AE321" s="5">
        <v>2285</v>
      </c>
      <c r="AF321" s="5">
        <v>2285</v>
      </c>
    </row>
    <row r="322" spans="1:32">
      <c r="A322" s="56" t="s">
        <v>80</v>
      </c>
      <c r="B322" s="56" t="s">
        <v>163</v>
      </c>
      <c r="C322" s="56" t="s">
        <v>137</v>
      </c>
      <c r="D322" s="5">
        <v>289.99999619999988</v>
      </c>
      <c r="E322" s="5">
        <v>290.00000655000002</v>
      </c>
      <c r="F322" s="5">
        <v>290.00001125</v>
      </c>
      <c r="G322" s="5">
        <v>1570.0022157799999</v>
      </c>
      <c r="H322" s="5">
        <v>2930.0022159999999</v>
      </c>
      <c r="I322" s="5">
        <v>3855.0160030100001</v>
      </c>
      <c r="J322" s="5">
        <v>4329.9967406399992</v>
      </c>
      <c r="K322" s="5">
        <v>4329.9967419799996</v>
      </c>
      <c r="L322" s="5">
        <v>4329.9967997500007</v>
      </c>
      <c r="M322" s="5">
        <v>4329.9968057299993</v>
      </c>
      <c r="N322" s="5">
        <v>4329.9968285800014</v>
      </c>
      <c r="O322" s="5">
        <v>4710.5134699299997</v>
      </c>
      <c r="P322" s="5">
        <v>4726.40109966</v>
      </c>
      <c r="Q322" s="5">
        <v>4726.4011040300002</v>
      </c>
      <c r="R322" s="5">
        <v>4726.4011641100014</v>
      </c>
      <c r="S322" s="5">
        <v>4726.4012002099998</v>
      </c>
      <c r="T322" s="5">
        <v>4726.4012323200004</v>
      </c>
      <c r="U322" s="5">
        <v>4893.0354432800004</v>
      </c>
      <c r="V322" s="5">
        <v>4893.0354497099997</v>
      </c>
      <c r="W322" s="5">
        <v>4893.0354497499993</v>
      </c>
      <c r="X322" s="5">
        <v>4893.0354497600001</v>
      </c>
      <c r="Y322" s="5">
        <v>4922.2641507600001</v>
      </c>
      <c r="Z322" s="5">
        <v>4922.2642199500006</v>
      </c>
      <c r="AA322" s="5">
        <v>4322.2621503600003</v>
      </c>
      <c r="AB322" s="5">
        <v>4322.26215039</v>
      </c>
      <c r="AC322" s="5">
        <v>3397.2484349599999</v>
      </c>
      <c r="AD322" s="5">
        <v>3397.2484662699999</v>
      </c>
      <c r="AE322" s="5">
        <v>3397.2485794300001</v>
      </c>
      <c r="AF322" s="5">
        <v>3397.2485682000001</v>
      </c>
    </row>
    <row r="323" spans="1:32">
      <c r="A323" s="56" t="s">
        <v>80</v>
      </c>
      <c r="B323" s="56" t="s">
        <v>163</v>
      </c>
      <c r="C323" s="56" t="s">
        <v>138</v>
      </c>
      <c r="D323" s="5">
        <v>9.4870000000000001</v>
      </c>
      <c r="E323" s="5">
        <v>35.02999999</v>
      </c>
      <c r="F323" s="5">
        <v>66.469999989999991</v>
      </c>
      <c r="G323" s="5">
        <v>108.38500000000001</v>
      </c>
      <c r="H323" s="5">
        <v>164.93599999</v>
      </c>
      <c r="I323" s="5">
        <v>231.892</v>
      </c>
      <c r="J323" s="5">
        <v>309.83299999000002</v>
      </c>
      <c r="K323" s="5">
        <v>419.29300001000001</v>
      </c>
      <c r="L323" s="5">
        <v>525.28738249000003</v>
      </c>
      <c r="M323" s="5">
        <v>675.22522690999995</v>
      </c>
      <c r="N323" s="5">
        <v>847.1084129599999</v>
      </c>
      <c r="O323" s="5">
        <v>1045.3195499599999</v>
      </c>
      <c r="P323" s="5">
        <v>1274.0469571599999</v>
      </c>
      <c r="Q323" s="5">
        <v>1526.09067319</v>
      </c>
      <c r="R323" s="5">
        <v>1792.32732498</v>
      </c>
      <c r="S323" s="5">
        <v>2078.1703843300002</v>
      </c>
      <c r="T323" s="5">
        <v>2386.2274074900001</v>
      </c>
      <c r="U323" s="5">
        <v>2679.40297409</v>
      </c>
      <c r="V323" s="5">
        <v>2972.0554745600002</v>
      </c>
      <c r="W323" s="5">
        <v>3267.02089811</v>
      </c>
      <c r="X323" s="5">
        <v>3559.36491101</v>
      </c>
      <c r="Y323" s="5">
        <v>3853.4202612399999</v>
      </c>
      <c r="Z323" s="5">
        <v>4158.5588425300002</v>
      </c>
      <c r="AA323" s="5">
        <v>4478.5367078599993</v>
      </c>
      <c r="AB323" s="5">
        <v>4812.9430813600002</v>
      </c>
      <c r="AC323" s="5">
        <v>5169.6485570200011</v>
      </c>
      <c r="AD323" s="5">
        <v>5533.2993767899998</v>
      </c>
      <c r="AE323" s="5">
        <v>5911.9665535800004</v>
      </c>
      <c r="AF323" s="5">
        <v>5970.2965017799997</v>
      </c>
    </row>
    <row r="324" spans="1:32">
      <c r="A324" s="56" t="s">
        <v>80</v>
      </c>
      <c r="B324" s="56" t="s">
        <v>163</v>
      </c>
      <c r="C324" s="56" t="s">
        <v>139</v>
      </c>
      <c r="D324" s="5">
        <v>219.88249999999999</v>
      </c>
      <c r="E324" s="5">
        <v>342.40800000000002</v>
      </c>
      <c r="F324" s="5">
        <v>492.38850000000002</v>
      </c>
      <c r="G324" s="5">
        <v>638.09849999999994</v>
      </c>
      <c r="H324" s="5">
        <v>797.97050000000002</v>
      </c>
      <c r="I324" s="5">
        <v>941.96749999999997</v>
      </c>
      <c r="J324" s="5">
        <v>1074.9155000000001</v>
      </c>
      <c r="K324" s="5">
        <v>1258.761</v>
      </c>
      <c r="L324" s="5">
        <v>1431.83</v>
      </c>
      <c r="M324" s="5">
        <v>1668.596</v>
      </c>
      <c r="N324" s="5">
        <v>1912.4335000000001</v>
      </c>
      <c r="O324" s="5">
        <v>2164.4295000000002</v>
      </c>
      <c r="P324" s="5">
        <v>2429.6734999999999</v>
      </c>
      <c r="Q324" s="5">
        <v>2676.247499999999</v>
      </c>
      <c r="R324" s="5">
        <v>2908.6255000000001</v>
      </c>
      <c r="S324" s="5">
        <v>3127.7739999999999</v>
      </c>
      <c r="T324" s="5">
        <v>3338.6740000000009</v>
      </c>
      <c r="U324" s="5">
        <v>3468.2249999999999</v>
      </c>
      <c r="V324" s="5">
        <v>3574.1655000000001</v>
      </c>
      <c r="W324" s="5">
        <v>3651.5284999999999</v>
      </c>
      <c r="X324" s="5">
        <v>3696.8409999999999</v>
      </c>
      <c r="Y324" s="5">
        <v>3704.3780000000011</v>
      </c>
      <c r="Z324" s="5">
        <v>3716.8415</v>
      </c>
      <c r="AA324" s="5">
        <v>3724.722999999999</v>
      </c>
      <c r="AB324" s="5">
        <v>3727.1390000000001</v>
      </c>
      <c r="AC324" s="5">
        <v>3717.7939999999999</v>
      </c>
      <c r="AD324" s="5">
        <v>3708.8209999999999</v>
      </c>
      <c r="AE324" s="5">
        <v>3694.5160000000001</v>
      </c>
      <c r="AF324" s="5">
        <v>3694.5160000000001</v>
      </c>
    </row>
    <row r="325" spans="1:32">
      <c r="A325" s="56" t="s">
        <v>80</v>
      </c>
      <c r="B325" s="56" t="s">
        <v>163</v>
      </c>
      <c r="C325" s="56" t="s">
        <v>140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</row>
    <row r="326" spans="1:32">
      <c r="A326" s="56" t="s">
        <v>80</v>
      </c>
      <c r="B326" s="56" t="s">
        <v>163</v>
      </c>
      <c r="C326" s="56" t="s">
        <v>141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2.4600000000000002E-6</v>
      </c>
      <c r="N326" s="5">
        <v>3.3699999999999999E-6</v>
      </c>
      <c r="O326" s="5">
        <v>5.7199999999999986E-6</v>
      </c>
      <c r="P326" s="5">
        <v>5.7199999999999986E-6</v>
      </c>
      <c r="Q326" s="5">
        <v>5.7199999999999986E-6</v>
      </c>
      <c r="R326" s="5">
        <v>5.7199999999999986E-6</v>
      </c>
      <c r="S326" s="5">
        <v>8.0700000000000007E-6</v>
      </c>
      <c r="T326" s="5">
        <v>8.2700000000000004E-6</v>
      </c>
      <c r="U326" s="5">
        <v>1.9879999999999999E-5</v>
      </c>
      <c r="V326" s="5">
        <v>1.9879999999999999E-5</v>
      </c>
      <c r="W326" s="5">
        <v>1.9899999999999999E-5</v>
      </c>
      <c r="X326" s="5">
        <v>3.1010000000000003E-5</v>
      </c>
      <c r="Y326" s="5">
        <v>1402.4257308000001</v>
      </c>
      <c r="Z326" s="5">
        <v>1402.4257308000001</v>
      </c>
      <c r="AA326" s="5">
        <v>1427.50011703</v>
      </c>
      <c r="AB326" s="5">
        <v>1433.35959781</v>
      </c>
      <c r="AC326" s="5">
        <v>2867.3086319399999</v>
      </c>
      <c r="AD326" s="5">
        <v>7733.5248331700004</v>
      </c>
      <c r="AE326" s="5">
        <v>10661.607799220001</v>
      </c>
      <c r="AF326" s="5">
        <v>10661.607799240001</v>
      </c>
    </row>
    <row r="327" spans="1:32">
      <c r="A327" s="56" t="s">
        <v>80</v>
      </c>
      <c r="B327" s="56" t="s">
        <v>163</v>
      </c>
      <c r="C327" s="56" t="s">
        <v>142</v>
      </c>
      <c r="D327" s="5">
        <v>2206.8420000000001</v>
      </c>
      <c r="E327" s="5">
        <v>2206.8420081999998</v>
      </c>
      <c r="F327" s="5">
        <v>3316.367540910001</v>
      </c>
      <c r="G327" s="5">
        <v>4279.9791814999999</v>
      </c>
      <c r="H327" s="5">
        <v>5303.8042973199999</v>
      </c>
      <c r="I327" s="5">
        <v>5978.0520615500009</v>
      </c>
      <c r="J327" s="5">
        <v>7494.085108870001</v>
      </c>
      <c r="K327" s="5">
        <v>7702.9398934400006</v>
      </c>
      <c r="L327" s="5">
        <v>7702.9399209799994</v>
      </c>
      <c r="M327" s="5">
        <v>7782.8236070999992</v>
      </c>
      <c r="N327" s="5">
        <v>7911.5135041600024</v>
      </c>
      <c r="O327" s="5">
        <v>10282.502346249999</v>
      </c>
      <c r="P327" s="5">
        <v>11432.59512727</v>
      </c>
      <c r="Q327" s="5">
        <v>11594.0874773</v>
      </c>
      <c r="R327" s="5">
        <v>11749.845181459999</v>
      </c>
      <c r="S327" s="5">
        <v>11759.55772008</v>
      </c>
      <c r="T327" s="5">
        <v>11838.68791669</v>
      </c>
      <c r="U327" s="5">
        <v>12612.509201430001</v>
      </c>
      <c r="V327" s="5">
        <v>12993.695835070001</v>
      </c>
      <c r="W327" s="5">
        <v>12830.87808498</v>
      </c>
      <c r="X327" s="5">
        <v>13142.063872590001</v>
      </c>
      <c r="Y327" s="5">
        <v>13058.277851500001</v>
      </c>
      <c r="Z327" s="5">
        <v>13275.85183781</v>
      </c>
      <c r="AA327" s="5">
        <v>13703.449363850001</v>
      </c>
      <c r="AB327" s="5">
        <v>13652.279075169999</v>
      </c>
      <c r="AC327" s="5">
        <v>14095.996806229999</v>
      </c>
      <c r="AD327" s="5">
        <v>13939.2329092</v>
      </c>
      <c r="AE327" s="5">
        <v>14537.525166359999</v>
      </c>
      <c r="AF327" s="5">
        <v>14293.7251665</v>
      </c>
    </row>
    <row r="328" spans="1:32">
      <c r="A328" s="56" t="s">
        <v>80</v>
      </c>
      <c r="B328" s="56" t="s">
        <v>163</v>
      </c>
      <c r="C328" s="56" t="s">
        <v>143</v>
      </c>
      <c r="D328" s="5">
        <v>4099.3750000000009</v>
      </c>
      <c r="E328" s="5">
        <v>4099.3750026100006</v>
      </c>
      <c r="F328" s="5">
        <v>4099.3750077700006</v>
      </c>
      <c r="G328" s="5">
        <v>4099.3750100300003</v>
      </c>
      <c r="H328" s="5">
        <v>4416.7168585600002</v>
      </c>
      <c r="I328" s="5">
        <v>5456.2056383599993</v>
      </c>
      <c r="J328" s="5">
        <v>5750.6541749399994</v>
      </c>
      <c r="K328" s="5">
        <v>7545.2439216699986</v>
      </c>
      <c r="L328" s="5">
        <v>7544.3439249099993</v>
      </c>
      <c r="M328" s="5">
        <v>7544.3439268599986</v>
      </c>
      <c r="N328" s="5">
        <v>7544.3439310899976</v>
      </c>
      <c r="O328" s="5">
        <v>8428.6009152699989</v>
      </c>
      <c r="P328" s="5">
        <v>8428.6009197899984</v>
      </c>
      <c r="Q328" s="5">
        <v>8428.6009211599994</v>
      </c>
      <c r="R328" s="5">
        <v>8942.9861686000004</v>
      </c>
      <c r="S328" s="5">
        <v>9009.3451217399997</v>
      </c>
      <c r="T328" s="5">
        <v>8971.3184545499989</v>
      </c>
      <c r="U328" s="5">
        <v>9796.7592647999991</v>
      </c>
      <c r="V328" s="5">
        <v>10728.038286069999</v>
      </c>
      <c r="W328" s="5">
        <v>10788.05182427</v>
      </c>
      <c r="X328" s="5">
        <v>11347.062279379999</v>
      </c>
      <c r="Y328" s="5">
        <v>12136.009791029999</v>
      </c>
      <c r="Z328" s="5">
        <v>12147.205496709999</v>
      </c>
      <c r="AA328" s="5">
        <v>12216.386145189999</v>
      </c>
      <c r="AB328" s="5">
        <v>12145.34595549</v>
      </c>
      <c r="AC328" s="5">
        <v>12097.51377112</v>
      </c>
      <c r="AD328" s="5">
        <v>12326.047104449999</v>
      </c>
      <c r="AE328" s="5">
        <v>13043.76882051</v>
      </c>
      <c r="AF328" s="5">
        <v>12498.760820650001</v>
      </c>
    </row>
    <row r="329" spans="1:32">
      <c r="A329" s="56" t="s">
        <v>80</v>
      </c>
      <c r="B329" s="56" t="s">
        <v>163</v>
      </c>
      <c r="C329" s="56" t="s">
        <v>144</v>
      </c>
      <c r="D329" s="5">
        <v>5270.7863187990224</v>
      </c>
      <c r="E329" s="5">
        <v>6673.1730081000014</v>
      </c>
      <c r="F329" s="5">
        <v>7240.1006978999994</v>
      </c>
      <c r="G329" s="5">
        <v>7842.8836247999998</v>
      </c>
      <c r="H329" s="5">
        <v>8431.9375772000003</v>
      </c>
      <c r="I329" s="5">
        <v>9024.0538534000007</v>
      </c>
      <c r="J329" s="5">
        <v>9584.7396609999996</v>
      </c>
      <c r="K329" s="5">
        <v>10062.791882</v>
      </c>
      <c r="L329" s="5">
        <v>10548.860773</v>
      </c>
      <c r="M329" s="5">
        <v>11120.860828999999</v>
      </c>
      <c r="N329" s="5">
        <v>11681.902083999999</v>
      </c>
      <c r="O329" s="5">
        <v>12231.806538000001</v>
      </c>
      <c r="P329" s="5">
        <v>12766.385285</v>
      </c>
      <c r="Q329" s="5">
        <v>13264.254397999999</v>
      </c>
      <c r="R329" s="5">
        <v>13727.684428</v>
      </c>
      <c r="S329" s="5">
        <v>14182.657797</v>
      </c>
      <c r="T329" s="5">
        <v>14615.757355</v>
      </c>
      <c r="U329" s="5">
        <v>15046.450881000001</v>
      </c>
      <c r="V329" s="5">
        <v>15437.958905</v>
      </c>
      <c r="W329" s="5">
        <v>15826.424548999999</v>
      </c>
      <c r="X329" s="5">
        <v>16227.344773000001</v>
      </c>
      <c r="Y329" s="5">
        <v>16644.566040999998</v>
      </c>
      <c r="Z329" s="5">
        <v>17148.306869</v>
      </c>
      <c r="AA329" s="5">
        <v>17693.906867999998</v>
      </c>
      <c r="AB329" s="5">
        <v>18244.378171</v>
      </c>
      <c r="AC329" s="5">
        <v>18793.900231</v>
      </c>
      <c r="AD329" s="5">
        <v>19330.387994000001</v>
      </c>
      <c r="AE329" s="5">
        <v>19860.728039000001</v>
      </c>
      <c r="AF329" s="5">
        <v>19860.728039000001</v>
      </c>
    </row>
    <row r="330" spans="1:32">
      <c r="A330" s="56" t="s">
        <v>80</v>
      </c>
      <c r="B330" s="56" t="s">
        <v>163</v>
      </c>
      <c r="C330" s="56" t="s">
        <v>146</v>
      </c>
      <c r="D330" s="5">
        <v>308.44499999999999</v>
      </c>
      <c r="E330" s="5">
        <v>326.82664240003942</v>
      </c>
      <c r="F330" s="5">
        <v>336.46401470743882</v>
      </c>
      <c r="G330" s="5">
        <v>348.44864043545721</v>
      </c>
      <c r="H330" s="5">
        <v>362.11047299312031</v>
      </c>
      <c r="I330" s="5">
        <v>376.60435194668042</v>
      </c>
      <c r="J330" s="5">
        <v>395.13364292905271</v>
      </c>
      <c r="K330" s="5">
        <v>410.47392348851707</v>
      </c>
      <c r="L330" s="5">
        <v>425.06416922733302</v>
      </c>
      <c r="M330" s="5">
        <v>619.05644269644449</v>
      </c>
      <c r="N330" s="5">
        <v>861.01916638366117</v>
      </c>
      <c r="O330" s="5">
        <v>996.66660200525996</v>
      </c>
      <c r="P330" s="5">
        <v>1141.011993753888</v>
      </c>
      <c r="Q330" s="5">
        <v>1218.957872315535</v>
      </c>
      <c r="R330" s="5">
        <v>1238.75983478943</v>
      </c>
      <c r="S330" s="5">
        <v>1263.133090549695</v>
      </c>
      <c r="T330" s="5">
        <v>1287.0014292698179</v>
      </c>
      <c r="U330" s="5">
        <v>1309.2392008895481</v>
      </c>
      <c r="V330" s="5">
        <v>1335.5433610943551</v>
      </c>
      <c r="W330" s="5">
        <v>1345.3213687221901</v>
      </c>
      <c r="X330" s="5">
        <v>1353.8770316407649</v>
      </c>
      <c r="Y330" s="5">
        <v>1378.095279540772</v>
      </c>
      <c r="Z330" s="5">
        <v>1411.5644910743331</v>
      </c>
      <c r="AA330" s="5">
        <v>1431.300371168325</v>
      </c>
      <c r="AB330" s="5">
        <v>1469.257061833928</v>
      </c>
      <c r="AC330" s="5">
        <v>1510.3328881452751</v>
      </c>
      <c r="AD330" s="5">
        <v>1556.39561219292</v>
      </c>
      <c r="AE330" s="5">
        <v>1621.8300893072251</v>
      </c>
      <c r="AF330" s="5">
        <v>1621.8300893072251</v>
      </c>
    </row>
    <row r="332" spans="1:32">
      <c r="A332" s="56" t="s">
        <v>80</v>
      </c>
      <c r="B332" s="56" t="s">
        <v>197</v>
      </c>
      <c r="C332" s="56" t="s">
        <v>130</v>
      </c>
      <c r="D332" s="5">
        <v>8126</v>
      </c>
      <c r="E332" s="5">
        <v>8126</v>
      </c>
      <c r="F332" s="5">
        <v>8126</v>
      </c>
      <c r="G332" s="5">
        <v>7426</v>
      </c>
      <c r="H332" s="5">
        <v>7426</v>
      </c>
      <c r="I332" s="5">
        <v>7426</v>
      </c>
      <c r="J332" s="5">
        <v>7426</v>
      </c>
      <c r="K332" s="5">
        <v>7426</v>
      </c>
      <c r="L332" s="5">
        <v>4832</v>
      </c>
      <c r="M332" s="5">
        <v>4832</v>
      </c>
      <c r="N332" s="5">
        <v>4832</v>
      </c>
      <c r="O332" s="5">
        <v>4832</v>
      </c>
      <c r="P332" s="5">
        <v>4467</v>
      </c>
      <c r="Q332" s="5">
        <v>2787</v>
      </c>
      <c r="R332" s="5">
        <v>2787</v>
      </c>
      <c r="S332" s="5">
        <v>2422</v>
      </c>
      <c r="T332" s="5">
        <v>2057</v>
      </c>
      <c r="U332" s="5">
        <v>1692</v>
      </c>
      <c r="V332" s="5">
        <v>1692</v>
      </c>
      <c r="W332" s="5">
        <v>1692</v>
      </c>
      <c r="X332" s="5">
        <v>852</v>
      </c>
      <c r="Y332" s="5">
        <v>852</v>
      </c>
      <c r="Z332" s="5">
        <v>852</v>
      </c>
      <c r="AA332" s="5">
        <v>852</v>
      </c>
      <c r="AB332" s="5">
        <v>852</v>
      </c>
      <c r="AC332" s="5">
        <v>852</v>
      </c>
      <c r="AD332" s="5">
        <v>426</v>
      </c>
      <c r="AE332" s="5">
        <v>0</v>
      </c>
      <c r="AF332" s="5">
        <v>0</v>
      </c>
    </row>
    <row r="333" spans="1:32">
      <c r="A333" s="56" t="s">
        <v>80</v>
      </c>
      <c r="B333" s="56" t="s">
        <v>197</v>
      </c>
      <c r="C333" s="56" t="s">
        <v>132</v>
      </c>
      <c r="D333" s="5">
        <v>1597.89999999</v>
      </c>
      <c r="E333" s="5">
        <v>1597.89999999</v>
      </c>
      <c r="F333" s="5">
        <v>1597.89999999</v>
      </c>
      <c r="G333" s="5">
        <v>1597.89999999</v>
      </c>
      <c r="H333" s="5">
        <v>1597.89999999</v>
      </c>
      <c r="I333" s="5">
        <v>1597.89999999</v>
      </c>
      <c r="J333" s="5">
        <v>1597.89999999</v>
      </c>
      <c r="K333" s="5">
        <v>1597.89999999</v>
      </c>
      <c r="L333" s="5">
        <v>1597.89999999</v>
      </c>
      <c r="M333" s="5">
        <v>1597.89999999</v>
      </c>
      <c r="N333" s="5">
        <v>1597.89999999</v>
      </c>
      <c r="O333" s="5">
        <v>1597.89999999</v>
      </c>
      <c r="P333" s="5">
        <v>1597.89999999</v>
      </c>
      <c r="Q333" s="5">
        <v>1597.89999999</v>
      </c>
      <c r="R333" s="5">
        <v>1212.89999999</v>
      </c>
      <c r="S333" s="5">
        <v>2439.8999999900002</v>
      </c>
      <c r="T333" s="5">
        <v>2439.8999999900002</v>
      </c>
      <c r="U333" s="5">
        <v>2295.5</v>
      </c>
      <c r="V333" s="5">
        <v>2295.5</v>
      </c>
      <c r="W333" s="5">
        <v>3113.5</v>
      </c>
      <c r="X333" s="5">
        <v>3113.5</v>
      </c>
      <c r="Y333" s="5">
        <v>3113.5</v>
      </c>
      <c r="Z333" s="5">
        <v>3113.5</v>
      </c>
      <c r="AA333" s="5">
        <v>2289</v>
      </c>
      <c r="AB333" s="5">
        <v>3681</v>
      </c>
      <c r="AC333" s="5">
        <v>4090</v>
      </c>
      <c r="AD333" s="5">
        <v>7771</v>
      </c>
      <c r="AE333" s="5">
        <v>7771</v>
      </c>
      <c r="AF333" s="5">
        <v>7771</v>
      </c>
    </row>
    <row r="334" spans="1:32">
      <c r="A334" s="56" t="s">
        <v>80</v>
      </c>
      <c r="B334" s="56" t="s">
        <v>197</v>
      </c>
      <c r="C334" s="56" t="s">
        <v>133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2045</v>
      </c>
      <c r="AF334" s="5">
        <v>2045</v>
      </c>
    </row>
    <row r="335" spans="1:32">
      <c r="A335" s="56" t="s">
        <v>80</v>
      </c>
      <c r="B335" s="56" t="s">
        <v>197</v>
      </c>
      <c r="C335" s="56" t="s">
        <v>134</v>
      </c>
      <c r="D335" s="5">
        <v>1954.5000000099999</v>
      </c>
      <c r="E335" s="5">
        <v>1954.5000000099999</v>
      </c>
      <c r="F335" s="5">
        <v>1954.5000004999999</v>
      </c>
      <c r="G335" s="5">
        <v>1954.5000004999999</v>
      </c>
      <c r="H335" s="5">
        <v>1954.5000004999999</v>
      </c>
      <c r="I335" s="5">
        <v>1954.5000004999999</v>
      </c>
      <c r="J335" s="5">
        <v>1954.5000062900001</v>
      </c>
      <c r="K335" s="5">
        <v>1954.5000062900001</v>
      </c>
      <c r="L335" s="5">
        <v>1954.5000335699999</v>
      </c>
      <c r="M335" s="5">
        <v>1954.5000335699999</v>
      </c>
      <c r="N335" s="5">
        <v>1954.5000335699999</v>
      </c>
      <c r="O335" s="5">
        <v>1662.50003356</v>
      </c>
      <c r="P335" s="5">
        <v>1545.50003356</v>
      </c>
      <c r="Q335" s="5">
        <v>2142.46199798</v>
      </c>
      <c r="R335" s="5">
        <v>2186.3787676299999</v>
      </c>
      <c r="S335" s="5">
        <v>2187.5479021299998</v>
      </c>
      <c r="T335" s="5">
        <v>2187.547907430001</v>
      </c>
      <c r="U335" s="5">
        <v>2190.9162375000001</v>
      </c>
      <c r="V335" s="5">
        <v>2190.9162375000001</v>
      </c>
      <c r="W335" s="5">
        <v>2190.9162375000001</v>
      </c>
      <c r="X335" s="5">
        <v>2197.1952508700001</v>
      </c>
      <c r="Y335" s="5">
        <v>2197.1952614699999</v>
      </c>
      <c r="Z335" s="5">
        <v>2065.6952508700001</v>
      </c>
      <c r="AA335" s="5">
        <v>2320.9957643100001</v>
      </c>
      <c r="AB335" s="5">
        <v>1771.9957643099999</v>
      </c>
      <c r="AC335" s="5">
        <v>1771.9957643099999</v>
      </c>
      <c r="AD335" s="5">
        <v>1771.9957643099999</v>
      </c>
      <c r="AE335" s="5">
        <v>1252.9957643099999</v>
      </c>
      <c r="AF335" s="5">
        <v>906.99576430999991</v>
      </c>
    </row>
    <row r="336" spans="1:32">
      <c r="A336" s="56" t="s">
        <v>80</v>
      </c>
      <c r="B336" s="56" t="s">
        <v>197</v>
      </c>
      <c r="C336" s="56" t="s">
        <v>135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</row>
    <row r="337" spans="1:32">
      <c r="A337" s="56" t="s">
        <v>80</v>
      </c>
      <c r="B337" s="56" t="s">
        <v>197</v>
      </c>
      <c r="C337" s="56" t="s">
        <v>136</v>
      </c>
      <c r="D337" s="5">
        <v>152.4</v>
      </c>
      <c r="E337" s="5">
        <v>152.4</v>
      </c>
      <c r="F337" s="5">
        <v>152.4</v>
      </c>
      <c r="G337" s="5">
        <v>152.4</v>
      </c>
      <c r="H337" s="5">
        <v>152.4</v>
      </c>
      <c r="I337" s="5">
        <v>152.4</v>
      </c>
      <c r="J337" s="5">
        <v>152.4</v>
      </c>
      <c r="K337" s="5">
        <v>152.4</v>
      </c>
      <c r="L337" s="5">
        <v>152.4</v>
      </c>
      <c r="M337" s="5">
        <v>152.4</v>
      </c>
      <c r="N337" s="5">
        <v>152.4</v>
      </c>
      <c r="O337" s="5">
        <v>152.4</v>
      </c>
      <c r="P337" s="5">
        <v>152.4</v>
      </c>
      <c r="Q337" s="5">
        <v>152.4</v>
      </c>
      <c r="R337" s="5">
        <v>152.4</v>
      </c>
      <c r="S337" s="5">
        <v>66</v>
      </c>
      <c r="T337" s="5">
        <v>66</v>
      </c>
      <c r="U337" s="5">
        <v>66</v>
      </c>
      <c r="V337" s="5">
        <v>66</v>
      </c>
      <c r="W337" s="5">
        <v>66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</row>
    <row r="338" spans="1:32">
      <c r="A338" s="56" t="s">
        <v>80</v>
      </c>
      <c r="B338" s="56" t="s">
        <v>197</v>
      </c>
      <c r="C338" s="56" t="s">
        <v>137</v>
      </c>
      <c r="D338" s="5">
        <v>669.99999905000004</v>
      </c>
      <c r="E338" s="5">
        <v>670.00000560000001</v>
      </c>
      <c r="F338" s="5">
        <v>670.00000749000003</v>
      </c>
      <c r="G338" s="5">
        <v>920.00000838000005</v>
      </c>
      <c r="H338" s="5">
        <v>920.00001023000004</v>
      </c>
      <c r="I338" s="5">
        <v>920.00001162000001</v>
      </c>
      <c r="J338" s="5">
        <v>920.00004908000005</v>
      </c>
      <c r="K338" s="5">
        <v>920.00004908000005</v>
      </c>
      <c r="L338" s="5">
        <v>1813.2549669299999</v>
      </c>
      <c r="M338" s="5">
        <v>1813.25496694</v>
      </c>
      <c r="N338" s="5">
        <v>1935.0848851999999</v>
      </c>
      <c r="O338" s="5">
        <v>2415.9576067500002</v>
      </c>
      <c r="P338" s="5">
        <v>2972.0578616100001</v>
      </c>
      <c r="Q338" s="5">
        <v>4047.9980700199999</v>
      </c>
      <c r="R338" s="5">
        <v>4596.5665604699998</v>
      </c>
      <c r="S338" s="5">
        <v>4596.5665618700004</v>
      </c>
      <c r="T338" s="5">
        <v>4639.9380066600006</v>
      </c>
      <c r="U338" s="5">
        <v>5246.4147628700002</v>
      </c>
      <c r="V338" s="5">
        <v>5246.4147628700002</v>
      </c>
      <c r="W338" s="5">
        <v>5246.4147628700002</v>
      </c>
      <c r="X338" s="5">
        <v>5246.41476289</v>
      </c>
      <c r="Y338" s="5">
        <v>5246.41475773</v>
      </c>
      <c r="Z338" s="5">
        <v>5246.4147642200014</v>
      </c>
      <c r="AA338" s="5">
        <v>7037.8284987200004</v>
      </c>
      <c r="AB338" s="5">
        <v>7037.8284968900007</v>
      </c>
      <c r="AC338" s="5">
        <v>7037.8284956400003</v>
      </c>
      <c r="AD338" s="5">
        <v>7318.0673825900003</v>
      </c>
      <c r="AE338" s="5">
        <v>7534.53515324</v>
      </c>
      <c r="AF338" s="5">
        <v>6641.2802765399992</v>
      </c>
    </row>
    <row r="339" spans="1:32">
      <c r="A339" s="56" t="s">
        <v>80</v>
      </c>
      <c r="B339" s="56" t="s">
        <v>197</v>
      </c>
      <c r="C339" s="56" t="s">
        <v>138</v>
      </c>
      <c r="D339" s="5">
        <v>5.4820000000000002</v>
      </c>
      <c r="E339" s="5">
        <v>18.838999999999999</v>
      </c>
      <c r="F339" s="5">
        <v>30.972000000000001</v>
      </c>
      <c r="G339" s="5">
        <v>50.94</v>
      </c>
      <c r="H339" s="5">
        <v>79.948999999999998</v>
      </c>
      <c r="I339" s="5">
        <v>118.98399999999999</v>
      </c>
      <c r="J339" s="5">
        <v>166.928</v>
      </c>
      <c r="K339" s="5">
        <v>232.95500000000001</v>
      </c>
      <c r="L339" s="5">
        <v>295.07310101000002</v>
      </c>
      <c r="M339" s="5">
        <v>409.28461462000001</v>
      </c>
      <c r="N339" s="5">
        <v>546.49439326000004</v>
      </c>
      <c r="O339" s="5">
        <v>703.16856768000002</v>
      </c>
      <c r="P339" s="5">
        <v>877.87147774000005</v>
      </c>
      <c r="Q339" s="5">
        <v>1068.75407331</v>
      </c>
      <c r="R339" s="5">
        <v>1271.4459004400001</v>
      </c>
      <c r="S339" s="5">
        <v>1490.4415349200001</v>
      </c>
      <c r="T339" s="5">
        <v>1727.0777828400001</v>
      </c>
      <c r="U339" s="5">
        <v>1969.1584449500001</v>
      </c>
      <c r="V339" s="5">
        <v>2223.9569902399999</v>
      </c>
      <c r="W339" s="5">
        <v>2496.56162567</v>
      </c>
      <c r="X339" s="5">
        <v>2785.1480421800002</v>
      </c>
      <c r="Y339" s="5">
        <v>3073.0860760400001</v>
      </c>
      <c r="Z339" s="5">
        <v>3346.2985513499998</v>
      </c>
      <c r="AA339" s="5">
        <v>3612.1516041700011</v>
      </c>
      <c r="AB339" s="5">
        <v>3869.9208983499998</v>
      </c>
      <c r="AC339" s="5">
        <v>4128.2938823900004</v>
      </c>
      <c r="AD339" s="5">
        <v>4388.5159284499996</v>
      </c>
      <c r="AE339" s="5">
        <v>4657.9511452500001</v>
      </c>
      <c r="AF339" s="5">
        <v>4738.5973468599996</v>
      </c>
    </row>
    <row r="340" spans="1:32">
      <c r="A340" s="56" t="s">
        <v>80</v>
      </c>
      <c r="B340" s="56" t="s">
        <v>197</v>
      </c>
      <c r="C340" s="56" t="s">
        <v>139</v>
      </c>
      <c r="D340" s="5">
        <v>116.8785</v>
      </c>
      <c r="E340" s="5">
        <v>176.69049999999999</v>
      </c>
      <c r="F340" s="5">
        <v>220.38300000000001</v>
      </c>
      <c r="G340" s="5">
        <v>291.14049999999997</v>
      </c>
      <c r="H340" s="5">
        <v>375.91799999999989</v>
      </c>
      <c r="I340" s="5">
        <v>473.93450000000001</v>
      </c>
      <c r="J340" s="5">
        <v>567.99900000000002</v>
      </c>
      <c r="K340" s="5">
        <v>689.92699999999991</v>
      </c>
      <c r="L340" s="5">
        <v>806.70550000000003</v>
      </c>
      <c r="M340" s="5">
        <v>1028.5840000000001</v>
      </c>
      <c r="N340" s="5">
        <v>1271.1665</v>
      </c>
      <c r="O340" s="5">
        <v>1515.414</v>
      </c>
      <c r="P340" s="5">
        <v>1755.8154999999999</v>
      </c>
      <c r="Q340" s="5">
        <v>1977.0934999999999</v>
      </c>
      <c r="R340" s="5">
        <v>2187.7379999999998</v>
      </c>
      <c r="S340" s="5">
        <v>2389.4564999999998</v>
      </c>
      <c r="T340" s="5">
        <v>2584.6570000000002</v>
      </c>
      <c r="U340" s="5">
        <v>2742.6190000000001</v>
      </c>
      <c r="V340" s="5">
        <v>2898.8229999999999</v>
      </c>
      <c r="W340" s="5">
        <v>3049.6635000000001</v>
      </c>
      <c r="X340" s="5">
        <v>3191.7325000000001</v>
      </c>
      <c r="Y340" s="5">
        <v>3290.657999999999</v>
      </c>
      <c r="Z340" s="5">
        <v>3358.1235000000001</v>
      </c>
      <c r="AA340" s="5">
        <v>3395.029</v>
      </c>
      <c r="AB340" s="5">
        <v>3404.2585000000008</v>
      </c>
      <c r="AC340" s="5">
        <v>3384.9764999999989</v>
      </c>
      <c r="AD340" s="5">
        <v>3365.9845</v>
      </c>
      <c r="AE340" s="5">
        <v>3342.139000000001</v>
      </c>
      <c r="AF340" s="5">
        <v>3342.139000000001</v>
      </c>
    </row>
    <row r="341" spans="1:32">
      <c r="A341" s="56" t="s">
        <v>80</v>
      </c>
      <c r="B341" s="56" t="s">
        <v>197</v>
      </c>
      <c r="C341" s="56" t="s">
        <v>140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</row>
    <row r="342" spans="1:32">
      <c r="A342" s="56" t="s">
        <v>80</v>
      </c>
      <c r="B342" s="56" t="s">
        <v>197</v>
      </c>
      <c r="C342" s="56" t="s">
        <v>141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</row>
    <row r="343" spans="1:32">
      <c r="A343" s="56" t="s">
        <v>80</v>
      </c>
      <c r="B343" s="56" t="s">
        <v>197</v>
      </c>
      <c r="C343" s="56" t="s">
        <v>142</v>
      </c>
      <c r="D343" s="5">
        <v>986.42900000000009</v>
      </c>
      <c r="E343" s="5">
        <v>1286.4290000000001</v>
      </c>
      <c r="F343" s="5">
        <v>1520.63170691</v>
      </c>
      <c r="G343" s="5">
        <v>1660.3690158500001</v>
      </c>
      <c r="H343" s="5">
        <v>2136.3944920100012</v>
      </c>
      <c r="I343" s="5">
        <v>2645.4699827099998</v>
      </c>
      <c r="J343" s="5">
        <v>2896.7165430800001</v>
      </c>
      <c r="K343" s="5">
        <v>3148.548836519999</v>
      </c>
      <c r="L343" s="5">
        <v>5614.7723736799999</v>
      </c>
      <c r="M343" s="5">
        <v>6167.4988222000011</v>
      </c>
      <c r="N343" s="5">
        <v>7220.573439499999</v>
      </c>
      <c r="O343" s="5">
        <v>8364.7604239000011</v>
      </c>
      <c r="P343" s="5">
        <v>8859.3987648800012</v>
      </c>
      <c r="Q343" s="5">
        <v>9793.722912199999</v>
      </c>
      <c r="R343" s="5">
        <v>10736.693334310001</v>
      </c>
      <c r="S343" s="5">
        <v>11006.10563987</v>
      </c>
      <c r="T343" s="5">
        <v>11335.3674001</v>
      </c>
      <c r="U343" s="5">
        <v>11593.00433412</v>
      </c>
      <c r="V343" s="5">
        <v>11593.004334310001</v>
      </c>
      <c r="W343" s="5">
        <v>11674.33385757</v>
      </c>
      <c r="X343" s="5">
        <v>12802.74409735</v>
      </c>
      <c r="Y343" s="5">
        <v>13432.14760068</v>
      </c>
      <c r="Z343" s="5">
        <v>13082.49564915</v>
      </c>
      <c r="AA343" s="5">
        <v>13699.132435510001</v>
      </c>
      <c r="AB343" s="5">
        <v>13655.932435590001</v>
      </c>
      <c r="AC343" s="5">
        <v>14055.17243918</v>
      </c>
      <c r="AD343" s="5">
        <v>14996.40223562</v>
      </c>
      <c r="AE343" s="5">
        <v>15286.910658180001</v>
      </c>
      <c r="AF343" s="5">
        <v>15286.91065851</v>
      </c>
    </row>
    <row r="344" spans="1:32">
      <c r="A344" s="56" t="s">
        <v>80</v>
      </c>
      <c r="B344" s="56" t="s">
        <v>197</v>
      </c>
      <c r="C344" s="56" t="s">
        <v>143</v>
      </c>
      <c r="D344" s="5">
        <v>2826.4169999999999</v>
      </c>
      <c r="E344" s="5">
        <v>2826.4169999999999</v>
      </c>
      <c r="F344" s="5">
        <v>3193.6570034900001</v>
      </c>
      <c r="G344" s="5">
        <v>3193.65700406</v>
      </c>
      <c r="H344" s="5">
        <v>3193.65700582</v>
      </c>
      <c r="I344" s="5">
        <v>3227.8170068600011</v>
      </c>
      <c r="J344" s="5">
        <v>3193.6570069999998</v>
      </c>
      <c r="K344" s="5">
        <v>3193.6570083800002</v>
      </c>
      <c r="L344" s="5">
        <v>3193.6570406800001</v>
      </c>
      <c r="M344" s="5">
        <v>3193.6570434599989</v>
      </c>
      <c r="N344" s="5">
        <v>3193.65707935</v>
      </c>
      <c r="O344" s="5">
        <v>3379.8080266799989</v>
      </c>
      <c r="P344" s="5">
        <v>3890.261405539999</v>
      </c>
      <c r="Q344" s="5">
        <v>5901.2334156500019</v>
      </c>
      <c r="R344" s="5">
        <v>6863.6702616700022</v>
      </c>
      <c r="S344" s="5">
        <v>7362.6175424500016</v>
      </c>
      <c r="T344" s="5">
        <v>7738.2423491500022</v>
      </c>
      <c r="U344" s="5">
        <v>8736.73943358</v>
      </c>
      <c r="V344" s="5">
        <v>8764.3688549199996</v>
      </c>
      <c r="W344" s="5">
        <v>9492.3912602</v>
      </c>
      <c r="X344" s="5">
        <v>10230.539757299999</v>
      </c>
      <c r="Y344" s="5">
        <v>11144.60002921</v>
      </c>
      <c r="Z344" s="5">
        <v>11231.587338449999</v>
      </c>
      <c r="AA344" s="5">
        <v>12811.038213489999</v>
      </c>
      <c r="AB344" s="5">
        <v>13199.02044692</v>
      </c>
      <c r="AC344" s="5">
        <v>14033.97118645</v>
      </c>
      <c r="AD344" s="5">
        <v>14490.710869189999</v>
      </c>
      <c r="AE344" s="5">
        <v>15147.513144009999</v>
      </c>
      <c r="AF344" s="5">
        <v>15121.513144189999</v>
      </c>
    </row>
    <row r="345" spans="1:32">
      <c r="A345" s="56" t="s">
        <v>80</v>
      </c>
      <c r="B345" s="56" t="s">
        <v>197</v>
      </c>
      <c r="C345" s="56" t="s">
        <v>144</v>
      </c>
      <c r="D345" s="5">
        <v>5092.1962182514844</v>
      </c>
      <c r="E345" s="5">
        <v>6262.1199634300001</v>
      </c>
      <c r="F345" s="5">
        <v>6694.1588813399994</v>
      </c>
      <c r="G345" s="5">
        <v>7133.0534971000006</v>
      </c>
      <c r="H345" s="5">
        <v>7557.7558134999999</v>
      </c>
      <c r="I345" s="5">
        <v>7964.4220092000014</v>
      </c>
      <c r="J345" s="5">
        <v>8353.1155763999996</v>
      </c>
      <c r="K345" s="5">
        <v>8690.3842523000003</v>
      </c>
      <c r="L345" s="5">
        <v>9051.5481523999988</v>
      </c>
      <c r="M345" s="5">
        <v>9545.8497528000007</v>
      </c>
      <c r="N345" s="5">
        <v>10065.6436868</v>
      </c>
      <c r="O345" s="5">
        <v>10577.5043816</v>
      </c>
      <c r="P345" s="5">
        <v>11082.064509600001</v>
      </c>
      <c r="Q345" s="5">
        <v>11540.708131699999</v>
      </c>
      <c r="R345" s="5">
        <v>11977.2582932</v>
      </c>
      <c r="S345" s="5">
        <v>12403.1160903</v>
      </c>
      <c r="T345" s="5">
        <v>12815.271317500001</v>
      </c>
      <c r="U345" s="5">
        <v>13211.048870299999</v>
      </c>
      <c r="V345" s="5">
        <v>13574.802985599999</v>
      </c>
      <c r="W345" s="5">
        <v>13926.7494759</v>
      </c>
      <c r="X345" s="5">
        <v>14276.484652499999</v>
      </c>
      <c r="Y345" s="5">
        <v>14618.3416321</v>
      </c>
      <c r="Z345" s="5">
        <v>15004.314091300001</v>
      </c>
      <c r="AA345" s="5">
        <v>15416.163653600001</v>
      </c>
      <c r="AB345" s="5">
        <v>15841.7865117</v>
      </c>
      <c r="AC345" s="5">
        <v>16259.463924</v>
      </c>
      <c r="AD345" s="5">
        <v>16667.141525200001</v>
      </c>
      <c r="AE345" s="5">
        <v>17063.1401477</v>
      </c>
      <c r="AF345" s="5">
        <v>17063.1401477</v>
      </c>
    </row>
    <row r="346" spans="1:32">
      <c r="A346" s="56" t="s">
        <v>80</v>
      </c>
      <c r="B346" s="56" t="s">
        <v>197</v>
      </c>
      <c r="C346" s="56" t="s">
        <v>146</v>
      </c>
      <c r="D346" s="5">
        <v>104.0258438925494</v>
      </c>
      <c r="E346" s="5">
        <v>127.051138265313</v>
      </c>
      <c r="F346" s="5">
        <v>139.16017229535501</v>
      </c>
      <c r="G346" s="5">
        <v>151.92610069959801</v>
      </c>
      <c r="H346" s="5">
        <v>165.24375535045371</v>
      </c>
      <c r="I346" s="5">
        <v>179.14086365810641</v>
      </c>
      <c r="J346" s="5">
        <v>193.19238155006269</v>
      </c>
      <c r="K346" s="5">
        <v>207.51334684648941</v>
      </c>
      <c r="L346" s="5">
        <v>221.43774228066709</v>
      </c>
      <c r="M346" s="5">
        <v>237.9149993644898</v>
      </c>
      <c r="N346" s="5">
        <v>261.61997182751111</v>
      </c>
      <c r="O346" s="5">
        <v>284.75894526234327</v>
      </c>
      <c r="P346" s="5">
        <v>307.62133031014292</v>
      </c>
      <c r="Q346" s="5">
        <v>333.30856234254702</v>
      </c>
      <c r="R346" s="5">
        <v>363.79638025287971</v>
      </c>
      <c r="S346" s="5">
        <v>386.35457475380008</v>
      </c>
      <c r="T346" s="5">
        <v>410.10014571957998</v>
      </c>
      <c r="U346" s="5">
        <v>430.81288351465128</v>
      </c>
      <c r="V346" s="5">
        <v>455.02663529790061</v>
      </c>
      <c r="W346" s="5">
        <v>477.83842553532639</v>
      </c>
      <c r="X346" s="5">
        <v>502.12115479319658</v>
      </c>
      <c r="Y346" s="5">
        <v>527.63549454191275</v>
      </c>
      <c r="Z346" s="5">
        <v>544.77436073275862</v>
      </c>
      <c r="AA346" s="5">
        <v>571.65466421219776</v>
      </c>
      <c r="AB346" s="5">
        <v>628.02365121282355</v>
      </c>
      <c r="AC346" s="5">
        <v>686.32867753493065</v>
      </c>
      <c r="AD346" s="5">
        <v>760.34516678062482</v>
      </c>
      <c r="AE346" s="5">
        <v>835.58756361596852</v>
      </c>
      <c r="AF346" s="5">
        <v>835.58756361596852</v>
      </c>
    </row>
    <row r="348" spans="1:32">
      <c r="A348" s="56" t="s">
        <v>80</v>
      </c>
      <c r="B348" s="56" t="s">
        <v>198</v>
      </c>
      <c r="C348" s="56" t="s">
        <v>131</v>
      </c>
      <c r="D348" s="5">
        <v>4820</v>
      </c>
      <c r="E348" s="5">
        <v>4820</v>
      </c>
      <c r="F348" s="5">
        <v>4820</v>
      </c>
      <c r="G348" s="5">
        <v>4835</v>
      </c>
      <c r="H348" s="5">
        <v>4835</v>
      </c>
      <c r="I348" s="5">
        <v>4835</v>
      </c>
      <c r="J348" s="5">
        <v>3385</v>
      </c>
      <c r="K348" s="5">
        <v>3385</v>
      </c>
      <c r="L348" s="5">
        <v>2280</v>
      </c>
      <c r="M348" s="5">
        <v>2280</v>
      </c>
      <c r="N348" s="5">
        <v>2280</v>
      </c>
      <c r="O348" s="5">
        <v>2280</v>
      </c>
      <c r="P348" s="5">
        <v>2280</v>
      </c>
      <c r="Q348" s="5">
        <v>2280</v>
      </c>
      <c r="R348" s="5">
        <v>2280</v>
      </c>
      <c r="S348" s="5">
        <v>2280</v>
      </c>
      <c r="T348" s="5">
        <v>2280</v>
      </c>
      <c r="U348" s="5">
        <v>2280</v>
      </c>
      <c r="V348" s="5">
        <v>2280</v>
      </c>
      <c r="W348" s="5">
        <v>2280</v>
      </c>
      <c r="X348" s="5">
        <v>1720</v>
      </c>
      <c r="Y348" s="5">
        <v>1720</v>
      </c>
      <c r="Z348" s="5">
        <v>1160</v>
      </c>
      <c r="AA348" s="5">
        <v>1160</v>
      </c>
      <c r="AB348" s="5">
        <v>1160</v>
      </c>
      <c r="AC348" s="5">
        <v>0</v>
      </c>
      <c r="AD348" s="5">
        <v>0</v>
      </c>
      <c r="AE348" s="5">
        <v>0</v>
      </c>
      <c r="AF348" s="5">
        <v>0</v>
      </c>
    </row>
    <row r="349" spans="1:32">
      <c r="A349" s="56" t="s">
        <v>80</v>
      </c>
      <c r="B349" s="56" t="s">
        <v>198</v>
      </c>
      <c r="C349" s="56" t="s">
        <v>132</v>
      </c>
      <c r="D349" s="5">
        <v>500</v>
      </c>
      <c r="E349" s="5">
        <v>500</v>
      </c>
      <c r="F349" s="5">
        <v>500</v>
      </c>
      <c r="G349" s="5">
        <v>500</v>
      </c>
      <c r="H349" s="5">
        <v>500</v>
      </c>
      <c r="I349" s="5">
        <v>500</v>
      </c>
      <c r="J349" s="5">
        <v>500</v>
      </c>
      <c r="K349" s="5">
        <v>500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1227</v>
      </c>
      <c r="X349" s="5">
        <v>1227</v>
      </c>
      <c r="Y349" s="5">
        <v>1227</v>
      </c>
      <c r="Z349" s="5">
        <v>1227</v>
      </c>
      <c r="AA349" s="5">
        <v>2045</v>
      </c>
      <c r="AB349" s="5">
        <v>2454</v>
      </c>
      <c r="AC349" s="5">
        <v>5317</v>
      </c>
      <c r="AD349" s="5">
        <v>5317</v>
      </c>
      <c r="AE349" s="5">
        <v>6544</v>
      </c>
      <c r="AF349" s="5">
        <v>6544</v>
      </c>
    </row>
    <row r="350" spans="1:32">
      <c r="A350" s="56" t="s">
        <v>80</v>
      </c>
      <c r="B350" s="56" t="s">
        <v>198</v>
      </c>
      <c r="C350" s="56" t="s">
        <v>133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</row>
    <row r="351" spans="1:32">
      <c r="A351" s="56" t="s">
        <v>80</v>
      </c>
      <c r="B351" s="56" t="s">
        <v>198</v>
      </c>
      <c r="C351" s="56" t="s">
        <v>134</v>
      </c>
      <c r="D351" s="5">
        <v>1900</v>
      </c>
      <c r="E351" s="5">
        <v>1900</v>
      </c>
      <c r="F351" s="5">
        <v>1900</v>
      </c>
      <c r="G351" s="5">
        <v>1900</v>
      </c>
      <c r="H351" s="5">
        <v>1900</v>
      </c>
      <c r="I351" s="5">
        <v>1900</v>
      </c>
      <c r="J351" s="5">
        <v>1900</v>
      </c>
      <c r="K351" s="5">
        <v>1900.0000026499999</v>
      </c>
      <c r="L351" s="5">
        <v>1900.0000053000001</v>
      </c>
      <c r="M351" s="5">
        <v>1900.0000053000001</v>
      </c>
      <c r="N351" s="5">
        <v>1900.0000132499999</v>
      </c>
      <c r="O351" s="5">
        <v>1730.0000132499999</v>
      </c>
      <c r="P351" s="5">
        <v>1730.0000132499999</v>
      </c>
      <c r="Q351" s="5">
        <v>1893.6016136999999</v>
      </c>
      <c r="R351" s="5">
        <v>1893.6016136999999</v>
      </c>
      <c r="S351" s="5">
        <v>2107.7794791000001</v>
      </c>
      <c r="T351" s="5">
        <v>2107.7794791000001</v>
      </c>
      <c r="U351" s="5">
        <v>2910.2830790500002</v>
      </c>
      <c r="V351" s="5">
        <v>2910.2830790500002</v>
      </c>
      <c r="W351" s="5">
        <v>2910.2830790500002</v>
      </c>
      <c r="X351" s="5">
        <v>2816.2830790500002</v>
      </c>
      <c r="Y351" s="5">
        <v>2816.2830790500002</v>
      </c>
      <c r="Z351" s="5">
        <v>2816.2830790500002</v>
      </c>
      <c r="AA351" s="5">
        <v>2816.2830790500002</v>
      </c>
      <c r="AB351" s="5">
        <v>2816.2830790500002</v>
      </c>
      <c r="AC351" s="5">
        <v>2232.2830790500002</v>
      </c>
      <c r="AD351" s="5">
        <v>2232.2830790500002</v>
      </c>
      <c r="AE351" s="5">
        <v>2232.2830790500002</v>
      </c>
      <c r="AF351" s="5">
        <v>2911.0109980000002</v>
      </c>
    </row>
    <row r="352" spans="1:32">
      <c r="A352" s="56" t="s">
        <v>80</v>
      </c>
      <c r="B352" s="56" t="s">
        <v>198</v>
      </c>
      <c r="C352" s="56" t="s">
        <v>135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</row>
    <row r="353" spans="1:32">
      <c r="A353" s="56" t="s">
        <v>80</v>
      </c>
      <c r="B353" s="56" t="s">
        <v>198</v>
      </c>
      <c r="C353" s="56" t="s">
        <v>136</v>
      </c>
      <c r="D353" s="5">
        <v>2204.0200000599998</v>
      </c>
      <c r="E353" s="5">
        <v>2204.0200000599998</v>
      </c>
      <c r="F353" s="5">
        <v>2204.0200000599998</v>
      </c>
      <c r="G353" s="5">
        <v>2204.0200000599998</v>
      </c>
      <c r="H353" s="5">
        <v>2204.0200000599998</v>
      </c>
      <c r="I353" s="5">
        <v>2204.0200000599998</v>
      </c>
      <c r="J353" s="5">
        <v>2204.0200000599998</v>
      </c>
      <c r="K353" s="5">
        <v>2204.0200000599998</v>
      </c>
      <c r="L353" s="5">
        <v>2204.0200000599998</v>
      </c>
      <c r="M353" s="5">
        <v>2204.0200000599998</v>
      </c>
      <c r="N353" s="5">
        <v>2204.0200000599998</v>
      </c>
      <c r="O353" s="5">
        <v>2204.0200000599998</v>
      </c>
      <c r="P353" s="5">
        <v>2204.0200000599998</v>
      </c>
      <c r="Q353" s="5">
        <v>2204.0200000599998</v>
      </c>
      <c r="R353" s="5">
        <v>2204.0200000599998</v>
      </c>
      <c r="S353" s="5">
        <v>2204.0200000599998</v>
      </c>
      <c r="T353" s="5">
        <v>2204.0200000599998</v>
      </c>
      <c r="U353" s="5">
        <v>2204.0200000599998</v>
      </c>
      <c r="V353" s="5">
        <v>2204.0200000599998</v>
      </c>
      <c r="W353" s="5">
        <v>2204.0200000599998</v>
      </c>
      <c r="X353" s="5">
        <v>2204.0200000599998</v>
      </c>
      <c r="Y353" s="5">
        <v>2204.0200000599998</v>
      </c>
      <c r="Z353" s="5">
        <v>2204.0200000599998</v>
      </c>
      <c r="AA353" s="5">
        <v>2204.0200000599998</v>
      </c>
      <c r="AB353" s="5">
        <v>2204.0200000599998</v>
      </c>
      <c r="AC353" s="5">
        <v>2204.0200000599998</v>
      </c>
      <c r="AD353" s="5">
        <v>2204.0200000599998</v>
      </c>
      <c r="AE353" s="5">
        <v>2204.0200000599998</v>
      </c>
      <c r="AF353" s="5">
        <v>2204.0200000599998</v>
      </c>
    </row>
    <row r="354" spans="1:32">
      <c r="A354" s="56" t="s">
        <v>80</v>
      </c>
      <c r="B354" s="56" t="s">
        <v>198</v>
      </c>
      <c r="C354" s="56" t="s">
        <v>137</v>
      </c>
      <c r="D354" s="5">
        <v>125.22999907000001</v>
      </c>
      <c r="E354" s="5">
        <v>125.23</v>
      </c>
      <c r="F354" s="5">
        <v>124.13</v>
      </c>
      <c r="G354" s="5">
        <v>124.1300011</v>
      </c>
      <c r="H354" s="5">
        <v>124.13000124</v>
      </c>
      <c r="I354" s="5">
        <v>125.23000134</v>
      </c>
      <c r="J354" s="5">
        <v>124.13000752000001</v>
      </c>
      <c r="K354" s="5">
        <v>225.20895422999999</v>
      </c>
      <c r="L354" s="5">
        <v>987.11509009999997</v>
      </c>
      <c r="M354" s="5">
        <v>987.11509013</v>
      </c>
      <c r="N354" s="5">
        <v>1583.5779116599999</v>
      </c>
      <c r="O354" s="5">
        <v>1746.2191358</v>
      </c>
      <c r="P354" s="5">
        <v>1747.3191357999999</v>
      </c>
      <c r="Q354" s="5">
        <v>2628.6280148599999</v>
      </c>
      <c r="R354" s="5">
        <v>2628.6280148599999</v>
      </c>
      <c r="S354" s="5">
        <v>2628.62801825</v>
      </c>
      <c r="T354" s="5">
        <v>2629.7280182499999</v>
      </c>
      <c r="U354" s="5">
        <v>2628.62802676</v>
      </c>
      <c r="V354" s="5">
        <v>2628.62802676</v>
      </c>
      <c r="W354" s="5">
        <v>2628.62802676</v>
      </c>
      <c r="X354" s="5">
        <v>2628.62802676</v>
      </c>
      <c r="Y354" s="5">
        <v>2629.7280258300002</v>
      </c>
      <c r="Z354" s="5">
        <v>2628.6280301800002</v>
      </c>
      <c r="AA354" s="5">
        <v>2629.72803006</v>
      </c>
      <c r="AB354" s="5">
        <v>2628.6280299300001</v>
      </c>
      <c r="AC354" s="5">
        <v>2629.7280298300002</v>
      </c>
      <c r="AD354" s="5">
        <v>2629.7280294699999</v>
      </c>
      <c r="AE354" s="5">
        <v>2629.7280253700001</v>
      </c>
      <c r="AF354" s="5">
        <v>2629.72802215</v>
      </c>
    </row>
    <row r="355" spans="1:32">
      <c r="A355" s="56" t="s">
        <v>80</v>
      </c>
      <c r="B355" s="56" t="s">
        <v>198</v>
      </c>
      <c r="C355" s="56" t="s">
        <v>138</v>
      </c>
      <c r="D355" s="5">
        <v>4.3979999999999997</v>
      </c>
      <c r="E355" s="5">
        <v>18.14</v>
      </c>
      <c r="F355" s="5">
        <v>30.966000000000001</v>
      </c>
      <c r="G355" s="5">
        <v>48.356000000000002</v>
      </c>
      <c r="H355" s="5">
        <v>81.885999999999996</v>
      </c>
      <c r="I355" s="5">
        <v>130.08000000000001</v>
      </c>
      <c r="J355" s="5">
        <v>178.929</v>
      </c>
      <c r="K355" s="5">
        <v>243.18899999999999</v>
      </c>
      <c r="L355" s="5">
        <v>308.55135326999999</v>
      </c>
      <c r="M355" s="5">
        <v>405.21240256999999</v>
      </c>
      <c r="N355" s="5">
        <v>520.85541197999999</v>
      </c>
      <c r="O355" s="5">
        <v>658.37870593000002</v>
      </c>
      <c r="P355" s="5">
        <v>817.74173775999998</v>
      </c>
      <c r="Q355" s="5">
        <v>998.03423137000004</v>
      </c>
      <c r="R355" s="5">
        <v>1203.61717292</v>
      </c>
      <c r="S355" s="5">
        <v>1435.9331237599999</v>
      </c>
      <c r="T355" s="5">
        <v>1678.82339598</v>
      </c>
      <c r="U355" s="5">
        <v>1929.6023754400001</v>
      </c>
      <c r="V355" s="5">
        <v>2173.1667760199998</v>
      </c>
      <c r="W355" s="5">
        <v>2433.1600630399998</v>
      </c>
      <c r="X355" s="5">
        <v>2706.9205209000002</v>
      </c>
      <c r="Y355" s="5">
        <v>2986.7466388799999</v>
      </c>
      <c r="Z355" s="5">
        <v>3263.7128615299998</v>
      </c>
      <c r="AA355" s="5">
        <v>3541.9466311800002</v>
      </c>
      <c r="AB355" s="5">
        <v>3821.88939828</v>
      </c>
      <c r="AC355" s="5">
        <v>4109.4792878499993</v>
      </c>
      <c r="AD355" s="5">
        <v>4404.0250771699993</v>
      </c>
      <c r="AE355" s="5">
        <v>4711.6905148899996</v>
      </c>
      <c r="AF355" s="5">
        <v>4767.7094063300001</v>
      </c>
    </row>
    <row r="356" spans="1:32">
      <c r="A356" s="56" t="s">
        <v>80</v>
      </c>
      <c r="B356" s="56" t="s">
        <v>198</v>
      </c>
      <c r="C356" s="56" t="s">
        <v>139</v>
      </c>
      <c r="D356" s="5">
        <v>127.2835</v>
      </c>
      <c r="E356" s="5">
        <v>192.197</v>
      </c>
      <c r="F356" s="5">
        <v>240.648</v>
      </c>
      <c r="G356" s="5">
        <v>291.60399999999998</v>
      </c>
      <c r="H356" s="5">
        <v>401.51799999999997</v>
      </c>
      <c r="I356" s="5">
        <v>532.50300000000004</v>
      </c>
      <c r="J356" s="5">
        <v>620.04250000000002</v>
      </c>
      <c r="K356" s="5">
        <v>723.53800000000001</v>
      </c>
      <c r="L356" s="5">
        <v>824.2360000000001</v>
      </c>
      <c r="M356" s="5">
        <v>973.98399999999992</v>
      </c>
      <c r="N356" s="5">
        <v>1138.355</v>
      </c>
      <c r="O356" s="5">
        <v>1315.6434999999999</v>
      </c>
      <c r="P356" s="5">
        <v>1502.1965</v>
      </c>
      <c r="Q356" s="5">
        <v>1684.529</v>
      </c>
      <c r="R356" s="5">
        <v>1883.4224999999999</v>
      </c>
      <c r="S356" s="5">
        <v>2091.261</v>
      </c>
      <c r="T356" s="5">
        <v>2276.761500000001</v>
      </c>
      <c r="U356" s="5">
        <v>2429.2325000000001</v>
      </c>
      <c r="V356" s="5">
        <v>2546.2619999999988</v>
      </c>
      <c r="W356" s="5">
        <v>2657.9364999999998</v>
      </c>
      <c r="X356" s="5">
        <v>2760.1385</v>
      </c>
      <c r="Y356" s="5">
        <v>2832.114</v>
      </c>
      <c r="Z356" s="5">
        <v>2886.2420000000002</v>
      </c>
      <c r="AA356" s="5">
        <v>2919.8580000000002</v>
      </c>
      <c r="AB356" s="5">
        <v>2935.6309999999999</v>
      </c>
      <c r="AC356" s="5">
        <v>2930.2645000000002</v>
      </c>
      <c r="AD356" s="5">
        <v>2926.1819999999989</v>
      </c>
      <c r="AE356" s="5">
        <v>2918.5005000000001</v>
      </c>
      <c r="AF356" s="5">
        <v>2918.5005000000001</v>
      </c>
    </row>
    <row r="357" spans="1:32">
      <c r="A357" s="56" t="s">
        <v>80</v>
      </c>
      <c r="B357" s="56" t="s">
        <v>198</v>
      </c>
      <c r="C357" s="56" t="s">
        <v>140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</row>
    <row r="358" spans="1:32">
      <c r="A358" s="56" t="s">
        <v>80</v>
      </c>
      <c r="B358" s="56" t="s">
        <v>198</v>
      </c>
      <c r="C358" s="56" t="s">
        <v>141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1.08E-6</v>
      </c>
      <c r="N358" s="5">
        <v>1.2500000000000001E-6</v>
      </c>
      <c r="O358" s="5">
        <v>1.44E-6</v>
      </c>
      <c r="P358" s="5">
        <v>1.5200000000000001E-6</v>
      </c>
      <c r="Q358" s="5">
        <v>2.03E-6</v>
      </c>
      <c r="R358" s="5">
        <v>2.04E-6</v>
      </c>
      <c r="S358" s="5">
        <v>3.0400000000000001E-6</v>
      </c>
      <c r="T358" s="5">
        <v>3.2499999999999998E-6</v>
      </c>
      <c r="U358" s="5">
        <v>3.67E-6</v>
      </c>
      <c r="V358" s="5">
        <v>4.7299999999999996E-6</v>
      </c>
      <c r="W358" s="5">
        <v>4.78E-6</v>
      </c>
      <c r="X358" s="5">
        <v>6.1999999999999999E-6</v>
      </c>
      <c r="Y358" s="5">
        <v>8.4300000000000006E-6</v>
      </c>
      <c r="Z358" s="5">
        <v>2.3159999999999998E-5</v>
      </c>
      <c r="AA358" s="5">
        <v>2.319E-5</v>
      </c>
      <c r="AB358" s="5">
        <v>117.15966026</v>
      </c>
      <c r="AC358" s="5">
        <v>117.15966027</v>
      </c>
      <c r="AD358" s="5">
        <v>309.36692997</v>
      </c>
      <c r="AE358" s="5">
        <v>401.95863586000002</v>
      </c>
      <c r="AF358" s="5">
        <v>401.95863587000002</v>
      </c>
    </row>
    <row r="359" spans="1:32">
      <c r="A359" s="56" t="s">
        <v>80</v>
      </c>
      <c r="B359" s="56" t="s">
        <v>198</v>
      </c>
      <c r="C359" s="56" t="s">
        <v>142</v>
      </c>
      <c r="D359" s="5">
        <v>3996.9637999999991</v>
      </c>
      <c r="E359" s="5">
        <v>4154.4637999999986</v>
      </c>
      <c r="F359" s="5">
        <v>4634.9250112399986</v>
      </c>
      <c r="G359" s="5">
        <v>4697.2914173399986</v>
      </c>
      <c r="H359" s="5">
        <v>4697.2914173399986</v>
      </c>
      <c r="I359" s="5">
        <v>4697.2914173399986</v>
      </c>
      <c r="J359" s="5">
        <v>4697.2914173399986</v>
      </c>
      <c r="K359" s="5">
        <v>4697.2914173399986</v>
      </c>
      <c r="L359" s="5">
        <v>5844.4701265299982</v>
      </c>
      <c r="M359" s="5">
        <v>6498.3777231899994</v>
      </c>
      <c r="N359" s="5">
        <v>7191.4306172499992</v>
      </c>
      <c r="O359" s="5">
        <v>8631.2329448399996</v>
      </c>
      <c r="P359" s="5">
        <v>9133.866018570001</v>
      </c>
      <c r="Q359" s="5">
        <v>9361.7611902799999</v>
      </c>
      <c r="R359" s="5">
        <v>9361.7611905299982</v>
      </c>
      <c r="S359" s="5">
        <v>9710.145743269999</v>
      </c>
      <c r="T359" s="5">
        <v>9573.8370370099983</v>
      </c>
      <c r="U359" s="5">
        <v>9556.6919458699995</v>
      </c>
      <c r="V359" s="5">
        <v>9490.2208285000015</v>
      </c>
      <c r="W359" s="5">
        <v>9490.2208285399993</v>
      </c>
      <c r="X359" s="5">
        <v>9916.7134289200003</v>
      </c>
      <c r="Y359" s="5">
        <v>9949.9632215699985</v>
      </c>
      <c r="Z359" s="5">
        <v>10037.06135348</v>
      </c>
      <c r="AA359" s="5">
        <v>9581.738386949999</v>
      </c>
      <c r="AB359" s="5">
        <v>9581.7383870600006</v>
      </c>
      <c r="AC359" s="5">
        <v>9488.7882225899994</v>
      </c>
      <c r="AD359" s="5">
        <v>9764.0653458399993</v>
      </c>
      <c r="AE359" s="5">
        <v>10018.24407818</v>
      </c>
      <c r="AF359" s="5">
        <v>9784.7482782299994</v>
      </c>
    </row>
    <row r="360" spans="1:32">
      <c r="A360" s="56" t="s">
        <v>80</v>
      </c>
      <c r="B360" s="56" t="s">
        <v>198</v>
      </c>
      <c r="C360" s="56" t="s">
        <v>143</v>
      </c>
      <c r="D360" s="5">
        <v>1001.801</v>
      </c>
      <c r="E360" s="5">
        <v>1001.801</v>
      </c>
      <c r="F360" s="5">
        <v>1001.80100457</v>
      </c>
      <c r="G360" s="5">
        <v>1001.80101037</v>
      </c>
      <c r="H360" s="5">
        <v>1001.80101037</v>
      </c>
      <c r="I360" s="5">
        <v>1001.80101037</v>
      </c>
      <c r="J360" s="5">
        <v>1001.80101037</v>
      </c>
      <c r="K360" s="5">
        <v>1001.80101037</v>
      </c>
      <c r="L360" s="5">
        <v>1001.80102296</v>
      </c>
      <c r="M360" s="5">
        <v>1001.80102936</v>
      </c>
      <c r="N360" s="5">
        <v>1001.80103989</v>
      </c>
      <c r="O360" s="5">
        <v>1001.801052</v>
      </c>
      <c r="P360" s="5">
        <v>1001.80110287</v>
      </c>
      <c r="Q360" s="5">
        <v>1001.80111063</v>
      </c>
      <c r="R360" s="5">
        <v>1851.00209559</v>
      </c>
      <c r="S360" s="5">
        <v>1851.00211571</v>
      </c>
      <c r="T360" s="5">
        <v>2633.2490190499998</v>
      </c>
      <c r="U360" s="5">
        <v>2685.92052749</v>
      </c>
      <c r="V360" s="5">
        <v>2685.9205275499999</v>
      </c>
      <c r="W360" s="5">
        <v>2685.9205276299999</v>
      </c>
      <c r="X360" s="5">
        <v>3700.404252639999</v>
      </c>
      <c r="Y360" s="5">
        <v>4503.7819027699998</v>
      </c>
      <c r="Z360" s="5">
        <v>4928.1694996099995</v>
      </c>
      <c r="AA360" s="5">
        <v>5609.9659750400006</v>
      </c>
      <c r="AB360" s="5">
        <v>5622.3812617800004</v>
      </c>
      <c r="AC360" s="5">
        <v>6332.3499757999998</v>
      </c>
      <c r="AD360" s="5">
        <v>6619.7305980299998</v>
      </c>
      <c r="AE360" s="5">
        <v>7028.95871962</v>
      </c>
      <c r="AF360" s="5">
        <v>6947.9587205399994</v>
      </c>
    </row>
    <row r="361" spans="1:32">
      <c r="A361" s="56" t="s">
        <v>80</v>
      </c>
      <c r="B361" s="56" t="s">
        <v>198</v>
      </c>
      <c r="C361" s="56" t="s">
        <v>144</v>
      </c>
      <c r="D361" s="5">
        <v>3862.6046533600161</v>
      </c>
      <c r="E361" s="5">
        <v>5213.2478700000001</v>
      </c>
      <c r="F361" s="5">
        <v>5850.4885960000001</v>
      </c>
      <c r="G361" s="5">
        <v>6495.2650219999996</v>
      </c>
      <c r="H361" s="5">
        <v>7151.8209399999996</v>
      </c>
      <c r="I361" s="5">
        <v>7794.8121600000004</v>
      </c>
      <c r="J361" s="5">
        <v>8214.3902080000007</v>
      </c>
      <c r="K361" s="5">
        <v>8531.0496000000003</v>
      </c>
      <c r="L361" s="5">
        <v>8897.0993980000003</v>
      </c>
      <c r="M361" s="5">
        <v>9297.0115050000004</v>
      </c>
      <c r="N361" s="5">
        <v>9714.6098010000005</v>
      </c>
      <c r="O361" s="5">
        <v>10126.449769999999</v>
      </c>
      <c r="P361" s="5">
        <v>10557.370430000001</v>
      </c>
      <c r="Q361" s="5">
        <v>10954.195890000001</v>
      </c>
      <c r="R361" s="5">
        <v>11348.78464</v>
      </c>
      <c r="S361" s="5">
        <v>11719.31926</v>
      </c>
      <c r="T361" s="5">
        <v>12095.60533</v>
      </c>
      <c r="U361" s="5">
        <v>12453.46603</v>
      </c>
      <c r="V361" s="5">
        <v>12773.66884</v>
      </c>
      <c r="W361" s="5">
        <v>13086.461799999999</v>
      </c>
      <c r="X361" s="5">
        <v>13431.31761</v>
      </c>
      <c r="Y361" s="5">
        <v>13769.05926</v>
      </c>
      <c r="Z361" s="5">
        <v>14200.08992</v>
      </c>
      <c r="AA361" s="5">
        <v>14657.627769999999</v>
      </c>
      <c r="AB361" s="5">
        <v>15141.399369999999</v>
      </c>
      <c r="AC361" s="5">
        <v>15605.32761</v>
      </c>
      <c r="AD361" s="5">
        <v>16074.51283</v>
      </c>
      <c r="AE361" s="5">
        <v>16524.696820000001</v>
      </c>
      <c r="AF361" s="5">
        <v>16524.696820000001</v>
      </c>
    </row>
    <row r="362" spans="1:32">
      <c r="A362" s="56" t="s">
        <v>80</v>
      </c>
      <c r="B362" s="56" t="s">
        <v>198</v>
      </c>
      <c r="C362" s="56" t="s">
        <v>146</v>
      </c>
      <c r="D362" s="5">
        <v>212.22</v>
      </c>
      <c r="E362" s="5">
        <v>226.52814293723571</v>
      </c>
      <c r="F362" s="5">
        <v>234.77789894155859</v>
      </c>
      <c r="G362" s="5">
        <v>240.1553132290021</v>
      </c>
      <c r="H362" s="5">
        <v>247.55644255932171</v>
      </c>
      <c r="I362" s="5">
        <v>257.97427073791317</v>
      </c>
      <c r="J362" s="5">
        <v>268.67696564797939</v>
      </c>
      <c r="K362" s="5">
        <v>278.31288884482137</v>
      </c>
      <c r="L362" s="5">
        <v>289.10027218382203</v>
      </c>
      <c r="M362" s="5">
        <v>300.19573400724852</v>
      </c>
      <c r="N362" s="5">
        <v>316.70347934414582</v>
      </c>
      <c r="O362" s="5">
        <v>334.94680977315409</v>
      </c>
      <c r="P362" s="5">
        <v>356.77218065143541</v>
      </c>
      <c r="Q362" s="5">
        <v>377.74148982671409</v>
      </c>
      <c r="R362" s="5">
        <v>398.82850022501913</v>
      </c>
      <c r="S362" s="5">
        <v>417.36371773992732</v>
      </c>
      <c r="T362" s="5">
        <v>436.01331235750808</v>
      </c>
      <c r="U362" s="5">
        <v>452.32025112722448</v>
      </c>
      <c r="V362" s="5">
        <v>468.96539896880932</v>
      </c>
      <c r="W362" s="5">
        <v>488.28720028797397</v>
      </c>
      <c r="X362" s="5">
        <v>505.87914929752623</v>
      </c>
      <c r="Y362" s="5">
        <v>525.99544154313128</v>
      </c>
      <c r="Z362" s="5">
        <v>546.49739801256339</v>
      </c>
      <c r="AA362" s="5">
        <v>564.58468128145751</v>
      </c>
      <c r="AB362" s="5">
        <v>595.25348596966478</v>
      </c>
      <c r="AC362" s="5">
        <v>620.00266720377692</v>
      </c>
      <c r="AD362" s="5">
        <v>653.38817942873641</v>
      </c>
      <c r="AE362" s="5">
        <v>692.98836436889235</v>
      </c>
      <c r="AF362" s="5">
        <v>692.98836436889235</v>
      </c>
    </row>
    <row r="364" spans="1:32">
      <c r="A364" s="56" t="s">
        <v>80</v>
      </c>
      <c r="B364" s="56" t="s">
        <v>199</v>
      </c>
      <c r="C364" s="56" t="s">
        <v>132</v>
      </c>
      <c r="D364" s="5">
        <v>1328.9999999900001</v>
      </c>
      <c r="E364" s="5">
        <v>1328.9999999900001</v>
      </c>
      <c r="F364" s="5">
        <v>1328.9999999900001</v>
      </c>
      <c r="G364" s="5">
        <v>1328.9999999900001</v>
      </c>
      <c r="H364" s="5">
        <v>1328.9999999900001</v>
      </c>
      <c r="I364" s="5">
        <v>1328.9999999900001</v>
      </c>
      <c r="J364" s="5">
        <v>1328.9999999900001</v>
      </c>
      <c r="K364" s="5">
        <v>1328.9999999900001</v>
      </c>
      <c r="L364" s="5">
        <v>1328.9999999900001</v>
      </c>
      <c r="M364" s="5">
        <v>1328.9999999900001</v>
      </c>
      <c r="N364" s="5">
        <v>1328.9999999900001</v>
      </c>
      <c r="O364" s="5">
        <v>1328.9999999900001</v>
      </c>
      <c r="P364" s="5">
        <v>1328.9999999900001</v>
      </c>
      <c r="Q364" s="5">
        <v>528.99999998999999</v>
      </c>
      <c r="R364" s="5">
        <v>528.99999998999999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409</v>
      </c>
      <c r="AE364" s="5">
        <v>818</v>
      </c>
      <c r="AF364" s="5">
        <v>818</v>
      </c>
    </row>
    <row r="365" spans="1:32">
      <c r="A365" s="56" t="s">
        <v>80</v>
      </c>
      <c r="B365" s="56" t="s">
        <v>199</v>
      </c>
      <c r="C365" s="56" t="s">
        <v>133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</row>
    <row r="366" spans="1:32">
      <c r="A366" s="56" t="s">
        <v>80</v>
      </c>
      <c r="B366" s="56" t="s">
        <v>199</v>
      </c>
      <c r="C366" s="56" t="s">
        <v>134</v>
      </c>
      <c r="D366" s="5">
        <v>1583.8600000399999</v>
      </c>
      <c r="E366" s="5">
        <v>1583.8600000399999</v>
      </c>
      <c r="F366" s="5">
        <v>1583.8600000399999</v>
      </c>
      <c r="G366" s="5">
        <v>1583.8600000399999</v>
      </c>
      <c r="H366" s="5">
        <v>1583.8600000399999</v>
      </c>
      <c r="I366" s="5">
        <v>1583.8600000399999</v>
      </c>
      <c r="J366" s="5">
        <v>1583.8600000399999</v>
      </c>
      <c r="K366" s="5">
        <v>1583.86000534</v>
      </c>
      <c r="L366" s="5">
        <v>1201.3600026900001</v>
      </c>
      <c r="M366" s="5">
        <v>1201.36000534</v>
      </c>
      <c r="N366" s="5">
        <v>961.7000132500001</v>
      </c>
      <c r="O366" s="5">
        <v>961.7000132500001</v>
      </c>
      <c r="P366" s="5">
        <v>961.7000132500001</v>
      </c>
      <c r="Q366" s="5">
        <v>881.7000132500001</v>
      </c>
      <c r="R366" s="5">
        <v>881.7000132500001</v>
      </c>
      <c r="S366" s="5">
        <v>938.8811594</v>
      </c>
      <c r="T366" s="5">
        <v>938.8811594</v>
      </c>
      <c r="U366" s="5">
        <v>938.8811594</v>
      </c>
      <c r="V366" s="5">
        <v>938.8811594</v>
      </c>
      <c r="W366" s="5">
        <v>938.8811594</v>
      </c>
      <c r="X366" s="5">
        <v>938.8811594</v>
      </c>
      <c r="Y366" s="5">
        <v>938.8811594</v>
      </c>
      <c r="Z366" s="5">
        <v>910.50702160000003</v>
      </c>
      <c r="AA366" s="5">
        <v>787.30702159999998</v>
      </c>
      <c r="AB366" s="5">
        <v>633.30702159999998</v>
      </c>
      <c r="AC366" s="5">
        <v>863.54933804999996</v>
      </c>
      <c r="AD366" s="5">
        <v>863.54933804999996</v>
      </c>
      <c r="AE366" s="5">
        <v>863.54933804999996</v>
      </c>
      <c r="AF366" s="5">
        <v>826.34933804999991</v>
      </c>
    </row>
    <row r="367" spans="1:32">
      <c r="A367" s="56" t="s">
        <v>80</v>
      </c>
      <c r="B367" s="56" t="s">
        <v>199</v>
      </c>
      <c r="C367" s="56" t="s">
        <v>135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</row>
    <row r="368" spans="1:32">
      <c r="A368" s="56" t="s">
        <v>80</v>
      </c>
      <c r="B368" s="56" t="s">
        <v>199</v>
      </c>
      <c r="C368" s="56" t="s">
        <v>136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</row>
    <row r="369" spans="1:32">
      <c r="A369" s="56" t="s">
        <v>80</v>
      </c>
      <c r="B369" s="56" t="s">
        <v>199</v>
      </c>
      <c r="C369" s="56" t="s">
        <v>137</v>
      </c>
      <c r="D369" s="5">
        <v>205.33</v>
      </c>
      <c r="E369" s="5">
        <v>473.33000118000001</v>
      </c>
      <c r="F369" s="5">
        <v>473.33000118000001</v>
      </c>
      <c r="G369" s="5">
        <v>473.33000118000001</v>
      </c>
      <c r="H369" s="5">
        <v>473.33000129999999</v>
      </c>
      <c r="I369" s="5">
        <v>473.33000143999999</v>
      </c>
      <c r="J369" s="5">
        <v>473.33000369000001</v>
      </c>
      <c r="K369" s="5">
        <v>473.33001244000002</v>
      </c>
      <c r="L369" s="5">
        <v>473.33001883999998</v>
      </c>
      <c r="M369" s="5">
        <v>473.33002937999998</v>
      </c>
      <c r="N369" s="5">
        <v>473.33006889000001</v>
      </c>
      <c r="O369" s="5">
        <v>473.33019768999998</v>
      </c>
      <c r="P369" s="5">
        <v>473.33019768999998</v>
      </c>
      <c r="Q369" s="5">
        <v>612.50163760999999</v>
      </c>
      <c r="R369" s="5">
        <v>612.50163760999999</v>
      </c>
      <c r="S369" s="5">
        <v>1142.1348713100001</v>
      </c>
      <c r="T369" s="5">
        <v>1142.1348713100001</v>
      </c>
      <c r="U369" s="5">
        <v>1142.13487132</v>
      </c>
      <c r="V369" s="5">
        <v>1142.13487132</v>
      </c>
      <c r="W369" s="5">
        <v>1142.13487132</v>
      </c>
      <c r="X369" s="5">
        <v>1142.13487132</v>
      </c>
      <c r="Y369" s="5">
        <v>1142.13487014</v>
      </c>
      <c r="Z369" s="5">
        <v>1144.23489335</v>
      </c>
      <c r="AA369" s="5">
        <v>1142.13489336</v>
      </c>
      <c r="AB369" s="5">
        <v>1142.1348932599999</v>
      </c>
      <c r="AC369" s="5">
        <v>1142.1348931699999</v>
      </c>
      <c r="AD369" s="5">
        <v>1142.1348928299999</v>
      </c>
      <c r="AE369" s="5">
        <v>1142.1348877800001</v>
      </c>
      <c r="AF369" s="5">
        <v>1142.1348866200001</v>
      </c>
    </row>
    <row r="370" spans="1:32">
      <c r="A370" s="56" t="s">
        <v>80</v>
      </c>
      <c r="B370" s="56" t="s">
        <v>199</v>
      </c>
      <c r="C370" s="56" t="s">
        <v>138</v>
      </c>
      <c r="D370" s="5">
        <v>39.017000000000003</v>
      </c>
      <c r="E370" s="5">
        <v>73.308999999999997</v>
      </c>
      <c r="F370" s="5">
        <v>101.551</v>
      </c>
      <c r="G370" s="5">
        <v>127.312</v>
      </c>
      <c r="H370" s="5">
        <v>163.02500000000001</v>
      </c>
      <c r="I370" s="5">
        <v>199.60599999999999</v>
      </c>
      <c r="J370" s="5">
        <v>240.464</v>
      </c>
      <c r="K370" s="5">
        <v>286.77499999999998</v>
      </c>
      <c r="L370" s="5">
        <v>327.14164325000002</v>
      </c>
      <c r="M370" s="5">
        <v>386.59627754000002</v>
      </c>
      <c r="N370" s="5">
        <v>451.54583057000002</v>
      </c>
      <c r="O370" s="5">
        <v>523.74430347000009</v>
      </c>
      <c r="P370" s="5">
        <v>603.50220841999999</v>
      </c>
      <c r="Q370" s="5">
        <v>685.87139996999997</v>
      </c>
      <c r="R370" s="5">
        <v>770.29098284999998</v>
      </c>
      <c r="S370" s="5">
        <v>860.29049325000005</v>
      </c>
      <c r="T370" s="5">
        <v>955.90802156999996</v>
      </c>
      <c r="U370" s="5">
        <v>1038.7049956000001</v>
      </c>
      <c r="V370" s="5">
        <v>1118.5736002599999</v>
      </c>
      <c r="W370" s="5">
        <v>1198.6207917300001</v>
      </c>
      <c r="X370" s="5">
        <v>1275.50663986</v>
      </c>
      <c r="Y370" s="5">
        <v>1349.49831356</v>
      </c>
      <c r="Z370" s="5">
        <v>1425.62567932</v>
      </c>
      <c r="AA370" s="5">
        <v>1507.24028828</v>
      </c>
      <c r="AB370" s="5">
        <v>1592.0229601999999</v>
      </c>
      <c r="AC370" s="5">
        <v>1679.8513663599999</v>
      </c>
      <c r="AD370" s="5">
        <v>1768.54372947</v>
      </c>
      <c r="AE370" s="5">
        <v>1862.5243552300001</v>
      </c>
      <c r="AF370" s="5">
        <v>1893.2939912899999</v>
      </c>
    </row>
    <row r="371" spans="1:32">
      <c r="A371" s="56" t="s">
        <v>80</v>
      </c>
      <c r="B371" s="56" t="s">
        <v>199</v>
      </c>
      <c r="C371" s="56" t="s">
        <v>139</v>
      </c>
      <c r="D371" s="5">
        <v>116.7375</v>
      </c>
      <c r="E371" s="5">
        <v>181.58349999999999</v>
      </c>
      <c r="F371" s="5">
        <v>230.42949999999999</v>
      </c>
      <c r="G371" s="5">
        <v>263.601</v>
      </c>
      <c r="H371" s="5">
        <v>310.37200000000001</v>
      </c>
      <c r="I371" s="5">
        <v>348.61299999999989</v>
      </c>
      <c r="J371" s="5">
        <v>387.50349999999997</v>
      </c>
      <c r="K371" s="5">
        <v>424.69</v>
      </c>
      <c r="L371" s="5">
        <v>458.70399999999989</v>
      </c>
      <c r="M371" s="5">
        <v>512.68150000000003</v>
      </c>
      <c r="N371" s="5">
        <v>568.37599999999998</v>
      </c>
      <c r="O371" s="5">
        <v>623.41800000000001</v>
      </c>
      <c r="P371" s="5">
        <v>679.90600000000006</v>
      </c>
      <c r="Q371" s="5">
        <v>731.43100000000004</v>
      </c>
      <c r="R371" s="5">
        <v>780.53399999999988</v>
      </c>
      <c r="S371" s="5">
        <v>825.68650000000002</v>
      </c>
      <c r="T371" s="5">
        <v>869.44999999999993</v>
      </c>
      <c r="U371" s="5">
        <v>894.35399999999993</v>
      </c>
      <c r="V371" s="5">
        <v>914.74150000000009</v>
      </c>
      <c r="W371" s="5">
        <v>927.40250000000015</v>
      </c>
      <c r="X371" s="5">
        <v>933.21299999999974</v>
      </c>
      <c r="Y371" s="5">
        <v>933.12100000000009</v>
      </c>
      <c r="Z371" s="5">
        <v>934.87250000000017</v>
      </c>
      <c r="AA371" s="5">
        <v>933.9994999999999</v>
      </c>
      <c r="AB371" s="5">
        <v>932.10199999999986</v>
      </c>
      <c r="AC371" s="5">
        <v>929.02750000000037</v>
      </c>
      <c r="AD371" s="5">
        <v>926.92099999999982</v>
      </c>
      <c r="AE371" s="5">
        <v>921.52750000000037</v>
      </c>
      <c r="AF371" s="5">
        <v>921.52750000000037</v>
      </c>
    </row>
    <row r="372" spans="1:32">
      <c r="A372" s="56" t="s">
        <v>80</v>
      </c>
      <c r="B372" s="56" t="s">
        <v>199</v>
      </c>
      <c r="C372" s="56" t="s">
        <v>140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</row>
    <row r="373" spans="1:32">
      <c r="A373" s="56" t="s">
        <v>80</v>
      </c>
      <c r="B373" s="56" t="s">
        <v>199</v>
      </c>
      <c r="C373" s="56" t="s">
        <v>141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</row>
    <row r="374" spans="1:32">
      <c r="A374" s="56" t="s">
        <v>80</v>
      </c>
      <c r="B374" s="56" t="s">
        <v>199</v>
      </c>
      <c r="C374" s="56" t="s">
        <v>142</v>
      </c>
      <c r="D374" s="5">
        <v>2341.585</v>
      </c>
      <c r="E374" s="5">
        <v>2341.585</v>
      </c>
      <c r="F374" s="5">
        <v>2341.5850049599999</v>
      </c>
      <c r="G374" s="5">
        <v>2341.58500534</v>
      </c>
      <c r="H374" s="5">
        <v>2341.5850057100001</v>
      </c>
      <c r="I374" s="5">
        <v>2308.58500602</v>
      </c>
      <c r="J374" s="5">
        <v>2308.5850075499998</v>
      </c>
      <c r="K374" s="5">
        <v>2217.8350096200002</v>
      </c>
      <c r="L374" s="5">
        <v>3284.6379089799998</v>
      </c>
      <c r="M374" s="5">
        <v>3523.5068617000002</v>
      </c>
      <c r="N374" s="5">
        <v>3660.56142937</v>
      </c>
      <c r="O374" s="5">
        <v>4169.4313850799999</v>
      </c>
      <c r="P374" s="5">
        <v>4202.8850983500006</v>
      </c>
      <c r="Q374" s="5">
        <v>5080.0843939899996</v>
      </c>
      <c r="R374" s="5">
        <v>4883.2310331099998</v>
      </c>
      <c r="S374" s="5">
        <v>5145.92010071</v>
      </c>
      <c r="T374" s="5">
        <v>5027.9420670400004</v>
      </c>
      <c r="U374" s="5">
        <v>5462.5974216900004</v>
      </c>
      <c r="V374" s="5">
        <v>5551.5265846599996</v>
      </c>
      <c r="W374" s="5">
        <v>5551.5265848200006</v>
      </c>
      <c r="X374" s="5">
        <v>5857.5541644999976</v>
      </c>
      <c r="Y374" s="5">
        <v>5811.2107231500004</v>
      </c>
      <c r="Z374" s="5">
        <v>6168.1714686400001</v>
      </c>
      <c r="AA374" s="5">
        <v>6128.1599514800009</v>
      </c>
      <c r="AB374" s="5">
        <v>6278.6686843000007</v>
      </c>
      <c r="AC374" s="5">
        <v>6779.7787550599996</v>
      </c>
      <c r="AD374" s="5">
        <v>6902.9451419699999</v>
      </c>
      <c r="AE374" s="5">
        <v>7012.2044363899986</v>
      </c>
      <c r="AF374" s="5">
        <v>7012.2044365100001</v>
      </c>
    </row>
    <row r="375" spans="1:32">
      <c r="A375" s="56" t="s">
        <v>80</v>
      </c>
      <c r="B375" s="56" t="s">
        <v>199</v>
      </c>
      <c r="C375" s="56" t="s">
        <v>143</v>
      </c>
      <c r="D375" s="5">
        <v>508.6798</v>
      </c>
      <c r="E375" s="5">
        <v>508.6798</v>
      </c>
      <c r="F375" s="5">
        <v>508.67980177999999</v>
      </c>
      <c r="G375" s="5">
        <v>508.67980193000011</v>
      </c>
      <c r="H375" s="5">
        <v>508.67980223000012</v>
      </c>
      <c r="I375" s="5">
        <v>508.67980250000011</v>
      </c>
      <c r="J375" s="5">
        <v>508.67980289000002</v>
      </c>
      <c r="K375" s="5">
        <v>508.67980319999998</v>
      </c>
      <c r="L375" s="5">
        <v>508.67981667999999</v>
      </c>
      <c r="M375" s="5">
        <v>502.55182202999998</v>
      </c>
      <c r="N375" s="5">
        <v>502.55184016999999</v>
      </c>
      <c r="O375" s="5">
        <v>502.55188673999987</v>
      </c>
      <c r="P375" s="5">
        <v>796.75978251000004</v>
      </c>
      <c r="Q375" s="5">
        <v>807.94447464000007</v>
      </c>
      <c r="R375" s="5">
        <v>1460.51425696</v>
      </c>
      <c r="S375" s="5">
        <v>1810.5873226000001</v>
      </c>
      <c r="T375" s="5">
        <v>2239.3919497400002</v>
      </c>
      <c r="U375" s="5">
        <v>2239.3919498499999</v>
      </c>
      <c r="V375" s="5">
        <v>2239.3919498999999</v>
      </c>
      <c r="W375" s="5">
        <v>2145.6579499700001</v>
      </c>
      <c r="X375" s="5">
        <v>2638.2602792399998</v>
      </c>
      <c r="Y375" s="5">
        <v>3293.2107882099999</v>
      </c>
      <c r="Z375" s="5">
        <v>3108.5120132100001</v>
      </c>
      <c r="AA375" s="5">
        <v>3308.8473646900002</v>
      </c>
      <c r="AB375" s="5">
        <v>3312.2361771800001</v>
      </c>
      <c r="AC375" s="5">
        <v>3723.2204967600001</v>
      </c>
      <c r="AD375" s="5">
        <v>4266.7731479399999</v>
      </c>
      <c r="AE375" s="5">
        <v>4704.2815649499998</v>
      </c>
      <c r="AF375" s="5">
        <v>4704.2815650100001</v>
      </c>
    </row>
    <row r="376" spans="1:32">
      <c r="A376" s="56" t="s">
        <v>80</v>
      </c>
      <c r="B376" s="56" t="s">
        <v>199</v>
      </c>
      <c r="C376" s="56" t="s">
        <v>144</v>
      </c>
      <c r="D376" s="5">
        <v>2218.772668061431</v>
      </c>
      <c r="E376" s="5">
        <v>2689.9375260000002</v>
      </c>
      <c r="F376" s="5">
        <v>2860.761317</v>
      </c>
      <c r="G376" s="5">
        <v>3036.1468880000002</v>
      </c>
      <c r="H376" s="5">
        <v>3203.7841800000001</v>
      </c>
      <c r="I376" s="5">
        <v>3365.2836379999999</v>
      </c>
      <c r="J376" s="5">
        <v>3520.050111</v>
      </c>
      <c r="K376" s="5">
        <v>3643.7694040000001</v>
      </c>
      <c r="L376" s="5">
        <v>3771.8146689999999</v>
      </c>
      <c r="M376" s="5">
        <v>3931.9225369999999</v>
      </c>
      <c r="N376" s="5">
        <v>4092.3036299999999</v>
      </c>
      <c r="O376" s="5">
        <v>4259.4447909999999</v>
      </c>
      <c r="P376" s="5">
        <v>4415.3525669999999</v>
      </c>
      <c r="Q376" s="5">
        <v>4554.5402139999997</v>
      </c>
      <c r="R376" s="5">
        <v>4688.2242509999996</v>
      </c>
      <c r="S376" s="5">
        <v>4827.180249</v>
      </c>
      <c r="T376" s="5">
        <v>4954.3941420000001</v>
      </c>
      <c r="U376" s="5">
        <v>5077.6180569999997</v>
      </c>
      <c r="V376" s="5">
        <v>5190.2469090000004</v>
      </c>
      <c r="W376" s="5">
        <v>5309.3908250000004</v>
      </c>
      <c r="X376" s="5">
        <v>5421.4966379999996</v>
      </c>
      <c r="Y376" s="5">
        <v>5536.0184380000001</v>
      </c>
      <c r="Z376" s="5">
        <v>5669.0692689999996</v>
      </c>
      <c r="AA376" s="5">
        <v>5819.8739329999999</v>
      </c>
      <c r="AB376" s="5">
        <v>5964.8023199999998</v>
      </c>
      <c r="AC376" s="5">
        <v>6104.675808</v>
      </c>
      <c r="AD376" s="5">
        <v>6242.6775429999998</v>
      </c>
      <c r="AE376" s="5">
        <v>6384.23675</v>
      </c>
      <c r="AF376" s="5">
        <v>6384.23675</v>
      </c>
    </row>
    <row r="377" spans="1:32">
      <c r="A377" s="56" t="s">
        <v>80</v>
      </c>
      <c r="B377" s="56" t="s">
        <v>199</v>
      </c>
      <c r="C377" s="56" t="s">
        <v>146</v>
      </c>
      <c r="D377" s="5">
        <v>32.945</v>
      </c>
      <c r="E377" s="5">
        <v>40.329778612496547</v>
      </c>
      <c r="F377" s="5">
        <v>44.141936064767087</v>
      </c>
      <c r="G377" s="5">
        <v>48.008281409971843</v>
      </c>
      <c r="H377" s="5">
        <v>51.696080362917741</v>
      </c>
      <c r="I377" s="5">
        <v>56.122242708694273</v>
      </c>
      <c r="J377" s="5">
        <v>60.438841551624478</v>
      </c>
      <c r="K377" s="5">
        <v>64.284740416961199</v>
      </c>
      <c r="L377" s="5">
        <v>68.338817161047672</v>
      </c>
      <c r="M377" s="5">
        <v>73.610682180519731</v>
      </c>
      <c r="N377" s="5">
        <v>79.667139004245811</v>
      </c>
      <c r="O377" s="5">
        <v>86.968468976283532</v>
      </c>
      <c r="P377" s="5">
        <v>92.863848460852552</v>
      </c>
      <c r="Q377" s="5">
        <v>100.37213201380359</v>
      </c>
      <c r="R377" s="5">
        <v>108.1391137972121</v>
      </c>
      <c r="S377" s="5">
        <v>114.99623850572119</v>
      </c>
      <c r="T377" s="5">
        <v>123.12721876095451</v>
      </c>
      <c r="U377" s="5">
        <v>130.19732168491461</v>
      </c>
      <c r="V377" s="5">
        <v>137.1998403893312</v>
      </c>
      <c r="W377" s="5">
        <v>145.14394407033021</v>
      </c>
      <c r="X377" s="5">
        <v>152.88623132780651</v>
      </c>
      <c r="Y377" s="5">
        <v>160.77167530323231</v>
      </c>
      <c r="Z377" s="5">
        <v>168.0957563033916</v>
      </c>
      <c r="AA377" s="5">
        <v>177.43475215293299</v>
      </c>
      <c r="AB377" s="5">
        <v>191.1755159143454</v>
      </c>
      <c r="AC377" s="5">
        <v>206.38843848837101</v>
      </c>
      <c r="AD377" s="5">
        <v>223.71817796793269</v>
      </c>
      <c r="AE377" s="5">
        <v>239.72177715680121</v>
      </c>
      <c r="AF377" s="5">
        <v>239.72177715680121</v>
      </c>
    </row>
    <row r="379" spans="1:32">
      <c r="A379" s="56" t="s">
        <v>80</v>
      </c>
      <c r="B379" s="56" t="s">
        <v>200</v>
      </c>
      <c r="C379" s="56" t="s">
        <v>132</v>
      </c>
      <c r="D379" s="5">
        <v>208</v>
      </c>
      <c r="E379" s="5">
        <v>208</v>
      </c>
      <c r="F379" s="5">
        <v>208</v>
      </c>
      <c r="G379" s="5">
        <v>208</v>
      </c>
      <c r="H379" s="5">
        <v>208</v>
      </c>
      <c r="I379" s="5">
        <v>208</v>
      </c>
      <c r="J379" s="5">
        <v>208</v>
      </c>
      <c r="K379" s="5">
        <v>208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</row>
    <row r="380" spans="1:32">
      <c r="A380" s="56" t="s">
        <v>80</v>
      </c>
      <c r="B380" s="56" t="s">
        <v>200</v>
      </c>
      <c r="C380" s="56" t="s">
        <v>133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</row>
    <row r="381" spans="1:32">
      <c r="A381" s="56" t="s">
        <v>80</v>
      </c>
      <c r="B381" s="56" t="s">
        <v>200</v>
      </c>
      <c r="C381" s="56" t="s">
        <v>134</v>
      </c>
      <c r="D381" s="5">
        <v>178</v>
      </c>
      <c r="E381" s="5">
        <v>178</v>
      </c>
      <c r="F381" s="5">
        <v>178</v>
      </c>
      <c r="G381" s="5">
        <v>178</v>
      </c>
      <c r="H381" s="5">
        <v>178</v>
      </c>
      <c r="I381" s="5">
        <v>178</v>
      </c>
      <c r="J381" s="5">
        <v>178</v>
      </c>
      <c r="K381" s="5">
        <v>178</v>
      </c>
      <c r="L381" s="5">
        <v>178.00000265</v>
      </c>
      <c r="M381" s="5">
        <v>178.00000265</v>
      </c>
      <c r="N381" s="5">
        <v>178.00000265</v>
      </c>
      <c r="O381" s="5">
        <v>178.00000265</v>
      </c>
      <c r="P381" s="5">
        <v>178.00000265</v>
      </c>
      <c r="Q381" s="5">
        <v>178.00000265</v>
      </c>
      <c r="R381" s="5">
        <v>178.00000265</v>
      </c>
      <c r="S381" s="5">
        <v>178.00000795</v>
      </c>
      <c r="T381" s="5">
        <v>178.00000795</v>
      </c>
      <c r="U381" s="5">
        <v>178.00000795</v>
      </c>
      <c r="V381" s="5">
        <v>58.000007949999997</v>
      </c>
      <c r="W381" s="5">
        <v>58.000007949999997</v>
      </c>
      <c r="X381" s="5">
        <v>58.000007949999997</v>
      </c>
      <c r="Y381" s="5">
        <v>58.000007949999997</v>
      </c>
      <c r="Z381" s="5">
        <v>58.000007949999997</v>
      </c>
      <c r="AA381" s="5">
        <v>58.000007949999997</v>
      </c>
      <c r="AB381" s="5">
        <v>58.000007949999997</v>
      </c>
      <c r="AC381" s="5">
        <v>58.000007949999997</v>
      </c>
      <c r="AD381" s="5">
        <v>58.000007949999997</v>
      </c>
      <c r="AE381" s="5">
        <v>58.000007949999997</v>
      </c>
      <c r="AF381" s="5">
        <v>7.9500000000000001E-6</v>
      </c>
    </row>
    <row r="382" spans="1:32">
      <c r="A382" s="56" t="s">
        <v>80</v>
      </c>
      <c r="B382" s="56" t="s">
        <v>200</v>
      </c>
      <c r="C382" s="56" t="s">
        <v>135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</row>
    <row r="383" spans="1:32">
      <c r="A383" s="56" t="s">
        <v>80</v>
      </c>
      <c r="B383" s="56" t="s">
        <v>200</v>
      </c>
      <c r="C383" s="56" t="s">
        <v>136</v>
      </c>
      <c r="D383" s="5">
        <v>2176.7000000100002</v>
      </c>
      <c r="E383" s="5">
        <v>2176.7000000100002</v>
      </c>
      <c r="F383" s="5">
        <v>2176.7000000100002</v>
      </c>
      <c r="G383" s="5">
        <v>2176.7000000100002</v>
      </c>
      <c r="H383" s="5">
        <v>2176.7000000100002</v>
      </c>
      <c r="I383" s="5">
        <v>2176.7000000100002</v>
      </c>
      <c r="J383" s="5">
        <v>2176.7000000100002</v>
      </c>
      <c r="K383" s="5">
        <v>2176.7000000100002</v>
      </c>
      <c r="L383" s="5">
        <v>2176.7000000100002</v>
      </c>
      <c r="M383" s="5">
        <v>2176.7000000100002</v>
      </c>
      <c r="N383" s="5">
        <v>2176.7000000100002</v>
      </c>
      <c r="O383" s="5">
        <v>2176.7000000100002</v>
      </c>
      <c r="P383" s="5">
        <v>2176.7000000100002</v>
      </c>
      <c r="Q383" s="5">
        <v>2176.7000000100002</v>
      </c>
      <c r="R383" s="5">
        <v>2176.7000000100002</v>
      </c>
      <c r="S383" s="5">
        <v>2176.7000000100002</v>
      </c>
      <c r="T383" s="5">
        <v>2176.7000000100002</v>
      </c>
      <c r="U383" s="5">
        <v>2176.7000000100002</v>
      </c>
      <c r="V383" s="5">
        <v>2176.7000000100002</v>
      </c>
      <c r="W383" s="5">
        <v>2176.7000000100002</v>
      </c>
      <c r="X383" s="5">
        <v>2176.7000000100002</v>
      </c>
      <c r="Y383" s="5">
        <v>2176.7000000100002</v>
      </c>
      <c r="Z383" s="5">
        <v>2176.7000000100002</v>
      </c>
      <c r="AA383" s="5">
        <v>2176.7000000100002</v>
      </c>
      <c r="AB383" s="5">
        <v>2176.7000000100002</v>
      </c>
      <c r="AC383" s="5">
        <v>2176.7000000100002</v>
      </c>
      <c r="AD383" s="5">
        <v>2176.7000000100002</v>
      </c>
      <c r="AE383" s="5">
        <v>2176.7000000100002</v>
      </c>
      <c r="AF383" s="5">
        <v>2176.7000000100002</v>
      </c>
    </row>
    <row r="384" spans="1:32">
      <c r="A384" s="56" t="s">
        <v>80</v>
      </c>
      <c r="B384" s="56" t="s">
        <v>200</v>
      </c>
      <c r="C384" s="56" t="s">
        <v>137</v>
      </c>
      <c r="D384" s="5">
        <v>0</v>
      </c>
      <c r="E384" s="5">
        <v>1.44E-6</v>
      </c>
      <c r="F384" s="5">
        <v>1.55E-6</v>
      </c>
      <c r="G384" s="5">
        <v>1.7600000000000001E-6</v>
      </c>
      <c r="H384" s="5">
        <v>1.9300000000000002E-6</v>
      </c>
      <c r="I384" s="5">
        <v>2.0999999999999998E-6</v>
      </c>
      <c r="J384" s="5">
        <v>7.17E-6</v>
      </c>
      <c r="K384" s="5">
        <v>7.9200000000000004E-6</v>
      </c>
      <c r="L384" s="5">
        <v>2.6449999999999999E-5</v>
      </c>
      <c r="M384" s="5">
        <v>3.2210000000000012E-5</v>
      </c>
      <c r="N384" s="5">
        <v>3.3880000000000001E-5</v>
      </c>
      <c r="O384" s="5">
        <v>3.4910000000000003E-5</v>
      </c>
      <c r="P384" s="5">
        <v>3.8300000000000003E-5</v>
      </c>
      <c r="Q384" s="5">
        <v>3.9900000000000001E-5</v>
      </c>
      <c r="R384" s="5">
        <v>4.3590000000000001E-5</v>
      </c>
      <c r="S384" s="5">
        <v>8.2479999999999996E-5</v>
      </c>
      <c r="T384" s="5">
        <v>8.2479999999999996E-5</v>
      </c>
      <c r="U384" s="5">
        <v>8.2479999999999996E-5</v>
      </c>
      <c r="V384" s="5">
        <v>8.25E-5</v>
      </c>
      <c r="W384" s="5">
        <v>8.25E-5</v>
      </c>
      <c r="X384" s="5">
        <v>8.25E-5</v>
      </c>
      <c r="Y384" s="5">
        <v>8.1089999999999998E-5</v>
      </c>
      <c r="Z384" s="5">
        <v>1.1498E-4</v>
      </c>
      <c r="AA384" s="5">
        <v>1.4642E-4</v>
      </c>
      <c r="AB384" s="5">
        <v>1.4642999999999999E-4</v>
      </c>
      <c r="AC384" s="5">
        <v>1.4904999999999999E-4</v>
      </c>
      <c r="AD384" s="5">
        <v>1.6307E-4</v>
      </c>
      <c r="AE384" s="5">
        <v>1.6918E-4</v>
      </c>
      <c r="AF384" s="5">
        <v>1.8595999999999999E-4</v>
      </c>
    </row>
    <row r="385" spans="1:32">
      <c r="A385" s="56" t="s">
        <v>80</v>
      </c>
      <c r="B385" s="56" t="s">
        <v>200</v>
      </c>
      <c r="C385" s="56" t="s">
        <v>138</v>
      </c>
      <c r="D385" s="5">
        <v>0.47899999999999998</v>
      </c>
      <c r="E385" s="5">
        <v>2.1869999999999998</v>
      </c>
      <c r="F385" s="5">
        <v>3.7669999999999999</v>
      </c>
      <c r="G385" s="5">
        <v>6.1920000000000002</v>
      </c>
      <c r="H385" s="5">
        <v>9.4580000000000002</v>
      </c>
      <c r="I385" s="5">
        <v>13.686</v>
      </c>
      <c r="J385" s="5">
        <v>18.501000000000001</v>
      </c>
      <c r="K385" s="5">
        <v>25.306000000000001</v>
      </c>
      <c r="L385" s="5">
        <v>31.184044839999999</v>
      </c>
      <c r="M385" s="5">
        <v>40.632942110000002</v>
      </c>
      <c r="N385" s="5">
        <v>51.300529429999997</v>
      </c>
      <c r="O385" s="5">
        <v>63.448775210000001</v>
      </c>
      <c r="P385" s="5">
        <v>77.123163699999992</v>
      </c>
      <c r="Q385" s="5">
        <v>92.380225859999996</v>
      </c>
      <c r="R385" s="5">
        <v>108.63036286000001</v>
      </c>
      <c r="S385" s="5">
        <v>126.28066242</v>
      </c>
      <c r="T385" s="5">
        <v>145.43464886000001</v>
      </c>
      <c r="U385" s="5">
        <v>164.97765337999999</v>
      </c>
      <c r="V385" s="5">
        <v>185.59044840999999</v>
      </c>
      <c r="W385" s="5">
        <v>206.81589911</v>
      </c>
      <c r="X385" s="5">
        <v>228.36185279</v>
      </c>
      <c r="Y385" s="5">
        <v>250.33571445000001</v>
      </c>
      <c r="Z385" s="5">
        <v>272.02680687999998</v>
      </c>
      <c r="AA385" s="5">
        <v>293.77251605999999</v>
      </c>
      <c r="AB385" s="5">
        <v>316.44538920999997</v>
      </c>
      <c r="AC385" s="5">
        <v>340.54830737999998</v>
      </c>
      <c r="AD385" s="5">
        <v>365.09264996000002</v>
      </c>
      <c r="AE385" s="5">
        <v>390.57406130999999</v>
      </c>
      <c r="AF385" s="5">
        <v>398.45674804999999</v>
      </c>
    </row>
    <row r="386" spans="1:32">
      <c r="A386" s="56" t="s">
        <v>80</v>
      </c>
      <c r="B386" s="56" t="s">
        <v>200</v>
      </c>
      <c r="C386" s="56" t="s">
        <v>139</v>
      </c>
      <c r="D386" s="5">
        <v>16.364000000000001</v>
      </c>
      <c r="E386" s="5">
        <v>24.267499999999998</v>
      </c>
      <c r="F386" s="5">
        <v>30.654</v>
      </c>
      <c r="G386" s="5">
        <v>38.909999999999997</v>
      </c>
      <c r="H386" s="5">
        <v>48.162500000000001</v>
      </c>
      <c r="I386" s="5">
        <v>57.612000000000002</v>
      </c>
      <c r="J386" s="5">
        <v>65.989999999999995</v>
      </c>
      <c r="K386" s="5">
        <v>77.194499999999991</v>
      </c>
      <c r="L386" s="5">
        <v>87.767999999999986</v>
      </c>
      <c r="M386" s="5">
        <v>103.953</v>
      </c>
      <c r="N386" s="5">
        <v>120.367</v>
      </c>
      <c r="O386" s="5">
        <v>136.76050000000001</v>
      </c>
      <c r="P386" s="5">
        <v>153.10300000000001</v>
      </c>
      <c r="Q386" s="5">
        <v>168.62100000000001</v>
      </c>
      <c r="R386" s="5">
        <v>183.447</v>
      </c>
      <c r="S386" s="5">
        <v>197.71899999999999</v>
      </c>
      <c r="T386" s="5">
        <v>211.54949999999999</v>
      </c>
      <c r="U386" s="5">
        <v>222.221</v>
      </c>
      <c r="V386" s="5">
        <v>232.72049999999999</v>
      </c>
      <c r="W386" s="5">
        <v>241.60300000000001</v>
      </c>
      <c r="X386" s="5">
        <v>248.62799999999999</v>
      </c>
      <c r="Y386" s="5">
        <v>253.13300000000001</v>
      </c>
      <c r="Z386" s="5">
        <v>256.3845</v>
      </c>
      <c r="AA386" s="5">
        <v>258.06499999999988</v>
      </c>
      <c r="AB386" s="5">
        <v>259.22649999999999</v>
      </c>
      <c r="AC386" s="5">
        <v>259.37849999999992</v>
      </c>
      <c r="AD386" s="5">
        <v>259.49599999999998</v>
      </c>
      <c r="AE386" s="5">
        <v>259.11299999999989</v>
      </c>
      <c r="AF386" s="5">
        <v>259.11299999999989</v>
      </c>
    </row>
    <row r="387" spans="1:32">
      <c r="A387" s="56" t="s">
        <v>80</v>
      </c>
      <c r="B387" s="56" t="s">
        <v>200</v>
      </c>
      <c r="C387" s="56" t="s">
        <v>140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</row>
    <row r="388" spans="1:32">
      <c r="A388" s="56" t="s">
        <v>80</v>
      </c>
      <c r="B388" s="56" t="s">
        <v>200</v>
      </c>
      <c r="C388" s="56" t="s">
        <v>141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</row>
    <row r="389" spans="1:32">
      <c r="A389" s="56" t="s">
        <v>80</v>
      </c>
      <c r="B389" s="56" t="s">
        <v>200</v>
      </c>
      <c r="C389" s="56" t="s">
        <v>142</v>
      </c>
      <c r="D389" s="5">
        <v>563.35</v>
      </c>
      <c r="E389" s="5">
        <v>563.35</v>
      </c>
      <c r="F389" s="5">
        <v>691.57426705</v>
      </c>
      <c r="G389" s="5">
        <v>819.8334391300001</v>
      </c>
      <c r="H389" s="5">
        <v>948.41678855000009</v>
      </c>
      <c r="I389" s="5">
        <v>1076.4984494099999</v>
      </c>
      <c r="J389" s="5">
        <v>1205.04183481</v>
      </c>
      <c r="K389" s="5">
        <v>1334.1888325800001</v>
      </c>
      <c r="L389" s="5">
        <v>1459.9112432300001</v>
      </c>
      <c r="M389" s="5">
        <v>1589.23889721</v>
      </c>
      <c r="N389" s="5">
        <v>1718.4462195399999</v>
      </c>
      <c r="O389" s="5">
        <v>1847.75932833</v>
      </c>
      <c r="P389" s="5">
        <v>1977.10820225</v>
      </c>
      <c r="Q389" s="5">
        <v>2106.6164052499998</v>
      </c>
      <c r="R389" s="5">
        <v>2237.4880750699999</v>
      </c>
      <c r="S389" s="5">
        <v>2368.44686396</v>
      </c>
      <c r="T389" s="5">
        <v>2499.1541240299998</v>
      </c>
      <c r="U389" s="5">
        <v>2629.424512</v>
      </c>
      <c r="V389" s="5">
        <v>2629.424512</v>
      </c>
      <c r="W389" s="5">
        <v>2629.424512</v>
      </c>
      <c r="X389" s="5">
        <v>2629.424512</v>
      </c>
      <c r="Y389" s="5">
        <v>2629.424512</v>
      </c>
      <c r="Z389" s="5">
        <v>2485.4245154499999</v>
      </c>
      <c r="AA389" s="5">
        <v>2485.4245157099999</v>
      </c>
      <c r="AB389" s="5">
        <v>2485.4245157099999</v>
      </c>
      <c r="AC389" s="5">
        <v>2493.9200818999998</v>
      </c>
      <c r="AD389" s="5">
        <v>2493.92008192</v>
      </c>
      <c r="AE389" s="5">
        <v>2493.92008192</v>
      </c>
      <c r="AF389" s="5">
        <v>2316.3946718900002</v>
      </c>
    </row>
    <row r="390" spans="1:32">
      <c r="A390" s="56" t="s">
        <v>80</v>
      </c>
      <c r="B390" s="56" t="s">
        <v>200</v>
      </c>
      <c r="C390" s="56" t="s">
        <v>143</v>
      </c>
      <c r="D390" s="5">
        <v>0</v>
      </c>
      <c r="E390" s="5">
        <v>0</v>
      </c>
      <c r="F390" s="5">
        <v>2.2500000000000001E-6</v>
      </c>
      <c r="G390" s="5">
        <v>2.4499999999999998E-6</v>
      </c>
      <c r="H390" s="5">
        <v>3.2600000000000001E-6</v>
      </c>
      <c r="I390" s="5">
        <v>3.89E-6</v>
      </c>
      <c r="J390" s="5">
        <v>4.8400000000000002E-6</v>
      </c>
      <c r="K390" s="5">
        <v>6.0900000000000001E-6</v>
      </c>
      <c r="L390" s="5">
        <v>1.632E-5</v>
      </c>
      <c r="M390" s="5">
        <v>1.6350000000000001E-5</v>
      </c>
      <c r="N390" s="5">
        <v>2.4839999999999999E-5</v>
      </c>
      <c r="O390" s="5">
        <v>3.0510000000000001E-5</v>
      </c>
      <c r="P390" s="5">
        <v>3.8460000000000001E-5</v>
      </c>
      <c r="Q390" s="5">
        <v>3.879E-5</v>
      </c>
      <c r="R390" s="5">
        <v>4.384E-5</v>
      </c>
      <c r="S390" s="5">
        <v>6.2390000000000004E-5</v>
      </c>
      <c r="T390" s="5">
        <v>6.8820000000000009E-5</v>
      </c>
      <c r="U390" s="5">
        <v>7.6899999999999999E-5</v>
      </c>
      <c r="V390" s="5">
        <v>7.6899999999999999E-5</v>
      </c>
      <c r="W390" s="5">
        <v>7.6899999999999999E-5</v>
      </c>
      <c r="X390" s="5">
        <v>7.6899999999999999E-5</v>
      </c>
      <c r="Y390" s="5">
        <v>7.6899999999999999E-5</v>
      </c>
      <c r="Z390" s="5">
        <v>8.564E-5</v>
      </c>
      <c r="AA390" s="5">
        <v>9.9900000000000002E-5</v>
      </c>
      <c r="AB390" s="5">
        <v>9.993E-5</v>
      </c>
      <c r="AC390" s="5">
        <v>273.58371620000003</v>
      </c>
      <c r="AD390" s="5">
        <v>273.58376419000001</v>
      </c>
      <c r="AE390" s="5">
        <v>273.58376420000002</v>
      </c>
      <c r="AF390" s="5">
        <v>524.62946916999999</v>
      </c>
    </row>
    <row r="391" spans="1:32">
      <c r="A391" s="56" t="s">
        <v>80</v>
      </c>
      <c r="B391" s="56" t="s">
        <v>200</v>
      </c>
      <c r="C391" s="56" t="s">
        <v>144</v>
      </c>
      <c r="D391" s="5">
        <v>232.90836262426811</v>
      </c>
      <c r="E391" s="5">
        <v>297.15791710000002</v>
      </c>
      <c r="F391" s="5">
        <v>327.43738580000002</v>
      </c>
      <c r="G391" s="5">
        <v>357.2192958</v>
      </c>
      <c r="H391" s="5">
        <v>384.38990059999998</v>
      </c>
      <c r="I391" s="5">
        <v>413.66869459999998</v>
      </c>
      <c r="J391" s="5">
        <v>441.7063915</v>
      </c>
      <c r="K391" s="5">
        <v>466.02762769999998</v>
      </c>
      <c r="L391" s="5">
        <v>490.214538</v>
      </c>
      <c r="M391" s="5">
        <v>521.72167409999997</v>
      </c>
      <c r="N391" s="5">
        <v>551.93133680000005</v>
      </c>
      <c r="O391" s="5">
        <v>582.69833610000001</v>
      </c>
      <c r="P391" s="5">
        <v>610.62340800000004</v>
      </c>
      <c r="Q391" s="5">
        <v>635.83663349999995</v>
      </c>
      <c r="R391" s="5">
        <v>659.60541239999998</v>
      </c>
      <c r="S391" s="5">
        <v>684.67731219999996</v>
      </c>
      <c r="T391" s="5">
        <v>707.83384379999995</v>
      </c>
      <c r="U391" s="5">
        <v>731.44114930000001</v>
      </c>
      <c r="V391" s="5">
        <v>753.08016029999999</v>
      </c>
      <c r="W391" s="5">
        <v>777.08554509999999</v>
      </c>
      <c r="X391" s="5">
        <v>800.49952959999996</v>
      </c>
      <c r="Y391" s="5">
        <v>824.68665399999998</v>
      </c>
      <c r="Z391" s="5">
        <v>854.39259719999995</v>
      </c>
      <c r="AA391" s="5">
        <v>887.63991299999998</v>
      </c>
      <c r="AB391" s="5">
        <v>919.34973360000004</v>
      </c>
      <c r="AC391" s="5">
        <v>950.45062770000004</v>
      </c>
      <c r="AD391" s="5">
        <v>980.55055890000006</v>
      </c>
      <c r="AE391" s="5">
        <v>1011.300468</v>
      </c>
      <c r="AF391" s="5">
        <v>1011.300468</v>
      </c>
    </row>
    <row r="392" spans="1:32">
      <c r="A392" s="56" t="s">
        <v>80</v>
      </c>
      <c r="B392" s="56" t="s">
        <v>200</v>
      </c>
      <c r="C392" s="56" t="s">
        <v>146</v>
      </c>
      <c r="D392" s="5">
        <v>26.35</v>
      </c>
      <c r="E392" s="5">
        <v>27.05462035556317</v>
      </c>
      <c r="F392" s="5">
        <v>27.39262584577418</v>
      </c>
      <c r="G392" s="5">
        <v>27.533914243396541</v>
      </c>
      <c r="H392" s="5">
        <v>27.739288385742629</v>
      </c>
      <c r="I392" s="5">
        <v>27.903103949768351</v>
      </c>
      <c r="J392" s="5">
        <v>28.084396902519941</v>
      </c>
      <c r="K392" s="5">
        <v>28.233119059223171</v>
      </c>
      <c r="L392" s="5">
        <v>28.417845775842881</v>
      </c>
      <c r="M392" s="5">
        <v>28.464778988125591</v>
      </c>
      <c r="N392" s="5">
        <v>28.9796220953146</v>
      </c>
      <c r="O392" s="5">
        <v>29.672923384803951</v>
      </c>
      <c r="P392" s="5">
        <v>30.077113376434699</v>
      </c>
      <c r="Q392" s="5">
        <v>30.524430417747471</v>
      </c>
      <c r="R392" s="5">
        <v>31.322727908490421</v>
      </c>
      <c r="S392" s="5">
        <v>31.709601810510549</v>
      </c>
      <c r="T392" s="5">
        <v>31.89385313534547</v>
      </c>
      <c r="U392" s="5">
        <v>32.279677775997968</v>
      </c>
      <c r="V392" s="5">
        <v>32.381235560611927</v>
      </c>
      <c r="W392" s="5">
        <v>32.469302384369868</v>
      </c>
      <c r="X392" s="5">
        <v>32.764539086924593</v>
      </c>
      <c r="Y392" s="5">
        <v>32.976688995908717</v>
      </c>
      <c r="Z392" s="5">
        <v>33.186390647110038</v>
      </c>
      <c r="AA392" s="5">
        <v>33.421983670061422</v>
      </c>
      <c r="AB392" s="5">
        <v>34.800826898756313</v>
      </c>
      <c r="AC392" s="5">
        <v>36.053763274557163</v>
      </c>
      <c r="AD392" s="5">
        <v>36.595332284442122</v>
      </c>
      <c r="AE392" s="5">
        <v>37.131392218672879</v>
      </c>
      <c r="AF392" s="5">
        <v>37.131392218672879</v>
      </c>
    </row>
  </sheetData>
  <autoFilter ref="A3:C392" xr:uid="{00000000-0009-0000-0000-000006000000}"/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7">
    <tabColor theme="7"/>
  </sheetPr>
  <dimension ref="A1:AE467"/>
  <sheetViews>
    <sheetView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" style="6" customWidth="1"/>
    <col min="3" max="3" width="27.33203125" style="6" customWidth="1"/>
    <col min="4" max="31" width="11.83203125" style="6" customWidth="1"/>
    <col min="32" max="32" width="9" style="6" customWidth="1"/>
    <col min="33" max="16384" width="9" style="6"/>
  </cols>
  <sheetData>
    <row r="1" spans="1:31" s="51" customFormat="1" ht="23.25" customHeight="1" thickBot="1">
      <c r="A1" s="1" t="s">
        <v>201</v>
      </c>
      <c r="B1" s="1"/>
      <c r="C1" s="49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5"/>
      <c r="Z1" s="15"/>
      <c r="AA1" s="15"/>
      <c r="AB1" s="15"/>
      <c r="AC1" s="15"/>
      <c r="AD1" s="15"/>
      <c r="AE1" s="15"/>
    </row>
    <row r="2" spans="1:31" ht="15" customHeight="1" thickTop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</row>
    <row r="3" spans="1:31">
      <c r="A3" s="57" t="s">
        <v>191</v>
      </c>
      <c r="B3" s="57" t="s">
        <v>194</v>
      </c>
      <c r="C3" s="57" t="s">
        <v>195</v>
      </c>
      <c r="D3" s="57">
        <v>2024</v>
      </c>
      <c r="E3" s="57">
        <v>2025</v>
      </c>
      <c r="F3" s="57">
        <v>2026</v>
      </c>
      <c r="G3" s="57">
        <v>2027</v>
      </c>
      <c r="H3" s="57">
        <v>2028</v>
      </c>
      <c r="I3" s="57">
        <v>2029</v>
      </c>
      <c r="J3" s="57">
        <v>2030</v>
      </c>
      <c r="K3" s="57">
        <v>2031</v>
      </c>
      <c r="L3" s="57">
        <v>2032</v>
      </c>
      <c r="M3" s="57">
        <v>2033</v>
      </c>
      <c r="N3" s="57">
        <v>2034</v>
      </c>
      <c r="O3" s="57">
        <v>2035</v>
      </c>
      <c r="P3" s="57">
        <v>2036</v>
      </c>
      <c r="Q3" s="57">
        <v>2037</v>
      </c>
      <c r="R3" s="57">
        <v>2038</v>
      </c>
      <c r="S3" s="57">
        <v>2039</v>
      </c>
      <c r="T3" s="57">
        <v>2040</v>
      </c>
      <c r="U3" s="57">
        <v>2041</v>
      </c>
      <c r="V3" s="57">
        <v>2042</v>
      </c>
      <c r="W3" s="57">
        <v>2043</v>
      </c>
      <c r="X3" s="57">
        <v>2044</v>
      </c>
      <c r="Y3" s="57">
        <v>2045</v>
      </c>
      <c r="Z3" s="57">
        <v>2046</v>
      </c>
      <c r="AA3" s="57">
        <v>2047</v>
      </c>
      <c r="AB3" s="57">
        <v>2048</v>
      </c>
      <c r="AC3" s="57">
        <v>2049</v>
      </c>
      <c r="AD3" s="57">
        <v>2050</v>
      </c>
      <c r="AE3" s="57">
        <v>2051</v>
      </c>
    </row>
    <row r="4" spans="1:31">
      <c r="A4" s="56" t="s">
        <v>60</v>
      </c>
      <c r="B4" s="56" t="s">
        <v>163</v>
      </c>
      <c r="C4" s="56" t="s">
        <v>130</v>
      </c>
      <c r="D4" s="5">
        <v>34914.991167621141</v>
      </c>
      <c r="E4" s="5">
        <v>33722.777794192363</v>
      </c>
      <c r="F4" s="5">
        <v>29586.68375247993</v>
      </c>
      <c r="G4" s="5">
        <v>28771.633681451</v>
      </c>
      <c r="H4" s="5">
        <v>21639.579917936058</v>
      </c>
      <c r="I4" s="5">
        <v>19939.451120330719</v>
      </c>
      <c r="J4" s="5">
        <v>18716.558479833559</v>
      </c>
      <c r="K4" s="5">
        <v>20438.842915393419</v>
      </c>
      <c r="L4" s="5">
        <v>21593.8121860016</v>
      </c>
      <c r="M4" s="5">
        <v>21061.73593144599</v>
      </c>
      <c r="N4" s="5">
        <v>9197.6193083837425</v>
      </c>
      <c r="O4" s="5">
        <v>9082.9666678508402</v>
      </c>
      <c r="P4" s="5">
        <v>8396.3140438193022</v>
      </c>
      <c r="Q4" s="5">
        <v>8933.534916499204</v>
      </c>
      <c r="R4" s="5">
        <v>8900.3469210604817</v>
      </c>
      <c r="S4" s="5">
        <v>8227.9974414168119</v>
      </c>
      <c r="T4" s="5">
        <v>7340.4928074330664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</row>
    <row r="5" spans="1:31">
      <c r="A5" s="56" t="s">
        <v>60</v>
      </c>
      <c r="B5" s="56" t="s">
        <v>163</v>
      </c>
      <c r="C5" s="56" t="s">
        <v>132</v>
      </c>
      <c r="D5" s="5">
        <v>6.5018783411299594</v>
      </c>
      <c r="E5" s="5">
        <v>2.4934518279400169</v>
      </c>
      <c r="F5" s="5">
        <v>24.054410821134979</v>
      </c>
      <c r="G5" s="5">
        <v>15.789020371494979</v>
      </c>
      <c r="H5" s="5">
        <v>28.462988489960011</v>
      </c>
      <c r="I5" s="5">
        <v>25.40603249254999</v>
      </c>
      <c r="J5" s="5">
        <v>14.84849565036993</v>
      </c>
      <c r="K5" s="5">
        <v>208.06397809108</v>
      </c>
      <c r="L5" s="5">
        <v>243.04686970398009</v>
      </c>
      <c r="M5" s="5">
        <v>281.69170824117492</v>
      </c>
      <c r="N5" s="5">
        <v>648.23886005403006</v>
      </c>
      <c r="O5" s="5">
        <v>718.65080124840438</v>
      </c>
      <c r="P5" s="5">
        <v>926.40246149643576</v>
      </c>
      <c r="Q5" s="5">
        <v>1012.3187853550889</v>
      </c>
      <c r="R5" s="5">
        <v>1433.0078197456089</v>
      </c>
      <c r="S5" s="5">
        <v>1356.0047777317809</v>
      </c>
      <c r="T5" s="5">
        <v>940.83033268526435</v>
      </c>
      <c r="U5" s="5">
        <v>948.29005035155512</v>
      </c>
      <c r="V5" s="5">
        <v>1346.544593393294</v>
      </c>
      <c r="W5" s="5">
        <v>1352.2753817054099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</row>
    <row r="6" spans="1:31">
      <c r="A6" s="56" t="s">
        <v>60</v>
      </c>
      <c r="B6" s="56" t="s">
        <v>163</v>
      </c>
      <c r="C6" s="56" t="s">
        <v>133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</row>
    <row r="7" spans="1:31">
      <c r="A7" s="56" t="s">
        <v>60</v>
      </c>
      <c r="B7" s="56" t="s">
        <v>163</v>
      </c>
      <c r="C7" s="56" t="s">
        <v>134</v>
      </c>
      <c r="D7" s="5">
        <v>0.71905385553000001</v>
      </c>
      <c r="E7" s="5">
        <v>0.73136319673500005</v>
      </c>
      <c r="F7" s="5">
        <v>21.618262963305</v>
      </c>
      <c r="G7" s="5">
        <v>12.587440873235</v>
      </c>
      <c r="H7" s="5">
        <v>27.704431208719999</v>
      </c>
      <c r="I7" s="5">
        <v>10.17835837769</v>
      </c>
      <c r="J7" s="5">
        <v>7.1989737152350006</v>
      </c>
      <c r="K7" s="5">
        <v>38.128691355224959</v>
      </c>
      <c r="L7" s="5">
        <v>78.506815911944983</v>
      </c>
      <c r="M7" s="5">
        <v>125.0031187955546</v>
      </c>
      <c r="N7" s="5">
        <v>62.785184018004898</v>
      </c>
      <c r="O7" s="5">
        <v>141.63564922374479</v>
      </c>
      <c r="P7" s="5">
        <v>156.051093292145</v>
      </c>
      <c r="Q7" s="5">
        <v>618.32515399890485</v>
      </c>
      <c r="R7" s="5">
        <v>450.97862396331499</v>
      </c>
      <c r="S7" s="5">
        <v>799.34957638533467</v>
      </c>
      <c r="T7" s="5">
        <v>372.64019325036492</v>
      </c>
      <c r="U7" s="5">
        <v>834.994842153935</v>
      </c>
      <c r="V7" s="5">
        <v>1272.569936265375</v>
      </c>
      <c r="W7" s="5">
        <v>2037.29347960366</v>
      </c>
      <c r="X7" s="5">
        <v>2854.579882095712</v>
      </c>
      <c r="Y7" s="5">
        <v>2864.1877957555771</v>
      </c>
      <c r="Z7" s="5">
        <v>4980.37336098577</v>
      </c>
      <c r="AA7" s="5">
        <v>6823.0009179243343</v>
      </c>
      <c r="AB7" s="5">
        <v>5582.902382063482</v>
      </c>
      <c r="AC7" s="5">
        <v>8534.7355721897638</v>
      </c>
      <c r="AD7" s="5">
        <v>12215.546057035781</v>
      </c>
      <c r="AE7" s="5">
        <v>7921.63332611839</v>
      </c>
    </row>
    <row r="8" spans="1:31">
      <c r="A8" s="56" t="s">
        <v>60</v>
      </c>
      <c r="B8" s="56" t="s">
        <v>163</v>
      </c>
      <c r="C8" s="56" t="s">
        <v>135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</row>
    <row r="9" spans="1:31">
      <c r="A9" s="56" t="s">
        <v>60</v>
      </c>
      <c r="B9" s="56" t="s">
        <v>163</v>
      </c>
      <c r="C9" s="56" t="s">
        <v>136</v>
      </c>
      <c r="D9" s="5">
        <v>4718.355619818014</v>
      </c>
      <c r="E9" s="5">
        <v>3400.8498162781361</v>
      </c>
      <c r="F9" s="5">
        <v>2639.3812229863152</v>
      </c>
      <c r="G9" s="5">
        <v>2417.3472911468002</v>
      </c>
      <c r="H9" s="5">
        <v>3023.9965569620258</v>
      </c>
      <c r="I9" s="5">
        <v>2210.926303133886</v>
      </c>
      <c r="J9" s="5">
        <v>2004.6741785745951</v>
      </c>
      <c r="K9" s="5">
        <v>2823.2772216562812</v>
      </c>
      <c r="L9" s="5">
        <v>2550.237203696563</v>
      </c>
      <c r="M9" s="5">
        <v>2602.4940938519048</v>
      </c>
      <c r="N9" s="5">
        <v>2869.3926378801311</v>
      </c>
      <c r="O9" s="5">
        <v>3627.6077031484801</v>
      </c>
      <c r="P9" s="5">
        <v>3720.3619009440899</v>
      </c>
      <c r="Q9" s="5">
        <v>3236.964989070224</v>
      </c>
      <c r="R9" s="5">
        <v>3740.4233375533909</v>
      </c>
      <c r="S9" s="5">
        <v>3727.5980122947849</v>
      </c>
      <c r="T9" s="5">
        <v>2523.0840037439398</v>
      </c>
      <c r="U9" s="5">
        <v>2507.825584934345</v>
      </c>
      <c r="V9" s="5">
        <v>2743.4725541603352</v>
      </c>
      <c r="W9" s="5">
        <v>2384.4047469410152</v>
      </c>
      <c r="X9" s="5">
        <v>2751.9816601313942</v>
      </c>
      <c r="Y9" s="5">
        <v>3256.1615830389201</v>
      </c>
      <c r="Z9" s="5">
        <v>3075.878236758891</v>
      </c>
      <c r="AA9" s="5">
        <v>2891.7653370985149</v>
      </c>
      <c r="AB9" s="5">
        <v>2768.6721849851151</v>
      </c>
      <c r="AC9" s="5">
        <v>2935.666609400846</v>
      </c>
      <c r="AD9" s="5">
        <v>3472.3185174666191</v>
      </c>
      <c r="AE9" s="5">
        <v>1740.12303101615</v>
      </c>
    </row>
    <row r="10" spans="1:31">
      <c r="A10" s="56" t="s">
        <v>60</v>
      </c>
      <c r="B10" s="56" t="s">
        <v>163</v>
      </c>
      <c r="C10" s="56" t="s">
        <v>137</v>
      </c>
      <c r="D10" s="5">
        <v>477.51720350473028</v>
      </c>
      <c r="E10" s="5">
        <v>566.86689322556003</v>
      </c>
      <c r="F10" s="5">
        <v>2764.1448500410202</v>
      </c>
      <c r="G10" s="5">
        <v>3475.3091184695299</v>
      </c>
      <c r="H10" s="5">
        <v>5068.7909752455489</v>
      </c>
      <c r="I10" s="5">
        <v>5948.1734176474256</v>
      </c>
      <c r="J10" s="5">
        <v>6205.2921956033106</v>
      </c>
      <c r="K10" s="5">
        <v>6330.2557619304516</v>
      </c>
      <c r="L10" s="5">
        <v>6258.0393273626041</v>
      </c>
      <c r="M10" s="5">
        <v>5567.0238769692187</v>
      </c>
      <c r="N10" s="5">
        <v>7682.3681048446952</v>
      </c>
      <c r="O10" s="5">
        <v>8702.6875801179849</v>
      </c>
      <c r="P10" s="5">
        <v>9063.9250601822532</v>
      </c>
      <c r="Q10" s="5">
        <v>9247.9622601592528</v>
      </c>
      <c r="R10" s="5">
        <v>9852.994013974243</v>
      </c>
      <c r="S10" s="5">
        <v>9988.167727737351</v>
      </c>
      <c r="T10" s="5">
        <v>11724.65285572579</v>
      </c>
      <c r="U10" s="5">
        <v>12045.76869162275</v>
      </c>
      <c r="V10" s="5">
        <v>12202.498461143739</v>
      </c>
      <c r="W10" s="5">
        <v>11678.113599064931</v>
      </c>
      <c r="X10" s="5">
        <v>11807.05292459978</v>
      </c>
      <c r="Y10" s="5">
        <v>11602.00187093858</v>
      </c>
      <c r="Z10" s="5">
        <v>10759.991099045181</v>
      </c>
      <c r="AA10" s="5">
        <v>10756.8582805769</v>
      </c>
      <c r="AB10" s="5">
        <v>9679.0326945102279</v>
      </c>
      <c r="AC10" s="5">
        <v>9648.7544209045045</v>
      </c>
      <c r="AD10" s="5">
        <v>10773.5649811738</v>
      </c>
      <c r="AE10" s="5">
        <v>12550.50772466162</v>
      </c>
    </row>
    <row r="11" spans="1:31">
      <c r="A11" s="56" t="s">
        <v>60</v>
      </c>
      <c r="B11" s="56" t="s">
        <v>163</v>
      </c>
      <c r="C11" s="56" t="s">
        <v>138</v>
      </c>
      <c r="D11" s="5">
        <v>29.49421188637</v>
      </c>
      <c r="E11" s="5">
        <v>66.624613367959981</v>
      </c>
      <c r="F11" s="5">
        <v>102.00880405063999</v>
      </c>
      <c r="G11" s="5">
        <v>158.80129515154499</v>
      </c>
      <c r="H11" s="5">
        <v>207.91129591927</v>
      </c>
      <c r="I11" s="5">
        <v>279.21805012958509</v>
      </c>
      <c r="J11" s="5">
        <v>417.3821436297751</v>
      </c>
      <c r="K11" s="5">
        <v>494.02357401646509</v>
      </c>
      <c r="L11" s="5">
        <v>627.97848052170059</v>
      </c>
      <c r="M11" s="5">
        <v>667.37913770025489</v>
      </c>
      <c r="N11" s="5">
        <v>718.46772093876461</v>
      </c>
      <c r="O11" s="5">
        <v>1019.39823044809</v>
      </c>
      <c r="P11" s="5">
        <v>1268.77173439123</v>
      </c>
      <c r="Q11" s="5">
        <v>1546.1639750793449</v>
      </c>
      <c r="R11" s="5">
        <v>1866.1167980151249</v>
      </c>
      <c r="S11" s="5">
        <v>2341.6775090821961</v>
      </c>
      <c r="T11" s="5">
        <v>2459.417584109066</v>
      </c>
      <c r="U11" s="5">
        <v>2653.8280842127988</v>
      </c>
      <c r="V11" s="5">
        <v>3093.7430990151502</v>
      </c>
      <c r="W11" s="5">
        <v>3524.2768186522112</v>
      </c>
      <c r="X11" s="5">
        <v>3580.2046679854461</v>
      </c>
      <c r="Y11" s="5">
        <v>3911.338225177537</v>
      </c>
      <c r="Z11" s="5">
        <v>4999.6523978587084</v>
      </c>
      <c r="AA11" s="5">
        <v>5601.6732584498659</v>
      </c>
      <c r="AB11" s="5">
        <v>6353.6718073901429</v>
      </c>
      <c r="AC11" s="5">
        <v>6889.9552787166549</v>
      </c>
      <c r="AD11" s="5">
        <v>6940.6941152424024</v>
      </c>
      <c r="AE11" s="5">
        <v>7446.2625266441446</v>
      </c>
    </row>
    <row r="12" spans="1:31">
      <c r="A12" s="56" t="s">
        <v>60</v>
      </c>
      <c r="B12" s="56" t="s">
        <v>163</v>
      </c>
      <c r="C12" s="56" t="s">
        <v>139</v>
      </c>
      <c r="D12" s="5">
        <v>109.153686783368</v>
      </c>
      <c r="E12" s="5">
        <v>148.38514332867899</v>
      </c>
      <c r="F12" s="5">
        <v>199.11165854805199</v>
      </c>
      <c r="G12" s="5">
        <v>252.83503195513001</v>
      </c>
      <c r="H12" s="5">
        <v>304.41117414390999</v>
      </c>
      <c r="I12" s="5">
        <v>351.53667057681503</v>
      </c>
      <c r="J12" s="5">
        <v>409.02841622018201</v>
      </c>
      <c r="K12" s="5">
        <v>473.68190284945001</v>
      </c>
      <c r="L12" s="5">
        <v>546.46550938372104</v>
      </c>
      <c r="M12" s="5">
        <v>626.62241858161201</v>
      </c>
      <c r="N12" s="5">
        <v>714.10098495934403</v>
      </c>
      <c r="O12" s="5">
        <v>802.87557749170298</v>
      </c>
      <c r="P12" s="5">
        <v>899.27346047802098</v>
      </c>
      <c r="Q12" s="5">
        <v>975.18523407140799</v>
      </c>
      <c r="R12" s="5">
        <v>1055.26008645912</v>
      </c>
      <c r="S12" s="5">
        <v>1124.0955580561399</v>
      </c>
      <c r="T12" s="5">
        <v>1188.84046790195</v>
      </c>
      <c r="U12" s="5">
        <v>1218.6612264840101</v>
      </c>
      <c r="V12" s="5">
        <v>1257.42586841769</v>
      </c>
      <c r="W12" s="5">
        <v>1276.38110013098</v>
      </c>
      <c r="X12" s="5">
        <v>1289.0266392092501</v>
      </c>
      <c r="Y12" s="5">
        <v>1287.4508408025199</v>
      </c>
      <c r="Z12" s="5">
        <v>1288.5234978148701</v>
      </c>
      <c r="AA12" s="5">
        <v>1297.3295190054801</v>
      </c>
      <c r="AB12" s="5">
        <v>1296.8038442029699</v>
      </c>
      <c r="AC12" s="5">
        <v>1289.64000077936</v>
      </c>
      <c r="AD12" s="5">
        <v>1279.84785142754</v>
      </c>
      <c r="AE12" s="5">
        <v>1304.5456433617601</v>
      </c>
    </row>
    <row r="13" spans="1:31">
      <c r="A13" s="56" t="s">
        <v>60</v>
      </c>
      <c r="B13" s="56" t="s">
        <v>163</v>
      </c>
      <c r="C13" s="56" t="s">
        <v>140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</row>
    <row r="14" spans="1:31">
      <c r="A14" s="56" t="s">
        <v>60</v>
      </c>
      <c r="B14" s="56" t="s">
        <v>163</v>
      </c>
      <c r="C14" s="56" t="s">
        <v>141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6.3256000000000005E-7</v>
      </c>
      <c r="P14" s="5">
        <v>3.7258999999999998E-7</v>
      </c>
      <c r="Q14" s="5">
        <v>1.09139E-6</v>
      </c>
      <c r="R14" s="5">
        <v>2.9982899999999999E-6</v>
      </c>
      <c r="S14" s="5">
        <v>2.0409049999999989E-6</v>
      </c>
      <c r="T14" s="5">
        <v>2.573539999999999E-6</v>
      </c>
      <c r="U14" s="5">
        <v>2.7354000000000009E-6</v>
      </c>
      <c r="V14" s="5">
        <v>2.2473000000000009E-6</v>
      </c>
      <c r="W14" s="5">
        <v>2.8644550000000001E-6</v>
      </c>
      <c r="X14" s="5">
        <v>3.505664999999999E-6</v>
      </c>
      <c r="Y14" s="5">
        <v>1.2229409999999999E-5</v>
      </c>
      <c r="Z14" s="5">
        <v>2.1110125000000012E-5</v>
      </c>
      <c r="AA14" s="5">
        <v>2.181382500000001E-5</v>
      </c>
      <c r="AB14" s="5">
        <v>3.8182825000000018E-5</v>
      </c>
      <c r="AC14" s="5">
        <v>1.4976755999999999E-4</v>
      </c>
      <c r="AD14" s="5">
        <v>1150.1967219007161</v>
      </c>
      <c r="AE14" s="5">
        <v>1195.737394536055</v>
      </c>
    </row>
    <row r="15" spans="1:31">
      <c r="A15" s="56" t="s">
        <v>60</v>
      </c>
      <c r="B15" s="56" t="s">
        <v>163</v>
      </c>
      <c r="C15" s="56" t="s">
        <v>142</v>
      </c>
      <c r="D15" s="5">
        <v>6575.7387622475699</v>
      </c>
      <c r="E15" s="5">
        <v>9350.8569799478701</v>
      </c>
      <c r="F15" s="5">
        <v>12243.606024764051</v>
      </c>
      <c r="G15" s="5">
        <v>15425.73573421682</v>
      </c>
      <c r="H15" s="5">
        <v>19950.639965049111</v>
      </c>
      <c r="I15" s="5">
        <v>26284.64177929053</v>
      </c>
      <c r="J15" s="5">
        <v>25215.866934056819</v>
      </c>
      <c r="K15" s="5">
        <v>25403.825279234668</v>
      </c>
      <c r="L15" s="5">
        <v>25509.25408680697</v>
      </c>
      <c r="M15" s="5">
        <v>28725.366605571518</v>
      </c>
      <c r="N15" s="5">
        <v>35400.310463735703</v>
      </c>
      <c r="O15" s="5">
        <v>35692.796343949907</v>
      </c>
      <c r="P15" s="5">
        <v>35398.384800583401</v>
      </c>
      <c r="Q15" s="5">
        <v>37608.209108580093</v>
      </c>
      <c r="R15" s="5">
        <v>37147.655885216613</v>
      </c>
      <c r="S15" s="5">
        <v>44493.489102973443</v>
      </c>
      <c r="T15" s="5">
        <v>48668.842447668838</v>
      </c>
      <c r="U15" s="5">
        <v>49399.6256916489</v>
      </c>
      <c r="V15" s="5">
        <v>47827.782296913523</v>
      </c>
      <c r="W15" s="5">
        <v>47989.279703216962</v>
      </c>
      <c r="X15" s="5">
        <v>52900.983105996442</v>
      </c>
      <c r="Y15" s="5">
        <v>51217.370089255914</v>
      </c>
      <c r="Z15" s="5">
        <v>53051.153154272193</v>
      </c>
      <c r="AA15" s="5">
        <v>56411.477150175822</v>
      </c>
      <c r="AB15" s="5">
        <v>60526.784887523398</v>
      </c>
      <c r="AC15" s="5">
        <v>63744.158923994277</v>
      </c>
      <c r="AD15" s="5">
        <v>65610.89614793587</v>
      </c>
      <c r="AE15" s="5">
        <v>69753.049976771828</v>
      </c>
    </row>
    <row r="16" spans="1:31">
      <c r="A16" s="56" t="s">
        <v>60</v>
      </c>
      <c r="B16" s="56" t="s">
        <v>163</v>
      </c>
      <c r="C16" s="56" t="s">
        <v>143</v>
      </c>
      <c r="D16" s="5">
        <v>7291.7106413519741</v>
      </c>
      <c r="E16" s="5">
        <v>6242.9441356189973</v>
      </c>
      <c r="F16" s="5">
        <v>7694.6967058730161</v>
      </c>
      <c r="G16" s="5">
        <v>7538.0021509829794</v>
      </c>
      <c r="H16" s="5">
        <v>8248.8307756741706</v>
      </c>
      <c r="I16" s="5">
        <v>8762.6216455705944</v>
      </c>
      <c r="J16" s="5">
        <v>12517.774480470791</v>
      </c>
      <c r="K16" s="5">
        <v>13066.580695428511</v>
      </c>
      <c r="L16" s="5">
        <v>13000.57141021268</v>
      </c>
      <c r="M16" s="5">
        <v>11803.42912103946</v>
      </c>
      <c r="N16" s="5">
        <v>13130.692787716849</v>
      </c>
      <c r="O16" s="5">
        <v>16917.829508785799</v>
      </c>
      <c r="P16" s="5">
        <v>16931.70861180278</v>
      </c>
      <c r="Q16" s="5">
        <v>19136.468651305029</v>
      </c>
      <c r="R16" s="5">
        <v>20086.807540418689</v>
      </c>
      <c r="S16" s="5">
        <v>19133.718078574999</v>
      </c>
      <c r="T16" s="5">
        <v>21877.580948763229</v>
      </c>
      <c r="U16" s="5">
        <v>23140.01849699044</v>
      </c>
      <c r="V16" s="5">
        <v>25835.39232459222</v>
      </c>
      <c r="W16" s="5">
        <v>27901.74705113412</v>
      </c>
      <c r="X16" s="5">
        <v>28066.71808164832</v>
      </c>
      <c r="Y16" s="5">
        <v>29612.35090443903</v>
      </c>
      <c r="Z16" s="5">
        <v>33781.052876499562</v>
      </c>
      <c r="AA16" s="5">
        <v>34707.139441848361</v>
      </c>
      <c r="AB16" s="5">
        <v>35487.088686496048</v>
      </c>
      <c r="AC16" s="5">
        <v>40488.430551310354</v>
      </c>
      <c r="AD16" s="5">
        <v>45074.397267626191</v>
      </c>
      <c r="AE16" s="5">
        <v>48293.021449999527</v>
      </c>
    </row>
    <row r="17" spans="1:31">
      <c r="A17" s="56" t="s">
        <v>60</v>
      </c>
      <c r="B17" s="56" t="s">
        <v>163</v>
      </c>
      <c r="C17" s="56" t="s">
        <v>144</v>
      </c>
      <c r="D17" s="5">
        <v>8139.1548438</v>
      </c>
      <c r="E17" s="5">
        <v>8882.7313732000002</v>
      </c>
      <c r="F17" s="5">
        <v>9628.2582760000005</v>
      </c>
      <c r="G17" s="5">
        <v>10400.694461999999</v>
      </c>
      <c r="H17" s="5">
        <v>11195.222809000001</v>
      </c>
      <c r="I17" s="5">
        <v>11937.635863</v>
      </c>
      <c r="J17" s="5">
        <v>12614.640619</v>
      </c>
      <c r="K17" s="5">
        <v>13269.92916</v>
      </c>
      <c r="L17" s="5">
        <v>14022.373971999999</v>
      </c>
      <c r="M17" s="5">
        <v>14781.500964999999</v>
      </c>
      <c r="N17" s="5">
        <v>15535.783844</v>
      </c>
      <c r="O17" s="5">
        <v>16283.612619</v>
      </c>
      <c r="P17" s="5">
        <v>17035.748406999999</v>
      </c>
      <c r="Q17" s="5">
        <v>17688.295298000001</v>
      </c>
      <c r="R17" s="5">
        <v>18320.707981</v>
      </c>
      <c r="S17" s="5">
        <v>18945.130552999999</v>
      </c>
      <c r="T17" s="5">
        <v>19597.658640000001</v>
      </c>
      <c r="U17" s="5">
        <v>20144.883444999999</v>
      </c>
      <c r="V17" s="5">
        <v>20672.349671</v>
      </c>
      <c r="W17" s="5">
        <v>21218.487286</v>
      </c>
      <c r="X17" s="5">
        <v>21830.769661999999</v>
      </c>
      <c r="Y17" s="5">
        <v>22427.023679000002</v>
      </c>
      <c r="Z17" s="5">
        <v>23119.132570000002</v>
      </c>
      <c r="AA17" s="5">
        <v>23855.187782000001</v>
      </c>
      <c r="AB17" s="5">
        <v>24648.547571999999</v>
      </c>
      <c r="AC17" s="5">
        <v>25343.553103999999</v>
      </c>
      <c r="AD17" s="5">
        <v>26044.154151999999</v>
      </c>
      <c r="AE17" s="5">
        <v>26044.154151999999</v>
      </c>
    </row>
    <row r="18" spans="1:31">
      <c r="A18" s="56" t="s">
        <v>60</v>
      </c>
      <c r="B18" s="56" t="s">
        <v>163</v>
      </c>
      <c r="C18" s="56" t="s">
        <v>146</v>
      </c>
      <c r="D18" s="5">
        <v>3.2785500000000031E-7</v>
      </c>
      <c r="E18" s="5">
        <v>3.4127999999999963E-7</v>
      </c>
      <c r="F18" s="5">
        <v>3.6341E-7</v>
      </c>
      <c r="G18" s="5">
        <v>0.52066913316999708</v>
      </c>
      <c r="H18" s="5">
        <v>0.54510500220999725</v>
      </c>
      <c r="I18" s="5">
        <v>4.2901500000000019E-7</v>
      </c>
      <c r="J18" s="5">
        <v>4.4990999999999998E-7</v>
      </c>
      <c r="K18" s="5">
        <v>0.68359930260500346</v>
      </c>
      <c r="L18" s="5">
        <v>7.2584499999999965E-7</v>
      </c>
      <c r="M18" s="5">
        <v>2.232381574625014</v>
      </c>
      <c r="N18" s="5">
        <v>8.4515999999999993E-7</v>
      </c>
      <c r="O18" s="5">
        <v>0.73949993326499741</v>
      </c>
      <c r="P18" s="5">
        <v>9.7437500000000052E-7</v>
      </c>
      <c r="Q18" s="5">
        <v>0.68335099853500036</v>
      </c>
      <c r="R18" s="5">
        <v>1.817380446859993</v>
      </c>
      <c r="S18" s="5">
        <v>6.7969499999999947E-7</v>
      </c>
      <c r="T18" s="5">
        <v>0.44473337281500003</v>
      </c>
      <c r="U18" s="5">
        <v>7.3273500000000074E-7</v>
      </c>
      <c r="V18" s="5">
        <v>0.22691026390500019</v>
      </c>
      <c r="W18" s="5">
        <v>3.130871428329983</v>
      </c>
      <c r="X18" s="5">
        <v>2.9864427261100039</v>
      </c>
      <c r="Y18" s="5">
        <v>4.9526549999999926E-6</v>
      </c>
      <c r="Z18" s="5">
        <v>0.26320159283500011</v>
      </c>
      <c r="AA18" s="5">
        <v>7.1104900000000043E-6</v>
      </c>
      <c r="AB18" s="5">
        <v>7.435160204870022</v>
      </c>
      <c r="AC18" s="5">
        <v>4.1719070552250006</v>
      </c>
      <c r="AD18" s="5">
        <v>63.555983541539987</v>
      </c>
      <c r="AE18" s="5">
        <v>23.617885178560041</v>
      </c>
    </row>
    <row r="19" spans="1:31">
      <c r="A19" s="56" t="s">
        <v>60</v>
      </c>
      <c r="B19" s="56" t="s">
        <v>163</v>
      </c>
      <c r="C19" s="56" t="s">
        <v>149</v>
      </c>
      <c r="D19" s="5">
        <v>-1470.4430348192011</v>
      </c>
      <c r="E19" s="5">
        <v>-1964.3173464952461</v>
      </c>
      <c r="F19" s="5">
        <v>-4371.9504980308739</v>
      </c>
      <c r="G19" s="5">
        <v>-5630.8647665820772</v>
      </c>
      <c r="H19" s="5">
        <v>-7076.2352183015846</v>
      </c>
      <c r="I19" s="5">
        <v>-8551.5666322175584</v>
      </c>
      <c r="J19" s="5">
        <v>-9255.3671369505955</v>
      </c>
      <c r="K19" s="5">
        <v>-9430.3339796083765</v>
      </c>
      <c r="L19" s="5">
        <v>-9102.2138600917133</v>
      </c>
      <c r="M19" s="5">
        <v>-8203.5668713900159</v>
      </c>
      <c r="N19" s="5">
        <v>-10416.458256123209</v>
      </c>
      <c r="O19" s="5">
        <v>-11917.30728553313</v>
      </c>
      <c r="P19" s="5">
        <v>-12747.350713909251</v>
      </c>
      <c r="Q19" s="5">
        <v>-12950.118796937601</v>
      </c>
      <c r="R19" s="5">
        <v>-13923.978572275581</v>
      </c>
      <c r="S19" s="5">
        <v>-13806.84594662523</v>
      </c>
      <c r="T19" s="5">
        <v>-16298.753053279779</v>
      </c>
      <c r="U19" s="5">
        <v>-16699.743613744489</v>
      </c>
      <c r="V19" s="5">
        <v>-16821.206183580049</v>
      </c>
      <c r="W19" s="5">
        <v>-16100.621705338661</v>
      </c>
      <c r="X19" s="5">
        <v>-16446.437480441611</v>
      </c>
      <c r="Y19" s="5">
        <v>-15665.711054235609</v>
      </c>
      <c r="Z19" s="5">
        <v>-14855.043112136669</v>
      </c>
      <c r="AA19" s="5">
        <v>-15142.309974852309</v>
      </c>
      <c r="AB19" s="5">
        <v>-13631.53845270145</v>
      </c>
      <c r="AC19" s="5">
        <v>-14288.94024364444</v>
      </c>
      <c r="AD19" s="5">
        <v>-14912.74065027647</v>
      </c>
      <c r="AE19" s="5">
        <v>-17657.518333328069</v>
      </c>
    </row>
    <row r="20" spans="1:31">
      <c r="A20" s="56" t="s">
        <v>60</v>
      </c>
      <c r="B20" s="56" t="s">
        <v>163</v>
      </c>
      <c r="C20" s="56" t="s">
        <v>150</v>
      </c>
      <c r="D20" s="5">
        <v>-34.695641197255</v>
      </c>
      <c r="E20" s="5">
        <v>-78.374150896999978</v>
      </c>
      <c r="F20" s="5">
        <v>-119.99849726331</v>
      </c>
      <c r="G20" s="5">
        <v>-186.8065906555149</v>
      </c>
      <c r="H20" s="5">
        <v>-244.57735366082491</v>
      </c>
      <c r="I20" s="5">
        <v>-328.45936208673498</v>
      </c>
      <c r="J20" s="5">
        <v>-490.98929214755998</v>
      </c>
      <c r="K20" s="5">
        <v>-586.48235963708066</v>
      </c>
      <c r="L20" s="5">
        <v>-751.91038975201968</v>
      </c>
      <c r="M20" s="5">
        <v>-802.90348617425991</v>
      </c>
      <c r="N20" s="5">
        <v>-865.1944567580997</v>
      </c>
      <c r="O20" s="5">
        <v>-1235.03362331686</v>
      </c>
      <c r="P20" s="5">
        <v>-1548.521368983575</v>
      </c>
      <c r="Q20" s="5">
        <v>-1897.5463133701401</v>
      </c>
      <c r="R20" s="5">
        <v>-2303.4346201489152</v>
      </c>
      <c r="S20" s="5">
        <v>-2886.4027716435548</v>
      </c>
      <c r="T20" s="5">
        <v>-3052.4800443685399</v>
      </c>
      <c r="U20" s="5">
        <v>-3306.3999913538059</v>
      </c>
      <c r="V20" s="5">
        <v>-3858.949675045264</v>
      </c>
      <c r="W20" s="5">
        <v>-4401.5515243743594</v>
      </c>
      <c r="X20" s="5">
        <v>-4482.7427048562286</v>
      </c>
      <c r="Y20" s="5">
        <v>-4897.2644960144626</v>
      </c>
      <c r="Z20" s="5">
        <v>-6272.5633497425524</v>
      </c>
      <c r="AA20" s="5">
        <v>-7062.0866302843506</v>
      </c>
      <c r="AB20" s="5">
        <v>-8013.3825001757668</v>
      </c>
      <c r="AC20" s="5">
        <v>-8718.009021529957</v>
      </c>
      <c r="AD20" s="5">
        <v>-8733.2435479104151</v>
      </c>
      <c r="AE20" s="5">
        <v>-9419.7196344798176</v>
      </c>
    </row>
    <row r="21" spans="1:31">
      <c r="A21" s="56" t="s">
        <v>60</v>
      </c>
      <c r="B21" s="56" t="s">
        <v>163</v>
      </c>
      <c r="C21" s="56" t="s">
        <v>151</v>
      </c>
      <c r="D21" s="5">
        <v>-129.609394493183</v>
      </c>
      <c r="E21" s="5">
        <v>-176.26486277726801</v>
      </c>
      <c r="F21" s="5">
        <v>-236.98169173480301</v>
      </c>
      <c r="G21" s="5">
        <v>-299.93668678168501</v>
      </c>
      <c r="H21" s="5">
        <v>-361.39073377375303</v>
      </c>
      <c r="I21" s="5">
        <v>-417.27497454974002</v>
      </c>
      <c r="J21" s="5">
        <v>-487.00754329262901</v>
      </c>
      <c r="K21" s="5">
        <v>-562.42779381443302</v>
      </c>
      <c r="L21" s="5">
        <v>-649.30317348466497</v>
      </c>
      <c r="M21" s="5">
        <v>-743.974255468867</v>
      </c>
      <c r="N21" s="5">
        <v>-847.47754387429404</v>
      </c>
      <c r="O21" s="5">
        <v>-953.09923849963195</v>
      </c>
      <c r="P21" s="5">
        <v>-1069.5127141851201</v>
      </c>
      <c r="Q21" s="5">
        <v>-1160.14257351474</v>
      </c>
      <c r="R21" s="5">
        <v>-1250.96820917428</v>
      </c>
      <c r="S21" s="5">
        <v>-1334.0290021644601</v>
      </c>
      <c r="T21" s="5">
        <v>-1409.4739798927301</v>
      </c>
      <c r="U21" s="5">
        <v>-1452.40841021442</v>
      </c>
      <c r="V21" s="5">
        <v>-1492.18368940446</v>
      </c>
      <c r="W21" s="5">
        <v>-1518.40404863454</v>
      </c>
      <c r="X21" s="5">
        <v>-1526.64009206064</v>
      </c>
      <c r="Y21" s="5">
        <v>-1527.8816031439301</v>
      </c>
      <c r="Z21" s="5">
        <v>-1529.52920646332</v>
      </c>
      <c r="AA21" s="5">
        <v>-1544.80678713356</v>
      </c>
      <c r="AB21" s="5">
        <v>-1540.06431819107</v>
      </c>
      <c r="AC21" s="5">
        <v>-1528.9892121376699</v>
      </c>
      <c r="AD21" s="5">
        <v>-1518.8044877457301</v>
      </c>
      <c r="AE21" s="5">
        <v>-1547.4707571706101</v>
      </c>
    </row>
    <row r="23" spans="1:31">
      <c r="A23" s="56" t="s">
        <v>60</v>
      </c>
      <c r="B23" s="56" t="s">
        <v>197</v>
      </c>
      <c r="C23" s="56" t="s">
        <v>130</v>
      </c>
      <c r="D23" s="5">
        <v>42805.105261035053</v>
      </c>
      <c r="E23" s="5">
        <v>40671.102113255103</v>
      </c>
      <c r="F23" s="5">
        <v>38623.482888827617</v>
      </c>
      <c r="G23" s="5">
        <v>37132.213836033698</v>
      </c>
      <c r="H23" s="5">
        <v>38255.032412692453</v>
      </c>
      <c r="I23" s="5">
        <v>38688.891243038022</v>
      </c>
      <c r="J23" s="5">
        <v>37902.513692137582</v>
      </c>
      <c r="K23" s="5">
        <v>35342.875127128333</v>
      </c>
      <c r="L23" s="5">
        <v>36498.102424328034</v>
      </c>
      <c r="M23" s="5">
        <v>37817.369296006393</v>
      </c>
      <c r="N23" s="5">
        <v>39031.195922961757</v>
      </c>
      <c r="O23" s="5">
        <v>37661.557377029341</v>
      </c>
      <c r="P23" s="5">
        <v>28216.358866998609</v>
      </c>
      <c r="Q23" s="5">
        <v>29258.68249108344</v>
      </c>
      <c r="R23" s="5">
        <v>25863.12007070821</v>
      </c>
      <c r="S23" s="5">
        <v>25051.611200399249</v>
      </c>
      <c r="T23" s="5">
        <v>23967.581236305981</v>
      </c>
      <c r="U23" s="5">
        <v>24039.00298660187</v>
      </c>
      <c r="V23" s="5">
        <v>24104.283804851031</v>
      </c>
      <c r="W23" s="5">
        <v>15100.62217111672</v>
      </c>
      <c r="X23" s="5">
        <v>15148.689079789479</v>
      </c>
      <c r="Y23" s="5">
        <v>12992.10311792635</v>
      </c>
      <c r="Z23" s="5">
        <v>11218.42959724934</v>
      </c>
      <c r="AA23" s="5">
        <v>9583.1005485275309</v>
      </c>
      <c r="AB23" s="5">
        <v>9190.6142787846511</v>
      </c>
      <c r="AC23" s="5">
        <v>9253.8784824766535</v>
      </c>
      <c r="AD23" s="5">
        <v>9451.1968544780684</v>
      </c>
      <c r="AE23" s="5">
        <v>9168.1313220393822</v>
      </c>
    </row>
    <row r="24" spans="1:31">
      <c r="A24" s="56" t="s">
        <v>60</v>
      </c>
      <c r="B24" s="56" t="s">
        <v>197</v>
      </c>
      <c r="C24" s="56" t="s">
        <v>132</v>
      </c>
      <c r="D24" s="5">
        <v>971.27993900964009</v>
      </c>
      <c r="E24" s="5">
        <v>967.76227406492444</v>
      </c>
      <c r="F24" s="5">
        <v>988.70451644660022</v>
      </c>
      <c r="G24" s="5">
        <v>989.80489022792528</v>
      </c>
      <c r="H24" s="5">
        <v>1011.414884225125</v>
      </c>
      <c r="I24" s="5">
        <v>982.93632569396379</v>
      </c>
      <c r="J24" s="5">
        <v>980.44624385628504</v>
      </c>
      <c r="K24" s="5">
        <v>1356.275524397535</v>
      </c>
      <c r="L24" s="5">
        <v>1416.028697386444</v>
      </c>
      <c r="M24" s="5">
        <v>1554.082158470781</v>
      </c>
      <c r="N24" s="5">
        <v>2000.322260287501</v>
      </c>
      <c r="O24" s="5">
        <v>2489.8701181029141</v>
      </c>
      <c r="P24" s="5">
        <v>3581.5956219211098</v>
      </c>
      <c r="Q24" s="5">
        <v>3321.586853365905</v>
      </c>
      <c r="R24" s="5">
        <v>3890.103728047146</v>
      </c>
      <c r="S24" s="5">
        <v>3845.112181855467</v>
      </c>
      <c r="T24" s="5">
        <v>2901.4419959984548</v>
      </c>
      <c r="U24" s="5">
        <v>2725.3754971998842</v>
      </c>
      <c r="V24" s="5">
        <v>3313.080508344015</v>
      </c>
      <c r="W24" s="5">
        <v>3343.8326719126958</v>
      </c>
      <c r="X24" s="5">
        <v>3819.5902107647812</v>
      </c>
      <c r="Y24" s="5">
        <v>3502.0203536739668</v>
      </c>
      <c r="Z24" s="5">
        <v>436.41825234677958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</row>
    <row r="25" spans="1:31">
      <c r="A25" s="56" t="s">
        <v>60</v>
      </c>
      <c r="B25" s="56" t="s">
        <v>197</v>
      </c>
      <c r="C25" s="56" t="s">
        <v>133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</row>
    <row r="26" spans="1:31">
      <c r="A26" s="56" t="s">
        <v>60</v>
      </c>
      <c r="B26" s="56" t="s">
        <v>197</v>
      </c>
      <c r="C26" s="56" t="s">
        <v>134</v>
      </c>
      <c r="D26" s="5">
        <v>1.9219999999999999E-8</v>
      </c>
      <c r="E26" s="5">
        <v>9.8150000000000005E-9</v>
      </c>
      <c r="F26" s="5">
        <v>0.13730133435000011</v>
      </c>
      <c r="G26" s="5">
        <v>0.47083968106000001</v>
      </c>
      <c r="H26" s="5">
        <v>0.68070995211499996</v>
      </c>
      <c r="I26" s="5">
        <v>2.2165645194349999</v>
      </c>
      <c r="J26" s="5">
        <v>1.3577999999999999E-7</v>
      </c>
      <c r="K26" s="5">
        <v>14.51541654372496</v>
      </c>
      <c r="L26" s="5">
        <v>15.556612467710019</v>
      </c>
      <c r="M26" s="5">
        <v>44.327703127709917</v>
      </c>
      <c r="N26" s="5">
        <v>15.38727685802</v>
      </c>
      <c r="O26" s="5">
        <v>58.310725402665021</v>
      </c>
      <c r="P26" s="5">
        <v>188.72735062584999</v>
      </c>
      <c r="Q26" s="5">
        <v>583.70215520780016</v>
      </c>
      <c r="R26" s="5">
        <v>1048.1777395159399</v>
      </c>
      <c r="S26" s="5">
        <v>937.90772199106482</v>
      </c>
      <c r="T26" s="5">
        <v>676.41063268154517</v>
      </c>
      <c r="U26" s="5">
        <v>1292.372490289546</v>
      </c>
      <c r="V26" s="5">
        <v>2089.9668818548812</v>
      </c>
      <c r="W26" s="5">
        <v>2034.914606081895</v>
      </c>
      <c r="X26" s="5">
        <v>3209.1595293973942</v>
      </c>
      <c r="Y26" s="5">
        <v>1908.421835179719</v>
      </c>
      <c r="Z26" s="5">
        <v>2481.4205301799489</v>
      </c>
      <c r="AA26" s="5">
        <v>3172.0005026733902</v>
      </c>
      <c r="AB26" s="5">
        <v>1852.1173296646359</v>
      </c>
      <c r="AC26" s="5">
        <v>2653.9786644946989</v>
      </c>
      <c r="AD26" s="5">
        <v>3946.966730505801</v>
      </c>
      <c r="AE26" s="5">
        <v>3021.9259705264649</v>
      </c>
    </row>
    <row r="27" spans="1:31">
      <c r="A27" s="56" t="s">
        <v>60</v>
      </c>
      <c r="B27" s="56" t="s">
        <v>197</v>
      </c>
      <c r="C27" s="56" t="s">
        <v>135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</row>
    <row r="28" spans="1:31">
      <c r="A28" s="56" t="s">
        <v>60</v>
      </c>
      <c r="B28" s="56" t="s">
        <v>197</v>
      </c>
      <c r="C28" s="56" t="s">
        <v>136</v>
      </c>
      <c r="D28" s="5">
        <v>213.045166927465</v>
      </c>
      <c r="E28" s="5">
        <v>251.4204361206549</v>
      </c>
      <c r="F28" s="5">
        <v>199.22103785785501</v>
      </c>
      <c r="G28" s="5">
        <v>126.742014987375</v>
      </c>
      <c r="H28" s="5">
        <v>180.51341487503501</v>
      </c>
      <c r="I28" s="5">
        <v>184.41773025864501</v>
      </c>
      <c r="J28" s="5">
        <v>308.6652276342499</v>
      </c>
      <c r="K28" s="5">
        <v>160.58269804265001</v>
      </c>
      <c r="L28" s="5">
        <v>280.02973724436498</v>
      </c>
      <c r="M28" s="5">
        <v>299.18001589334989</v>
      </c>
      <c r="N28" s="5">
        <v>248.9169195167652</v>
      </c>
      <c r="O28" s="5">
        <v>213.0451641895599</v>
      </c>
      <c r="P28" s="5">
        <v>251.42043473294501</v>
      </c>
      <c r="Q28" s="5">
        <v>199.22103610172979</v>
      </c>
      <c r="R28" s="5">
        <v>54.607373610474973</v>
      </c>
      <c r="S28" s="5">
        <v>64.035428639629899</v>
      </c>
      <c r="T28" s="5">
        <v>77.214285989614993</v>
      </c>
      <c r="U28" s="5">
        <v>166.56127832879</v>
      </c>
      <c r="V28" s="5">
        <v>81.759811090049965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</row>
    <row r="29" spans="1:31">
      <c r="A29" s="56" t="s">
        <v>60</v>
      </c>
      <c r="B29" s="56" t="s">
        <v>197</v>
      </c>
      <c r="C29" s="56" t="s">
        <v>137</v>
      </c>
      <c r="D29" s="5">
        <v>861.74773101117466</v>
      </c>
      <c r="E29" s="5">
        <v>1159.3954370451499</v>
      </c>
      <c r="F29" s="5">
        <v>1425.8615948521399</v>
      </c>
      <c r="G29" s="5">
        <v>1470.9141567855661</v>
      </c>
      <c r="H29" s="5">
        <v>1349.70377601369</v>
      </c>
      <c r="I29" s="5">
        <v>1557.247317649571</v>
      </c>
      <c r="J29" s="5">
        <v>1621.727432192705</v>
      </c>
      <c r="K29" s="5">
        <v>1746.12695012927</v>
      </c>
      <c r="L29" s="5">
        <v>1710.0971677663249</v>
      </c>
      <c r="M29" s="5">
        <v>1427.1212270126159</v>
      </c>
      <c r="N29" s="5">
        <v>1736.718143857006</v>
      </c>
      <c r="O29" s="5">
        <v>1967.44539939683</v>
      </c>
      <c r="P29" s="5">
        <v>3334.606331223742</v>
      </c>
      <c r="Q29" s="5">
        <v>3460.0914199220629</v>
      </c>
      <c r="R29" s="5">
        <v>4504.3140289127696</v>
      </c>
      <c r="S29" s="5">
        <v>4645.623634848951</v>
      </c>
      <c r="T29" s="5">
        <v>5130.8899320205956</v>
      </c>
      <c r="U29" s="5">
        <v>5963.6930767232016</v>
      </c>
      <c r="V29" s="5">
        <v>6298.4417781356879</v>
      </c>
      <c r="W29" s="5">
        <v>6270.27879944302</v>
      </c>
      <c r="X29" s="5">
        <v>5681.4473329758484</v>
      </c>
      <c r="Y29" s="5">
        <v>6453.1168691441653</v>
      </c>
      <c r="Z29" s="5">
        <v>9497.2279343245555</v>
      </c>
      <c r="AA29" s="5">
        <v>11656.2895169233</v>
      </c>
      <c r="AB29" s="5">
        <v>14782.973134789479</v>
      </c>
      <c r="AC29" s="5">
        <v>18555.236192603112</v>
      </c>
      <c r="AD29" s="5">
        <v>21815.530554081161</v>
      </c>
      <c r="AE29" s="5">
        <v>22274.060908018218</v>
      </c>
    </row>
    <row r="30" spans="1:31">
      <c r="A30" s="56" t="s">
        <v>60</v>
      </c>
      <c r="B30" s="56" t="s">
        <v>197</v>
      </c>
      <c r="C30" s="56" t="s">
        <v>138</v>
      </c>
      <c r="D30" s="5">
        <v>17.463337632980021</v>
      </c>
      <c r="E30" s="5">
        <v>36.126455823065001</v>
      </c>
      <c r="F30" s="5">
        <v>54.618385124080028</v>
      </c>
      <c r="G30" s="5">
        <v>90.663140127955074</v>
      </c>
      <c r="H30" s="5">
        <v>129.27186104514001</v>
      </c>
      <c r="I30" s="5">
        <v>185.39322075116999</v>
      </c>
      <c r="J30" s="5">
        <v>273.40461552729511</v>
      </c>
      <c r="K30" s="5">
        <v>273.07005843143008</v>
      </c>
      <c r="L30" s="5">
        <v>377.54551446007019</v>
      </c>
      <c r="M30" s="5">
        <v>414.35985199460993</v>
      </c>
      <c r="N30" s="5">
        <v>502.36028466126021</v>
      </c>
      <c r="O30" s="5">
        <v>696.10240455835992</v>
      </c>
      <c r="P30" s="5">
        <v>865.02464548411467</v>
      </c>
      <c r="Q30" s="5">
        <v>1058.81034272749</v>
      </c>
      <c r="R30" s="5">
        <v>1311.618752880684</v>
      </c>
      <c r="S30" s="5">
        <v>1578.0206950320851</v>
      </c>
      <c r="T30" s="5">
        <v>1681.348563550664</v>
      </c>
      <c r="U30" s="5">
        <v>1896.03383739538</v>
      </c>
      <c r="V30" s="5">
        <v>2327.245378036037</v>
      </c>
      <c r="W30" s="5">
        <v>2662.7713551722859</v>
      </c>
      <c r="X30" s="5">
        <v>2679.8617798277501</v>
      </c>
      <c r="Y30" s="5">
        <v>3193.6965710681279</v>
      </c>
      <c r="Z30" s="5">
        <v>3710.2434366030011</v>
      </c>
      <c r="AA30" s="5">
        <v>4568.4754830200727</v>
      </c>
      <c r="AB30" s="5">
        <v>4834.6594985957054</v>
      </c>
      <c r="AC30" s="5">
        <v>5443.3603634720803</v>
      </c>
      <c r="AD30" s="5">
        <v>5726.5815532616562</v>
      </c>
      <c r="AE30" s="5">
        <v>6138.7339824415994</v>
      </c>
    </row>
    <row r="31" spans="1:31">
      <c r="A31" s="56" t="s">
        <v>60</v>
      </c>
      <c r="B31" s="56" t="s">
        <v>197</v>
      </c>
      <c r="C31" s="56" t="s">
        <v>139</v>
      </c>
      <c r="D31" s="5">
        <v>63.824008213021997</v>
      </c>
      <c r="E31" s="5">
        <v>79.063171663566706</v>
      </c>
      <c r="F31" s="5">
        <v>101.887320505342</v>
      </c>
      <c r="G31" s="5">
        <v>133.158772546666</v>
      </c>
      <c r="H31" s="5">
        <v>169.227310946969</v>
      </c>
      <c r="I31" s="5">
        <v>206.738543574396</v>
      </c>
      <c r="J31" s="5">
        <v>250.67950244750099</v>
      </c>
      <c r="K31" s="5">
        <v>299.25516716737002</v>
      </c>
      <c r="L31" s="5">
        <v>369.13523016461897</v>
      </c>
      <c r="M31" s="5">
        <v>460.54711567596598</v>
      </c>
      <c r="N31" s="5">
        <v>558.56176802077596</v>
      </c>
      <c r="O31" s="5">
        <v>654.24183828778303</v>
      </c>
      <c r="P31" s="5">
        <v>751.02435044482604</v>
      </c>
      <c r="Q31" s="5">
        <v>832.06933290236304</v>
      </c>
      <c r="R31" s="5">
        <v>916.69437511486103</v>
      </c>
      <c r="S31" s="5">
        <v>990.27732281968099</v>
      </c>
      <c r="T31" s="5">
        <v>1065.7455336023299</v>
      </c>
      <c r="U31" s="5">
        <v>1121.36062064506</v>
      </c>
      <c r="V31" s="5">
        <v>1186.4172322864899</v>
      </c>
      <c r="W31" s="5">
        <v>1243.2026816129201</v>
      </c>
      <c r="X31" s="5">
        <v>1294.4852082602499</v>
      </c>
      <c r="Y31" s="5">
        <v>1323.8612771321</v>
      </c>
      <c r="Z31" s="5">
        <v>1341.6137193331899</v>
      </c>
      <c r="AA31" s="5">
        <v>1355.08221580293</v>
      </c>
      <c r="AB31" s="5">
        <v>1355.3684737875799</v>
      </c>
      <c r="AC31" s="5">
        <v>1343.9632981981299</v>
      </c>
      <c r="AD31" s="5">
        <v>1328.9268256233499</v>
      </c>
      <c r="AE31" s="5">
        <v>1352.07169661226</v>
      </c>
    </row>
    <row r="32" spans="1:31">
      <c r="A32" s="56" t="s">
        <v>60</v>
      </c>
      <c r="B32" s="56" t="s">
        <v>197</v>
      </c>
      <c r="C32" s="56" t="s">
        <v>140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</row>
    <row r="33" spans="1:31">
      <c r="A33" s="56" t="s">
        <v>60</v>
      </c>
      <c r="B33" s="56" t="s">
        <v>197</v>
      </c>
      <c r="C33" s="56" t="s">
        <v>141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</row>
    <row r="34" spans="1:31">
      <c r="A34" s="56" t="s">
        <v>60</v>
      </c>
      <c r="B34" s="56" t="s">
        <v>197</v>
      </c>
      <c r="C34" s="56" t="s">
        <v>142</v>
      </c>
      <c r="D34" s="5">
        <v>4169.9335713055107</v>
      </c>
      <c r="E34" s="5">
        <v>5454.4550553609488</v>
      </c>
      <c r="F34" s="5">
        <v>6191.6885755822696</v>
      </c>
      <c r="G34" s="5">
        <v>7504.0519608682253</v>
      </c>
      <c r="H34" s="5">
        <v>8890.2328142111273</v>
      </c>
      <c r="I34" s="5">
        <v>10277.51955702646</v>
      </c>
      <c r="J34" s="5">
        <v>11614.342159106891</v>
      </c>
      <c r="K34" s="5">
        <v>12418.62658985163</v>
      </c>
      <c r="L34" s="5">
        <v>13302.92390766242</v>
      </c>
      <c r="M34" s="5">
        <v>13169.502344260311</v>
      </c>
      <c r="N34" s="5">
        <v>16246.921520070369</v>
      </c>
      <c r="O34" s="5">
        <v>20083.962857875311</v>
      </c>
      <c r="P34" s="5">
        <v>28115.383331584871</v>
      </c>
      <c r="Q34" s="5">
        <v>28876.627252629849</v>
      </c>
      <c r="R34" s="5">
        <v>29258.513828029729</v>
      </c>
      <c r="S34" s="5">
        <v>31014.76054037963</v>
      </c>
      <c r="T34" s="5">
        <v>31925.814801731562</v>
      </c>
      <c r="U34" s="5">
        <v>33984.199927290712</v>
      </c>
      <c r="V34" s="5">
        <v>30814.800057364799</v>
      </c>
      <c r="W34" s="5">
        <v>41463.520107629643</v>
      </c>
      <c r="X34" s="5">
        <v>43495.335723883778</v>
      </c>
      <c r="Y34" s="5">
        <v>45193.209139755287</v>
      </c>
      <c r="Z34" s="5">
        <v>47458.535482956759</v>
      </c>
      <c r="AA34" s="5">
        <v>47969.431606064958</v>
      </c>
      <c r="AB34" s="5">
        <v>56948.640242501722</v>
      </c>
      <c r="AC34" s="5">
        <v>65397.154917150088</v>
      </c>
      <c r="AD34" s="5">
        <v>67144.880318764335</v>
      </c>
      <c r="AE34" s="5">
        <v>67950.163334388548</v>
      </c>
    </row>
    <row r="35" spans="1:31">
      <c r="A35" s="56" t="s">
        <v>60</v>
      </c>
      <c r="B35" s="56" t="s">
        <v>197</v>
      </c>
      <c r="C35" s="56" t="s">
        <v>143</v>
      </c>
      <c r="D35" s="5">
        <v>5547.194092882648</v>
      </c>
      <c r="E35" s="5">
        <v>6418.2028627204354</v>
      </c>
      <c r="F35" s="5">
        <v>6758.6075323198947</v>
      </c>
      <c r="G35" s="5">
        <v>6691.987413839217</v>
      </c>
      <c r="H35" s="5">
        <v>6507.0970952753496</v>
      </c>
      <c r="I35" s="5">
        <v>6484.2412387649947</v>
      </c>
      <c r="J35" s="5">
        <v>6441.0101712241176</v>
      </c>
      <c r="K35" s="5">
        <v>6573.3172608758396</v>
      </c>
      <c r="L35" s="5">
        <v>6468.3050922296379</v>
      </c>
      <c r="M35" s="5">
        <v>5750.5797577590793</v>
      </c>
      <c r="N35" s="5">
        <v>6545.6670677649954</v>
      </c>
      <c r="O35" s="5">
        <v>6720.5910242984883</v>
      </c>
      <c r="P35" s="5">
        <v>8569.915012411313</v>
      </c>
      <c r="Q35" s="5">
        <v>10098.837329359339</v>
      </c>
      <c r="R35" s="5">
        <v>14180.61415734402</v>
      </c>
      <c r="S35" s="5">
        <v>13872.281918511229</v>
      </c>
      <c r="T35" s="5">
        <v>14828.203360769599</v>
      </c>
      <c r="U35" s="5">
        <v>16811.454868053981</v>
      </c>
      <c r="V35" s="5">
        <v>19817.32841097948</v>
      </c>
      <c r="W35" s="5">
        <v>19775.005582542701</v>
      </c>
      <c r="X35" s="5">
        <v>18069.562012708389</v>
      </c>
      <c r="Y35" s="5">
        <v>21065.39802963745</v>
      </c>
      <c r="Z35" s="5">
        <v>25061.97127851683</v>
      </c>
      <c r="AA35" s="5">
        <v>34661.21293068966</v>
      </c>
      <c r="AB35" s="5">
        <v>39665.047296595512</v>
      </c>
      <c r="AC35" s="5">
        <v>54358.386599063917</v>
      </c>
      <c r="AD35" s="5">
        <v>60569.233073961062</v>
      </c>
      <c r="AE35" s="5">
        <v>61575.708767870638</v>
      </c>
    </row>
    <row r="36" spans="1:31">
      <c r="A36" s="56" t="s">
        <v>60</v>
      </c>
      <c r="B36" s="56" t="s">
        <v>197</v>
      </c>
      <c r="C36" s="56" t="s">
        <v>144</v>
      </c>
      <c r="D36" s="5">
        <v>8066.6635741</v>
      </c>
      <c r="E36" s="5">
        <v>8681.3383525999998</v>
      </c>
      <c r="F36" s="5">
        <v>9263.2446696000006</v>
      </c>
      <c r="G36" s="5">
        <v>9852.6854175000008</v>
      </c>
      <c r="H36" s="5">
        <v>10449.6523406</v>
      </c>
      <c r="I36" s="5">
        <v>10980.2308333</v>
      </c>
      <c r="J36" s="5">
        <v>11482.937853699999</v>
      </c>
      <c r="K36" s="5">
        <v>11986.572055299999</v>
      </c>
      <c r="L36" s="5">
        <v>12626.295016599999</v>
      </c>
      <c r="M36" s="5">
        <v>13323.2166633</v>
      </c>
      <c r="N36" s="5">
        <v>14051.771752000001</v>
      </c>
      <c r="O36" s="5">
        <v>14775.3633572</v>
      </c>
      <c r="P36" s="5">
        <v>15499.9244077</v>
      </c>
      <c r="Q36" s="5">
        <v>16113.5820463</v>
      </c>
      <c r="R36" s="5">
        <v>16729.570208599998</v>
      </c>
      <c r="S36" s="5">
        <v>17334.894159399999</v>
      </c>
      <c r="T36" s="5">
        <v>17962.203582499998</v>
      </c>
      <c r="U36" s="5">
        <v>18471.740253200001</v>
      </c>
      <c r="V36" s="5">
        <v>18976.706246500002</v>
      </c>
      <c r="W36" s="5">
        <v>19479.668469799999</v>
      </c>
      <c r="X36" s="5">
        <v>20023.148224199998</v>
      </c>
      <c r="Y36" s="5">
        <v>20501.7260584</v>
      </c>
      <c r="Z36" s="5">
        <v>21060.229698399999</v>
      </c>
      <c r="AA36" s="5">
        <v>21653.538078699999</v>
      </c>
      <c r="AB36" s="5">
        <v>22303.193232500002</v>
      </c>
      <c r="AC36" s="5">
        <v>22842.9406036</v>
      </c>
      <c r="AD36" s="5">
        <v>23404.7680559</v>
      </c>
      <c r="AE36" s="5">
        <v>23404.7680559</v>
      </c>
    </row>
    <row r="37" spans="1:31">
      <c r="A37" s="56" t="s">
        <v>60</v>
      </c>
      <c r="B37" s="56" t="s">
        <v>197</v>
      </c>
      <c r="C37" s="56" t="s">
        <v>146</v>
      </c>
      <c r="D37" s="5">
        <v>3.212050000000005E-7</v>
      </c>
      <c r="E37" s="5">
        <v>3.3460500000000008E-7</v>
      </c>
      <c r="F37" s="5">
        <v>3.5644500000000022E-7</v>
      </c>
      <c r="G37" s="5">
        <v>3.7444500000000009E-7</v>
      </c>
      <c r="H37" s="5">
        <v>3.9803999999999998E-7</v>
      </c>
      <c r="I37" s="5">
        <v>4.1925499999999993E-7</v>
      </c>
      <c r="J37" s="5">
        <v>4.402849999999999E-7</v>
      </c>
      <c r="K37" s="5">
        <v>6.5020500000000007E-7</v>
      </c>
      <c r="L37" s="5">
        <v>6.9393499999999952E-7</v>
      </c>
      <c r="M37" s="5">
        <v>0.71044327182499889</v>
      </c>
      <c r="N37" s="5">
        <v>0.50640362485999546</v>
      </c>
      <c r="O37" s="5">
        <v>8.5612500000000032E-7</v>
      </c>
      <c r="P37" s="5">
        <v>0.85618285135999928</v>
      </c>
      <c r="Q37" s="5">
        <v>1.053624999999999E-6</v>
      </c>
      <c r="R37" s="5">
        <v>2.0916639634950172</v>
      </c>
      <c r="S37" s="5">
        <v>2.8361833268500192</v>
      </c>
      <c r="T37" s="5">
        <v>1.6283896492450001</v>
      </c>
      <c r="U37" s="5">
        <v>6.9910000000000043E-7</v>
      </c>
      <c r="V37" s="5">
        <v>7.6925000000000019E-7</v>
      </c>
      <c r="W37" s="5">
        <v>12.936693283229999</v>
      </c>
      <c r="X37" s="5">
        <v>11.756785369264991</v>
      </c>
      <c r="Y37" s="5">
        <v>4.3329049999999966E-6</v>
      </c>
      <c r="Z37" s="5">
        <v>32.024862895710001</v>
      </c>
      <c r="AA37" s="5">
        <v>41.711898836055013</v>
      </c>
      <c r="AB37" s="5">
        <v>22.267940026164979</v>
      </c>
      <c r="AC37" s="5">
        <v>8.2211899999999842E-6</v>
      </c>
      <c r="AD37" s="5">
        <v>263.13963860637011</v>
      </c>
      <c r="AE37" s="5">
        <v>217.90427202566499</v>
      </c>
    </row>
    <row r="38" spans="1:31">
      <c r="A38" s="56" t="s">
        <v>60</v>
      </c>
      <c r="B38" s="56" t="s">
        <v>197</v>
      </c>
      <c r="C38" s="56" t="s">
        <v>149</v>
      </c>
      <c r="D38" s="5">
        <v>-1220.1140397403799</v>
      </c>
      <c r="E38" s="5">
        <v>-1648.8520744150401</v>
      </c>
      <c r="F38" s="5">
        <v>-1973.520586768145</v>
      </c>
      <c r="G38" s="5">
        <v>-2042.5882794441841</v>
      </c>
      <c r="H38" s="5">
        <v>-1871.4717478315711</v>
      </c>
      <c r="I38" s="5">
        <v>-2119.389334955315</v>
      </c>
      <c r="J38" s="5">
        <v>-2224.4915193137858</v>
      </c>
      <c r="K38" s="5">
        <v>-2343.191870851284</v>
      </c>
      <c r="L38" s="5">
        <v>-2292.806752349024</v>
      </c>
      <c r="M38" s="5">
        <v>-1904.645357047591</v>
      </c>
      <c r="N38" s="5">
        <v>-2265.8283079799189</v>
      </c>
      <c r="O38" s="5">
        <v>-2551.718690349222</v>
      </c>
      <c r="P38" s="5">
        <v>-4171.5565570486488</v>
      </c>
      <c r="Q38" s="5">
        <v>-4309.3554325168916</v>
      </c>
      <c r="R38" s="5">
        <v>-5695.7917197562119</v>
      </c>
      <c r="S38" s="5">
        <v>-5890.6017764485186</v>
      </c>
      <c r="T38" s="5">
        <v>-6493.3778738592664</v>
      </c>
      <c r="U38" s="5">
        <v>-7569.2907104612214</v>
      </c>
      <c r="V38" s="5">
        <v>-7997.5565492050782</v>
      </c>
      <c r="W38" s="5">
        <v>-8018.2582659094114</v>
      </c>
      <c r="X38" s="5">
        <v>-7281.7783005124866</v>
      </c>
      <c r="Y38" s="5">
        <v>-8346.0745341729835</v>
      </c>
      <c r="Z38" s="5">
        <v>-12294.057557270189</v>
      </c>
      <c r="AA38" s="5">
        <v>-15300.287158253481</v>
      </c>
      <c r="AB38" s="5">
        <v>-19245.815289105161</v>
      </c>
      <c r="AC38" s="5">
        <v>-23949.643563517431</v>
      </c>
      <c r="AD38" s="5">
        <v>-27796.02984207965</v>
      </c>
      <c r="AE38" s="5">
        <v>-28497.14675796232</v>
      </c>
    </row>
    <row r="39" spans="1:31">
      <c r="A39" s="56" t="s">
        <v>60</v>
      </c>
      <c r="B39" s="56" t="s">
        <v>197</v>
      </c>
      <c r="C39" s="56" t="s">
        <v>150</v>
      </c>
      <c r="D39" s="5">
        <v>-20.543070576769999</v>
      </c>
      <c r="E39" s="5">
        <v>-42.497511727364987</v>
      </c>
      <c r="F39" s="5">
        <v>-64.250572765249984</v>
      </c>
      <c r="G39" s="5">
        <v>-106.65197753533</v>
      </c>
      <c r="H39" s="5">
        <v>-152.06951341228009</v>
      </c>
      <c r="I39" s="5">
        <v>-218.0881212250496</v>
      </c>
      <c r="J39" s="5">
        <v>-321.62070221317998</v>
      </c>
      <c r="K39" s="5">
        <v>-322.16446193804518</v>
      </c>
      <c r="L39" s="5">
        <v>-448.01369356116948</v>
      </c>
      <c r="M39" s="5">
        <v>-494.43676111958513</v>
      </c>
      <c r="N39" s="5">
        <v>-603.39329169442522</v>
      </c>
      <c r="O39" s="5">
        <v>-838.09581846949027</v>
      </c>
      <c r="P39" s="5">
        <v>-1047.04912393733</v>
      </c>
      <c r="Q39" s="5">
        <v>-1281.8447607125049</v>
      </c>
      <c r="R39" s="5">
        <v>-1596.9051752304099</v>
      </c>
      <c r="S39" s="5">
        <v>-1927.1665643759311</v>
      </c>
      <c r="T39" s="5">
        <v>-2061.475804954915</v>
      </c>
      <c r="U39" s="5">
        <v>-2320.9624932983688</v>
      </c>
      <c r="V39" s="5">
        <v>-2861.3686449227389</v>
      </c>
      <c r="W39" s="5">
        <v>-3274.5669841292452</v>
      </c>
      <c r="X39" s="5">
        <v>-3296.0266852170548</v>
      </c>
      <c r="Y39" s="5">
        <v>-3941.8966172166379</v>
      </c>
      <c r="Z39" s="5">
        <v>-4561.110692784544</v>
      </c>
      <c r="AA39" s="5">
        <v>-5647.3618738627092</v>
      </c>
      <c r="AB39" s="5">
        <v>-5961.6932304272632</v>
      </c>
      <c r="AC39" s="5">
        <v>-6738.7047180274394</v>
      </c>
      <c r="AD39" s="5">
        <v>-7089.0947422420059</v>
      </c>
      <c r="AE39" s="5">
        <v>-7605.8734807428937</v>
      </c>
    </row>
    <row r="40" spans="1:31">
      <c r="A40" s="56" t="s">
        <v>60</v>
      </c>
      <c r="B40" s="56" t="s">
        <v>197</v>
      </c>
      <c r="C40" s="56" t="s">
        <v>151</v>
      </c>
      <c r="D40" s="5">
        <v>-74.211807379665004</v>
      </c>
      <c r="E40" s="5">
        <v>-91.586783745670999</v>
      </c>
      <c r="F40" s="5">
        <v>-117.918764656024</v>
      </c>
      <c r="G40" s="5">
        <v>-153.51420995415799</v>
      </c>
      <c r="H40" s="5">
        <v>-194.62866004837801</v>
      </c>
      <c r="I40" s="5">
        <v>-237.85359363737101</v>
      </c>
      <c r="J40" s="5">
        <v>-288.68883087651699</v>
      </c>
      <c r="K40" s="5">
        <v>-344.219107882147</v>
      </c>
      <c r="L40" s="5">
        <v>-425.83783066065303</v>
      </c>
      <c r="M40" s="5">
        <v>-531.59546936497998</v>
      </c>
      <c r="N40" s="5">
        <v>-646.98997484059498</v>
      </c>
      <c r="O40" s="5">
        <v>-757.64839003732095</v>
      </c>
      <c r="P40" s="5">
        <v>-871.02657189209401</v>
      </c>
      <c r="Q40" s="5">
        <v>-966.45596240473105</v>
      </c>
      <c r="R40" s="5">
        <v>-1062.23267175399</v>
      </c>
      <c r="S40" s="5">
        <v>-1146.39081608222</v>
      </c>
      <c r="T40" s="5">
        <v>-1235.4705640674099</v>
      </c>
      <c r="U40" s="5">
        <v>-1302.9291447150199</v>
      </c>
      <c r="V40" s="5">
        <v>-1375.12479277848</v>
      </c>
      <c r="W40" s="5">
        <v>-1445.5986249102</v>
      </c>
      <c r="X40" s="5">
        <v>-1501.1750544143399</v>
      </c>
      <c r="Y40" s="5">
        <v>-1538.9962565649701</v>
      </c>
      <c r="Z40" s="5">
        <v>-1557.88084642182</v>
      </c>
      <c r="AA40" s="5">
        <v>-1576.9758845306801</v>
      </c>
      <c r="AB40" s="5">
        <v>-1574.79417392919</v>
      </c>
      <c r="AC40" s="5">
        <v>-1561.4892532779199</v>
      </c>
      <c r="AD40" s="5">
        <v>-1542.5783371836201</v>
      </c>
      <c r="AE40" s="5">
        <v>-1571.46460639927</v>
      </c>
    </row>
    <row r="42" spans="1:31">
      <c r="A42" s="56" t="s">
        <v>60</v>
      </c>
      <c r="B42" s="56" t="s">
        <v>198</v>
      </c>
      <c r="C42" s="56" t="s">
        <v>131</v>
      </c>
      <c r="D42" s="5">
        <v>34576.024730894351</v>
      </c>
      <c r="E42" s="5">
        <v>30379.037374076201</v>
      </c>
      <c r="F42" s="5">
        <v>34223.609611528736</v>
      </c>
      <c r="G42" s="5">
        <v>33881.837158589937</v>
      </c>
      <c r="H42" s="5">
        <v>32753.042758440901</v>
      </c>
      <c r="I42" s="5">
        <v>23701.057960436148</v>
      </c>
      <c r="J42" s="5">
        <v>23991.65674775247</v>
      </c>
      <c r="K42" s="5">
        <v>20343.726913137951</v>
      </c>
      <c r="L42" s="5">
        <v>20499.784888960981</v>
      </c>
      <c r="M42" s="5">
        <v>20927.884427253059</v>
      </c>
      <c r="N42" s="5">
        <v>20940.438967431139</v>
      </c>
      <c r="O42" s="5">
        <v>20565.109271592471</v>
      </c>
      <c r="P42" s="5">
        <v>19868.266912657618</v>
      </c>
      <c r="Q42" s="5">
        <v>20539.047225993341</v>
      </c>
      <c r="R42" s="5">
        <v>20021.26895885979</v>
      </c>
      <c r="S42" s="5">
        <v>19351.104052735362</v>
      </c>
      <c r="T42" s="5">
        <v>18966.24325348578</v>
      </c>
      <c r="U42" s="5">
        <v>19040.414412889339</v>
      </c>
      <c r="V42" s="5">
        <v>18622.431912828371</v>
      </c>
      <c r="W42" s="5">
        <v>18844.859225834622</v>
      </c>
      <c r="X42" s="5">
        <v>7686.7508863523499</v>
      </c>
      <c r="Y42" s="5">
        <v>6974.156854183092</v>
      </c>
      <c r="Z42" s="5">
        <v>7125.8199336317339</v>
      </c>
      <c r="AA42" s="5">
        <v>6948.8792630860135</v>
      </c>
      <c r="AB42" s="5">
        <v>0</v>
      </c>
      <c r="AC42" s="5">
        <v>0</v>
      </c>
      <c r="AD42" s="5">
        <v>0</v>
      </c>
      <c r="AE42" s="5">
        <v>0</v>
      </c>
    </row>
    <row r="43" spans="1:31">
      <c r="A43" s="56" t="s">
        <v>60</v>
      </c>
      <c r="B43" s="56" t="s">
        <v>198</v>
      </c>
      <c r="C43" s="56" t="s">
        <v>132</v>
      </c>
      <c r="D43" s="5">
        <v>7.0248477885500016</v>
      </c>
      <c r="E43" s="5">
        <v>3.4750278470599998</v>
      </c>
      <c r="F43" s="5">
        <v>1.1796557386049999</v>
      </c>
      <c r="G43" s="5">
        <v>2.0914417907549998</v>
      </c>
      <c r="H43" s="5">
        <v>9.9171285455000022E-2</v>
      </c>
      <c r="I43" s="5">
        <v>40.522595708075002</v>
      </c>
      <c r="J43" s="5">
        <v>14.78405873645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</row>
    <row r="44" spans="1:31">
      <c r="A44" s="56" t="s">
        <v>60</v>
      </c>
      <c r="B44" s="56" t="s">
        <v>198</v>
      </c>
      <c r="C44" s="56" t="s">
        <v>133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</row>
    <row r="45" spans="1:31">
      <c r="A45" s="56" t="s">
        <v>60</v>
      </c>
      <c r="B45" s="56" t="s">
        <v>198</v>
      </c>
      <c r="C45" s="56" t="s">
        <v>134</v>
      </c>
      <c r="D45" s="5">
        <v>3.7374066034150002</v>
      </c>
      <c r="E45" s="5">
        <v>5.3917275112500009</v>
      </c>
      <c r="F45" s="5">
        <v>0.46820294767999998</v>
      </c>
      <c r="G45" s="5">
        <v>2.2910142444200008</v>
      </c>
      <c r="H45" s="5">
        <v>1.9572000000000001E-7</v>
      </c>
      <c r="I45" s="5">
        <v>30.89389015811</v>
      </c>
      <c r="J45" s="5">
        <v>8.6280817395249993</v>
      </c>
      <c r="K45" s="5">
        <v>43.550895399849963</v>
      </c>
      <c r="L45" s="5">
        <v>24.405924798054961</v>
      </c>
      <c r="M45" s="5">
        <v>40.176143811150013</v>
      </c>
      <c r="N45" s="5">
        <v>19.561172719485018</v>
      </c>
      <c r="O45" s="5">
        <v>37.065846465425018</v>
      </c>
      <c r="P45" s="5">
        <v>14.785223982620019</v>
      </c>
      <c r="Q45" s="5">
        <v>144.81495272656969</v>
      </c>
      <c r="R45" s="5">
        <v>81.937327997854894</v>
      </c>
      <c r="S45" s="5">
        <v>93.176495082614949</v>
      </c>
      <c r="T45" s="5">
        <v>74.818605699904992</v>
      </c>
      <c r="U45" s="5">
        <v>133.01589007744491</v>
      </c>
      <c r="V45" s="5">
        <v>142.84042982387999</v>
      </c>
      <c r="W45" s="5">
        <v>286.92674702829493</v>
      </c>
      <c r="X45" s="5">
        <v>255.82959220021479</v>
      </c>
      <c r="Y45" s="5">
        <v>293.55757489264488</v>
      </c>
      <c r="Z45" s="5">
        <v>452.7136086254053</v>
      </c>
      <c r="AA45" s="5">
        <v>404.96100474852477</v>
      </c>
      <c r="AB45" s="5">
        <v>2438.2279126931958</v>
      </c>
      <c r="AC45" s="5">
        <v>2896.9704244755121</v>
      </c>
      <c r="AD45" s="5">
        <v>6889.5234555972893</v>
      </c>
      <c r="AE45" s="5">
        <v>5984.9032329660185</v>
      </c>
    </row>
    <row r="46" spans="1:31">
      <c r="A46" s="56" t="s">
        <v>60</v>
      </c>
      <c r="B46" s="56" t="s">
        <v>198</v>
      </c>
      <c r="C46" s="56" t="s">
        <v>135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</row>
    <row r="47" spans="1:31">
      <c r="A47" s="56" t="s">
        <v>60</v>
      </c>
      <c r="B47" s="56" t="s">
        <v>198</v>
      </c>
      <c r="C47" s="56" t="s">
        <v>136</v>
      </c>
      <c r="D47" s="5">
        <v>3786.621585616163</v>
      </c>
      <c r="E47" s="5">
        <v>2194.1091436860652</v>
      </c>
      <c r="F47" s="5">
        <v>2220.6633603508649</v>
      </c>
      <c r="G47" s="5">
        <v>1857.9416422192151</v>
      </c>
      <c r="H47" s="5">
        <v>1995.7083929980661</v>
      </c>
      <c r="I47" s="5">
        <v>3309.8935900039219</v>
      </c>
      <c r="J47" s="5">
        <v>2016.443601966585</v>
      </c>
      <c r="K47" s="5">
        <v>2519.4146748386052</v>
      </c>
      <c r="L47" s="5">
        <v>1933.5103040605511</v>
      </c>
      <c r="M47" s="5">
        <v>1878.399411100974</v>
      </c>
      <c r="N47" s="5">
        <v>2058.406957791829</v>
      </c>
      <c r="O47" s="5">
        <v>2863.61217095454</v>
      </c>
      <c r="P47" s="5">
        <v>2672.7831260022499</v>
      </c>
      <c r="Q47" s="5">
        <v>3260.1881095168501</v>
      </c>
      <c r="R47" s="5">
        <v>3027.6617909922029</v>
      </c>
      <c r="S47" s="5">
        <v>2903.807522273873</v>
      </c>
      <c r="T47" s="5">
        <v>2060.8594737034209</v>
      </c>
      <c r="U47" s="5">
        <v>2213.4423775389209</v>
      </c>
      <c r="V47" s="5">
        <v>2046.8145168426161</v>
      </c>
      <c r="W47" s="5">
        <v>1937.137351080805</v>
      </c>
      <c r="X47" s="5">
        <v>2056.573481817456</v>
      </c>
      <c r="Y47" s="5">
        <v>2677.220657281247</v>
      </c>
      <c r="Z47" s="5">
        <v>3039.9283058384972</v>
      </c>
      <c r="AA47" s="5">
        <v>2770.9153283660548</v>
      </c>
      <c r="AB47" s="5">
        <v>2845.3422004957488</v>
      </c>
      <c r="AC47" s="5">
        <v>2605.4462586049258</v>
      </c>
      <c r="AD47" s="5">
        <v>2336.5305006264639</v>
      </c>
      <c r="AE47" s="5">
        <v>1076.4831706324651</v>
      </c>
    </row>
    <row r="48" spans="1:31">
      <c r="A48" s="56" t="s">
        <v>60</v>
      </c>
      <c r="B48" s="56" t="s">
        <v>198</v>
      </c>
      <c r="C48" s="56" t="s">
        <v>137</v>
      </c>
      <c r="D48" s="5">
        <v>212.89068095232511</v>
      </c>
      <c r="E48" s="5">
        <v>267.77059049185982</v>
      </c>
      <c r="F48" s="5">
        <v>206.22219681073</v>
      </c>
      <c r="G48" s="5">
        <v>221.24063696735001</v>
      </c>
      <c r="H48" s="5">
        <v>222.63813065128011</v>
      </c>
      <c r="I48" s="5">
        <v>217.09047408432511</v>
      </c>
      <c r="J48" s="5">
        <v>231.77183331396009</v>
      </c>
      <c r="K48" s="5">
        <v>213.34893817371491</v>
      </c>
      <c r="L48" s="5">
        <v>200.78105085786501</v>
      </c>
      <c r="M48" s="5">
        <v>226.66861127158009</v>
      </c>
      <c r="N48" s="5">
        <v>222.73591131963511</v>
      </c>
      <c r="O48" s="5">
        <v>294.17841046251021</v>
      </c>
      <c r="P48" s="5">
        <v>1442.9432181195059</v>
      </c>
      <c r="Q48" s="5">
        <v>1467.4846630106099</v>
      </c>
      <c r="R48" s="5">
        <v>1524.4419717111</v>
      </c>
      <c r="S48" s="5">
        <v>1603.368847843665</v>
      </c>
      <c r="T48" s="5">
        <v>1559.453645486275</v>
      </c>
      <c r="U48" s="5">
        <v>1536.7024819195599</v>
      </c>
      <c r="V48" s="5">
        <v>1540.874802232702</v>
      </c>
      <c r="W48" s="5">
        <v>1636.083634104609</v>
      </c>
      <c r="X48" s="5">
        <v>1910.206754609779</v>
      </c>
      <c r="Y48" s="5">
        <v>1955.3002391688201</v>
      </c>
      <c r="Z48" s="5">
        <v>2093.5903733368</v>
      </c>
      <c r="AA48" s="5">
        <v>2965.7383385469011</v>
      </c>
      <c r="AB48" s="5">
        <v>3560.6943726393388</v>
      </c>
      <c r="AC48" s="5">
        <v>3452.8600890359799</v>
      </c>
      <c r="AD48" s="5">
        <v>3529.2183525830642</v>
      </c>
      <c r="AE48" s="5">
        <v>4617.3247917950357</v>
      </c>
    </row>
    <row r="49" spans="1:31">
      <c r="A49" s="56" t="s">
        <v>60</v>
      </c>
      <c r="B49" s="56" t="s">
        <v>198</v>
      </c>
      <c r="C49" s="56" t="s">
        <v>138</v>
      </c>
      <c r="D49" s="5">
        <v>17.795981950080002</v>
      </c>
      <c r="E49" s="5">
        <v>36.54804358023997</v>
      </c>
      <c r="F49" s="5">
        <v>46.098268490099969</v>
      </c>
      <c r="G49" s="5">
        <v>82.711839355640009</v>
      </c>
      <c r="H49" s="5">
        <v>137.07114482306</v>
      </c>
      <c r="I49" s="5">
        <v>176.6345826145801</v>
      </c>
      <c r="J49" s="5">
        <v>247.63017881199499</v>
      </c>
      <c r="K49" s="5">
        <v>306.95778486536489</v>
      </c>
      <c r="L49" s="5">
        <v>407.91156957998481</v>
      </c>
      <c r="M49" s="5">
        <v>438.43795213644489</v>
      </c>
      <c r="N49" s="5">
        <v>546.72512478412</v>
      </c>
      <c r="O49" s="5">
        <v>716.44644520749523</v>
      </c>
      <c r="P49" s="5">
        <v>833.27494118781522</v>
      </c>
      <c r="Q49" s="5">
        <v>1035.9592015825599</v>
      </c>
      <c r="R49" s="5">
        <v>1263.511115111834</v>
      </c>
      <c r="S49" s="5">
        <v>1541.42927487713</v>
      </c>
      <c r="T49" s="5">
        <v>1659.230358940305</v>
      </c>
      <c r="U49" s="5">
        <v>1871.432291117974</v>
      </c>
      <c r="V49" s="5">
        <v>2145.2866260148949</v>
      </c>
      <c r="W49" s="5">
        <v>2506.4116073491659</v>
      </c>
      <c r="X49" s="5">
        <v>2520.2162169933658</v>
      </c>
      <c r="Y49" s="5">
        <v>2716.455262612712</v>
      </c>
      <c r="Z49" s="5">
        <v>3256.5446602598699</v>
      </c>
      <c r="AA49" s="5">
        <v>3565.2848071244471</v>
      </c>
      <c r="AB49" s="5">
        <v>4230.5923080093553</v>
      </c>
      <c r="AC49" s="5">
        <v>4274.068177410596</v>
      </c>
      <c r="AD49" s="5">
        <v>5004.7681660691615</v>
      </c>
      <c r="AE49" s="5">
        <v>4874.3593031197915</v>
      </c>
    </row>
    <row r="50" spans="1:31">
      <c r="A50" s="56" t="s">
        <v>60</v>
      </c>
      <c r="B50" s="56" t="s">
        <v>198</v>
      </c>
      <c r="C50" s="56" t="s">
        <v>139</v>
      </c>
      <c r="D50" s="5">
        <v>54.249326213662499</v>
      </c>
      <c r="E50" s="5">
        <v>66.404791758330305</v>
      </c>
      <c r="F50" s="5">
        <v>80.590277140076395</v>
      </c>
      <c r="G50" s="5">
        <v>105.867792418722</v>
      </c>
      <c r="H50" s="5">
        <v>141.985185423769</v>
      </c>
      <c r="I50" s="5">
        <v>173.466938027243</v>
      </c>
      <c r="J50" s="5">
        <v>202.57761974537499</v>
      </c>
      <c r="K50" s="5">
        <v>234.501837778967</v>
      </c>
      <c r="L50" s="5">
        <v>272.97165547478102</v>
      </c>
      <c r="M50" s="5">
        <v>318.10299768307601</v>
      </c>
      <c r="N50" s="5">
        <v>370.63766213999901</v>
      </c>
      <c r="O50" s="5">
        <v>425.21695040279502</v>
      </c>
      <c r="P50" s="5">
        <v>484.56711714293101</v>
      </c>
      <c r="Q50" s="5">
        <v>539.65009773945303</v>
      </c>
      <c r="R50" s="5">
        <v>603.37666205476398</v>
      </c>
      <c r="S50" s="5">
        <v>658.04985221182801</v>
      </c>
      <c r="T50" s="5">
        <v>712.23884052460801</v>
      </c>
      <c r="U50" s="5">
        <v>752.88993663450299</v>
      </c>
      <c r="V50" s="5">
        <v>787.41911374378401</v>
      </c>
      <c r="W50" s="5">
        <v>818.90862204635903</v>
      </c>
      <c r="X50" s="5">
        <v>848.43077731057201</v>
      </c>
      <c r="Y50" s="5">
        <v>862.816223585035</v>
      </c>
      <c r="Z50" s="5">
        <v>874.79257480195201</v>
      </c>
      <c r="AA50" s="5">
        <v>886.03345059316598</v>
      </c>
      <c r="AB50" s="5">
        <v>888.50336857951504</v>
      </c>
      <c r="AC50" s="5">
        <v>885.16012786344197</v>
      </c>
      <c r="AD50" s="5">
        <v>878.09814135976603</v>
      </c>
      <c r="AE50" s="5">
        <v>896.68704990584104</v>
      </c>
    </row>
    <row r="51" spans="1:31">
      <c r="A51" s="56" t="s">
        <v>60</v>
      </c>
      <c r="B51" s="56" t="s">
        <v>198</v>
      </c>
      <c r="C51" s="56" t="s">
        <v>140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</row>
    <row r="52" spans="1:31">
      <c r="A52" s="56" t="s">
        <v>60</v>
      </c>
      <c r="B52" s="56" t="s">
        <v>198</v>
      </c>
      <c r="C52" s="56" t="s">
        <v>141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</row>
    <row r="53" spans="1:31">
      <c r="A53" s="56" t="s">
        <v>60</v>
      </c>
      <c r="B53" s="56" t="s">
        <v>198</v>
      </c>
      <c r="C53" s="56" t="s">
        <v>142</v>
      </c>
      <c r="D53" s="5">
        <v>11452.19788691059</v>
      </c>
      <c r="E53" s="5">
        <v>14069.690873828929</v>
      </c>
      <c r="F53" s="5">
        <v>12956.73362232243</v>
      </c>
      <c r="G53" s="5">
        <v>13179.544180798999</v>
      </c>
      <c r="H53" s="5">
        <v>12600.092330028971</v>
      </c>
      <c r="I53" s="5">
        <v>13521.584081709119</v>
      </c>
      <c r="J53" s="5">
        <v>13584.190348183231</v>
      </c>
      <c r="K53" s="5">
        <v>14123.66496097036</v>
      </c>
      <c r="L53" s="5">
        <v>13017.930147671919</v>
      </c>
      <c r="M53" s="5">
        <v>13149.504418321259</v>
      </c>
      <c r="N53" s="5">
        <v>18137.155558178911</v>
      </c>
      <c r="O53" s="5">
        <v>18015.6492779621</v>
      </c>
      <c r="P53" s="5">
        <v>22574.449426270639</v>
      </c>
      <c r="Q53" s="5">
        <v>19882.2303428911</v>
      </c>
      <c r="R53" s="5">
        <v>24459.269177832939</v>
      </c>
      <c r="S53" s="5">
        <v>22649.992995190929</v>
      </c>
      <c r="T53" s="5">
        <v>23463.794816111429</v>
      </c>
      <c r="U53" s="5">
        <v>26378.488729735411</v>
      </c>
      <c r="V53" s="5">
        <v>27067.825071818519</v>
      </c>
      <c r="W53" s="5">
        <v>26254.002071358791</v>
      </c>
      <c r="X53" s="5">
        <v>29905.22002170296</v>
      </c>
      <c r="Y53" s="5">
        <v>33058.293908348292</v>
      </c>
      <c r="Z53" s="5">
        <v>31788.890903796811</v>
      </c>
      <c r="AA53" s="5">
        <v>37249.415053368582</v>
      </c>
      <c r="AB53" s="5">
        <v>38899.465196748613</v>
      </c>
      <c r="AC53" s="5">
        <v>40178.593461703902</v>
      </c>
      <c r="AD53" s="5">
        <v>35540.078027373987</v>
      </c>
      <c r="AE53" s="5">
        <v>37258.078974496457</v>
      </c>
    </row>
    <row r="54" spans="1:31">
      <c r="A54" s="56" t="s">
        <v>60</v>
      </c>
      <c r="B54" s="56" t="s">
        <v>198</v>
      </c>
      <c r="C54" s="56" t="s">
        <v>143</v>
      </c>
      <c r="D54" s="5">
        <v>1809.248611960531</v>
      </c>
      <c r="E54" s="5">
        <v>1405.256484133844</v>
      </c>
      <c r="F54" s="5">
        <v>1619.933123729769</v>
      </c>
      <c r="G54" s="5">
        <v>1522.959547281655</v>
      </c>
      <c r="H54" s="5">
        <v>1479.5579949328001</v>
      </c>
      <c r="I54" s="5">
        <v>1663.75728603112</v>
      </c>
      <c r="J54" s="5">
        <v>1618.9291583702111</v>
      </c>
      <c r="K54" s="5">
        <v>1685.653898569215</v>
      </c>
      <c r="L54" s="5">
        <v>1677.56709394105</v>
      </c>
      <c r="M54" s="5">
        <v>1692.3661292873201</v>
      </c>
      <c r="N54" s="5">
        <v>1806.859140809685</v>
      </c>
      <c r="O54" s="5">
        <v>1838.3310646361001</v>
      </c>
      <c r="P54" s="5">
        <v>1758.1740396128801</v>
      </c>
      <c r="Q54" s="5">
        <v>1880.1486739220661</v>
      </c>
      <c r="R54" s="5">
        <v>1850.480849119095</v>
      </c>
      <c r="S54" s="5">
        <v>1957.4096622004099</v>
      </c>
      <c r="T54" s="5">
        <v>2083.3258867480799</v>
      </c>
      <c r="U54" s="5">
        <v>2122.0950620930462</v>
      </c>
      <c r="V54" s="5">
        <v>2059.6353877925899</v>
      </c>
      <c r="W54" s="5">
        <v>5053.7190150380511</v>
      </c>
      <c r="X54" s="5">
        <v>5540.1011359789964</v>
      </c>
      <c r="Y54" s="5">
        <v>5752.4475020887667</v>
      </c>
      <c r="Z54" s="5">
        <v>6088.6200270290828</v>
      </c>
      <c r="AA54" s="5">
        <v>5710.4418979076727</v>
      </c>
      <c r="AB54" s="5">
        <v>11507.86874561478</v>
      </c>
      <c r="AC54" s="5">
        <v>11489.86311582262</v>
      </c>
      <c r="AD54" s="5">
        <v>15556.30672103303</v>
      </c>
      <c r="AE54" s="5">
        <v>16644.78767258778</v>
      </c>
    </row>
    <row r="55" spans="1:31">
      <c r="A55" s="56" t="s">
        <v>60</v>
      </c>
      <c r="B55" s="56" t="s">
        <v>198</v>
      </c>
      <c r="C55" s="56" t="s">
        <v>144</v>
      </c>
      <c r="D55" s="5">
        <v>5842.7808560000003</v>
      </c>
      <c r="E55" s="5">
        <v>6613.7275390000004</v>
      </c>
      <c r="F55" s="5">
        <v>7347.8947669999998</v>
      </c>
      <c r="G55" s="5">
        <v>8118.929795</v>
      </c>
      <c r="H55" s="5">
        <v>8908.912875</v>
      </c>
      <c r="I55" s="5">
        <v>9552.6316360000001</v>
      </c>
      <c r="J55" s="5">
        <v>9994.1490259999991</v>
      </c>
      <c r="K55" s="5">
        <v>10449.33756</v>
      </c>
      <c r="L55" s="5">
        <v>10985.632439999999</v>
      </c>
      <c r="M55" s="5">
        <v>11533.316849999999</v>
      </c>
      <c r="N55" s="5">
        <v>12070.42345</v>
      </c>
      <c r="O55" s="5">
        <v>12638.259260000001</v>
      </c>
      <c r="P55" s="5">
        <v>13222.36166</v>
      </c>
      <c r="Q55" s="5">
        <v>13762.17942</v>
      </c>
      <c r="R55" s="5">
        <v>14261.039769999999</v>
      </c>
      <c r="S55" s="5">
        <v>14773.439340000001</v>
      </c>
      <c r="T55" s="5">
        <v>15306.059649999999</v>
      </c>
      <c r="U55" s="5">
        <v>15760.22983</v>
      </c>
      <c r="V55" s="5">
        <v>16157.362709999999</v>
      </c>
      <c r="W55" s="5">
        <v>16595.683089999999</v>
      </c>
      <c r="X55" s="5">
        <v>17081.074069999999</v>
      </c>
      <c r="Y55" s="5">
        <v>17575.605339999998</v>
      </c>
      <c r="Z55" s="5">
        <v>18115.9306</v>
      </c>
      <c r="AA55" s="5">
        <v>18716.871429999999</v>
      </c>
      <c r="AB55" s="5">
        <v>19358.948530000001</v>
      </c>
      <c r="AC55" s="5">
        <v>19947.394520000002</v>
      </c>
      <c r="AD55" s="5">
        <v>20501.581569999998</v>
      </c>
      <c r="AE55" s="5">
        <v>20501.581569999998</v>
      </c>
    </row>
    <row r="56" spans="1:31">
      <c r="A56" s="56" t="s">
        <v>60</v>
      </c>
      <c r="B56" s="56" t="s">
        <v>198</v>
      </c>
      <c r="C56" s="56" t="s">
        <v>146</v>
      </c>
      <c r="D56" s="5">
        <v>3.1824500000000048E-7</v>
      </c>
      <c r="E56" s="5">
        <v>3.2708000000000052E-7</v>
      </c>
      <c r="F56" s="5">
        <v>3.5073499999999979E-7</v>
      </c>
      <c r="G56" s="5">
        <v>3.6903000000000018E-7</v>
      </c>
      <c r="H56" s="5">
        <v>3.9233499999999989E-7</v>
      </c>
      <c r="I56" s="5">
        <v>3.1366329649999983E-2</v>
      </c>
      <c r="J56" s="5">
        <v>4.4686999999999992E-7</v>
      </c>
      <c r="K56" s="5">
        <v>0.10780457827999999</v>
      </c>
      <c r="L56" s="5">
        <v>7.2430999999999995E-7</v>
      </c>
      <c r="M56" s="5">
        <v>7.6597500000000021E-7</v>
      </c>
      <c r="N56" s="5">
        <v>8.1393999999999999E-7</v>
      </c>
      <c r="O56" s="5">
        <v>9.1018000000000049E-7</v>
      </c>
      <c r="P56" s="5">
        <v>9.1657499999999978E-7</v>
      </c>
      <c r="Q56" s="5">
        <v>0.78136329092499968</v>
      </c>
      <c r="R56" s="5">
        <v>6.2018000000000009E-7</v>
      </c>
      <c r="S56" s="5">
        <v>6.6283999999999997E-7</v>
      </c>
      <c r="T56" s="5">
        <v>0.70034843400499991</v>
      </c>
      <c r="U56" s="5">
        <v>7.1505499999999944E-7</v>
      </c>
      <c r="V56" s="5">
        <v>0.63743312652999984</v>
      </c>
      <c r="W56" s="5">
        <v>4.7464115169250327</v>
      </c>
      <c r="X56" s="5">
        <v>4.0367897744349923</v>
      </c>
      <c r="Y56" s="5">
        <v>1.9057956841050001</v>
      </c>
      <c r="Z56" s="5">
        <v>2.6113802490400042</v>
      </c>
      <c r="AA56" s="5">
        <v>9.5368265854500311</v>
      </c>
      <c r="AB56" s="5">
        <v>23.961462955849949</v>
      </c>
      <c r="AC56" s="5">
        <v>23.322304625959951</v>
      </c>
      <c r="AD56" s="5">
        <v>107.75993286311009</v>
      </c>
      <c r="AE56" s="5">
        <v>28.78903791264004</v>
      </c>
    </row>
    <row r="57" spans="1:31">
      <c r="A57" s="56" t="s">
        <v>60</v>
      </c>
      <c r="B57" s="56" t="s">
        <v>198</v>
      </c>
      <c r="C57" s="56" t="s">
        <v>149</v>
      </c>
      <c r="D57" s="5">
        <v>-253.44136483650999</v>
      </c>
      <c r="E57" s="5">
        <v>-319.31033653652509</v>
      </c>
      <c r="F57" s="5">
        <v>-244.96696666666489</v>
      </c>
      <c r="G57" s="5">
        <v>-263.91751758798517</v>
      </c>
      <c r="H57" s="5">
        <v>-264.50975038558988</v>
      </c>
      <c r="I57" s="5">
        <v>-258.44112101969012</v>
      </c>
      <c r="J57" s="5">
        <v>-275.91893387209012</v>
      </c>
      <c r="K57" s="5">
        <v>-254.40861689693509</v>
      </c>
      <c r="L57" s="5">
        <v>-238.60343031786499</v>
      </c>
      <c r="M57" s="5">
        <v>-269.84366942935492</v>
      </c>
      <c r="N57" s="5">
        <v>-265.69760421701488</v>
      </c>
      <c r="O57" s="5">
        <v>-348.91345592305498</v>
      </c>
      <c r="P57" s="5">
        <v>-1705.098238128166</v>
      </c>
      <c r="Q57" s="5">
        <v>-1724.9870978904651</v>
      </c>
      <c r="R57" s="5">
        <v>-1801.3416558969709</v>
      </c>
      <c r="S57" s="5">
        <v>-1885.625227423337</v>
      </c>
      <c r="T57" s="5">
        <v>-1838.0822357675399</v>
      </c>
      <c r="U57" s="5">
        <v>-1811.1965292165401</v>
      </c>
      <c r="V57" s="5">
        <v>-1820.944801302644</v>
      </c>
      <c r="W57" s="5">
        <v>-1924.5558460700099</v>
      </c>
      <c r="X57" s="5">
        <v>-2306.307159195705</v>
      </c>
      <c r="Y57" s="5">
        <v>-2374.825846471796</v>
      </c>
      <c r="Z57" s="5">
        <v>-2515.828106228354</v>
      </c>
      <c r="AA57" s="5">
        <v>-3673.2914056641571</v>
      </c>
      <c r="AB57" s="5">
        <v>-4398.9669283851981</v>
      </c>
      <c r="AC57" s="5">
        <v>-4307.8306478792483</v>
      </c>
      <c r="AD57" s="5">
        <v>-4356.728432712699</v>
      </c>
      <c r="AE57" s="5">
        <v>-5803.2705081573704</v>
      </c>
    </row>
    <row r="58" spans="1:31">
      <c r="A58" s="56" t="s">
        <v>60</v>
      </c>
      <c r="B58" s="56" t="s">
        <v>198</v>
      </c>
      <c r="C58" s="56" t="s">
        <v>150</v>
      </c>
      <c r="D58" s="5">
        <v>-20.93438013906998</v>
      </c>
      <c r="E58" s="5">
        <v>-43.053633536104961</v>
      </c>
      <c r="F58" s="5">
        <v>-54.167713864515022</v>
      </c>
      <c r="G58" s="5">
        <v>-97.46024879414999</v>
      </c>
      <c r="H58" s="5">
        <v>-161.08241740283989</v>
      </c>
      <c r="I58" s="5">
        <v>-207.78485714348</v>
      </c>
      <c r="J58" s="5">
        <v>-291.30083454610491</v>
      </c>
      <c r="K58" s="5">
        <v>-366.40658534863002</v>
      </c>
      <c r="L58" s="5">
        <v>-492.53974701368509</v>
      </c>
      <c r="M58" s="5">
        <v>-533.54613922201077</v>
      </c>
      <c r="N58" s="5">
        <v>-671.34409653787554</v>
      </c>
      <c r="O58" s="5">
        <v>-881.67452359053448</v>
      </c>
      <c r="P58" s="5">
        <v>-1034.1281607047099</v>
      </c>
      <c r="Q58" s="5">
        <v>-1287.966485515695</v>
      </c>
      <c r="R58" s="5">
        <v>-1578.1092575794239</v>
      </c>
      <c r="S58" s="5">
        <v>-1917.7633580676729</v>
      </c>
      <c r="T58" s="5">
        <v>-2080.28583290705</v>
      </c>
      <c r="U58" s="5">
        <v>-2360.7950153903521</v>
      </c>
      <c r="V58" s="5">
        <v>-2714.086632697456</v>
      </c>
      <c r="W58" s="5">
        <v>-3163.9033680900639</v>
      </c>
      <c r="X58" s="5">
        <v>-3198.106468620746</v>
      </c>
      <c r="Y58" s="5">
        <v>-3469.3696261514469</v>
      </c>
      <c r="Z58" s="5">
        <v>-4126.3906171396966</v>
      </c>
      <c r="AA58" s="5">
        <v>-4560.9385520805663</v>
      </c>
      <c r="AB58" s="5">
        <v>-5398.5928659104156</v>
      </c>
      <c r="AC58" s="5">
        <v>-5500.2448222039866</v>
      </c>
      <c r="AD58" s="5">
        <v>-6386.3292441803451</v>
      </c>
      <c r="AE58" s="5">
        <v>-6280.4116505660131</v>
      </c>
    </row>
    <row r="59" spans="1:31">
      <c r="A59" s="56" t="s">
        <v>60</v>
      </c>
      <c r="B59" s="56" t="s">
        <v>198</v>
      </c>
      <c r="C59" s="56" t="s">
        <v>151</v>
      </c>
      <c r="D59" s="5">
        <v>-64.640683730661493</v>
      </c>
      <c r="E59" s="5">
        <v>-78.974564630307398</v>
      </c>
      <c r="F59" s="5">
        <v>-96.411545191184103</v>
      </c>
      <c r="G59" s="5">
        <v>-126.342993042294</v>
      </c>
      <c r="H59" s="5">
        <v>-169.221363393449</v>
      </c>
      <c r="I59" s="5">
        <v>-207.17130659842101</v>
      </c>
      <c r="J59" s="5">
        <v>-242.970139444615</v>
      </c>
      <c r="K59" s="5">
        <v>-280.05241876440903</v>
      </c>
      <c r="L59" s="5">
        <v>-326.56994395440802</v>
      </c>
      <c r="M59" s="5">
        <v>-380.701426228755</v>
      </c>
      <c r="N59" s="5">
        <v>-442.19890460835302</v>
      </c>
      <c r="O59" s="5">
        <v>-508.15607879348602</v>
      </c>
      <c r="P59" s="5">
        <v>-578.19875137019903</v>
      </c>
      <c r="Q59" s="5">
        <v>-646.12430590496695</v>
      </c>
      <c r="R59" s="5">
        <v>-719.14319428237798</v>
      </c>
      <c r="S59" s="5">
        <v>-785.38277037239504</v>
      </c>
      <c r="T59" s="5">
        <v>-847.13069201499002</v>
      </c>
      <c r="U59" s="5">
        <v>-905.46440911891898</v>
      </c>
      <c r="V59" s="5">
        <v>-938.85607393065595</v>
      </c>
      <c r="W59" s="5">
        <v>-979.84344447978799</v>
      </c>
      <c r="X59" s="5">
        <v>-1010.4516068958</v>
      </c>
      <c r="Y59" s="5">
        <v>-1028.3457385454799</v>
      </c>
      <c r="Z59" s="5">
        <v>-1044.46388478329</v>
      </c>
      <c r="AA59" s="5">
        <v>-1060.9671190445199</v>
      </c>
      <c r="AB59" s="5">
        <v>-1060.45421366547</v>
      </c>
      <c r="AC59" s="5">
        <v>-1055.45360697056</v>
      </c>
      <c r="AD59" s="5">
        <v>-1047.28162756347</v>
      </c>
      <c r="AE59" s="5">
        <v>-1068.3071608677401</v>
      </c>
    </row>
    <row r="61" spans="1:31">
      <c r="A61" s="56" t="s">
        <v>60</v>
      </c>
      <c r="B61" s="56" t="s">
        <v>199</v>
      </c>
      <c r="C61" s="56" t="s">
        <v>132</v>
      </c>
      <c r="D61" s="5">
        <v>526.3171320473549</v>
      </c>
      <c r="E61" s="5">
        <v>430.76908829091508</v>
      </c>
      <c r="F61" s="5">
        <v>51.600795036544909</v>
      </c>
      <c r="G61" s="5">
        <v>34.489682502334922</v>
      </c>
      <c r="H61" s="5">
        <v>59.263534985559978</v>
      </c>
      <c r="I61" s="5">
        <v>139.033757275765</v>
      </c>
      <c r="J61" s="5">
        <v>80.740185061489825</v>
      </c>
      <c r="K61" s="5">
        <v>187.046058168245</v>
      </c>
      <c r="L61" s="5">
        <v>202.2883908310549</v>
      </c>
      <c r="M61" s="5">
        <v>252.47362036572969</v>
      </c>
      <c r="N61" s="5">
        <v>251.84925213501501</v>
      </c>
      <c r="O61" s="5">
        <v>511.1185315077347</v>
      </c>
      <c r="P61" s="5">
        <v>625.29235239027525</v>
      </c>
      <c r="Q61" s="5">
        <v>734.58749504855973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</row>
    <row r="62" spans="1:31">
      <c r="A62" s="56" t="s">
        <v>60</v>
      </c>
      <c r="B62" s="56" t="s">
        <v>199</v>
      </c>
      <c r="C62" s="56" t="s">
        <v>133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</row>
    <row r="63" spans="1:31">
      <c r="A63" s="56" t="s">
        <v>60</v>
      </c>
      <c r="B63" s="56" t="s">
        <v>199</v>
      </c>
      <c r="C63" s="56" t="s">
        <v>134</v>
      </c>
      <c r="D63" s="5">
        <v>58.340484927449943</v>
      </c>
      <c r="E63" s="5">
        <v>52.972940215199991</v>
      </c>
      <c r="F63" s="5">
        <v>10.03022923148</v>
      </c>
      <c r="G63" s="5">
        <v>4.1456344954400048</v>
      </c>
      <c r="H63" s="5">
        <v>8.1773757669100071</v>
      </c>
      <c r="I63" s="5">
        <v>38.551868605704932</v>
      </c>
      <c r="J63" s="5">
        <v>23.769861507624981</v>
      </c>
      <c r="K63" s="5">
        <v>51.18736640606501</v>
      </c>
      <c r="L63" s="5">
        <v>48.985113557839952</v>
      </c>
      <c r="M63" s="5">
        <v>69.625548903054948</v>
      </c>
      <c r="N63" s="5">
        <v>40.226368199880007</v>
      </c>
      <c r="O63" s="5">
        <v>124.81289275293</v>
      </c>
      <c r="P63" s="5">
        <v>148.44674017704989</v>
      </c>
      <c r="Q63" s="5">
        <v>296.91302651983523</v>
      </c>
      <c r="R63" s="5">
        <v>522.82774898242974</v>
      </c>
      <c r="S63" s="5">
        <v>707.13346964386994</v>
      </c>
      <c r="T63" s="5">
        <v>435.39867751308481</v>
      </c>
      <c r="U63" s="5">
        <v>579.20620698915525</v>
      </c>
      <c r="V63" s="5">
        <v>794.84458685457025</v>
      </c>
      <c r="W63" s="5">
        <v>863.06739380852969</v>
      </c>
      <c r="X63" s="5">
        <v>1006.769383640295</v>
      </c>
      <c r="Y63" s="5">
        <v>380.38143810237489</v>
      </c>
      <c r="Z63" s="5">
        <v>433.2730674851299</v>
      </c>
      <c r="AA63" s="5">
        <v>406.83070678350532</v>
      </c>
      <c r="AB63" s="5">
        <v>428.53251103619999</v>
      </c>
      <c r="AC63" s="5">
        <v>496.50982560871552</v>
      </c>
      <c r="AD63" s="5">
        <v>1717.1728235029479</v>
      </c>
      <c r="AE63" s="5">
        <v>711.57922934493149</v>
      </c>
    </row>
    <row r="64" spans="1:31">
      <c r="A64" s="56" t="s">
        <v>60</v>
      </c>
      <c r="B64" s="56" t="s">
        <v>199</v>
      </c>
      <c r="C64" s="56" t="s">
        <v>135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</row>
    <row r="65" spans="1:31">
      <c r="A65" s="56" t="s">
        <v>60</v>
      </c>
      <c r="B65" s="56" t="s">
        <v>199</v>
      </c>
      <c r="C65" s="56" t="s">
        <v>136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</row>
    <row r="66" spans="1:31">
      <c r="A66" s="56" t="s">
        <v>60</v>
      </c>
      <c r="B66" s="56" t="s">
        <v>199</v>
      </c>
      <c r="C66" s="56" t="s">
        <v>137</v>
      </c>
      <c r="D66" s="5">
        <v>363.02498242425492</v>
      </c>
      <c r="E66" s="5">
        <v>454.16840150404011</v>
      </c>
      <c r="F66" s="5">
        <v>352.90711085751991</v>
      </c>
      <c r="G66" s="5">
        <v>364.30192926943988</v>
      </c>
      <c r="H66" s="5">
        <v>382.11632111211509</v>
      </c>
      <c r="I66" s="5">
        <v>358.09032727277008</v>
      </c>
      <c r="J66" s="5">
        <v>393.0604779940399</v>
      </c>
      <c r="K66" s="5">
        <v>366.67275990696021</v>
      </c>
      <c r="L66" s="5">
        <v>349.29078230381998</v>
      </c>
      <c r="M66" s="5">
        <v>331.74910029640517</v>
      </c>
      <c r="N66" s="5">
        <v>502.23904587646501</v>
      </c>
      <c r="O66" s="5">
        <v>562.98039764267992</v>
      </c>
      <c r="P66" s="5">
        <v>644.00742958343994</v>
      </c>
      <c r="Q66" s="5">
        <v>641.95193646836503</v>
      </c>
      <c r="R66" s="5">
        <v>1532.46354627715</v>
      </c>
      <c r="S66" s="5">
        <v>1586.7527016447</v>
      </c>
      <c r="T66" s="5">
        <v>1511.44316942056</v>
      </c>
      <c r="U66" s="5">
        <v>1543.870837196155</v>
      </c>
      <c r="V66" s="5">
        <v>1580.515984005621</v>
      </c>
      <c r="W66" s="5">
        <v>1685.053116909025</v>
      </c>
      <c r="X66" s="5">
        <v>1728.6145504400349</v>
      </c>
      <c r="Y66" s="5">
        <v>1807.642164312329</v>
      </c>
      <c r="Z66" s="5">
        <v>1954.01031099852</v>
      </c>
      <c r="AA66" s="5">
        <v>2028.7210748283951</v>
      </c>
      <c r="AB66" s="5">
        <v>2247.5708993984749</v>
      </c>
      <c r="AC66" s="5">
        <v>2501.4499317000259</v>
      </c>
      <c r="AD66" s="5">
        <v>3834.234315375094</v>
      </c>
      <c r="AE66" s="5">
        <v>4118.1252616521006</v>
      </c>
    </row>
    <row r="67" spans="1:31">
      <c r="A67" s="56" t="s">
        <v>60</v>
      </c>
      <c r="B67" s="56" t="s">
        <v>199</v>
      </c>
      <c r="C67" s="56" t="s">
        <v>138</v>
      </c>
      <c r="D67" s="5">
        <v>73.59282816111498</v>
      </c>
      <c r="E67" s="5">
        <v>120.6501164225951</v>
      </c>
      <c r="F67" s="5">
        <v>123.46484999045001</v>
      </c>
      <c r="G67" s="5">
        <v>161.41579202085481</v>
      </c>
      <c r="H67" s="5">
        <v>201.1509514891552</v>
      </c>
      <c r="I67" s="5">
        <v>228.99901831902511</v>
      </c>
      <c r="J67" s="5">
        <v>288.06359094397982</v>
      </c>
      <c r="K67" s="5">
        <v>312.03050265403988</v>
      </c>
      <c r="L67" s="5">
        <v>363.55802878315529</v>
      </c>
      <c r="M67" s="5">
        <v>351.72340957766028</v>
      </c>
      <c r="N67" s="5">
        <v>398.62388872079009</v>
      </c>
      <c r="O67" s="5">
        <v>497.53192467456518</v>
      </c>
      <c r="P67" s="5">
        <v>549.23346432683013</v>
      </c>
      <c r="Q67" s="5">
        <v>619.93498708497009</v>
      </c>
      <c r="R67" s="5">
        <v>720.30397986815478</v>
      </c>
      <c r="S67" s="5">
        <v>831.8871159486248</v>
      </c>
      <c r="T67" s="5">
        <v>832.94274339174956</v>
      </c>
      <c r="U67" s="5">
        <v>911.74276630280553</v>
      </c>
      <c r="V67" s="5">
        <v>1029.53259610241</v>
      </c>
      <c r="W67" s="5">
        <v>1199.7191446741249</v>
      </c>
      <c r="X67" s="5">
        <v>1322.78211057558</v>
      </c>
      <c r="Y67" s="5">
        <v>1432.367130988391</v>
      </c>
      <c r="Z67" s="5">
        <v>1686.7113125442891</v>
      </c>
      <c r="AA67" s="5">
        <v>1916.5798508108051</v>
      </c>
      <c r="AB67" s="5">
        <v>2281.0505979089462</v>
      </c>
      <c r="AC67" s="5">
        <v>2487.9550261148929</v>
      </c>
      <c r="AD67" s="5">
        <v>2667.4411448152891</v>
      </c>
      <c r="AE67" s="5">
        <v>2853.2818633510378</v>
      </c>
    </row>
    <row r="68" spans="1:31">
      <c r="A68" s="56" t="s">
        <v>60</v>
      </c>
      <c r="B68" s="56" t="s">
        <v>199</v>
      </c>
      <c r="C68" s="56" t="s">
        <v>139</v>
      </c>
      <c r="D68" s="5">
        <v>61.125537086179797</v>
      </c>
      <c r="E68" s="5">
        <v>75.521406578758999</v>
      </c>
      <c r="F68" s="5">
        <v>89.799427448853194</v>
      </c>
      <c r="G68" s="5">
        <v>104.522880801684</v>
      </c>
      <c r="H68" s="5">
        <v>119.106502825606</v>
      </c>
      <c r="I68" s="5">
        <v>132.638461654715</v>
      </c>
      <c r="J68" s="5">
        <v>147.03961400327199</v>
      </c>
      <c r="K68" s="5">
        <v>160.79290445230799</v>
      </c>
      <c r="L68" s="5">
        <v>176.98409794646301</v>
      </c>
      <c r="M68" s="5">
        <v>194.724673733467</v>
      </c>
      <c r="N68" s="5">
        <v>214.400785065767</v>
      </c>
      <c r="O68" s="5">
        <v>234.10287850697199</v>
      </c>
      <c r="P68" s="5">
        <v>255.11589305206499</v>
      </c>
      <c r="Q68" s="5">
        <v>271.44223833760901</v>
      </c>
      <c r="R68" s="5">
        <v>287.97081623727701</v>
      </c>
      <c r="S68" s="5">
        <v>301.95784819186298</v>
      </c>
      <c r="T68" s="5">
        <v>315.10785619469999</v>
      </c>
      <c r="U68" s="5">
        <v>321.46052280606898</v>
      </c>
      <c r="V68" s="5">
        <v>327.62642002192001</v>
      </c>
      <c r="W68" s="5">
        <v>330.647282906925</v>
      </c>
      <c r="X68" s="5">
        <v>331.59043462239202</v>
      </c>
      <c r="Y68" s="5">
        <v>329.57176604128301</v>
      </c>
      <c r="Z68" s="5">
        <v>328.33938568547597</v>
      </c>
      <c r="AA68" s="5">
        <v>329.83260252169703</v>
      </c>
      <c r="AB68" s="5">
        <v>329.43227394387401</v>
      </c>
      <c r="AC68" s="5">
        <v>326.31250381442101</v>
      </c>
      <c r="AD68" s="5">
        <v>322.15587751755498</v>
      </c>
      <c r="AE68" s="5">
        <v>328.01629049660602</v>
      </c>
    </row>
    <row r="69" spans="1:31">
      <c r="A69" s="56" t="s">
        <v>60</v>
      </c>
      <c r="B69" s="56" t="s">
        <v>199</v>
      </c>
      <c r="C69" s="56" t="s">
        <v>140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</row>
    <row r="70" spans="1:31">
      <c r="A70" s="56" t="s">
        <v>60</v>
      </c>
      <c r="B70" s="56" t="s">
        <v>199</v>
      </c>
      <c r="C70" s="56" t="s">
        <v>141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</row>
    <row r="71" spans="1:31">
      <c r="A71" s="56" t="s">
        <v>60</v>
      </c>
      <c r="B71" s="56" t="s">
        <v>199</v>
      </c>
      <c r="C71" s="56" t="s">
        <v>142</v>
      </c>
      <c r="D71" s="5">
        <v>6202.1353751191064</v>
      </c>
      <c r="E71" s="5">
        <v>6627.560935796947</v>
      </c>
      <c r="F71" s="5">
        <v>6308.3730730553461</v>
      </c>
      <c r="G71" s="5">
        <v>6362.1290424821163</v>
      </c>
      <c r="H71" s="5">
        <v>5987.1993468391702</v>
      </c>
      <c r="I71" s="5">
        <v>6645.8601372815738</v>
      </c>
      <c r="J71" s="5">
        <v>6285.8040199581319</v>
      </c>
      <c r="K71" s="5">
        <v>5864.8975185920299</v>
      </c>
      <c r="L71" s="5">
        <v>7805.1223255789164</v>
      </c>
      <c r="M71" s="5">
        <v>9059.0855454825196</v>
      </c>
      <c r="N71" s="5">
        <v>11858.9982452802</v>
      </c>
      <c r="O71" s="5">
        <v>12163.14534444614</v>
      </c>
      <c r="P71" s="5">
        <v>13604.55774119683</v>
      </c>
      <c r="Q71" s="5">
        <v>12889.874061933389</v>
      </c>
      <c r="R71" s="5">
        <v>13316.930886466551</v>
      </c>
      <c r="S71" s="5">
        <v>11938.03823454204</v>
      </c>
      <c r="T71" s="5">
        <v>14191.007085818121</v>
      </c>
      <c r="U71" s="5">
        <v>14180.17284882151</v>
      </c>
      <c r="V71" s="5">
        <v>14986.686467923881</v>
      </c>
      <c r="W71" s="5">
        <v>16550.273049328491</v>
      </c>
      <c r="X71" s="5">
        <v>16795.006596030209</v>
      </c>
      <c r="Y71" s="5">
        <v>17896.15408712484</v>
      </c>
      <c r="Z71" s="5">
        <v>16771.270479927571</v>
      </c>
      <c r="AA71" s="5">
        <v>19880.97101747644</v>
      </c>
      <c r="AB71" s="5">
        <v>21711.630646875961</v>
      </c>
      <c r="AC71" s="5">
        <v>24704.820690227789</v>
      </c>
      <c r="AD71" s="5">
        <v>22549.47457190248</v>
      </c>
      <c r="AE71" s="5">
        <v>25322.52267835095</v>
      </c>
    </row>
    <row r="72" spans="1:31">
      <c r="A72" s="56" t="s">
        <v>60</v>
      </c>
      <c r="B72" s="56" t="s">
        <v>199</v>
      </c>
      <c r="C72" s="56" t="s">
        <v>143</v>
      </c>
      <c r="D72" s="5">
        <v>834.00706660162518</v>
      </c>
      <c r="E72" s="5">
        <v>721.93601197767475</v>
      </c>
      <c r="F72" s="5">
        <v>847.12110053408014</v>
      </c>
      <c r="G72" s="5">
        <v>808.40344137838997</v>
      </c>
      <c r="H72" s="5">
        <v>812.81938757309524</v>
      </c>
      <c r="I72" s="5">
        <v>845.35329862449998</v>
      </c>
      <c r="J72" s="5">
        <v>837.60889543904966</v>
      </c>
      <c r="K72" s="5">
        <v>896.12699040667007</v>
      </c>
      <c r="L72" s="5">
        <v>838.4383257646698</v>
      </c>
      <c r="M72" s="5">
        <v>859.11295156983977</v>
      </c>
      <c r="N72" s="5">
        <v>916.67073608750002</v>
      </c>
      <c r="O72" s="5">
        <v>918.35172614036003</v>
      </c>
      <c r="P72" s="5">
        <v>898.16228710601501</v>
      </c>
      <c r="Q72" s="5">
        <v>936.33855380258456</v>
      </c>
      <c r="R72" s="5">
        <v>1235.3954280503001</v>
      </c>
      <c r="S72" s="5">
        <v>1223.62657648552</v>
      </c>
      <c r="T72" s="5">
        <v>1266.3750932027599</v>
      </c>
      <c r="U72" s="5">
        <v>2069.9861437004001</v>
      </c>
      <c r="V72" s="5">
        <v>2173.5701799442199</v>
      </c>
      <c r="W72" s="5">
        <v>1909.36044066045</v>
      </c>
      <c r="X72" s="5">
        <v>3570.378426454834</v>
      </c>
      <c r="Y72" s="5">
        <v>3477.8888678118601</v>
      </c>
      <c r="Z72" s="5">
        <v>3852.7322540038081</v>
      </c>
      <c r="AA72" s="5">
        <v>3683.1982796302082</v>
      </c>
      <c r="AB72" s="5">
        <v>4622.927891782022</v>
      </c>
      <c r="AC72" s="5">
        <v>6743.7504851510421</v>
      </c>
      <c r="AD72" s="5">
        <v>8856.2003340318115</v>
      </c>
      <c r="AE72" s="5">
        <v>9016.1840182720534</v>
      </c>
    </row>
    <row r="73" spans="1:31">
      <c r="A73" s="56" t="s">
        <v>60</v>
      </c>
      <c r="B73" s="56" t="s">
        <v>199</v>
      </c>
      <c r="C73" s="56" t="s">
        <v>144</v>
      </c>
      <c r="D73" s="5">
        <v>3464.1042900000002</v>
      </c>
      <c r="E73" s="5">
        <v>3704.3012859999999</v>
      </c>
      <c r="F73" s="5">
        <v>3929.336597</v>
      </c>
      <c r="G73" s="5">
        <v>4160.8445330000004</v>
      </c>
      <c r="H73" s="5">
        <v>4390.4749350000002</v>
      </c>
      <c r="I73" s="5">
        <v>4602.935066</v>
      </c>
      <c r="J73" s="5">
        <v>4788.5521189999999</v>
      </c>
      <c r="K73" s="5">
        <v>4974.068561</v>
      </c>
      <c r="L73" s="5">
        <v>5195.5127199999997</v>
      </c>
      <c r="M73" s="5">
        <v>5426.1236559999998</v>
      </c>
      <c r="N73" s="5">
        <v>5659.3460420000001</v>
      </c>
      <c r="O73" s="5">
        <v>5899.359058</v>
      </c>
      <c r="P73" s="5">
        <v>6128.2930829999996</v>
      </c>
      <c r="Q73" s="5">
        <v>6330.8400430000002</v>
      </c>
      <c r="R73" s="5">
        <v>6528.5941540000003</v>
      </c>
      <c r="S73" s="5">
        <v>6729.7528599999996</v>
      </c>
      <c r="T73" s="5">
        <v>6932.071758</v>
      </c>
      <c r="U73" s="5">
        <v>7102.3802949999999</v>
      </c>
      <c r="V73" s="5">
        <v>7264.4218510000001</v>
      </c>
      <c r="W73" s="5">
        <v>7435.724432</v>
      </c>
      <c r="X73" s="5">
        <v>7617.199627</v>
      </c>
      <c r="Y73" s="5">
        <v>7790.836738</v>
      </c>
      <c r="Z73" s="5">
        <v>7985.3206039999995</v>
      </c>
      <c r="AA73" s="5">
        <v>8198.2314499999993</v>
      </c>
      <c r="AB73" s="5">
        <v>8419.1045009999998</v>
      </c>
      <c r="AC73" s="5">
        <v>8611.9832600000009</v>
      </c>
      <c r="AD73" s="5">
        <v>8802.7371449999991</v>
      </c>
      <c r="AE73" s="5">
        <v>8802.7371449999991</v>
      </c>
    </row>
    <row r="74" spans="1:31">
      <c r="A74" s="56" t="s">
        <v>60</v>
      </c>
      <c r="B74" s="56" t="s">
        <v>199</v>
      </c>
      <c r="C74" s="56" t="s">
        <v>146</v>
      </c>
      <c r="D74" s="5">
        <v>3.5034499999999982E-7</v>
      </c>
      <c r="E74" s="5">
        <v>3.561050000000001E-7</v>
      </c>
      <c r="F74" s="5">
        <v>3.6013999999999989E-7</v>
      </c>
      <c r="G74" s="5">
        <v>3.7769000000000041E-7</v>
      </c>
      <c r="H74" s="5">
        <v>4.0444499999999991E-7</v>
      </c>
      <c r="I74" s="5">
        <v>4.3518500000000031E-7</v>
      </c>
      <c r="J74" s="5">
        <v>4.5304000000000041E-7</v>
      </c>
      <c r="K74" s="5">
        <v>1.4860661779999999E-2</v>
      </c>
      <c r="L74" s="5">
        <v>7.2689500000000026E-7</v>
      </c>
      <c r="M74" s="5">
        <v>7.7319499999999993E-7</v>
      </c>
      <c r="N74" s="5">
        <v>8.1693000000000026E-7</v>
      </c>
      <c r="O74" s="5">
        <v>8.9961999999999953E-7</v>
      </c>
      <c r="P74" s="5">
        <v>9.2412999999999963E-7</v>
      </c>
      <c r="Q74" s="5">
        <v>0.42582234185000012</v>
      </c>
      <c r="R74" s="5">
        <v>6.3506499999999995E-7</v>
      </c>
      <c r="S74" s="5">
        <v>6.9744000000000003E-7</v>
      </c>
      <c r="T74" s="5">
        <v>0.80860175599499995</v>
      </c>
      <c r="U74" s="5">
        <v>7.1738999999999973E-7</v>
      </c>
      <c r="V74" s="5">
        <v>0.28942365107500012</v>
      </c>
      <c r="W74" s="5">
        <v>1.655344072070003</v>
      </c>
      <c r="X74" s="5">
        <v>1.8570712487149901</v>
      </c>
      <c r="Y74" s="5">
        <v>3.9999027709250128</v>
      </c>
      <c r="Z74" s="5">
        <v>5.6222089184850166</v>
      </c>
      <c r="AA74" s="5">
        <v>8.7507844132099883</v>
      </c>
      <c r="AB74" s="5">
        <v>20.77983860028494</v>
      </c>
      <c r="AC74" s="5">
        <v>16.977199551759998</v>
      </c>
      <c r="AD74" s="5">
        <v>38.682652965444937</v>
      </c>
      <c r="AE74" s="5">
        <v>16.791266605090001</v>
      </c>
    </row>
    <row r="75" spans="1:31">
      <c r="A75" s="56" t="s">
        <v>60</v>
      </c>
      <c r="B75" s="56" t="s">
        <v>199</v>
      </c>
      <c r="C75" s="56" t="s">
        <v>149</v>
      </c>
      <c r="D75" s="5">
        <v>-432.17272565514003</v>
      </c>
      <c r="E75" s="5">
        <v>-540.67683175210993</v>
      </c>
      <c r="F75" s="5">
        <v>-420.12764098228001</v>
      </c>
      <c r="G75" s="5">
        <v>-433.69405315456009</v>
      </c>
      <c r="H75" s="5">
        <v>-454.89937206741502</v>
      </c>
      <c r="I75" s="5">
        <v>-426.47848618855522</v>
      </c>
      <c r="J75" s="5">
        <v>-467.74892676020522</v>
      </c>
      <c r="K75" s="5">
        <v>-436.95055218087981</v>
      </c>
      <c r="L75" s="5">
        <v>-415.96452297678502</v>
      </c>
      <c r="M75" s="5">
        <v>-393.48663401120479</v>
      </c>
      <c r="N75" s="5">
        <v>-595.89080427324473</v>
      </c>
      <c r="O75" s="5">
        <v>-665.31569886644513</v>
      </c>
      <c r="P75" s="5">
        <v>-763.47644169809053</v>
      </c>
      <c r="Q75" s="5">
        <v>-757.71866480441076</v>
      </c>
      <c r="R75" s="5">
        <v>-1809.912750794035</v>
      </c>
      <c r="S75" s="5">
        <v>-1868.881480303811</v>
      </c>
      <c r="T75" s="5">
        <v>-1786.322758328947</v>
      </c>
      <c r="U75" s="5">
        <v>-1816.65410387781</v>
      </c>
      <c r="V75" s="5">
        <v>-1868.532554341687</v>
      </c>
      <c r="W75" s="5">
        <v>-1983.9490590857049</v>
      </c>
      <c r="X75" s="5">
        <v>-2040.099550241845</v>
      </c>
      <c r="Y75" s="5">
        <v>-2137.8065925353499</v>
      </c>
      <c r="Z75" s="5">
        <v>-2302.2095059030039</v>
      </c>
      <c r="AA75" s="5">
        <v>-2399.3275198184901</v>
      </c>
      <c r="AB75" s="5">
        <v>-2649.7471606118938</v>
      </c>
      <c r="AC75" s="5">
        <v>-2961.3841492995689</v>
      </c>
      <c r="AD75" s="5">
        <v>-4558.911563335203</v>
      </c>
      <c r="AE75" s="5">
        <v>-4902.7555282588364</v>
      </c>
    </row>
    <row r="76" spans="1:31">
      <c r="A76" s="56" t="s">
        <v>60</v>
      </c>
      <c r="B76" s="56" t="s">
        <v>199</v>
      </c>
      <c r="C76" s="56" t="s">
        <v>150</v>
      </c>
      <c r="D76" s="5">
        <v>-86.57124196570507</v>
      </c>
      <c r="E76" s="5">
        <v>-141.92728724584489</v>
      </c>
      <c r="F76" s="5">
        <v>-145.23841162217511</v>
      </c>
      <c r="G76" s="5">
        <v>-189.8821668497699</v>
      </c>
      <c r="H76" s="5">
        <v>-236.62479398577511</v>
      </c>
      <c r="I76" s="5">
        <v>-269.47933300435</v>
      </c>
      <c r="J76" s="5">
        <v>-338.7695091568948</v>
      </c>
      <c r="K76" s="5">
        <v>-367.46684175035051</v>
      </c>
      <c r="L76" s="5">
        <v>-429.17686483156518</v>
      </c>
      <c r="M76" s="5">
        <v>-416.29174385127021</v>
      </c>
      <c r="N76" s="5">
        <v>-474.21222628495508</v>
      </c>
      <c r="O76" s="5">
        <v>-591.11536554360498</v>
      </c>
      <c r="P76" s="5">
        <v>-656.73698701044498</v>
      </c>
      <c r="Q76" s="5">
        <v>-741.57320812611499</v>
      </c>
      <c r="R76" s="5">
        <v>-864.62916622551973</v>
      </c>
      <c r="S76" s="5">
        <v>-997.71709891373018</v>
      </c>
      <c r="T76" s="5">
        <v>-1005.9357972743049</v>
      </c>
      <c r="U76" s="5">
        <v>-1102.753440922485</v>
      </c>
      <c r="V76" s="5">
        <v>-1251.2214746357099</v>
      </c>
      <c r="W76" s="5">
        <v>-1453.776624466469</v>
      </c>
      <c r="X76" s="5">
        <v>-1607.6915756289791</v>
      </c>
      <c r="Y76" s="5">
        <v>-1749.933510984871</v>
      </c>
      <c r="Z76" s="5">
        <v>-2053.8344183785598</v>
      </c>
      <c r="AA76" s="5">
        <v>-2343.681463340306</v>
      </c>
      <c r="AB76" s="5">
        <v>-2783.901328007204</v>
      </c>
      <c r="AC76" s="5">
        <v>-3049.1669733346071</v>
      </c>
      <c r="AD76" s="5">
        <v>-3259.1006032234482</v>
      </c>
      <c r="AE76" s="5">
        <v>-3501.1367136955828</v>
      </c>
    </row>
    <row r="77" spans="1:31">
      <c r="A77" s="56" t="s">
        <v>60</v>
      </c>
      <c r="B77" s="56" t="s">
        <v>199</v>
      </c>
      <c r="C77" s="56" t="s">
        <v>151</v>
      </c>
      <c r="D77" s="5">
        <v>-71.831632237984294</v>
      </c>
      <c r="E77" s="5">
        <v>-88.474226014238099</v>
      </c>
      <c r="F77" s="5">
        <v>-105.091648382366</v>
      </c>
      <c r="G77" s="5">
        <v>-121.847230262655</v>
      </c>
      <c r="H77" s="5">
        <v>-138.18307167329399</v>
      </c>
      <c r="I77" s="5">
        <v>-154.54672448616799</v>
      </c>
      <c r="J77" s="5">
        <v>-170.085384672635</v>
      </c>
      <c r="K77" s="5">
        <v>-186.06412840038001</v>
      </c>
      <c r="L77" s="5">
        <v>-204.29765091465299</v>
      </c>
      <c r="M77" s="5">
        <v>-224.31885777919999</v>
      </c>
      <c r="N77" s="5">
        <v>-245.80229024094101</v>
      </c>
      <c r="O77" s="5">
        <v>-269.571024561721</v>
      </c>
      <c r="P77" s="5">
        <v>-292.08771853213301</v>
      </c>
      <c r="Q77" s="5">
        <v>-311.14962977854498</v>
      </c>
      <c r="R77" s="5">
        <v>-329.12199576827101</v>
      </c>
      <c r="S77" s="5">
        <v>-344.35469671242203</v>
      </c>
      <c r="T77" s="5">
        <v>-359.06046283572999</v>
      </c>
      <c r="U77" s="5">
        <v>-366.42615864923403</v>
      </c>
      <c r="V77" s="5">
        <v>-372.97435756681699</v>
      </c>
      <c r="W77" s="5">
        <v>-375.98843199699598</v>
      </c>
      <c r="X77" s="5">
        <v>-376.14972154543398</v>
      </c>
      <c r="Y77" s="5">
        <v>-372.10247113258799</v>
      </c>
      <c r="Z77" s="5">
        <v>-372.35619505575198</v>
      </c>
      <c r="AA77" s="5">
        <v>-371.74906723915598</v>
      </c>
      <c r="AB77" s="5">
        <v>-371.888449210082</v>
      </c>
      <c r="AC77" s="5">
        <v>-367.52447906026799</v>
      </c>
      <c r="AD77" s="5">
        <v>-361.74313760135999</v>
      </c>
      <c r="AE77" s="5">
        <v>-367.48323469837601</v>
      </c>
    </row>
    <row r="79" spans="1:31">
      <c r="A79" s="56" t="s">
        <v>60</v>
      </c>
      <c r="B79" s="56" t="s">
        <v>200</v>
      </c>
      <c r="C79" s="56" t="s">
        <v>132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</row>
    <row r="80" spans="1:31">
      <c r="A80" s="56" t="s">
        <v>60</v>
      </c>
      <c r="B80" s="56" t="s">
        <v>200</v>
      </c>
      <c r="C80" s="56" t="s">
        <v>133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</row>
    <row r="81" spans="1:31">
      <c r="A81" s="56" t="s">
        <v>60</v>
      </c>
      <c r="B81" s="56" t="s">
        <v>200</v>
      </c>
      <c r="C81" s="56" t="s">
        <v>134</v>
      </c>
      <c r="D81" s="5">
        <v>1.105E-9</v>
      </c>
      <c r="E81" s="5">
        <v>1.2799999999999999E-9</v>
      </c>
      <c r="F81" s="5">
        <v>3.8449999999999999E-9</v>
      </c>
      <c r="G81" s="5">
        <v>0</v>
      </c>
      <c r="H81" s="5">
        <v>1.225E-9</v>
      </c>
      <c r="I81" s="5">
        <v>4.7350000000000007E-9</v>
      </c>
      <c r="J81" s="5">
        <v>1.6215E-8</v>
      </c>
      <c r="K81" s="5">
        <v>0.19707663590999999</v>
      </c>
      <c r="L81" s="5">
        <v>0.9240887755800008</v>
      </c>
      <c r="M81" s="5">
        <v>1.122170839065002</v>
      </c>
      <c r="N81" s="5">
        <v>0.134914757715</v>
      </c>
      <c r="O81" s="5">
        <v>5.5941500000000051E-7</v>
      </c>
      <c r="P81" s="5">
        <v>0.77725219998000217</v>
      </c>
      <c r="Q81" s="5">
        <v>4.6806794057600163</v>
      </c>
      <c r="R81" s="5">
        <v>8.8164999999999996E-8</v>
      </c>
      <c r="S81" s="5">
        <v>0.49479309908000002</v>
      </c>
      <c r="T81" s="5">
        <v>0.85497734433000006</v>
      </c>
      <c r="U81" s="5">
        <v>0.58079344995499993</v>
      </c>
      <c r="V81" s="5">
        <v>8.036E-8</v>
      </c>
      <c r="W81" s="5">
        <v>2.8486531719150028</v>
      </c>
      <c r="X81" s="5">
        <v>1.9347549049400019</v>
      </c>
      <c r="Y81" s="5">
        <v>0.51951685956999427</v>
      </c>
      <c r="Z81" s="5">
        <v>1.772495797345004</v>
      </c>
      <c r="AA81" s="5">
        <v>0.53299847121000365</v>
      </c>
      <c r="AB81" s="5">
        <v>4.1761906635100106</v>
      </c>
      <c r="AC81" s="5">
        <v>2.765687851935001</v>
      </c>
      <c r="AD81" s="5">
        <v>8.7270733693399869</v>
      </c>
      <c r="AE81" s="5">
        <v>3.9797700000000034E-6</v>
      </c>
    </row>
    <row r="82" spans="1:31">
      <c r="A82" s="56" t="s">
        <v>60</v>
      </c>
      <c r="B82" s="56" t="s">
        <v>200</v>
      </c>
      <c r="C82" s="56" t="s">
        <v>135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</row>
    <row r="83" spans="1:31">
      <c r="A83" s="56" t="s">
        <v>60</v>
      </c>
      <c r="B83" s="56" t="s">
        <v>200</v>
      </c>
      <c r="C83" s="56" t="s">
        <v>136</v>
      </c>
      <c r="D83" s="5">
        <v>7144.9244455489852</v>
      </c>
      <c r="E83" s="5">
        <v>9163.0396306700459</v>
      </c>
      <c r="F83" s="5">
        <v>8268.0624835026611</v>
      </c>
      <c r="G83" s="5">
        <v>8119.2072433164576</v>
      </c>
      <c r="H83" s="5">
        <v>8589.3414591544006</v>
      </c>
      <c r="I83" s="5">
        <v>8308.5240360574189</v>
      </c>
      <c r="J83" s="5">
        <v>8841.5202603446924</v>
      </c>
      <c r="K83" s="5">
        <v>9390.8875526406464</v>
      </c>
      <c r="L83" s="5">
        <v>7013.112969669718</v>
      </c>
      <c r="M83" s="5">
        <v>9823.2975376857194</v>
      </c>
      <c r="N83" s="5">
        <v>8727.4387335109732</v>
      </c>
      <c r="O83" s="5">
        <v>7549.6395244759551</v>
      </c>
      <c r="P83" s="5">
        <v>9776.27938148877</v>
      </c>
      <c r="Q83" s="5">
        <v>8067.6393799801162</v>
      </c>
      <c r="R83" s="5">
        <v>8275.9389912552197</v>
      </c>
      <c r="S83" s="5">
        <v>9146.0687201982328</v>
      </c>
      <c r="T83" s="5">
        <v>8781.7091130199806</v>
      </c>
      <c r="U83" s="5">
        <v>8728.7192126945702</v>
      </c>
      <c r="V83" s="5">
        <v>8832.2934263028037</v>
      </c>
      <c r="W83" s="5">
        <v>6867.8613669998713</v>
      </c>
      <c r="X83" s="5">
        <v>9559.119481192829</v>
      </c>
      <c r="Y83" s="5">
        <v>8291.8067340762918</v>
      </c>
      <c r="Z83" s="5">
        <v>7093.4227880092549</v>
      </c>
      <c r="AA83" s="5">
        <v>8016.3220616670114</v>
      </c>
      <c r="AB83" s="5">
        <v>7567.9046974352641</v>
      </c>
      <c r="AC83" s="5">
        <v>8233.5748793587791</v>
      </c>
      <c r="AD83" s="5">
        <v>8582.6597911364588</v>
      </c>
      <c r="AE83" s="5">
        <v>7967.9751227360002</v>
      </c>
    </row>
    <row r="84" spans="1:31">
      <c r="A84" s="56" t="s">
        <v>60</v>
      </c>
      <c r="B84" s="56" t="s">
        <v>200</v>
      </c>
      <c r="C84" s="56" t="s">
        <v>137</v>
      </c>
      <c r="D84" s="5">
        <v>1.6814E-7</v>
      </c>
      <c r="E84" s="5">
        <v>5.2609999999999993E-8</v>
      </c>
      <c r="F84" s="5">
        <v>2.4690449999999981E-6</v>
      </c>
      <c r="G84" s="5">
        <v>4.7188199999999968E-6</v>
      </c>
      <c r="H84" s="5">
        <v>9.7409100000000026E-6</v>
      </c>
      <c r="I84" s="5">
        <v>2.8652450000000011E-5</v>
      </c>
      <c r="J84" s="5">
        <v>4.584016999999998E-5</v>
      </c>
      <c r="K84" s="5">
        <v>5.8409379999999982E-5</v>
      </c>
      <c r="L84" s="5">
        <v>8.0751364667499992</v>
      </c>
      <c r="M84" s="5">
        <v>754.26735745865517</v>
      </c>
      <c r="N84" s="5">
        <v>871.22076417546032</v>
      </c>
      <c r="O84" s="5">
        <v>1145.3213759167261</v>
      </c>
      <c r="P84" s="5">
        <v>940.40891400592523</v>
      </c>
      <c r="Q84" s="5">
        <v>914.44487003037978</v>
      </c>
      <c r="R84" s="5">
        <v>974.78427914856002</v>
      </c>
      <c r="S84" s="5">
        <v>1064.9782055247349</v>
      </c>
      <c r="T84" s="5">
        <v>831.11583297579568</v>
      </c>
      <c r="U84" s="5">
        <v>883.64128624004479</v>
      </c>
      <c r="V84" s="5">
        <v>915.36615153647881</v>
      </c>
      <c r="W84" s="5">
        <v>1066.008968278139</v>
      </c>
      <c r="X84" s="5">
        <v>980.04462169915382</v>
      </c>
      <c r="Y84" s="5">
        <v>997.3559446816646</v>
      </c>
      <c r="Z84" s="5">
        <v>1296.2745469341589</v>
      </c>
      <c r="AA84" s="5">
        <v>1278.383350386076</v>
      </c>
      <c r="AB84" s="5">
        <v>1541.1449713018951</v>
      </c>
      <c r="AC84" s="5">
        <v>1469.10121060702</v>
      </c>
      <c r="AD84" s="5">
        <v>1575.573844069595</v>
      </c>
      <c r="AE84" s="5">
        <v>1602.77898330982</v>
      </c>
    </row>
    <row r="85" spans="1:31">
      <c r="A85" s="56" t="s">
        <v>60</v>
      </c>
      <c r="B85" s="56" t="s">
        <v>200</v>
      </c>
      <c r="C85" s="56" t="s">
        <v>138</v>
      </c>
      <c r="D85" s="5">
        <v>0.23698895055499991</v>
      </c>
      <c r="E85" s="5">
        <v>9.8874995530000009E-2</v>
      </c>
      <c r="F85" s="5">
        <v>1.031369070125</v>
      </c>
      <c r="G85" s="5">
        <v>2.5259144568599989</v>
      </c>
      <c r="H85" s="5">
        <v>4.7094879918200023</v>
      </c>
      <c r="I85" s="5">
        <v>6.5545365425250024</v>
      </c>
      <c r="J85" s="5">
        <v>24.197219694295001</v>
      </c>
      <c r="K85" s="5">
        <v>25.711142180214999</v>
      </c>
      <c r="L85" s="5">
        <v>38.802850143284999</v>
      </c>
      <c r="M85" s="5">
        <v>35.720316551549963</v>
      </c>
      <c r="N85" s="5">
        <v>45.002710895350027</v>
      </c>
      <c r="O85" s="5">
        <v>64.154237806559991</v>
      </c>
      <c r="P85" s="5">
        <v>69.614700391129958</v>
      </c>
      <c r="Q85" s="5">
        <v>76.585848539484957</v>
      </c>
      <c r="R85" s="5">
        <v>100.11353230372499</v>
      </c>
      <c r="S85" s="5">
        <v>129.320881198335</v>
      </c>
      <c r="T85" s="5">
        <v>118.13941297270991</v>
      </c>
      <c r="U85" s="5">
        <v>131.10780066178509</v>
      </c>
      <c r="V85" s="5">
        <v>163.93092543396</v>
      </c>
      <c r="W85" s="5">
        <v>215.92730362902009</v>
      </c>
      <c r="X85" s="5">
        <v>202.75155534483989</v>
      </c>
      <c r="Y85" s="5">
        <v>239.17966937648981</v>
      </c>
      <c r="Z85" s="5">
        <v>312.6020491465099</v>
      </c>
      <c r="AA85" s="5">
        <v>341.63763475531988</v>
      </c>
      <c r="AB85" s="5">
        <v>389.9643571094399</v>
      </c>
      <c r="AC85" s="5">
        <v>373.00518544684508</v>
      </c>
      <c r="AD85" s="5">
        <v>444.44861960084472</v>
      </c>
      <c r="AE85" s="5">
        <v>426.20795268287497</v>
      </c>
    </row>
    <row r="86" spans="1:31">
      <c r="A86" s="56" t="s">
        <v>60</v>
      </c>
      <c r="B86" s="56" t="s">
        <v>200</v>
      </c>
      <c r="C86" s="56" t="s">
        <v>139</v>
      </c>
      <c r="D86" s="5">
        <v>7.5943584782816398</v>
      </c>
      <c r="E86" s="5">
        <v>9.35558322541198</v>
      </c>
      <c r="F86" s="5">
        <v>11.882387939156001</v>
      </c>
      <c r="G86" s="5">
        <v>14.9103662051164</v>
      </c>
      <c r="H86" s="5">
        <v>18.03693020071</v>
      </c>
      <c r="I86" s="5">
        <v>21.036604033623</v>
      </c>
      <c r="J86" s="5">
        <v>24.3908289421265</v>
      </c>
      <c r="K86" s="5">
        <v>28.224592023561598</v>
      </c>
      <c r="L86" s="5">
        <v>32.8965827171656</v>
      </c>
      <c r="M86" s="5">
        <v>38.277702237721797</v>
      </c>
      <c r="N86" s="5">
        <v>43.930417683147802</v>
      </c>
      <c r="O86" s="5">
        <v>49.490265883845701</v>
      </c>
      <c r="P86" s="5">
        <v>54.923837538665097</v>
      </c>
      <c r="Q86" s="5">
        <v>59.899171894250799</v>
      </c>
      <c r="R86" s="5">
        <v>64.894617226543104</v>
      </c>
      <c r="S86" s="5">
        <v>69.387074545358999</v>
      </c>
      <c r="T86" s="5">
        <v>73.955472774595194</v>
      </c>
      <c r="U86" s="5">
        <v>77.261625175471593</v>
      </c>
      <c r="V86" s="5">
        <v>80.244189827946201</v>
      </c>
      <c r="W86" s="5">
        <v>82.932125157328798</v>
      </c>
      <c r="X86" s="5">
        <v>84.884354638558406</v>
      </c>
      <c r="Y86" s="5">
        <v>86.142498543790893</v>
      </c>
      <c r="Z86" s="5">
        <v>86.949978384196797</v>
      </c>
      <c r="AA86" s="5">
        <v>87.262289998231097</v>
      </c>
      <c r="AB86" s="5">
        <v>87.818370121998001</v>
      </c>
      <c r="AC86" s="5">
        <v>87.556175313573107</v>
      </c>
      <c r="AD86" s="5">
        <v>87.198840439916296</v>
      </c>
      <c r="AE86" s="5">
        <v>89.054167889816398</v>
      </c>
    </row>
    <row r="87" spans="1:31">
      <c r="A87" s="56" t="s">
        <v>60</v>
      </c>
      <c r="B87" s="56" t="s">
        <v>200</v>
      </c>
      <c r="C87" s="56" t="s">
        <v>140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</row>
    <row r="88" spans="1:31">
      <c r="A88" s="56" t="s">
        <v>60</v>
      </c>
      <c r="B88" s="56" t="s">
        <v>200</v>
      </c>
      <c r="C88" s="56" t="s">
        <v>141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</row>
    <row r="89" spans="1:31">
      <c r="A89" s="56" t="s">
        <v>60</v>
      </c>
      <c r="B89" s="56" t="s">
        <v>200</v>
      </c>
      <c r="C89" s="56" t="s">
        <v>142</v>
      </c>
      <c r="D89" s="5">
        <v>1844.9996455104999</v>
      </c>
      <c r="E89" s="5">
        <v>2657.2936641301139</v>
      </c>
      <c r="F89" s="5">
        <v>3134.0308971285499</v>
      </c>
      <c r="G89" s="5">
        <v>3632.3741811647901</v>
      </c>
      <c r="H89" s="5">
        <v>4366.707987642194</v>
      </c>
      <c r="I89" s="5">
        <v>4926.0664581855626</v>
      </c>
      <c r="J89" s="5">
        <v>5651.165007061365</v>
      </c>
      <c r="K89" s="5">
        <v>6446.5756678766766</v>
      </c>
      <c r="L89" s="5">
        <v>8403.0184265446933</v>
      </c>
      <c r="M89" s="5">
        <v>8664.9746105435152</v>
      </c>
      <c r="N89" s="5">
        <v>8833.9305799497215</v>
      </c>
      <c r="O89" s="5">
        <v>9816.7308425436731</v>
      </c>
      <c r="P89" s="5">
        <v>10803.80880890459</v>
      </c>
      <c r="Q89" s="5">
        <v>13383.44948876435</v>
      </c>
      <c r="R89" s="5">
        <v>12881.523773548941</v>
      </c>
      <c r="S89" s="5">
        <v>13259.45807611385</v>
      </c>
      <c r="T89" s="5">
        <v>13390.724688254921</v>
      </c>
      <c r="U89" s="5">
        <v>13776.959237446739</v>
      </c>
      <c r="V89" s="5">
        <v>14246.54737403911</v>
      </c>
      <c r="W89" s="5">
        <v>13256.625139461121</v>
      </c>
      <c r="X89" s="5">
        <v>13535.65265214544</v>
      </c>
      <c r="Y89" s="5">
        <v>12597.870677779551</v>
      </c>
      <c r="Z89" s="5">
        <v>12424.259365392831</v>
      </c>
      <c r="AA89" s="5">
        <v>13509.096745438321</v>
      </c>
      <c r="AB89" s="5">
        <v>13437.15425630231</v>
      </c>
      <c r="AC89" s="5">
        <v>12989.317227005071</v>
      </c>
      <c r="AD89" s="5">
        <v>13698.94616138582</v>
      </c>
      <c r="AE89" s="5">
        <v>12933.050470621651</v>
      </c>
    </row>
    <row r="90" spans="1:31">
      <c r="A90" s="56" t="s">
        <v>60</v>
      </c>
      <c r="B90" s="56" t="s">
        <v>200</v>
      </c>
      <c r="C90" s="56" t="s">
        <v>143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</row>
    <row r="91" spans="1:31">
      <c r="A91" s="56" t="s">
        <v>60</v>
      </c>
      <c r="B91" s="56" t="s">
        <v>200</v>
      </c>
      <c r="C91" s="56" t="s">
        <v>144</v>
      </c>
      <c r="D91" s="5">
        <v>307.21185229999998</v>
      </c>
      <c r="E91" s="5">
        <v>341.09214129999998</v>
      </c>
      <c r="F91" s="5">
        <v>373.61637789999997</v>
      </c>
      <c r="G91" s="5">
        <v>404.77897760000002</v>
      </c>
      <c r="H91" s="5">
        <v>436.80261760000002</v>
      </c>
      <c r="I91" s="5">
        <v>469.37796559999998</v>
      </c>
      <c r="J91" s="5">
        <v>498.17428430000001</v>
      </c>
      <c r="K91" s="5">
        <v>526.38711709999995</v>
      </c>
      <c r="L91" s="5">
        <v>559.2703477</v>
      </c>
      <c r="M91" s="5">
        <v>595.22509649999995</v>
      </c>
      <c r="N91" s="5">
        <v>629.4524639</v>
      </c>
      <c r="O91" s="5">
        <v>663.53005259999998</v>
      </c>
      <c r="P91" s="5">
        <v>695.61538689999998</v>
      </c>
      <c r="Q91" s="5">
        <v>724.61826659999997</v>
      </c>
      <c r="R91" s="5">
        <v>751.93301810000003</v>
      </c>
      <c r="S91" s="5">
        <v>780.30437199999994</v>
      </c>
      <c r="T91" s="5">
        <v>809.14990599999999</v>
      </c>
      <c r="U91" s="5">
        <v>835.55322379999996</v>
      </c>
      <c r="V91" s="5">
        <v>860.12645729999997</v>
      </c>
      <c r="W91" s="5">
        <v>887.29482840000003</v>
      </c>
      <c r="X91" s="5">
        <v>916.00382660000002</v>
      </c>
      <c r="Y91" s="5">
        <v>946.78663129999995</v>
      </c>
      <c r="Z91" s="5">
        <v>980.61210229999995</v>
      </c>
      <c r="AA91" s="5">
        <v>1017.366252</v>
      </c>
      <c r="AB91" s="5">
        <v>1054.6281280000001</v>
      </c>
      <c r="AC91" s="5">
        <v>1089.4942370000001</v>
      </c>
      <c r="AD91" s="5">
        <v>1121.9043590000001</v>
      </c>
      <c r="AE91" s="5">
        <v>1121.9043590000001</v>
      </c>
    </row>
    <row r="92" spans="1:31">
      <c r="A92" s="56" t="s">
        <v>60</v>
      </c>
      <c r="B92" s="56" t="s">
        <v>200</v>
      </c>
      <c r="C92" s="56" t="s">
        <v>146</v>
      </c>
      <c r="D92" s="5">
        <v>3.1764499999999911E-7</v>
      </c>
      <c r="E92" s="5">
        <v>3.119649999999978E-7</v>
      </c>
      <c r="F92" s="5">
        <v>3.3608499999999958E-7</v>
      </c>
      <c r="G92" s="5">
        <v>3.5442999999999998E-7</v>
      </c>
      <c r="H92" s="5">
        <v>3.6558500000000222E-7</v>
      </c>
      <c r="I92" s="5">
        <v>3.851250000000013E-7</v>
      </c>
      <c r="J92" s="5">
        <v>4.3147500000000028E-7</v>
      </c>
      <c r="K92" s="5">
        <v>6.0902000000000067E-7</v>
      </c>
      <c r="L92" s="5">
        <v>6.9928000000000032E-7</v>
      </c>
      <c r="M92" s="5">
        <v>7.172249999999992E-7</v>
      </c>
      <c r="N92" s="5">
        <v>7.6076499999999965E-7</v>
      </c>
      <c r="O92" s="5">
        <v>8.6774999999999997E-7</v>
      </c>
      <c r="P92" s="5">
        <v>8.2879999999999959E-7</v>
      </c>
      <c r="Q92" s="5">
        <v>0.1754112791449996</v>
      </c>
      <c r="R92" s="5">
        <v>5.2922000000000008E-7</v>
      </c>
      <c r="S92" s="5">
        <v>5.5448500000000038E-7</v>
      </c>
      <c r="T92" s="5">
        <v>5.7280499999999891E-7</v>
      </c>
      <c r="U92" s="5">
        <v>6.0452499999999962E-7</v>
      </c>
      <c r="V92" s="5">
        <v>6.2721000000000197E-7</v>
      </c>
      <c r="W92" s="5">
        <v>0.88564285209500204</v>
      </c>
      <c r="X92" s="5">
        <v>1.2129224248899779</v>
      </c>
      <c r="Y92" s="5">
        <v>2.8517450000000029E-6</v>
      </c>
      <c r="Z92" s="5">
        <v>0.43412927702000009</v>
      </c>
      <c r="AA92" s="5">
        <v>0.2290512400849998</v>
      </c>
      <c r="AB92" s="5">
        <v>2.113498083874997</v>
      </c>
      <c r="AC92" s="5">
        <v>2.0517117300100001</v>
      </c>
      <c r="AD92" s="5">
        <v>6.3905092837350006</v>
      </c>
      <c r="AE92" s="5">
        <v>1.7925324987200011</v>
      </c>
    </row>
    <row r="93" spans="1:31">
      <c r="A93" s="56" t="s">
        <v>60</v>
      </c>
      <c r="B93" s="56" t="s">
        <v>200</v>
      </c>
      <c r="C93" s="56" t="s">
        <v>149</v>
      </c>
      <c r="D93" s="5">
        <v>-4.3659999999999993E-7</v>
      </c>
      <c r="E93" s="5">
        <v>-6.051785E-6</v>
      </c>
      <c r="F93" s="5">
        <v>-8.9540350000000035E-6</v>
      </c>
      <c r="G93" s="5">
        <v>-1.0154685E-5</v>
      </c>
      <c r="H93" s="5">
        <v>-1.204387E-5</v>
      </c>
      <c r="I93" s="5">
        <v>-4.0404534999999998E-5</v>
      </c>
      <c r="J93" s="5">
        <v>-5.7261734999999997E-5</v>
      </c>
      <c r="K93" s="5">
        <v>-7.4936275000000001E-5</v>
      </c>
      <c r="L93" s="5">
        <v>-10.657761218735009</v>
      </c>
      <c r="M93" s="5">
        <v>-986.32367705768513</v>
      </c>
      <c r="N93" s="5">
        <v>-1159.154520477299</v>
      </c>
      <c r="O93" s="5">
        <v>-1492.8392321416341</v>
      </c>
      <c r="P93" s="5">
        <v>-1249.6601187701351</v>
      </c>
      <c r="Q93" s="5">
        <v>-1190.936949413147</v>
      </c>
      <c r="R93" s="5">
        <v>-1285.24442650326</v>
      </c>
      <c r="S93" s="5">
        <v>-1404.168658126305</v>
      </c>
      <c r="T93" s="5">
        <v>-1088.058357419822</v>
      </c>
      <c r="U93" s="5">
        <v>-1166.154790390276</v>
      </c>
      <c r="V93" s="5">
        <v>-1214.4166277406709</v>
      </c>
      <c r="W93" s="5">
        <v>-1390.797500744301</v>
      </c>
      <c r="X93" s="5">
        <v>-1286.988176268095</v>
      </c>
      <c r="Y93" s="5">
        <v>-1329.081690649431</v>
      </c>
      <c r="Z93" s="5">
        <v>-1686.577336411415</v>
      </c>
      <c r="AA93" s="5">
        <v>-1703.406168060455</v>
      </c>
      <c r="AB93" s="5">
        <v>-2002.666243121824</v>
      </c>
      <c r="AC93" s="5">
        <v>-1933.027888569726</v>
      </c>
      <c r="AD93" s="5">
        <v>-2078.926222395889</v>
      </c>
      <c r="AE93" s="5">
        <v>-2103.1169183053398</v>
      </c>
    </row>
    <row r="94" spans="1:31">
      <c r="A94" s="56" t="s">
        <v>60</v>
      </c>
      <c r="B94" s="56" t="s">
        <v>200</v>
      </c>
      <c r="C94" s="56" t="s">
        <v>150</v>
      </c>
      <c r="D94" s="5">
        <v>-0.2787825358599999</v>
      </c>
      <c r="E94" s="5">
        <v>-0.12362552028000021</v>
      </c>
      <c r="F94" s="5">
        <v>-1.205952238090001</v>
      </c>
      <c r="G94" s="5">
        <v>-2.9713602797349989</v>
      </c>
      <c r="H94" s="5">
        <v>-5.5400266386650028</v>
      </c>
      <c r="I94" s="5">
        <v>-7.7463555492299996</v>
      </c>
      <c r="J94" s="5">
        <v>-28.428606080365</v>
      </c>
      <c r="K94" s="5">
        <v>-30.365298822535031</v>
      </c>
      <c r="L94" s="5">
        <v>-46.071996050559989</v>
      </c>
      <c r="M94" s="5">
        <v>-42.591049687444993</v>
      </c>
      <c r="N94" s="5">
        <v>-54.094236431150023</v>
      </c>
      <c r="O94" s="5">
        <v>-77.231657804684957</v>
      </c>
      <c r="P94" s="5">
        <v>-84.267558852399986</v>
      </c>
      <c r="Q94" s="5">
        <v>-92.802617888935004</v>
      </c>
      <c r="R94" s="5">
        <v>-121.59775927346</v>
      </c>
      <c r="S94" s="5">
        <v>-157.2856018889201</v>
      </c>
      <c r="T94" s="5">
        <v>-144.46220335783011</v>
      </c>
      <c r="U94" s="5">
        <v>-161.17714326124491</v>
      </c>
      <c r="V94" s="5">
        <v>-202.88360889554991</v>
      </c>
      <c r="W94" s="5">
        <v>-265.35989692901489</v>
      </c>
      <c r="X94" s="5">
        <v>-249.94823154138021</v>
      </c>
      <c r="Y94" s="5">
        <v>-296.9415792059952</v>
      </c>
      <c r="Z94" s="5">
        <v>-385.93192775301497</v>
      </c>
      <c r="AA94" s="5">
        <v>-423.89108944548019</v>
      </c>
      <c r="AB94" s="5">
        <v>-481.96617056843002</v>
      </c>
      <c r="AC94" s="5">
        <v>-463.94889353053031</v>
      </c>
      <c r="AD94" s="5">
        <v>-553.16969851388023</v>
      </c>
      <c r="AE94" s="5">
        <v>-533.46493928210009</v>
      </c>
    </row>
    <row r="95" spans="1:31">
      <c r="A95" s="56" t="s">
        <v>60</v>
      </c>
      <c r="B95" s="56" t="s">
        <v>200</v>
      </c>
      <c r="C95" s="56" t="s">
        <v>151</v>
      </c>
      <c r="D95" s="5">
        <v>-8.9905931718519003</v>
      </c>
      <c r="E95" s="5">
        <v>-11.0991070529571</v>
      </c>
      <c r="F95" s="5">
        <v>-14.092300452595</v>
      </c>
      <c r="G95" s="5">
        <v>-17.651587491091501</v>
      </c>
      <c r="H95" s="5">
        <v>-21.266470663727599</v>
      </c>
      <c r="I95" s="5">
        <v>-24.844815551878899</v>
      </c>
      <c r="J95" s="5">
        <v>-28.916523344822501</v>
      </c>
      <c r="K95" s="5">
        <v>-33.422949870217899</v>
      </c>
      <c r="L95" s="5">
        <v>-38.8844106541843</v>
      </c>
      <c r="M95" s="5">
        <v>-45.180081446496203</v>
      </c>
      <c r="N95" s="5">
        <v>-51.721710221997398</v>
      </c>
      <c r="O95" s="5">
        <v>-58.492701511090999</v>
      </c>
      <c r="P95" s="5">
        <v>-65.036709333302298</v>
      </c>
      <c r="Q95" s="5">
        <v>-70.917398162746906</v>
      </c>
      <c r="R95" s="5">
        <v>-76.525590065592297</v>
      </c>
      <c r="S95" s="5">
        <v>-81.911240568639798</v>
      </c>
      <c r="T95" s="5">
        <v>-87.101563057250004</v>
      </c>
      <c r="U95" s="5">
        <v>-91.7511167577387</v>
      </c>
      <c r="V95" s="5">
        <v>-95.055004214953499</v>
      </c>
      <c r="W95" s="5">
        <v>-98.220408033616394</v>
      </c>
      <c r="X95" s="5">
        <v>-100.184143262265</v>
      </c>
      <c r="Y95" s="5">
        <v>-101.50487792761</v>
      </c>
      <c r="Z95" s="5">
        <v>-102.84692313157301</v>
      </c>
      <c r="AA95" s="5">
        <v>-103.608617372038</v>
      </c>
      <c r="AB95" s="5">
        <v>-104.07363556475801</v>
      </c>
      <c r="AC95" s="5">
        <v>-103.49020009297099</v>
      </c>
      <c r="AD95" s="5">
        <v>-103.036910478547</v>
      </c>
      <c r="AE95" s="5">
        <v>-104.958266879345</v>
      </c>
    </row>
    <row r="97" spans="1:31">
      <c r="A97" s="56" t="s">
        <v>70</v>
      </c>
      <c r="B97" s="56" t="s">
        <v>163</v>
      </c>
      <c r="C97" s="56" t="s">
        <v>130</v>
      </c>
      <c r="D97" s="5">
        <v>34914.991167621141</v>
      </c>
      <c r="E97" s="5">
        <v>33722.777794192363</v>
      </c>
      <c r="F97" s="5">
        <v>29586.68375247993</v>
      </c>
      <c r="G97" s="5">
        <v>28771.633681451</v>
      </c>
      <c r="H97" s="5">
        <v>21639.579917936058</v>
      </c>
      <c r="I97" s="5">
        <v>19939.451120330719</v>
      </c>
      <c r="J97" s="5">
        <v>18716.558479833559</v>
      </c>
      <c r="K97" s="5">
        <v>20438.842915393419</v>
      </c>
      <c r="L97" s="5">
        <v>21593.8121860016</v>
      </c>
      <c r="M97" s="5">
        <v>21061.73593144599</v>
      </c>
      <c r="N97" s="5">
        <v>9197.6193083837425</v>
      </c>
      <c r="O97" s="5">
        <v>9082.9666678508402</v>
      </c>
      <c r="P97" s="5">
        <v>8396.3140438193022</v>
      </c>
      <c r="Q97" s="5">
        <v>8933.534916499204</v>
      </c>
      <c r="R97" s="5">
        <v>8900.3469210604817</v>
      </c>
      <c r="S97" s="5">
        <v>8227.9974414168119</v>
      </c>
      <c r="T97" s="5">
        <v>7340.4928074330664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</row>
    <row r="98" spans="1:31">
      <c r="A98" s="56" t="s">
        <v>70</v>
      </c>
      <c r="B98" s="56" t="s">
        <v>163</v>
      </c>
      <c r="C98" s="56" t="s">
        <v>132</v>
      </c>
      <c r="D98" s="5">
        <v>6.5018783411299594</v>
      </c>
      <c r="E98" s="5">
        <v>2.4934518279400169</v>
      </c>
      <c r="F98" s="5">
        <v>24.054410821134979</v>
      </c>
      <c r="G98" s="5">
        <v>15.789020371494979</v>
      </c>
      <c r="H98" s="5">
        <v>28.462988489960011</v>
      </c>
      <c r="I98" s="5">
        <v>25.40603249254999</v>
      </c>
      <c r="J98" s="5">
        <v>14.84849565036993</v>
      </c>
      <c r="K98" s="5">
        <v>208.06397809108</v>
      </c>
      <c r="L98" s="5">
        <v>243.04686970398009</v>
      </c>
      <c r="M98" s="5">
        <v>281.69170824117492</v>
      </c>
      <c r="N98" s="5">
        <v>648.23886005403006</v>
      </c>
      <c r="O98" s="5">
        <v>718.65080124840438</v>
      </c>
      <c r="P98" s="5">
        <v>926.40246149643576</v>
      </c>
      <c r="Q98" s="5">
        <v>1012.3187853550889</v>
      </c>
      <c r="R98" s="5">
        <v>1433.0078197456089</v>
      </c>
      <c r="S98" s="5">
        <v>1356.0047777317809</v>
      </c>
      <c r="T98" s="5">
        <v>940.83033268526435</v>
      </c>
      <c r="U98" s="5">
        <v>948.29005035155512</v>
      </c>
      <c r="V98" s="5">
        <v>1346.544593393294</v>
      </c>
      <c r="W98" s="5">
        <v>1352.2753817054099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</row>
    <row r="99" spans="1:31">
      <c r="A99" s="56" t="s">
        <v>70</v>
      </c>
      <c r="B99" s="56" t="s">
        <v>163</v>
      </c>
      <c r="C99" s="56" t="s">
        <v>133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</row>
    <row r="100" spans="1:31">
      <c r="A100" s="56" t="s">
        <v>70</v>
      </c>
      <c r="B100" s="56" t="s">
        <v>163</v>
      </c>
      <c r="C100" s="56" t="s">
        <v>134</v>
      </c>
      <c r="D100" s="5">
        <v>0.71905385553000001</v>
      </c>
      <c r="E100" s="5">
        <v>0.73136319673500005</v>
      </c>
      <c r="F100" s="5">
        <v>21.618262963305</v>
      </c>
      <c r="G100" s="5">
        <v>12.587440873235</v>
      </c>
      <c r="H100" s="5">
        <v>27.704431208719999</v>
      </c>
      <c r="I100" s="5">
        <v>10.17835837769</v>
      </c>
      <c r="J100" s="5">
        <v>7.1989737152350006</v>
      </c>
      <c r="K100" s="5">
        <v>38.128691355224959</v>
      </c>
      <c r="L100" s="5">
        <v>78.506815911944983</v>
      </c>
      <c r="M100" s="5">
        <v>125.0031187955546</v>
      </c>
      <c r="N100" s="5">
        <v>62.785184018004898</v>
      </c>
      <c r="O100" s="5">
        <v>141.63564922374479</v>
      </c>
      <c r="P100" s="5">
        <v>156.051093292145</v>
      </c>
      <c r="Q100" s="5">
        <v>618.32515399890485</v>
      </c>
      <c r="R100" s="5">
        <v>450.97862396331499</v>
      </c>
      <c r="S100" s="5">
        <v>799.34957638533467</v>
      </c>
      <c r="T100" s="5">
        <v>372.64019325036492</v>
      </c>
      <c r="U100" s="5">
        <v>834.994842153935</v>
      </c>
      <c r="V100" s="5">
        <v>1272.569936265375</v>
      </c>
      <c r="W100" s="5">
        <v>2037.29347960366</v>
      </c>
      <c r="X100" s="5">
        <v>2854.579882095712</v>
      </c>
      <c r="Y100" s="5">
        <v>2864.1877957555771</v>
      </c>
      <c r="Z100" s="5">
        <v>4980.37336098577</v>
      </c>
      <c r="AA100" s="5">
        <v>6823.0009179243343</v>
      </c>
      <c r="AB100" s="5">
        <v>5582.902382063482</v>
      </c>
      <c r="AC100" s="5">
        <v>8534.7355721897638</v>
      </c>
      <c r="AD100" s="5">
        <v>12215.546057035781</v>
      </c>
      <c r="AE100" s="5">
        <v>7921.63332611839</v>
      </c>
    </row>
    <row r="101" spans="1:31">
      <c r="A101" s="56" t="s">
        <v>70</v>
      </c>
      <c r="B101" s="56" t="s">
        <v>163</v>
      </c>
      <c r="C101" s="56" t="s">
        <v>135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</row>
    <row r="102" spans="1:31">
      <c r="A102" s="56" t="s">
        <v>70</v>
      </c>
      <c r="B102" s="56" t="s">
        <v>163</v>
      </c>
      <c r="C102" s="56" t="s">
        <v>136</v>
      </c>
      <c r="D102" s="5">
        <v>4718.355619818014</v>
      </c>
      <c r="E102" s="5">
        <v>3400.8498162781361</v>
      </c>
      <c r="F102" s="5">
        <v>2639.3812229863152</v>
      </c>
      <c r="G102" s="5">
        <v>2417.3472911468002</v>
      </c>
      <c r="H102" s="5">
        <v>3023.9965569620258</v>
      </c>
      <c r="I102" s="5">
        <v>2210.926303133886</v>
      </c>
      <c r="J102" s="5">
        <v>2004.6741785745951</v>
      </c>
      <c r="K102" s="5">
        <v>2823.2772216562812</v>
      </c>
      <c r="L102" s="5">
        <v>2550.237203696563</v>
      </c>
      <c r="M102" s="5">
        <v>2602.4940938519048</v>
      </c>
      <c r="N102" s="5">
        <v>2869.3926378801311</v>
      </c>
      <c r="O102" s="5">
        <v>3627.6077031484801</v>
      </c>
      <c r="P102" s="5">
        <v>3720.3619009440899</v>
      </c>
      <c r="Q102" s="5">
        <v>3236.964989070224</v>
      </c>
      <c r="R102" s="5">
        <v>3740.4233375533909</v>
      </c>
      <c r="S102" s="5">
        <v>3727.5980122947849</v>
      </c>
      <c r="T102" s="5">
        <v>2523.0840037439398</v>
      </c>
      <c r="U102" s="5">
        <v>2507.825584934345</v>
      </c>
      <c r="V102" s="5">
        <v>2743.4725541603352</v>
      </c>
      <c r="W102" s="5">
        <v>2384.4047469410152</v>
      </c>
      <c r="X102" s="5">
        <v>2751.9816601313942</v>
      </c>
      <c r="Y102" s="5">
        <v>3256.1615830389201</v>
      </c>
      <c r="Z102" s="5">
        <v>3075.878236758891</v>
      </c>
      <c r="AA102" s="5">
        <v>2891.7653370985149</v>
      </c>
      <c r="AB102" s="5">
        <v>2768.6721849851151</v>
      </c>
      <c r="AC102" s="5">
        <v>2935.666609400846</v>
      </c>
      <c r="AD102" s="5">
        <v>3472.3185174666191</v>
      </c>
      <c r="AE102" s="5">
        <v>1740.12303101615</v>
      </c>
    </row>
    <row r="103" spans="1:31">
      <c r="A103" s="56" t="s">
        <v>70</v>
      </c>
      <c r="B103" s="56" t="s">
        <v>163</v>
      </c>
      <c r="C103" s="56" t="s">
        <v>137</v>
      </c>
      <c r="D103" s="5">
        <v>477.51720350473028</v>
      </c>
      <c r="E103" s="5">
        <v>566.86689322556003</v>
      </c>
      <c r="F103" s="5">
        <v>2764.1448500410202</v>
      </c>
      <c r="G103" s="5">
        <v>3475.3091184695299</v>
      </c>
      <c r="H103" s="5">
        <v>5068.7909752455489</v>
      </c>
      <c r="I103" s="5">
        <v>5948.1734176474256</v>
      </c>
      <c r="J103" s="5">
        <v>6205.2921956033106</v>
      </c>
      <c r="K103" s="5">
        <v>6330.2557619304516</v>
      </c>
      <c r="L103" s="5">
        <v>6258.0393273626041</v>
      </c>
      <c r="M103" s="5">
        <v>5567.0238769692187</v>
      </c>
      <c r="N103" s="5">
        <v>7682.3681048446952</v>
      </c>
      <c r="O103" s="5">
        <v>8702.6875801179849</v>
      </c>
      <c r="P103" s="5">
        <v>9063.9250601822532</v>
      </c>
      <c r="Q103" s="5">
        <v>9247.9622601592528</v>
      </c>
      <c r="R103" s="5">
        <v>9852.994013974243</v>
      </c>
      <c r="S103" s="5">
        <v>9988.167727737351</v>
      </c>
      <c r="T103" s="5">
        <v>11724.65285572579</v>
      </c>
      <c r="U103" s="5">
        <v>12045.76869162275</v>
      </c>
      <c r="V103" s="5">
        <v>12202.498461143739</v>
      </c>
      <c r="W103" s="5">
        <v>11678.113599064931</v>
      </c>
      <c r="X103" s="5">
        <v>11807.05292459978</v>
      </c>
      <c r="Y103" s="5">
        <v>11602.00187093858</v>
      </c>
      <c r="Z103" s="5">
        <v>10759.991099045181</v>
      </c>
      <c r="AA103" s="5">
        <v>10756.8582805769</v>
      </c>
      <c r="AB103" s="5">
        <v>9679.0326945102279</v>
      </c>
      <c r="AC103" s="5">
        <v>9648.7544209045045</v>
      </c>
      <c r="AD103" s="5">
        <v>10773.5649811738</v>
      </c>
      <c r="AE103" s="5">
        <v>12550.50772466162</v>
      </c>
    </row>
    <row r="104" spans="1:31">
      <c r="A104" s="56" t="s">
        <v>70</v>
      </c>
      <c r="B104" s="56" t="s">
        <v>163</v>
      </c>
      <c r="C104" s="56" t="s">
        <v>138</v>
      </c>
      <c r="D104" s="5">
        <v>29.49421188637</v>
      </c>
      <c r="E104" s="5">
        <v>66.624613367959981</v>
      </c>
      <c r="F104" s="5">
        <v>102.00880405063999</v>
      </c>
      <c r="G104" s="5">
        <v>158.80129515154499</v>
      </c>
      <c r="H104" s="5">
        <v>207.91129591927</v>
      </c>
      <c r="I104" s="5">
        <v>279.21805012958509</v>
      </c>
      <c r="J104" s="5">
        <v>417.3821436297751</v>
      </c>
      <c r="K104" s="5">
        <v>494.02357401646509</v>
      </c>
      <c r="L104" s="5">
        <v>627.97848052170059</v>
      </c>
      <c r="M104" s="5">
        <v>667.37913770025489</v>
      </c>
      <c r="N104" s="5">
        <v>718.46772093876461</v>
      </c>
      <c r="O104" s="5">
        <v>1019.39823044809</v>
      </c>
      <c r="P104" s="5">
        <v>1268.77173439123</v>
      </c>
      <c r="Q104" s="5">
        <v>1546.1639750793449</v>
      </c>
      <c r="R104" s="5">
        <v>1866.1167980151249</v>
      </c>
      <c r="S104" s="5">
        <v>2341.6775090821961</v>
      </c>
      <c r="T104" s="5">
        <v>2459.417584109066</v>
      </c>
      <c r="U104" s="5">
        <v>2653.8280842127988</v>
      </c>
      <c r="V104" s="5">
        <v>3093.7430990151502</v>
      </c>
      <c r="W104" s="5">
        <v>3524.2768186522112</v>
      </c>
      <c r="X104" s="5">
        <v>3580.2046679854461</v>
      </c>
      <c r="Y104" s="5">
        <v>3911.338225177537</v>
      </c>
      <c r="Z104" s="5">
        <v>4999.6523978587084</v>
      </c>
      <c r="AA104" s="5">
        <v>5601.6732584498659</v>
      </c>
      <c r="AB104" s="5">
        <v>6353.6718073901429</v>
      </c>
      <c r="AC104" s="5">
        <v>6889.9552787166549</v>
      </c>
      <c r="AD104" s="5">
        <v>6940.6941152424024</v>
      </c>
      <c r="AE104" s="5">
        <v>7446.2625266441446</v>
      </c>
    </row>
    <row r="105" spans="1:31">
      <c r="A105" s="56" t="s">
        <v>70</v>
      </c>
      <c r="B105" s="56" t="s">
        <v>163</v>
      </c>
      <c r="C105" s="56" t="s">
        <v>139</v>
      </c>
      <c r="D105" s="5">
        <v>109.153686783368</v>
      </c>
      <c r="E105" s="5">
        <v>148.38514332867899</v>
      </c>
      <c r="F105" s="5">
        <v>199.11165854805199</v>
      </c>
      <c r="G105" s="5">
        <v>252.83503195513001</v>
      </c>
      <c r="H105" s="5">
        <v>304.41117414390999</v>
      </c>
      <c r="I105" s="5">
        <v>351.53667057681503</v>
      </c>
      <c r="J105" s="5">
        <v>409.02841622018201</v>
      </c>
      <c r="K105" s="5">
        <v>473.68190284945001</v>
      </c>
      <c r="L105" s="5">
        <v>546.46550938372104</v>
      </c>
      <c r="M105" s="5">
        <v>626.62241858161201</v>
      </c>
      <c r="N105" s="5">
        <v>714.10098495934403</v>
      </c>
      <c r="O105" s="5">
        <v>802.87557749170298</v>
      </c>
      <c r="P105" s="5">
        <v>899.27346047802098</v>
      </c>
      <c r="Q105" s="5">
        <v>975.18523407140799</v>
      </c>
      <c r="R105" s="5">
        <v>1055.26008645912</v>
      </c>
      <c r="S105" s="5">
        <v>1124.0955580561399</v>
      </c>
      <c r="T105" s="5">
        <v>1188.84046790195</v>
      </c>
      <c r="U105" s="5">
        <v>1218.6612264840101</v>
      </c>
      <c r="V105" s="5">
        <v>1257.42586841769</v>
      </c>
      <c r="W105" s="5">
        <v>1276.38110013098</v>
      </c>
      <c r="X105" s="5">
        <v>1289.0266392092501</v>
      </c>
      <c r="Y105" s="5">
        <v>1287.4508408025199</v>
      </c>
      <c r="Z105" s="5">
        <v>1288.5234978148701</v>
      </c>
      <c r="AA105" s="5">
        <v>1297.3295190054801</v>
      </c>
      <c r="AB105" s="5">
        <v>1296.8038442029699</v>
      </c>
      <c r="AC105" s="5">
        <v>1289.64000077936</v>
      </c>
      <c r="AD105" s="5">
        <v>1279.84785142754</v>
      </c>
      <c r="AE105" s="5">
        <v>1304.5456433617601</v>
      </c>
    </row>
    <row r="106" spans="1:31">
      <c r="A106" s="56" t="s">
        <v>70</v>
      </c>
      <c r="B106" s="56" t="s">
        <v>163</v>
      </c>
      <c r="C106" s="56" t="s">
        <v>140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</row>
    <row r="107" spans="1:31">
      <c r="A107" s="56" t="s">
        <v>70</v>
      </c>
      <c r="B107" s="56" t="s">
        <v>163</v>
      </c>
      <c r="C107" s="56" t="s">
        <v>141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6.3256000000000005E-7</v>
      </c>
      <c r="P107" s="5">
        <v>3.7258999999999998E-7</v>
      </c>
      <c r="Q107" s="5">
        <v>1.09139E-6</v>
      </c>
      <c r="R107" s="5">
        <v>2.9982899999999999E-6</v>
      </c>
      <c r="S107" s="5">
        <v>2.0409049999999989E-6</v>
      </c>
      <c r="T107" s="5">
        <v>2.573539999999999E-6</v>
      </c>
      <c r="U107" s="5">
        <v>2.7354000000000009E-6</v>
      </c>
      <c r="V107" s="5">
        <v>2.2473000000000009E-6</v>
      </c>
      <c r="W107" s="5">
        <v>2.8644550000000001E-6</v>
      </c>
      <c r="X107" s="5">
        <v>3.505664999999999E-6</v>
      </c>
      <c r="Y107" s="5">
        <v>1.2229409999999999E-5</v>
      </c>
      <c r="Z107" s="5">
        <v>2.1110125000000012E-5</v>
      </c>
      <c r="AA107" s="5">
        <v>2.181382500000001E-5</v>
      </c>
      <c r="AB107" s="5">
        <v>3.8182825000000018E-5</v>
      </c>
      <c r="AC107" s="5">
        <v>1.4976755999999999E-4</v>
      </c>
      <c r="AD107" s="5">
        <v>1150.1967219007161</v>
      </c>
      <c r="AE107" s="5">
        <v>1195.737394536055</v>
      </c>
    </row>
    <row r="108" spans="1:31">
      <c r="A108" s="56" t="s">
        <v>70</v>
      </c>
      <c r="B108" s="56" t="s">
        <v>163</v>
      </c>
      <c r="C108" s="56" t="s">
        <v>142</v>
      </c>
      <c r="D108" s="5">
        <v>6575.7387622475699</v>
      </c>
      <c r="E108" s="5">
        <v>9350.8569799478701</v>
      </c>
      <c r="F108" s="5">
        <v>12243.606024764051</v>
      </c>
      <c r="G108" s="5">
        <v>15425.73573421682</v>
      </c>
      <c r="H108" s="5">
        <v>19950.639965049111</v>
      </c>
      <c r="I108" s="5">
        <v>26284.64177929053</v>
      </c>
      <c r="J108" s="5">
        <v>25215.866934056819</v>
      </c>
      <c r="K108" s="5">
        <v>25403.825279234668</v>
      </c>
      <c r="L108" s="5">
        <v>25509.25408680697</v>
      </c>
      <c r="M108" s="5">
        <v>28725.366605571518</v>
      </c>
      <c r="N108" s="5">
        <v>35400.310463735703</v>
      </c>
      <c r="O108" s="5">
        <v>35692.796343949907</v>
      </c>
      <c r="P108" s="5">
        <v>35398.384800583401</v>
      </c>
      <c r="Q108" s="5">
        <v>37608.209108580093</v>
      </c>
      <c r="R108" s="5">
        <v>37147.655885216613</v>
      </c>
      <c r="S108" s="5">
        <v>44493.489102973443</v>
      </c>
      <c r="T108" s="5">
        <v>48668.842447668838</v>
      </c>
      <c r="U108" s="5">
        <v>49399.6256916489</v>
      </c>
      <c r="V108" s="5">
        <v>47827.782296913523</v>
      </c>
      <c r="W108" s="5">
        <v>47989.279703216962</v>
      </c>
      <c r="X108" s="5">
        <v>52900.983105996442</v>
      </c>
      <c r="Y108" s="5">
        <v>51217.370089255914</v>
      </c>
      <c r="Z108" s="5">
        <v>53051.153154272193</v>
      </c>
      <c r="AA108" s="5">
        <v>56411.477150175822</v>
      </c>
      <c r="AB108" s="5">
        <v>60526.784887523398</v>
      </c>
      <c r="AC108" s="5">
        <v>63744.158923994277</v>
      </c>
      <c r="AD108" s="5">
        <v>65610.89614793587</v>
      </c>
      <c r="AE108" s="5">
        <v>69753.049976771828</v>
      </c>
    </row>
    <row r="109" spans="1:31">
      <c r="A109" s="56" t="s">
        <v>70</v>
      </c>
      <c r="B109" s="56" t="s">
        <v>163</v>
      </c>
      <c r="C109" s="56" t="s">
        <v>143</v>
      </c>
      <c r="D109" s="5">
        <v>7291.7106413519741</v>
      </c>
      <c r="E109" s="5">
        <v>6242.9441356189973</v>
      </c>
      <c r="F109" s="5">
        <v>7694.6967058730161</v>
      </c>
      <c r="G109" s="5">
        <v>7538.0021509829794</v>
      </c>
      <c r="H109" s="5">
        <v>8248.8307756741706</v>
      </c>
      <c r="I109" s="5">
        <v>8762.6216455705944</v>
      </c>
      <c r="J109" s="5">
        <v>12517.774480470791</v>
      </c>
      <c r="K109" s="5">
        <v>13066.580695428511</v>
      </c>
      <c r="L109" s="5">
        <v>13000.57141021268</v>
      </c>
      <c r="M109" s="5">
        <v>11803.42912103946</v>
      </c>
      <c r="N109" s="5">
        <v>13130.692787716849</v>
      </c>
      <c r="O109" s="5">
        <v>16917.829508785799</v>
      </c>
      <c r="P109" s="5">
        <v>16931.70861180278</v>
      </c>
      <c r="Q109" s="5">
        <v>19136.468651305029</v>
      </c>
      <c r="R109" s="5">
        <v>20086.807540418689</v>
      </c>
      <c r="S109" s="5">
        <v>19133.718078574999</v>
      </c>
      <c r="T109" s="5">
        <v>21877.580948763229</v>
      </c>
      <c r="U109" s="5">
        <v>23140.01849699044</v>
      </c>
      <c r="V109" s="5">
        <v>25835.39232459222</v>
      </c>
      <c r="W109" s="5">
        <v>27901.74705113412</v>
      </c>
      <c r="X109" s="5">
        <v>28066.71808164832</v>
      </c>
      <c r="Y109" s="5">
        <v>29612.35090443903</v>
      </c>
      <c r="Z109" s="5">
        <v>33781.052876499562</v>
      </c>
      <c r="AA109" s="5">
        <v>34707.139441848361</v>
      </c>
      <c r="AB109" s="5">
        <v>35487.088686496048</v>
      </c>
      <c r="AC109" s="5">
        <v>40488.430551310354</v>
      </c>
      <c r="AD109" s="5">
        <v>45074.397267626191</v>
      </c>
      <c r="AE109" s="5">
        <v>48293.021449999527</v>
      </c>
    </row>
    <row r="110" spans="1:31">
      <c r="A110" s="56" t="s">
        <v>70</v>
      </c>
      <c r="B110" s="56" t="s">
        <v>163</v>
      </c>
      <c r="C110" s="56" t="s">
        <v>144</v>
      </c>
      <c r="D110" s="5">
        <v>8139.1548438</v>
      </c>
      <c r="E110" s="5">
        <v>8882.7313732000002</v>
      </c>
      <c r="F110" s="5">
        <v>9628.2582760000005</v>
      </c>
      <c r="G110" s="5">
        <v>10400.694461999999</v>
      </c>
      <c r="H110" s="5">
        <v>11195.222809000001</v>
      </c>
      <c r="I110" s="5">
        <v>11937.635863</v>
      </c>
      <c r="J110" s="5">
        <v>12614.640619</v>
      </c>
      <c r="K110" s="5">
        <v>13269.92916</v>
      </c>
      <c r="L110" s="5">
        <v>14022.373971999999</v>
      </c>
      <c r="M110" s="5">
        <v>14781.500964999999</v>
      </c>
      <c r="N110" s="5">
        <v>15535.783844</v>
      </c>
      <c r="O110" s="5">
        <v>16283.612619</v>
      </c>
      <c r="P110" s="5">
        <v>17035.748406999999</v>
      </c>
      <c r="Q110" s="5">
        <v>17688.295298000001</v>
      </c>
      <c r="R110" s="5">
        <v>18320.707981</v>
      </c>
      <c r="S110" s="5">
        <v>18945.130552999999</v>
      </c>
      <c r="T110" s="5">
        <v>19597.658640000001</v>
      </c>
      <c r="U110" s="5">
        <v>20144.883444999999</v>
      </c>
      <c r="V110" s="5">
        <v>20672.349671</v>
      </c>
      <c r="W110" s="5">
        <v>21218.487286</v>
      </c>
      <c r="X110" s="5">
        <v>21830.769661999999</v>
      </c>
      <c r="Y110" s="5">
        <v>22427.023679000002</v>
      </c>
      <c r="Z110" s="5">
        <v>23119.132570000002</v>
      </c>
      <c r="AA110" s="5">
        <v>23855.187782000001</v>
      </c>
      <c r="AB110" s="5">
        <v>24648.547571999999</v>
      </c>
      <c r="AC110" s="5">
        <v>25343.553103999999</v>
      </c>
      <c r="AD110" s="5">
        <v>26044.154151999999</v>
      </c>
      <c r="AE110" s="5">
        <v>26044.154151999999</v>
      </c>
    </row>
    <row r="111" spans="1:31">
      <c r="A111" s="56" t="s">
        <v>70</v>
      </c>
      <c r="B111" s="56" t="s">
        <v>163</v>
      </c>
      <c r="C111" s="56" t="s">
        <v>146</v>
      </c>
      <c r="D111" s="5">
        <v>3.2785500000000031E-7</v>
      </c>
      <c r="E111" s="5">
        <v>3.4127999999999963E-7</v>
      </c>
      <c r="F111" s="5">
        <v>3.6341E-7</v>
      </c>
      <c r="G111" s="5">
        <v>0.52066913316999708</v>
      </c>
      <c r="H111" s="5">
        <v>0.54510500220999725</v>
      </c>
      <c r="I111" s="5">
        <v>4.2901500000000019E-7</v>
      </c>
      <c r="J111" s="5">
        <v>4.4990999999999998E-7</v>
      </c>
      <c r="K111" s="5">
        <v>0.68359930260500346</v>
      </c>
      <c r="L111" s="5">
        <v>7.2584499999999965E-7</v>
      </c>
      <c r="M111" s="5">
        <v>2.232381574625014</v>
      </c>
      <c r="N111" s="5">
        <v>8.4515999999999993E-7</v>
      </c>
      <c r="O111" s="5">
        <v>0.73949993326499741</v>
      </c>
      <c r="P111" s="5">
        <v>9.7437500000000052E-7</v>
      </c>
      <c r="Q111" s="5">
        <v>0.68335099853500036</v>
      </c>
      <c r="R111" s="5">
        <v>1.817380446859993</v>
      </c>
      <c r="S111" s="5">
        <v>6.7969499999999947E-7</v>
      </c>
      <c r="T111" s="5">
        <v>0.44473337281500003</v>
      </c>
      <c r="U111" s="5">
        <v>7.3273500000000074E-7</v>
      </c>
      <c r="V111" s="5">
        <v>0.22691026390500019</v>
      </c>
      <c r="W111" s="5">
        <v>3.130871428329983</v>
      </c>
      <c r="X111" s="5">
        <v>2.9864427261100039</v>
      </c>
      <c r="Y111" s="5">
        <v>4.9526549999999926E-6</v>
      </c>
      <c r="Z111" s="5">
        <v>0.26320159283500011</v>
      </c>
      <c r="AA111" s="5">
        <v>7.1104900000000043E-6</v>
      </c>
      <c r="AB111" s="5">
        <v>7.435160204870022</v>
      </c>
      <c r="AC111" s="5">
        <v>4.1719070552250006</v>
      </c>
      <c r="AD111" s="5">
        <v>63.555983541539987</v>
      </c>
      <c r="AE111" s="5">
        <v>23.617885178560041</v>
      </c>
    </row>
    <row r="112" spans="1:31">
      <c r="A112" s="56" t="s">
        <v>70</v>
      </c>
      <c r="B112" s="56" t="s">
        <v>163</v>
      </c>
      <c r="C112" s="56" t="s">
        <v>149</v>
      </c>
      <c r="D112" s="5">
        <v>-1470.4430348192011</v>
      </c>
      <c r="E112" s="5">
        <v>-1964.3173464952461</v>
      </c>
      <c r="F112" s="5">
        <v>-4371.9504980308739</v>
      </c>
      <c r="G112" s="5">
        <v>-5630.8647665820772</v>
      </c>
      <c r="H112" s="5">
        <v>-7076.2352183015846</v>
      </c>
      <c r="I112" s="5">
        <v>-8551.5666322175584</v>
      </c>
      <c r="J112" s="5">
        <v>-9255.3671369505955</v>
      </c>
      <c r="K112" s="5">
        <v>-9430.3339796083765</v>
      </c>
      <c r="L112" s="5">
        <v>-9102.2138600917133</v>
      </c>
      <c r="M112" s="5">
        <v>-8203.5668713900159</v>
      </c>
      <c r="N112" s="5">
        <v>-10416.458256123209</v>
      </c>
      <c r="O112" s="5">
        <v>-11917.30728553313</v>
      </c>
      <c r="P112" s="5">
        <v>-12747.350713909251</v>
      </c>
      <c r="Q112" s="5">
        <v>-12950.118796937601</v>
      </c>
      <c r="R112" s="5">
        <v>-13923.978572275581</v>
      </c>
      <c r="S112" s="5">
        <v>-13806.84594662523</v>
      </c>
      <c r="T112" s="5">
        <v>-16298.753053279779</v>
      </c>
      <c r="U112" s="5">
        <v>-16699.743613744489</v>
      </c>
      <c r="V112" s="5">
        <v>-16821.206183580049</v>
      </c>
      <c r="W112" s="5">
        <v>-16100.621705338661</v>
      </c>
      <c r="X112" s="5">
        <v>-16446.437480441611</v>
      </c>
      <c r="Y112" s="5">
        <v>-15665.711054235609</v>
      </c>
      <c r="Z112" s="5">
        <v>-14855.043112136669</v>
      </c>
      <c r="AA112" s="5">
        <v>-15142.309974852309</v>
      </c>
      <c r="AB112" s="5">
        <v>-13631.53845270145</v>
      </c>
      <c r="AC112" s="5">
        <v>-14288.94024364444</v>
      </c>
      <c r="AD112" s="5">
        <v>-14912.74065027647</v>
      </c>
      <c r="AE112" s="5">
        <v>-17657.518333328069</v>
      </c>
    </row>
    <row r="113" spans="1:31">
      <c r="A113" s="56" t="s">
        <v>70</v>
      </c>
      <c r="B113" s="56" t="s">
        <v>163</v>
      </c>
      <c r="C113" s="56" t="s">
        <v>150</v>
      </c>
      <c r="D113" s="5">
        <v>-34.695641197255</v>
      </c>
      <c r="E113" s="5">
        <v>-78.374150896999978</v>
      </c>
      <c r="F113" s="5">
        <v>-119.99849726331</v>
      </c>
      <c r="G113" s="5">
        <v>-186.8065906555149</v>
      </c>
      <c r="H113" s="5">
        <v>-244.57735366082491</v>
      </c>
      <c r="I113" s="5">
        <v>-328.45936208673498</v>
      </c>
      <c r="J113" s="5">
        <v>-490.98929214755998</v>
      </c>
      <c r="K113" s="5">
        <v>-586.48235963708066</v>
      </c>
      <c r="L113" s="5">
        <v>-751.91038975201968</v>
      </c>
      <c r="M113" s="5">
        <v>-802.90348617425991</v>
      </c>
      <c r="N113" s="5">
        <v>-865.1944567580997</v>
      </c>
      <c r="O113" s="5">
        <v>-1235.03362331686</v>
      </c>
      <c r="P113" s="5">
        <v>-1548.521368983575</v>
      </c>
      <c r="Q113" s="5">
        <v>-1897.5463133701401</v>
      </c>
      <c r="R113" s="5">
        <v>-2303.4346201489152</v>
      </c>
      <c r="S113" s="5">
        <v>-2886.4027716435548</v>
      </c>
      <c r="T113" s="5">
        <v>-3052.4800443685399</v>
      </c>
      <c r="U113" s="5">
        <v>-3306.3999913538059</v>
      </c>
      <c r="V113" s="5">
        <v>-3858.949675045264</v>
      </c>
      <c r="W113" s="5">
        <v>-4401.5515243743594</v>
      </c>
      <c r="X113" s="5">
        <v>-4482.7427048562286</v>
      </c>
      <c r="Y113" s="5">
        <v>-4897.2644960144626</v>
      </c>
      <c r="Z113" s="5">
        <v>-6272.5633497425524</v>
      </c>
      <c r="AA113" s="5">
        <v>-7062.0866302843506</v>
      </c>
      <c r="AB113" s="5">
        <v>-8013.3825001757668</v>
      </c>
      <c r="AC113" s="5">
        <v>-8718.009021529957</v>
      </c>
      <c r="AD113" s="5">
        <v>-8733.2435479104151</v>
      </c>
      <c r="AE113" s="5">
        <v>-9419.7196344798176</v>
      </c>
    </row>
    <row r="114" spans="1:31">
      <c r="A114" s="56" t="s">
        <v>70</v>
      </c>
      <c r="B114" s="56" t="s">
        <v>163</v>
      </c>
      <c r="C114" s="56" t="s">
        <v>151</v>
      </c>
      <c r="D114" s="5">
        <v>-129.609394493183</v>
      </c>
      <c r="E114" s="5">
        <v>-176.26486277726801</v>
      </c>
      <c r="F114" s="5">
        <v>-236.98169173480301</v>
      </c>
      <c r="G114" s="5">
        <v>-299.93668678168501</v>
      </c>
      <c r="H114" s="5">
        <v>-361.39073377375303</v>
      </c>
      <c r="I114" s="5">
        <v>-417.27497454974002</v>
      </c>
      <c r="J114" s="5">
        <v>-487.00754329262901</v>
      </c>
      <c r="K114" s="5">
        <v>-562.42779381443302</v>
      </c>
      <c r="L114" s="5">
        <v>-649.30317348466497</v>
      </c>
      <c r="M114" s="5">
        <v>-743.974255468867</v>
      </c>
      <c r="N114" s="5">
        <v>-847.47754387429404</v>
      </c>
      <c r="O114" s="5">
        <v>-953.09923849963195</v>
      </c>
      <c r="P114" s="5">
        <v>-1069.5127141851201</v>
      </c>
      <c r="Q114" s="5">
        <v>-1160.14257351474</v>
      </c>
      <c r="R114" s="5">
        <v>-1250.96820917428</v>
      </c>
      <c r="S114" s="5">
        <v>-1334.0290021644601</v>
      </c>
      <c r="T114" s="5">
        <v>-1409.4739798927301</v>
      </c>
      <c r="U114" s="5">
        <v>-1452.40841021442</v>
      </c>
      <c r="V114" s="5">
        <v>-1492.18368940446</v>
      </c>
      <c r="W114" s="5">
        <v>-1518.40404863454</v>
      </c>
      <c r="X114" s="5">
        <v>-1526.64009206064</v>
      </c>
      <c r="Y114" s="5">
        <v>-1527.8816031439301</v>
      </c>
      <c r="Z114" s="5">
        <v>-1529.52920646332</v>
      </c>
      <c r="AA114" s="5">
        <v>-1544.80678713356</v>
      </c>
      <c r="AB114" s="5">
        <v>-1540.06431819107</v>
      </c>
      <c r="AC114" s="5">
        <v>-1528.9892121376699</v>
      </c>
      <c r="AD114" s="5">
        <v>-1518.8044877457301</v>
      </c>
      <c r="AE114" s="5">
        <v>-1547.4707571706101</v>
      </c>
    </row>
    <row r="116" spans="1:31">
      <c r="A116" s="56" t="s">
        <v>70</v>
      </c>
      <c r="B116" s="56" t="s">
        <v>197</v>
      </c>
      <c r="C116" s="56" t="s">
        <v>130</v>
      </c>
      <c r="D116" s="5">
        <v>42805.105261035053</v>
      </c>
      <c r="E116" s="5">
        <v>40671.102113255103</v>
      </c>
      <c r="F116" s="5">
        <v>38623.482888827617</v>
      </c>
      <c r="G116" s="5">
        <v>37132.213836033698</v>
      </c>
      <c r="H116" s="5">
        <v>38255.032412692453</v>
      </c>
      <c r="I116" s="5">
        <v>38688.891243038022</v>
      </c>
      <c r="J116" s="5">
        <v>37902.513692137582</v>
      </c>
      <c r="K116" s="5">
        <v>35342.875127128333</v>
      </c>
      <c r="L116" s="5">
        <v>36498.102424328034</v>
      </c>
      <c r="M116" s="5">
        <v>37817.369296006393</v>
      </c>
      <c r="N116" s="5">
        <v>39031.195922961757</v>
      </c>
      <c r="O116" s="5">
        <v>37661.557377029341</v>
      </c>
      <c r="P116" s="5">
        <v>28216.358866998609</v>
      </c>
      <c r="Q116" s="5">
        <v>29258.68249108344</v>
      </c>
      <c r="R116" s="5">
        <v>25863.12007070821</v>
      </c>
      <c r="S116" s="5">
        <v>25051.611200399249</v>
      </c>
      <c r="T116" s="5">
        <v>23967.581236305981</v>
      </c>
      <c r="U116" s="5">
        <v>24039.00298660187</v>
      </c>
      <c r="V116" s="5">
        <v>24104.283804851031</v>
      </c>
      <c r="W116" s="5">
        <v>15100.62217111672</v>
      </c>
      <c r="X116" s="5">
        <v>15148.689079789479</v>
      </c>
      <c r="Y116" s="5">
        <v>12992.10311792635</v>
      </c>
      <c r="Z116" s="5">
        <v>11218.42959724934</v>
      </c>
      <c r="AA116" s="5">
        <v>9583.1005485275309</v>
      </c>
      <c r="AB116" s="5">
        <v>9190.6142787846511</v>
      </c>
      <c r="AC116" s="5">
        <v>9253.8784824766535</v>
      </c>
      <c r="AD116" s="5">
        <v>9451.1968544780684</v>
      </c>
      <c r="AE116" s="5">
        <v>9168.1313220393822</v>
      </c>
    </row>
    <row r="117" spans="1:31">
      <c r="A117" s="56" t="s">
        <v>70</v>
      </c>
      <c r="B117" s="56" t="s">
        <v>197</v>
      </c>
      <c r="C117" s="56" t="s">
        <v>132</v>
      </c>
      <c r="D117" s="5">
        <v>971.27993900964009</v>
      </c>
      <c r="E117" s="5">
        <v>967.76227406492444</v>
      </c>
      <c r="F117" s="5">
        <v>988.70451644660022</v>
      </c>
      <c r="G117" s="5">
        <v>989.80489022792528</v>
      </c>
      <c r="H117" s="5">
        <v>1011.414884225125</v>
      </c>
      <c r="I117" s="5">
        <v>982.93632569396379</v>
      </c>
      <c r="J117" s="5">
        <v>980.44624385628504</v>
      </c>
      <c r="K117" s="5">
        <v>1356.275524397535</v>
      </c>
      <c r="L117" s="5">
        <v>1416.028697386444</v>
      </c>
      <c r="M117" s="5">
        <v>1554.082158470781</v>
      </c>
      <c r="N117" s="5">
        <v>2000.322260287501</v>
      </c>
      <c r="O117" s="5">
        <v>2489.8701181029141</v>
      </c>
      <c r="P117" s="5">
        <v>3581.5956219211098</v>
      </c>
      <c r="Q117" s="5">
        <v>3321.586853365905</v>
      </c>
      <c r="R117" s="5">
        <v>3890.103728047146</v>
      </c>
      <c r="S117" s="5">
        <v>3845.112181855467</v>
      </c>
      <c r="T117" s="5">
        <v>2901.4419959984548</v>
      </c>
      <c r="U117" s="5">
        <v>2725.3754971998842</v>
      </c>
      <c r="V117" s="5">
        <v>3313.080508344015</v>
      </c>
      <c r="W117" s="5">
        <v>3343.8326719126958</v>
      </c>
      <c r="X117" s="5">
        <v>3819.5902107647812</v>
      </c>
      <c r="Y117" s="5">
        <v>3502.0203536739668</v>
      </c>
      <c r="Z117" s="5">
        <v>436.41825234677958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</row>
    <row r="118" spans="1:31">
      <c r="A118" s="56" t="s">
        <v>70</v>
      </c>
      <c r="B118" s="56" t="s">
        <v>197</v>
      </c>
      <c r="C118" s="56" t="s">
        <v>133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</row>
    <row r="119" spans="1:31">
      <c r="A119" s="56" t="s">
        <v>70</v>
      </c>
      <c r="B119" s="56" t="s">
        <v>197</v>
      </c>
      <c r="C119" s="56" t="s">
        <v>134</v>
      </c>
      <c r="D119" s="5">
        <v>1.9219999999999999E-8</v>
      </c>
      <c r="E119" s="5">
        <v>9.8150000000000005E-9</v>
      </c>
      <c r="F119" s="5">
        <v>0.13730133435000011</v>
      </c>
      <c r="G119" s="5">
        <v>0.47083968106000001</v>
      </c>
      <c r="H119" s="5">
        <v>0.68070995211499996</v>
      </c>
      <c r="I119" s="5">
        <v>2.2165645194349999</v>
      </c>
      <c r="J119" s="5">
        <v>1.3577999999999999E-7</v>
      </c>
      <c r="K119" s="5">
        <v>14.51541654372496</v>
      </c>
      <c r="L119" s="5">
        <v>15.556612467710019</v>
      </c>
      <c r="M119" s="5">
        <v>44.327703127709917</v>
      </c>
      <c r="N119" s="5">
        <v>15.38727685802</v>
      </c>
      <c r="O119" s="5">
        <v>58.310725402665021</v>
      </c>
      <c r="P119" s="5">
        <v>188.72735062584999</v>
      </c>
      <c r="Q119" s="5">
        <v>583.70215520780016</v>
      </c>
      <c r="R119" s="5">
        <v>1048.1777395159399</v>
      </c>
      <c r="S119" s="5">
        <v>937.90772199106482</v>
      </c>
      <c r="T119" s="5">
        <v>676.41063268154517</v>
      </c>
      <c r="U119" s="5">
        <v>1292.372490289546</v>
      </c>
      <c r="V119" s="5">
        <v>2089.9668818548812</v>
      </c>
      <c r="W119" s="5">
        <v>2034.914606081895</v>
      </c>
      <c r="X119" s="5">
        <v>3209.1595293973942</v>
      </c>
      <c r="Y119" s="5">
        <v>1908.421835179719</v>
      </c>
      <c r="Z119" s="5">
        <v>2481.4205301799489</v>
      </c>
      <c r="AA119" s="5">
        <v>3172.0005026733902</v>
      </c>
      <c r="AB119" s="5">
        <v>1852.1173296646359</v>
      </c>
      <c r="AC119" s="5">
        <v>2653.9786644946989</v>
      </c>
      <c r="AD119" s="5">
        <v>3946.966730505801</v>
      </c>
      <c r="AE119" s="5">
        <v>3021.9259705264649</v>
      </c>
    </row>
    <row r="120" spans="1:31">
      <c r="A120" s="56" t="s">
        <v>70</v>
      </c>
      <c r="B120" s="56" t="s">
        <v>197</v>
      </c>
      <c r="C120" s="56" t="s">
        <v>135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</row>
    <row r="121" spans="1:31">
      <c r="A121" s="56" t="s">
        <v>70</v>
      </c>
      <c r="B121" s="56" t="s">
        <v>197</v>
      </c>
      <c r="C121" s="56" t="s">
        <v>136</v>
      </c>
      <c r="D121" s="5">
        <v>213.045166927465</v>
      </c>
      <c r="E121" s="5">
        <v>251.4204361206549</v>
      </c>
      <c r="F121" s="5">
        <v>199.22103785785501</v>
      </c>
      <c r="G121" s="5">
        <v>126.742014987375</v>
      </c>
      <c r="H121" s="5">
        <v>180.51341487503501</v>
      </c>
      <c r="I121" s="5">
        <v>184.41773025864501</v>
      </c>
      <c r="J121" s="5">
        <v>308.6652276342499</v>
      </c>
      <c r="K121" s="5">
        <v>160.58269804265001</v>
      </c>
      <c r="L121" s="5">
        <v>280.02973724436498</v>
      </c>
      <c r="M121" s="5">
        <v>299.18001589334989</v>
      </c>
      <c r="N121" s="5">
        <v>248.9169195167652</v>
      </c>
      <c r="O121" s="5">
        <v>213.0451641895599</v>
      </c>
      <c r="P121" s="5">
        <v>251.42043473294501</v>
      </c>
      <c r="Q121" s="5">
        <v>199.22103610172979</v>
      </c>
      <c r="R121" s="5">
        <v>54.607373610474973</v>
      </c>
      <c r="S121" s="5">
        <v>64.035428639629899</v>
      </c>
      <c r="T121" s="5">
        <v>77.214285989614993</v>
      </c>
      <c r="U121" s="5">
        <v>166.56127832879</v>
      </c>
      <c r="V121" s="5">
        <v>81.759811090049965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</row>
    <row r="122" spans="1:31">
      <c r="A122" s="56" t="s">
        <v>70</v>
      </c>
      <c r="B122" s="56" t="s">
        <v>197</v>
      </c>
      <c r="C122" s="56" t="s">
        <v>137</v>
      </c>
      <c r="D122" s="5">
        <v>861.74773101117466</v>
      </c>
      <c r="E122" s="5">
        <v>1159.3954370451499</v>
      </c>
      <c r="F122" s="5">
        <v>1425.8615948521399</v>
      </c>
      <c r="G122" s="5">
        <v>1470.9141567855661</v>
      </c>
      <c r="H122" s="5">
        <v>1349.70377601369</v>
      </c>
      <c r="I122" s="5">
        <v>1557.247317649571</v>
      </c>
      <c r="J122" s="5">
        <v>1621.727432192705</v>
      </c>
      <c r="K122" s="5">
        <v>1746.12695012927</v>
      </c>
      <c r="L122" s="5">
        <v>1710.0971677663249</v>
      </c>
      <c r="M122" s="5">
        <v>1427.1212270126159</v>
      </c>
      <c r="N122" s="5">
        <v>1736.718143857006</v>
      </c>
      <c r="O122" s="5">
        <v>1967.44539939683</v>
      </c>
      <c r="P122" s="5">
        <v>3334.606331223742</v>
      </c>
      <c r="Q122" s="5">
        <v>3460.0914199220629</v>
      </c>
      <c r="R122" s="5">
        <v>4504.3140289127696</v>
      </c>
      <c r="S122" s="5">
        <v>4645.623634848951</v>
      </c>
      <c r="T122" s="5">
        <v>5130.8899320205956</v>
      </c>
      <c r="U122" s="5">
        <v>5963.6930767232016</v>
      </c>
      <c r="V122" s="5">
        <v>6298.4417781356879</v>
      </c>
      <c r="W122" s="5">
        <v>6270.27879944302</v>
      </c>
      <c r="X122" s="5">
        <v>5681.4473329758484</v>
      </c>
      <c r="Y122" s="5">
        <v>6453.1168691441653</v>
      </c>
      <c r="Z122" s="5">
        <v>9497.2279343245555</v>
      </c>
      <c r="AA122" s="5">
        <v>11656.2895169233</v>
      </c>
      <c r="AB122" s="5">
        <v>14782.973134789479</v>
      </c>
      <c r="AC122" s="5">
        <v>18555.236192603112</v>
      </c>
      <c r="AD122" s="5">
        <v>21815.530554081161</v>
      </c>
      <c r="AE122" s="5">
        <v>22274.060908018218</v>
      </c>
    </row>
    <row r="123" spans="1:31">
      <c r="A123" s="56" t="s">
        <v>70</v>
      </c>
      <c r="B123" s="56" t="s">
        <v>197</v>
      </c>
      <c r="C123" s="56" t="s">
        <v>138</v>
      </c>
      <c r="D123" s="5">
        <v>17.463337632980021</v>
      </c>
      <c r="E123" s="5">
        <v>36.126455823065001</v>
      </c>
      <c r="F123" s="5">
        <v>54.618385124080028</v>
      </c>
      <c r="G123" s="5">
        <v>90.663140127955074</v>
      </c>
      <c r="H123" s="5">
        <v>129.27186104514001</v>
      </c>
      <c r="I123" s="5">
        <v>185.39322075116999</v>
      </c>
      <c r="J123" s="5">
        <v>273.40461552729511</v>
      </c>
      <c r="K123" s="5">
        <v>273.07005843143008</v>
      </c>
      <c r="L123" s="5">
        <v>377.54551446007019</v>
      </c>
      <c r="M123" s="5">
        <v>414.35985199460993</v>
      </c>
      <c r="N123" s="5">
        <v>502.36028466126021</v>
      </c>
      <c r="O123" s="5">
        <v>696.10240455835992</v>
      </c>
      <c r="P123" s="5">
        <v>865.02464548411467</v>
      </c>
      <c r="Q123" s="5">
        <v>1058.81034272749</v>
      </c>
      <c r="R123" s="5">
        <v>1311.618752880684</v>
      </c>
      <c r="S123" s="5">
        <v>1578.0206950320851</v>
      </c>
      <c r="T123" s="5">
        <v>1681.348563550664</v>
      </c>
      <c r="U123" s="5">
        <v>1896.03383739538</v>
      </c>
      <c r="V123" s="5">
        <v>2327.245378036037</v>
      </c>
      <c r="W123" s="5">
        <v>2662.7713551722859</v>
      </c>
      <c r="X123" s="5">
        <v>2679.8617798277501</v>
      </c>
      <c r="Y123" s="5">
        <v>3193.6965710681279</v>
      </c>
      <c r="Z123" s="5">
        <v>3710.2434366030011</v>
      </c>
      <c r="AA123" s="5">
        <v>4568.4754830200727</v>
      </c>
      <c r="AB123" s="5">
        <v>4834.6594985957054</v>
      </c>
      <c r="AC123" s="5">
        <v>5443.3603634720803</v>
      </c>
      <c r="AD123" s="5">
        <v>5726.5815532616562</v>
      </c>
      <c r="AE123" s="5">
        <v>6138.7339824415994</v>
      </c>
    </row>
    <row r="124" spans="1:31">
      <c r="A124" s="56" t="s">
        <v>70</v>
      </c>
      <c r="B124" s="56" t="s">
        <v>197</v>
      </c>
      <c r="C124" s="56" t="s">
        <v>139</v>
      </c>
      <c r="D124" s="5">
        <v>63.824008213021997</v>
      </c>
      <c r="E124" s="5">
        <v>79.063171663566706</v>
      </c>
      <c r="F124" s="5">
        <v>101.887320505342</v>
      </c>
      <c r="G124" s="5">
        <v>133.158772546666</v>
      </c>
      <c r="H124" s="5">
        <v>169.227310946969</v>
      </c>
      <c r="I124" s="5">
        <v>206.738543574396</v>
      </c>
      <c r="J124" s="5">
        <v>250.67950244750099</v>
      </c>
      <c r="K124" s="5">
        <v>299.25516716737002</v>
      </c>
      <c r="L124" s="5">
        <v>369.13523016461897</v>
      </c>
      <c r="M124" s="5">
        <v>460.54711567596598</v>
      </c>
      <c r="N124" s="5">
        <v>558.56176802077596</v>
      </c>
      <c r="O124" s="5">
        <v>654.24183828778303</v>
      </c>
      <c r="P124" s="5">
        <v>751.02435044482604</v>
      </c>
      <c r="Q124" s="5">
        <v>832.06933290236304</v>
      </c>
      <c r="R124" s="5">
        <v>916.69437511486103</v>
      </c>
      <c r="S124" s="5">
        <v>990.27732281968099</v>
      </c>
      <c r="T124" s="5">
        <v>1065.7455336023299</v>
      </c>
      <c r="U124" s="5">
        <v>1121.36062064506</v>
      </c>
      <c r="V124" s="5">
        <v>1186.4172322864899</v>
      </c>
      <c r="W124" s="5">
        <v>1243.2026816129201</v>
      </c>
      <c r="X124" s="5">
        <v>1294.4852082602499</v>
      </c>
      <c r="Y124" s="5">
        <v>1323.8612771321</v>
      </c>
      <c r="Z124" s="5">
        <v>1341.6137193331899</v>
      </c>
      <c r="AA124" s="5">
        <v>1355.08221580293</v>
      </c>
      <c r="AB124" s="5">
        <v>1355.3684737875799</v>
      </c>
      <c r="AC124" s="5">
        <v>1343.9632981981299</v>
      </c>
      <c r="AD124" s="5">
        <v>1328.9268256233499</v>
      </c>
      <c r="AE124" s="5">
        <v>1352.07169661226</v>
      </c>
    </row>
    <row r="125" spans="1:31">
      <c r="A125" s="56" t="s">
        <v>70</v>
      </c>
      <c r="B125" s="56" t="s">
        <v>197</v>
      </c>
      <c r="C125" s="56" t="s">
        <v>140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</row>
    <row r="126" spans="1:31">
      <c r="A126" s="56" t="s">
        <v>70</v>
      </c>
      <c r="B126" s="56" t="s">
        <v>197</v>
      </c>
      <c r="C126" s="56" t="s">
        <v>141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</row>
    <row r="127" spans="1:31">
      <c r="A127" s="56" t="s">
        <v>70</v>
      </c>
      <c r="B127" s="56" t="s">
        <v>197</v>
      </c>
      <c r="C127" s="56" t="s">
        <v>142</v>
      </c>
      <c r="D127" s="5">
        <v>4169.9335713055107</v>
      </c>
      <c r="E127" s="5">
        <v>5454.4550553609488</v>
      </c>
      <c r="F127" s="5">
        <v>6191.6885755822696</v>
      </c>
      <c r="G127" s="5">
        <v>7504.0519608682253</v>
      </c>
      <c r="H127" s="5">
        <v>8890.2328142111273</v>
      </c>
      <c r="I127" s="5">
        <v>10277.51955702646</v>
      </c>
      <c r="J127" s="5">
        <v>11614.342159106891</v>
      </c>
      <c r="K127" s="5">
        <v>12418.62658985163</v>
      </c>
      <c r="L127" s="5">
        <v>13302.92390766242</v>
      </c>
      <c r="M127" s="5">
        <v>13169.502344260311</v>
      </c>
      <c r="N127" s="5">
        <v>16246.921520070369</v>
      </c>
      <c r="O127" s="5">
        <v>20083.962857875311</v>
      </c>
      <c r="P127" s="5">
        <v>28115.383331584871</v>
      </c>
      <c r="Q127" s="5">
        <v>28876.627252629849</v>
      </c>
      <c r="R127" s="5">
        <v>29258.513828029729</v>
      </c>
      <c r="S127" s="5">
        <v>31014.76054037963</v>
      </c>
      <c r="T127" s="5">
        <v>31925.814801731562</v>
      </c>
      <c r="U127" s="5">
        <v>33984.199927290712</v>
      </c>
      <c r="V127" s="5">
        <v>30814.800057364799</v>
      </c>
      <c r="W127" s="5">
        <v>41463.520107629643</v>
      </c>
      <c r="X127" s="5">
        <v>43495.335723883778</v>
      </c>
      <c r="Y127" s="5">
        <v>45193.209139755287</v>
      </c>
      <c r="Z127" s="5">
        <v>47458.535482956759</v>
      </c>
      <c r="AA127" s="5">
        <v>47969.431606064958</v>
      </c>
      <c r="AB127" s="5">
        <v>56948.640242501722</v>
      </c>
      <c r="AC127" s="5">
        <v>65397.154917150088</v>
      </c>
      <c r="AD127" s="5">
        <v>67144.880318764335</v>
      </c>
      <c r="AE127" s="5">
        <v>67950.163334388548</v>
      </c>
    </row>
    <row r="128" spans="1:31">
      <c r="A128" s="56" t="s">
        <v>70</v>
      </c>
      <c r="B128" s="56" t="s">
        <v>197</v>
      </c>
      <c r="C128" s="56" t="s">
        <v>143</v>
      </c>
      <c r="D128" s="5">
        <v>5547.194092882648</v>
      </c>
      <c r="E128" s="5">
        <v>6418.2028627204354</v>
      </c>
      <c r="F128" s="5">
        <v>6758.6075323198947</v>
      </c>
      <c r="G128" s="5">
        <v>6691.987413839217</v>
      </c>
      <c r="H128" s="5">
        <v>6507.0970952753496</v>
      </c>
      <c r="I128" s="5">
        <v>6484.2412387649947</v>
      </c>
      <c r="J128" s="5">
        <v>6441.0101712241176</v>
      </c>
      <c r="K128" s="5">
        <v>6573.3172608758396</v>
      </c>
      <c r="L128" s="5">
        <v>6468.3050922296379</v>
      </c>
      <c r="M128" s="5">
        <v>5750.5797577590793</v>
      </c>
      <c r="N128" s="5">
        <v>6545.6670677649954</v>
      </c>
      <c r="O128" s="5">
        <v>6720.5910242984883</v>
      </c>
      <c r="P128" s="5">
        <v>8569.915012411313</v>
      </c>
      <c r="Q128" s="5">
        <v>10098.837329359339</v>
      </c>
      <c r="R128" s="5">
        <v>14180.61415734402</v>
      </c>
      <c r="S128" s="5">
        <v>13872.281918511229</v>
      </c>
      <c r="T128" s="5">
        <v>14828.203360769599</v>
      </c>
      <c r="U128" s="5">
        <v>16811.454868053981</v>
      </c>
      <c r="V128" s="5">
        <v>19817.32841097948</v>
      </c>
      <c r="W128" s="5">
        <v>19775.005582542701</v>
      </c>
      <c r="X128" s="5">
        <v>18069.562012708389</v>
      </c>
      <c r="Y128" s="5">
        <v>21065.39802963745</v>
      </c>
      <c r="Z128" s="5">
        <v>25061.97127851683</v>
      </c>
      <c r="AA128" s="5">
        <v>34661.21293068966</v>
      </c>
      <c r="AB128" s="5">
        <v>39665.047296595512</v>
      </c>
      <c r="AC128" s="5">
        <v>54358.386599063917</v>
      </c>
      <c r="AD128" s="5">
        <v>60569.233073961062</v>
      </c>
      <c r="AE128" s="5">
        <v>61575.708767870638</v>
      </c>
    </row>
    <row r="129" spans="1:31">
      <c r="A129" s="56" t="s">
        <v>70</v>
      </c>
      <c r="B129" s="56" t="s">
        <v>197</v>
      </c>
      <c r="C129" s="56" t="s">
        <v>144</v>
      </c>
      <c r="D129" s="5">
        <v>8066.6635741</v>
      </c>
      <c r="E129" s="5">
        <v>8681.3383525999998</v>
      </c>
      <c r="F129" s="5">
        <v>9263.2446696000006</v>
      </c>
      <c r="G129" s="5">
        <v>9852.6854175000008</v>
      </c>
      <c r="H129" s="5">
        <v>10449.6523406</v>
      </c>
      <c r="I129" s="5">
        <v>10980.2308333</v>
      </c>
      <c r="J129" s="5">
        <v>11482.937853699999</v>
      </c>
      <c r="K129" s="5">
        <v>11986.572055299999</v>
      </c>
      <c r="L129" s="5">
        <v>12626.295016599999</v>
      </c>
      <c r="M129" s="5">
        <v>13323.2166633</v>
      </c>
      <c r="N129" s="5">
        <v>14051.771752000001</v>
      </c>
      <c r="O129" s="5">
        <v>14775.3633572</v>
      </c>
      <c r="P129" s="5">
        <v>15499.9244077</v>
      </c>
      <c r="Q129" s="5">
        <v>16113.5820463</v>
      </c>
      <c r="R129" s="5">
        <v>16729.570208599998</v>
      </c>
      <c r="S129" s="5">
        <v>17334.894159399999</v>
      </c>
      <c r="T129" s="5">
        <v>17962.203582499998</v>
      </c>
      <c r="U129" s="5">
        <v>18471.740253200001</v>
      </c>
      <c r="V129" s="5">
        <v>18976.706246500002</v>
      </c>
      <c r="W129" s="5">
        <v>19479.668469799999</v>
      </c>
      <c r="X129" s="5">
        <v>20023.148224199998</v>
      </c>
      <c r="Y129" s="5">
        <v>20501.7260584</v>
      </c>
      <c r="Z129" s="5">
        <v>21060.229698399999</v>
      </c>
      <c r="AA129" s="5">
        <v>21653.538078699999</v>
      </c>
      <c r="AB129" s="5">
        <v>22303.193232500002</v>
      </c>
      <c r="AC129" s="5">
        <v>22842.9406036</v>
      </c>
      <c r="AD129" s="5">
        <v>23404.7680559</v>
      </c>
      <c r="AE129" s="5">
        <v>23404.7680559</v>
      </c>
    </row>
    <row r="130" spans="1:31">
      <c r="A130" s="56" t="s">
        <v>70</v>
      </c>
      <c r="B130" s="56" t="s">
        <v>197</v>
      </c>
      <c r="C130" s="56" t="s">
        <v>146</v>
      </c>
      <c r="D130" s="5">
        <v>3.212050000000005E-7</v>
      </c>
      <c r="E130" s="5">
        <v>3.3460500000000008E-7</v>
      </c>
      <c r="F130" s="5">
        <v>3.5644500000000022E-7</v>
      </c>
      <c r="G130" s="5">
        <v>3.7444500000000009E-7</v>
      </c>
      <c r="H130" s="5">
        <v>3.9803999999999998E-7</v>
      </c>
      <c r="I130" s="5">
        <v>4.1925499999999993E-7</v>
      </c>
      <c r="J130" s="5">
        <v>4.402849999999999E-7</v>
      </c>
      <c r="K130" s="5">
        <v>6.5020500000000007E-7</v>
      </c>
      <c r="L130" s="5">
        <v>6.9393499999999952E-7</v>
      </c>
      <c r="M130" s="5">
        <v>0.71044327182499889</v>
      </c>
      <c r="N130" s="5">
        <v>0.50640362485999546</v>
      </c>
      <c r="O130" s="5">
        <v>8.5612500000000032E-7</v>
      </c>
      <c r="P130" s="5">
        <v>0.85618285135999928</v>
      </c>
      <c r="Q130" s="5">
        <v>1.053624999999999E-6</v>
      </c>
      <c r="R130" s="5">
        <v>2.0916639634950172</v>
      </c>
      <c r="S130" s="5">
        <v>2.8361833268500192</v>
      </c>
      <c r="T130" s="5">
        <v>1.6283896492450001</v>
      </c>
      <c r="U130" s="5">
        <v>6.9910000000000043E-7</v>
      </c>
      <c r="V130" s="5">
        <v>7.6925000000000019E-7</v>
      </c>
      <c r="W130" s="5">
        <v>12.936693283229999</v>
      </c>
      <c r="X130" s="5">
        <v>11.756785369264991</v>
      </c>
      <c r="Y130" s="5">
        <v>4.3329049999999966E-6</v>
      </c>
      <c r="Z130" s="5">
        <v>32.024862895710001</v>
      </c>
      <c r="AA130" s="5">
        <v>41.711898836055013</v>
      </c>
      <c r="AB130" s="5">
        <v>22.267940026164979</v>
      </c>
      <c r="AC130" s="5">
        <v>8.2211899999999842E-6</v>
      </c>
      <c r="AD130" s="5">
        <v>263.13963860637011</v>
      </c>
      <c r="AE130" s="5">
        <v>217.90427202566499</v>
      </c>
    </row>
    <row r="131" spans="1:31">
      <c r="A131" s="56" t="s">
        <v>70</v>
      </c>
      <c r="B131" s="56" t="s">
        <v>197</v>
      </c>
      <c r="C131" s="56" t="s">
        <v>149</v>
      </c>
      <c r="D131" s="5">
        <v>-1220.1140397403799</v>
      </c>
      <c r="E131" s="5">
        <v>-1648.8520744150401</v>
      </c>
      <c r="F131" s="5">
        <v>-1973.520586768145</v>
      </c>
      <c r="G131" s="5">
        <v>-2042.5882794441841</v>
      </c>
      <c r="H131" s="5">
        <v>-1871.4717478315711</v>
      </c>
      <c r="I131" s="5">
        <v>-2119.389334955315</v>
      </c>
      <c r="J131" s="5">
        <v>-2224.4915193137858</v>
      </c>
      <c r="K131" s="5">
        <v>-2343.191870851284</v>
      </c>
      <c r="L131" s="5">
        <v>-2292.806752349024</v>
      </c>
      <c r="M131" s="5">
        <v>-1904.645357047591</v>
      </c>
      <c r="N131" s="5">
        <v>-2265.8283079799189</v>
      </c>
      <c r="O131" s="5">
        <v>-2551.718690349222</v>
      </c>
      <c r="P131" s="5">
        <v>-4171.5565570486488</v>
      </c>
      <c r="Q131" s="5">
        <v>-4309.3554325168916</v>
      </c>
      <c r="R131" s="5">
        <v>-5695.7917197562119</v>
      </c>
      <c r="S131" s="5">
        <v>-5890.6017764485186</v>
      </c>
      <c r="T131" s="5">
        <v>-6493.3778738592664</v>
      </c>
      <c r="U131" s="5">
        <v>-7569.2907104612214</v>
      </c>
      <c r="V131" s="5">
        <v>-7997.5565492050782</v>
      </c>
      <c r="W131" s="5">
        <v>-8018.2582659094114</v>
      </c>
      <c r="X131" s="5">
        <v>-7281.7783005124866</v>
      </c>
      <c r="Y131" s="5">
        <v>-8346.0745341729835</v>
      </c>
      <c r="Z131" s="5">
        <v>-12294.057557270189</v>
      </c>
      <c r="AA131" s="5">
        <v>-15300.287158253481</v>
      </c>
      <c r="AB131" s="5">
        <v>-19245.815289105161</v>
      </c>
      <c r="AC131" s="5">
        <v>-23949.643563517431</v>
      </c>
      <c r="AD131" s="5">
        <v>-27796.02984207965</v>
      </c>
      <c r="AE131" s="5">
        <v>-28497.14675796232</v>
      </c>
    </row>
    <row r="132" spans="1:31">
      <c r="A132" s="56" t="s">
        <v>70</v>
      </c>
      <c r="B132" s="56" t="s">
        <v>197</v>
      </c>
      <c r="C132" s="56" t="s">
        <v>150</v>
      </c>
      <c r="D132" s="5">
        <v>-20.543070576769999</v>
      </c>
      <c r="E132" s="5">
        <v>-42.497511727364987</v>
      </c>
      <c r="F132" s="5">
        <v>-64.250572765249984</v>
      </c>
      <c r="G132" s="5">
        <v>-106.65197753533</v>
      </c>
      <c r="H132" s="5">
        <v>-152.06951341228009</v>
      </c>
      <c r="I132" s="5">
        <v>-218.0881212250496</v>
      </c>
      <c r="J132" s="5">
        <v>-321.62070221317998</v>
      </c>
      <c r="K132" s="5">
        <v>-322.16446193804518</v>
      </c>
      <c r="L132" s="5">
        <v>-448.01369356116948</v>
      </c>
      <c r="M132" s="5">
        <v>-494.43676111958513</v>
      </c>
      <c r="N132" s="5">
        <v>-603.39329169442522</v>
      </c>
      <c r="O132" s="5">
        <v>-838.09581846949027</v>
      </c>
      <c r="P132" s="5">
        <v>-1047.04912393733</v>
      </c>
      <c r="Q132" s="5">
        <v>-1281.8447607125049</v>
      </c>
      <c r="R132" s="5">
        <v>-1596.9051752304099</v>
      </c>
      <c r="S132" s="5">
        <v>-1927.1665643759311</v>
      </c>
      <c r="T132" s="5">
        <v>-2061.475804954915</v>
      </c>
      <c r="U132" s="5">
        <v>-2320.9624932983688</v>
      </c>
      <c r="V132" s="5">
        <v>-2861.3686449227389</v>
      </c>
      <c r="W132" s="5">
        <v>-3274.5669841292452</v>
      </c>
      <c r="X132" s="5">
        <v>-3296.0266852170548</v>
      </c>
      <c r="Y132" s="5">
        <v>-3941.8966172166379</v>
      </c>
      <c r="Z132" s="5">
        <v>-4561.110692784544</v>
      </c>
      <c r="AA132" s="5">
        <v>-5647.3618738627092</v>
      </c>
      <c r="AB132" s="5">
        <v>-5961.6932304272632</v>
      </c>
      <c r="AC132" s="5">
        <v>-6738.7047180274394</v>
      </c>
      <c r="AD132" s="5">
        <v>-7089.0947422420059</v>
      </c>
      <c r="AE132" s="5">
        <v>-7605.8734807428937</v>
      </c>
    </row>
    <row r="133" spans="1:31">
      <c r="A133" s="56" t="s">
        <v>70</v>
      </c>
      <c r="B133" s="56" t="s">
        <v>197</v>
      </c>
      <c r="C133" s="56" t="s">
        <v>151</v>
      </c>
      <c r="D133" s="5">
        <v>-74.211807379665004</v>
      </c>
      <c r="E133" s="5">
        <v>-91.586783745670999</v>
      </c>
      <c r="F133" s="5">
        <v>-117.918764656024</v>
      </c>
      <c r="G133" s="5">
        <v>-153.51420995415799</v>
      </c>
      <c r="H133" s="5">
        <v>-194.62866004837801</v>
      </c>
      <c r="I133" s="5">
        <v>-237.85359363737101</v>
      </c>
      <c r="J133" s="5">
        <v>-288.68883087651699</v>
      </c>
      <c r="K133" s="5">
        <v>-344.219107882147</v>
      </c>
      <c r="L133" s="5">
        <v>-425.83783066065303</v>
      </c>
      <c r="M133" s="5">
        <v>-531.59546936497998</v>
      </c>
      <c r="N133" s="5">
        <v>-646.98997484059498</v>
      </c>
      <c r="O133" s="5">
        <v>-757.64839003732095</v>
      </c>
      <c r="P133" s="5">
        <v>-871.02657189209401</v>
      </c>
      <c r="Q133" s="5">
        <v>-966.45596240473105</v>
      </c>
      <c r="R133" s="5">
        <v>-1062.23267175399</v>
      </c>
      <c r="S133" s="5">
        <v>-1146.39081608222</v>
      </c>
      <c r="T133" s="5">
        <v>-1235.4705640674099</v>
      </c>
      <c r="U133" s="5">
        <v>-1302.9291447150199</v>
      </c>
      <c r="V133" s="5">
        <v>-1375.12479277848</v>
      </c>
      <c r="W133" s="5">
        <v>-1445.5986249102</v>
      </c>
      <c r="X133" s="5">
        <v>-1501.1750544143399</v>
      </c>
      <c r="Y133" s="5">
        <v>-1538.9962565649701</v>
      </c>
      <c r="Z133" s="5">
        <v>-1557.88084642182</v>
      </c>
      <c r="AA133" s="5">
        <v>-1576.9758845306801</v>
      </c>
      <c r="AB133" s="5">
        <v>-1574.79417392919</v>
      </c>
      <c r="AC133" s="5">
        <v>-1561.4892532779199</v>
      </c>
      <c r="AD133" s="5">
        <v>-1542.5783371836201</v>
      </c>
      <c r="AE133" s="5">
        <v>-1571.46460639927</v>
      </c>
    </row>
    <row r="135" spans="1:31">
      <c r="A135" s="56" t="s">
        <v>70</v>
      </c>
      <c r="B135" s="56" t="s">
        <v>198</v>
      </c>
      <c r="C135" s="56" t="s">
        <v>131</v>
      </c>
      <c r="D135" s="5">
        <v>34576.024730894351</v>
      </c>
      <c r="E135" s="5">
        <v>30379.037374076201</v>
      </c>
      <c r="F135" s="5">
        <v>34223.609611528736</v>
      </c>
      <c r="G135" s="5">
        <v>33881.837158589937</v>
      </c>
      <c r="H135" s="5">
        <v>32753.042758440901</v>
      </c>
      <c r="I135" s="5">
        <v>23701.057960436148</v>
      </c>
      <c r="J135" s="5">
        <v>23991.65674775247</v>
      </c>
      <c r="K135" s="5">
        <v>20343.726913137951</v>
      </c>
      <c r="L135" s="5">
        <v>20499.784888960981</v>
      </c>
      <c r="M135" s="5">
        <v>20927.884427253059</v>
      </c>
      <c r="N135" s="5">
        <v>20940.438967431139</v>
      </c>
      <c r="O135" s="5">
        <v>20565.109271592471</v>
      </c>
      <c r="P135" s="5">
        <v>19868.266912657618</v>
      </c>
      <c r="Q135" s="5">
        <v>20539.047225993341</v>
      </c>
      <c r="R135" s="5">
        <v>20021.26895885979</v>
      </c>
      <c r="S135" s="5">
        <v>19351.104052735362</v>
      </c>
      <c r="T135" s="5">
        <v>18966.24325348578</v>
      </c>
      <c r="U135" s="5">
        <v>19040.414412889339</v>
      </c>
      <c r="V135" s="5">
        <v>18622.431912828371</v>
      </c>
      <c r="W135" s="5">
        <v>18844.859225834622</v>
      </c>
      <c r="X135" s="5">
        <v>7686.7508863523499</v>
      </c>
      <c r="Y135" s="5">
        <v>6974.156854183092</v>
      </c>
      <c r="Z135" s="5">
        <v>7125.8199336317339</v>
      </c>
      <c r="AA135" s="5">
        <v>6948.8792630860135</v>
      </c>
      <c r="AB135" s="5">
        <v>0</v>
      </c>
      <c r="AC135" s="5">
        <v>0</v>
      </c>
      <c r="AD135" s="5">
        <v>0</v>
      </c>
      <c r="AE135" s="5">
        <v>0</v>
      </c>
    </row>
    <row r="136" spans="1:31">
      <c r="A136" s="56" t="s">
        <v>70</v>
      </c>
      <c r="B136" s="56" t="s">
        <v>198</v>
      </c>
      <c r="C136" s="56" t="s">
        <v>132</v>
      </c>
      <c r="D136" s="5">
        <v>7.0248477885500016</v>
      </c>
      <c r="E136" s="5">
        <v>3.4750278470599998</v>
      </c>
      <c r="F136" s="5">
        <v>1.1796557386049999</v>
      </c>
      <c r="G136" s="5">
        <v>2.0914417907549998</v>
      </c>
      <c r="H136" s="5">
        <v>9.9171285455000022E-2</v>
      </c>
      <c r="I136" s="5">
        <v>40.522595708075002</v>
      </c>
      <c r="J136" s="5">
        <v>14.78405873645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</row>
    <row r="137" spans="1:31">
      <c r="A137" s="56" t="s">
        <v>70</v>
      </c>
      <c r="B137" s="56" t="s">
        <v>198</v>
      </c>
      <c r="C137" s="56" t="s">
        <v>133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</row>
    <row r="138" spans="1:31">
      <c r="A138" s="56" t="s">
        <v>70</v>
      </c>
      <c r="B138" s="56" t="s">
        <v>198</v>
      </c>
      <c r="C138" s="56" t="s">
        <v>134</v>
      </c>
      <c r="D138" s="5">
        <v>3.7374066034150002</v>
      </c>
      <c r="E138" s="5">
        <v>5.3917275112500009</v>
      </c>
      <c r="F138" s="5">
        <v>0.46820294767999998</v>
      </c>
      <c r="G138" s="5">
        <v>2.2910142444200008</v>
      </c>
      <c r="H138" s="5">
        <v>1.9572000000000001E-7</v>
      </c>
      <c r="I138" s="5">
        <v>30.89389015811</v>
      </c>
      <c r="J138" s="5">
        <v>8.6280817395249993</v>
      </c>
      <c r="K138" s="5">
        <v>43.550895399849963</v>
      </c>
      <c r="L138" s="5">
        <v>24.405924798054961</v>
      </c>
      <c r="M138" s="5">
        <v>40.176143811150013</v>
      </c>
      <c r="N138" s="5">
        <v>19.561172719485018</v>
      </c>
      <c r="O138" s="5">
        <v>37.065846465425018</v>
      </c>
      <c r="P138" s="5">
        <v>14.785223982620019</v>
      </c>
      <c r="Q138" s="5">
        <v>144.81495272656969</v>
      </c>
      <c r="R138" s="5">
        <v>81.937327997854894</v>
      </c>
      <c r="S138" s="5">
        <v>93.176495082614949</v>
      </c>
      <c r="T138" s="5">
        <v>74.818605699904992</v>
      </c>
      <c r="U138" s="5">
        <v>133.01589007744491</v>
      </c>
      <c r="V138" s="5">
        <v>142.84042982387999</v>
      </c>
      <c r="W138" s="5">
        <v>286.92674702829493</v>
      </c>
      <c r="X138" s="5">
        <v>255.82959220021479</v>
      </c>
      <c r="Y138" s="5">
        <v>293.55757489264488</v>
      </c>
      <c r="Z138" s="5">
        <v>452.7136086254053</v>
      </c>
      <c r="AA138" s="5">
        <v>404.96100474852477</v>
      </c>
      <c r="AB138" s="5">
        <v>2438.2279126931958</v>
      </c>
      <c r="AC138" s="5">
        <v>2896.9704244755121</v>
      </c>
      <c r="AD138" s="5">
        <v>6889.5234555972893</v>
      </c>
      <c r="AE138" s="5">
        <v>5984.9032329660185</v>
      </c>
    </row>
    <row r="139" spans="1:31">
      <c r="A139" s="56" t="s">
        <v>70</v>
      </c>
      <c r="B139" s="56" t="s">
        <v>198</v>
      </c>
      <c r="C139" s="56" t="s">
        <v>135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</row>
    <row r="140" spans="1:31">
      <c r="A140" s="56" t="s">
        <v>70</v>
      </c>
      <c r="B140" s="56" t="s">
        <v>198</v>
      </c>
      <c r="C140" s="56" t="s">
        <v>136</v>
      </c>
      <c r="D140" s="5">
        <v>3786.621585616163</v>
      </c>
      <c r="E140" s="5">
        <v>2194.1091436860652</v>
      </c>
      <c r="F140" s="5">
        <v>2220.6633603508649</v>
      </c>
      <c r="G140" s="5">
        <v>1857.9416422192151</v>
      </c>
      <c r="H140" s="5">
        <v>1995.7083929980661</v>
      </c>
      <c r="I140" s="5">
        <v>3309.8935900039219</v>
      </c>
      <c r="J140" s="5">
        <v>2016.443601966585</v>
      </c>
      <c r="K140" s="5">
        <v>2519.4146748386052</v>
      </c>
      <c r="L140" s="5">
        <v>1933.5103040605511</v>
      </c>
      <c r="M140" s="5">
        <v>1878.399411100974</v>
      </c>
      <c r="N140" s="5">
        <v>2058.406957791829</v>
      </c>
      <c r="O140" s="5">
        <v>2863.61217095454</v>
      </c>
      <c r="P140" s="5">
        <v>2672.7831260022499</v>
      </c>
      <c r="Q140" s="5">
        <v>3260.1881095168501</v>
      </c>
      <c r="R140" s="5">
        <v>3027.6617909922029</v>
      </c>
      <c r="S140" s="5">
        <v>2903.807522273873</v>
      </c>
      <c r="T140" s="5">
        <v>2060.8594737034209</v>
      </c>
      <c r="U140" s="5">
        <v>2213.4423775389209</v>
      </c>
      <c r="V140" s="5">
        <v>2046.8145168426161</v>
      </c>
      <c r="W140" s="5">
        <v>1937.137351080805</v>
      </c>
      <c r="X140" s="5">
        <v>2056.573481817456</v>
      </c>
      <c r="Y140" s="5">
        <v>2677.220657281247</v>
      </c>
      <c r="Z140" s="5">
        <v>3039.9283058384972</v>
      </c>
      <c r="AA140" s="5">
        <v>2770.9153283660548</v>
      </c>
      <c r="AB140" s="5">
        <v>2845.3422004957488</v>
      </c>
      <c r="AC140" s="5">
        <v>2605.4462586049258</v>
      </c>
      <c r="AD140" s="5">
        <v>2336.5305006264639</v>
      </c>
      <c r="AE140" s="5">
        <v>1076.4831706324651</v>
      </c>
    </row>
    <row r="141" spans="1:31">
      <c r="A141" s="56" t="s">
        <v>70</v>
      </c>
      <c r="B141" s="56" t="s">
        <v>198</v>
      </c>
      <c r="C141" s="56" t="s">
        <v>137</v>
      </c>
      <c r="D141" s="5">
        <v>212.89068095232511</v>
      </c>
      <c r="E141" s="5">
        <v>267.77059049185982</v>
      </c>
      <c r="F141" s="5">
        <v>206.22219681073</v>
      </c>
      <c r="G141" s="5">
        <v>221.24063696735001</v>
      </c>
      <c r="H141" s="5">
        <v>222.63813065128011</v>
      </c>
      <c r="I141" s="5">
        <v>217.09047408432511</v>
      </c>
      <c r="J141" s="5">
        <v>231.77183331396009</v>
      </c>
      <c r="K141" s="5">
        <v>213.34893817371491</v>
      </c>
      <c r="L141" s="5">
        <v>200.78105085786501</v>
      </c>
      <c r="M141" s="5">
        <v>226.66861127158009</v>
      </c>
      <c r="N141" s="5">
        <v>222.73591131963511</v>
      </c>
      <c r="O141" s="5">
        <v>294.17841046251021</v>
      </c>
      <c r="P141" s="5">
        <v>1442.9432181195059</v>
      </c>
      <c r="Q141" s="5">
        <v>1467.4846630106099</v>
      </c>
      <c r="R141" s="5">
        <v>1524.4419717111</v>
      </c>
      <c r="S141" s="5">
        <v>1603.368847843665</v>
      </c>
      <c r="T141" s="5">
        <v>1559.453645486275</v>
      </c>
      <c r="U141" s="5">
        <v>1536.7024819195599</v>
      </c>
      <c r="V141" s="5">
        <v>1540.874802232702</v>
      </c>
      <c r="W141" s="5">
        <v>1636.083634104609</v>
      </c>
      <c r="X141" s="5">
        <v>1910.206754609779</v>
      </c>
      <c r="Y141" s="5">
        <v>1955.3002391688201</v>
      </c>
      <c r="Z141" s="5">
        <v>2093.5903733368</v>
      </c>
      <c r="AA141" s="5">
        <v>2965.7383385469011</v>
      </c>
      <c r="AB141" s="5">
        <v>3560.6943726393388</v>
      </c>
      <c r="AC141" s="5">
        <v>3452.8600890359799</v>
      </c>
      <c r="AD141" s="5">
        <v>3529.2183525830642</v>
      </c>
      <c r="AE141" s="5">
        <v>4617.3247917950357</v>
      </c>
    </row>
    <row r="142" spans="1:31">
      <c r="A142" s="56" t="s">
        <v>70</v>
      </c>
      <c r="B142" s="56" t="s">
        <v>198</v>
      </c>
      <c r="C142" s="56" t="s">
        <v>138</v>
      </c>
      <c r="D142" s="5">
        <v>17.795981950080002</v>
      </c>
      <c r="E142" s="5">
        <v>36.54804358023997</v>
      </c>
      <c r="F142" s="5">
        <v>46.098268490099969</v>
      </c>
      <c r="G142" s="5">
        <v>82.711839355640009</v>
      </c>
      <c r="H142" s="5">
        <v>137.07114482306</v>
      </c>
      <c r="I142" s="5">
        <v>176.6345826145801</v>
      </c>
      <c r="J142" s="5">
        <v>247.63017881199499</v>
      </c>
      <c r="K142" s="5">
        <v>306.95778486536489</v>
      </c>
      <c r="L142" s="5">
        <v>407.91156957998481</v>
      </c>
      <c r="M142" s="5">
        <v>438.43795213644489</v>
      </c>
      <c r="N142" s="5">
        <v>546.72512478412</v>
      </c>
      <c r="O142" s="5">
        <v>716.44644520749523</v>
      </c>
      <c r="P142" s="5">
        <v>833.27494118781522</v>
      </c>
      <c r="Q142" s="5">
        <v>1035.9592015825599</v>
      </c>
      <c r="R142" s="5">
        <v>1263.511115111834</v>
      </c>
      <c r="S142" s="5">
        <v>1541.42927487713</v>
      </c>
      <c r="T142" s="5">
        <v>1659.230358940305</v>
      </c>
      <c r="U142" s="5">
        <v>1871.432291117974</v>
      </c>
      <c r="V142" s="5">
        <v>2145.2866260148949</v>
      </c>
      <c r="W142" s="5">
        <v>2506.4116073491659</v>
      </c>
      <c r="X142" s="5">
        <v>2520.2162169933658</v>
      </c>
      <c r="Y142" s="5">
        <v>2716.455262612712</v>
      </c>
      <c r="Z142" s="5">
        <v>3256.5446602598699</v>
      </c>
      <c r="AA142" s="5">
        <v>3565.2848071244471</v>
      </c>
      <c r="AB142" s="5">
        <v>4230.5923080093553</v>
      </c>
      <c r="AC142" s="5">
        <v>4274.068177410596</v>
      </c>
      <c r="AD142" s="5">
        <v>5004.7681660691615</v>
      </c>
      <c r="AE142" s="5">
        <v>4874.3593031197915</v>
      </c>
    </row>
    <row r="143" spans="1:31">
      <c r="A143" s="56" t="s">
        <v>70</v>
      </c>
      <c r="B143" s="56" t="s">
        <v>198</v>
      </c>
      <c r="C143" s="56" t="s">
        <v>139</v>
      </c>
      <c r="D143" s="5">
        <v>54.249326213662499</v>
      </c>
      <c r="E143" s="5">
        <v>66.404791758330305</v>
      </c>
      <c r="F143" s="5">
        <v>80.590277140076395</v>
      </c>
      <c r="G143" s="5">
        <v>105.867792418722</v>
      </c>
      <c r="H143" s="5">
        <v>141.985185423769</v>
      </c>
      <c r="I143" s="5">
        <v>173.466938027243</v>
      </c>
      <c r="J143" s="5">
        <v>202.57761974537499</v>
      </c>
      <c r="K143" s="5">
        <v>234.501837778967</v>
      </c>
      <c r="L143" s="5">
        <v>272.97165547478102</v>
      </c>
      <c r="M143" s="5">
        <v>318.10299768307601</v>
      </c>
      <c r="N143" s="5">
        <v>370.63766213999901</v>
      </c>
      <c r="O143" s="5">
        <v>425.21695040279502</v>
      </c>
      <c r="P143" s="5">
        <v>484.56711714293101</v>
      </c>
      <c r="Q143" s="5">
        <v>539.65009773945303</v>
      </c>
      <c r="R143" s="5">
        <v>603.37666205476398</v>
      </c>
      <c r="S143" s="5">
        <v>658.04985221182801</v>
      </c>
      <c r="T143" s="5">
        <v>712.23884052460801</v>
      </c>
      <c r="U143" s="5">
        <v>752.88993663450299</v>
      </c>
      <c r="V143" s="5">
        <v>787.41911374378401</v>
      </c>
      <c r="W143" s="5">
        <v>818.90862204635903</v>
      </c>
      <c r="X143" s="5">
        <v>848.43077731057201</v>
      </c>
      <c r="Y143" s="5">
        <v>862.816223585035</v>
      </c>
      <c r="Z143" s="5">
        <v>874.79257480195201</v>
      </c>
      <c r="AA143" s="5">
        <v>886.03345059316598</v>
      </c>
      <c r="AB143" s="5">
        <v>888.50336857951504</v>
      </c>
      <c r="AC143" s="5">
        <v>885.16012786344197</v>
      </c>
      <c r="AD143" s="5">
        <v>878.09814135976603</v>
      </c>
      <c r="AE143" s="5">
        <v>896.68704990584104</v>
      </c>
    </row>
    <row r="144" spans="1:31">
      <c r="A144" s="56" t="s">
        <v>70</v>
      </c>
      <c r="B144" s="56" t="s">
        <v>198</v>
      </c>
      <c r="C144" s="56" t="s">
        <v>140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</row>
    <row r="145" spans="1:31">
      <c r="A145" s="56" t="s">
        <v>70</v>
      </c>
      <c r="B145" s="56" t="s">
        <v>198</v>
      </c>
      <c r="C145" s="56" t="s">
        <v>141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</row>
    <row r="146" spans="1:31">
      <c r="A146" s="56" t="s">
        <v>70</v>
      </c>
      <c r="B146" s="56" t="s">
        <v>198</v>
      </c>
      <c r="C146" s="56" t="s">
        <v>142</v>
      </c>
      <c r="D146" s="5">
        <v>11452.19788691059</v>
      </c>
      <c r="E146" s="5">
        <v>14069.690873828929</v>
      </c>
      <c r="F146" s="5">
        <v>12956.73362232243</v>
      </c>
      <c r="G146" s="5">
        <v>13179.544180798999</v>
      </c>
      <c r="H146" s="5">
        <v>12600.092330028971</v>
      </c>
      <c r="I146" s="5">
        <v>13521.584081709119</v>
      </c>
      <c r="J146" s="5">
        <v>13584.190348183231</v>
      </c>
      <c r="K146" s="5">
        <v>14123.66496097036</v>
      </c>
      <c r="L146" s="5">
        <v>13017.930147671919</v>
      </c>
      <c r="M146" s="5">
        <v>13149.504418321259</v>
      </c>
      <c r="N146" s="5">
        <v>18137.155558178911</v>
      </c>
      <c r="O146" s="5">
        <v>18015.6492779621</v>
      </c>
      <c r="P146" s="5">
        <v>22574.449426270639</v>
      </c>
      <c r="Q146" s="5">
        <v>19882.2303428911</v>
      </c>
      <c r="R146" s="5">
        <v>24459.269177832939</v>
      </c>
      <c r="S146" s="5">
        <v>22649.992995190929</v>
      </c>
      <c r="T146" s="5">
        <v>23463.794816111429</v>
      </c>
      <c r="U146" s="5">
        <v>26378.488729735411</v>
      </c>
      <c r="V146" s="5">
        <v>27067.825071818519</v>
      </c>
      <c r="W146" s="5">
        <v>26254.002071358791</v>
      </c>
      <c r="X146" s="5">
        <v>29905.22002170296</v>
      </c>
      <c r="Y146" s="5">
        <v>33058.293908348292</v>
      </c>
      <c r="Z146" s="5">
        <v>31788.890903796811</v>
      </c>
      <c r="AA146" s="5">
        <v>37249.415053368582</v>
      </c>
      <c r="AB146" s="5">
        <v>38899.465196748613</v>
      </c>
      <c r="AC146" s="5">
        <v>40178.593461703902</v>
      </c>
      <c r="AD146" s="5">
        <v>35540.078027373987</v>
      </c>
      <c r="AE146" s="5">
        <v>37258.078974496457</v>
      </c>
    </row>
    <row r="147" spans="1:31">
      <c r="A147" s="56" t="s">
        <v>70</v>
      </c>
      <c r="B147" s="56" t="s">
        <v>198</v>
      </c>
      <c r="C147" s="56" t="s">
        <v>143</v>
      </c>
      <c r="D147" s="5">
        <v>1809.248611960531</v>
      </c>
      <c r="E147" s="5">
        <v>1405.256484133844</v>
      </c>
      <c r="F147" s="5">
        <v>1619.933123729769</v>
      </c>
      <c r="G147" s="5">
        <v>1522.959547281655</v>
      </c>
      <c r="H147" s="5">
        <v>1479.5579949328001</v>
      </c>
      <c r="I147" s="5">
        <v>1663.75728603112</v>
      </c>
      <c r="J147" s="5">
        <v>1618.9291583702111</v>
      </c>
      <c r="K147" s="5">
        <v>1685.653898569215</v>
      </c>
      <c r="L147" s="5">
        <v>1677.56709394105</v>
      </c>
      <c r="M147" s="5">
        <v>1692.3661292873201</v>
      </c>
      <c r="N147" s="5">
        <v>1806.859140809685</v>
      </c>
      <c r="O147" s="5">
        <v>1838.3310646361001</v>
      </c>
      <c r="P147" s="5">
        <v>1758.1740396128801</v>
      </c>
      <c r="Q147" s="5">
        <v>1880.1486739220661</v>
      </c>
      <c r="R147" s="5">
        <v>1850.480849119095</v>
      </c>
      <c r="S147" s="5">
        <v>1957.4096622004099</v>
      </c>
      <c r="T147" s="5">
        <v>2083.3258867480799</v>
      </c>
      <c r="U147" s="5">
        <v>2122.0950620930462</v>
      </c>
      <c r="V147" s="5">
        <v>2059.6353877925899</v>
      </c>
      <c r="W147" s="5">
        <v>5053.7190150380511</v>
      </c>
      <c r="X147" s="5">
        <v>5540.1011359789964</v>
      </c>
      <c r="Y147" s="5">
        <v>5752.4475020887667</v>
      </c>
      <c r="Z147" s="5">
        <v>6088.6200270290828</v>
      </c>
      <c r="AA147" s="5">
        <v>5710.4418979076727</v>
      </c>
      <c r="AB147" s="5">
        <v>11507.86874561478</v>
      </c>
      <c r="AC147" s="5">
        <v>11489.86311582262</v>
      </c>
      <c r="AD147" s="5">
        <v>15556.30672103303</v>
      </c>
      <c r="AE147" s="5">
        <v>16644.78767258778</v>
      </c>
    </row>
    <row r="148" spans="1:31">
      <c r="A148" s="56" t="s">
        <v>70</v>
      </c>
      <c r="B148" s="56" t="s">
        <v>198</v>
      </c>
      <c r="C148" s="56" t="s">
        <v>144</v>
      </c>
      <c r="D148" s="5">
        <v>5842.7808560000003</v>
      </c>
      <c r="E148" s="5">
        <v>6613.7275390000004</v>
      </c>
      <c r="F148" s="5">
        <v>7347.8947669999998</v>
      </c>
      <c r="G148" s="5">
        <v>8118.929795</v>
      </c>
      <c r="H148" s="5">
        <v>8908.912875</v>
      </c>
      <c r="I148" s="5">
        <v>9552.6316360000001</v>
      </c>
      <c r="J148" s="5">
        <v>9994.1490259999991</v>
      </c>
      <c r="K148" s="5">
        <v>10449.33756</v>
      </c>
      <c r="L148" s="5">
        <v>10985.632439999999</v>
      </c>
      <c r="M148" s="5">
        <v>11533.316849999999</v>
      </c>
      <c r="N148" s="5">
        <v>12070.42345</v>
      </c>
      <c r="O148" s="5">
        <v>12638.259260000001</v>
      </c>
      <c r="P148" s="5">
        <v>13222.36166</v>
      </c>
      <c r="Q148" s="5">
        <v>13762.17942</v>
      </c>
      <c r="R148" s="5">
        <v>14261.039769999999</v>
      </c>
      <c r="S148" s="5">
        <v>14773.439340000001</v>
      </c>
      <c r="T148" s="5">
        <v>15306.059649999999</v>
      </c>
      <c r="U148" s="5">
        <v>15760.22983</v>
      </c>
      <c r="V148" s="5">
        <v>16157.362709999999</v>
      </c>
      <c r="W148" s="5">
        <v>16595.683089999999</v>
      </c>
      <c r="X148" s="5">
        <v>17081.074069999999</v>
      </c>
      <c r="Y148" s="5">
        <v>17575.605339999998</v>
      </c>
      <c r="Z148" s="5">
        <v>18115.9306</v>
      </c>
      <c r="AA148" s="5">
        <v>18716.871429999999</v>
      </c>
      <c r="AB148" s="5">
        <v>19358.948530000001</v>
      </c>
      <c r="AC148" s="5">
        <v>19947.394520000002</v>
      </c>
      <c r="AD148" s="5">
        <v>20501.581569999998</v>
      </c>
      <c r="AE148" s="5">
        <v>20501.581569999998</v>
      </c>
    </row>
    <row r="149" spans="1:31">
      <c r="A149" s="56" t="s">
        <v>70</v>
      </c>
      <c r="B149" s="56" t="s">
        <v>198</v>
      </c>
      <c r="C149" s="56" t="s">
        <v>146</v>
      </c>
      <c r="D149" s="5">
        <v>3.1824500000000048E-7</v>
      </c>
      <c r="E149" s="5">
        <v>3.2708000000000052E-7</v>
      </c>
      <c r="F149" s="5">
        <v>3.5073499999999979E-7</v>
      </c>
      <c r="G149" s="5">
        <v>3.6903000000000018E-7</v>
      </c>
      <c r="H149" s="5">
        <v>3.9233499999999989E-7</v>
      </c>
      <c r="I149" s="5">
        <v>3.1366329649999983E-2</v>
      </c>
      <c r="J149" s="5">
        <v>4.4686999999999992E-7</v>
      </c>
      <c r="K149" s="5">
        <v>0.10780457827999999</v>
      </c>
      <c r="L149" s="5">
        <v>7.2430999999999995E-7</v>
      </c>
      <c r="M149" s="5">
        <v>7.6597500000000021E-7</v>
      </c>
      <c r="N149" s="5">
        <v>8.1393999999999999E-7</v>
      </c>
      <c r="O149" s="5">
        <v>9.1018000000000049E-7</v>
      </c>
      <c r="P149" s="5">
        <v>9.1657499999999978E-7</v>
      </c>
      <c r="Q149" s="5">
        <v>0.78136329092499968</v>
      </c>
      <c r="R149" s="5">
        <v>6.2018000000000009E-7</v>
      </c>
      <c r="S149" s="5">
        <v>6.6283999999999997E-7</v>
      </c>
      <c r="T149" s="5">
        <v>0.70034843400499991</v>
      </c>
      <c r="U149" s="5">
        <v>7.1505499999999944E-7</v>
      </c>
      <c r="V149" s="5">
        <v>0.63743312652999984</v>
      </c>
      <c r="W149" s="5">
        <v>4.7464115169250327</v>
      </c>
      <c r="X149" s="5">
        <v>4.0367897744349923</v>
      </c>
      <c r="Y149" s="5">
        <v>1.9057956841050001</v>
      </c>
      <c r="Z149" s="5">
        <v>2.6113802490400042</v>
      </c>
      <c r="AA149" s="5">
        <v>9.5368265854500311</v>
      </c>
      <c r="AB149" s="5">
        <v>23.961462955849949</v>
      </c>
      <c r="AC149" s="5">
        <v>23.322304625959951</v>
      </c>
      <c r="AD149" s="5">
        <v>107.75993286311009</v>
      </c>
      <c r="AE149" s="5">
        <v>28.78903791264004</v>
      </c>
    </row>
    <row r="150" spans="1:31">
      <c r="A150" s="56" t="s">
        <v>70</v>
      </c>
      <c r="B150" s="56" t="s">
        <v>198</v>
      </c>
      <c r="C150" s="56" t="s">
        <v>149</v>
      </c>
      <c r="D150" s="5">
        <v>-253.44136483650999</v>
      </c>
      <c r="E150" s="5">
        <v>-319.31033653652509</v>
      </c>
      <c r="F150" s="5">
        <v>-244.96696666666489</v>
      </c>
      <c r="G150" s="5">
        <v>-263.91751758798517</v>
      </c>
      <c r="H150" s="5">
        <v>-264.50975038558988</v>
      </c>
      <c r="I150" s="5">
        <v>-258.44112101969012</v>
      </c>
      <c r="J150" s="5">
        <v>-275.91893387209012</v>
      </c>
      <c r="K150" s="5">
        <v>-254.40861689693509</v>
      </c>
      <c r="L150" s="5">
        <v>-238.60343031786499</v>
      </c>
      <c r="M150" s="5">
        <v>-269.84366942935492</v>
      </c>
      <c r="N150" s="5">
        <v>-265.69760421701488</v>
      </c>
      <c r="O150" s="5">
        <v>-348.91345592305498</v>
      </c>
      <c r="P150" s="5">
        <v>-1705.098238128166</v>
      </c>
      <c r="Q150" s="5">
        <v>-1724.9870978904651</v>
      </c>
      <c r="R150" s="5">
        <v>-1801.3416558969709</v>
      </c>
      <c r="S150" s="5">
        <v>-1885.625227423337</v>
      </c>
      <c r="T150" s="5">
        <v>-1838.0822357675399</v>
      </c>
      <c r="U150" s="5">
        <v>-1811.1965292165401</v>
      </c>
      <c r="V150" s="5">
        <v>-1820.944801302644</v>
      </c>
      <c r="W150" s="5">
        <v>-1924.5558460700099</v>
      </c>
      <c r="X150" s="5">
        <v>-2306.307159195705</v>
      </c>
      <c r="Y150" s="5">
        <v>-2374.825846471796</v>
      </c>
      <c r="Z150" s="5">
        <v>-2515.828106228354</v>
      </c>
      <c r="AA150" s="5">
        <v>-3673.2914056641571</v>
      </c>
      <c r="AB150" s="5">
        <v>-4398.9669283851981</v>
      </c>
      <c r="AC150" s="5">
        <v>-4307.8306478792483</v>
      </c>
      <c r="AD150" s="5">
        <v>-4356.728432712699</v>
      </c>
      <c r="AE150" s="5">
        <v>-5803.2705081573704</v>
      </c>
    </row>
    <row r="151" spans="1:31">
      <c r="A151" s="56" t="s">
        <v>70</v>
      </c>
      <c r="B151" s="56" t="s">
        <v>198</v>
      </c>
      <c r="C151" s="56" t="s">
        <v>150</v>
      </c>
      <c r="D151" s="5">
        <v>-20.93438013906998</v>
      </c>
      <c r="E151" s="5">
        <v>-43.053633536104961</v>
      </c>
      <c r="F151" s="5">
        <v>-54.167713864515022</v>
      </c>
      <c r="G151" s="5">
        <v>-97.46024879414999</v>
      </c>
      <c r="H151" s="5">
        <v>-161.08241740283989</v>
      </c>
      <c r="I151" s="5">
        <v>-207.78485714348</v>
      </c>
      <c r="J151" s="5">
        <v>-291.30083454610491</v>
      </c>
      <c r="K151" s="5">
        <v>-366.40658534863002</v>
      </c>
      <c r="L151" s="5">
        <v>-492.53974701368509</v>
      </c>
      <c r="M151" s="5">
        <v>-533.54613922201077</v>
      </c>
      <c r="N151" s="5">
        <v>-671.34409653787554</v>
      </c>
      <c r="O151" s="5">
        <v>-881.67452359053448</v>
      </c>
      <c r="P151" s="5">
        <v>-1034.1281607047099</v>
      </c>
      <c r="Q151" s="5">
        <v>-1287.966485515695</v>
      </c>
      <c r="R151" s="5">
        <v>-1578.1092575794239</v>
      </c>
      <c r="S151" s="5">
        <v>-1917.7633580676729</v>
      </c>
      <c r="T151" s="5">
        <v>-2080.28583290705</v>
      </c>
      <c r="U151" s="5">
        <v>-2360.7950153903521</v>
      </c>
      <c r="V151" s="5">
        <v>-2714.086632697456</v>
      </c>
      <c r="W151" s="5">
        <v>-3163.9033680900639</v>
      </c>
      <c r="X151" s="5">
        <v>-3198.106468620746</v>
      </c>
      <c r="Y151" s="5">
        <v>-3469.3696261514469</v>
      </c>
      <c r="Z151" s="5">
        <v>-4126.3906171396966</v>
      </c>
      <c r="AA151" s="5">
        <v>-4560.9385520805663</v>
      </c>
      <c r="AB151" s="5">
        <v>-5398.5928659104156</v>
      </c>
      <c r="AC151" s="5">
        <v>-5500.2448222039866</v>
      </c>
      <c r="AD151" s="5">
        <v>-6386.3292441803451</v>
      </c>
      <c r="AE151" s="5">
        <v>-6280.4116505660131</v>
      </c>
    </row>
    <row r="152" spans="1:31">
      <c r="A152" s="56" t="s">
        <v>70</v>
      </c>
      <c r="B152" s="56" t="s">
        <v>198</v>
      </c>
      <c r="C152" s="56" t="s">
        <v>151</v>
      </c>
      <c r="D152" s="5">
        <v>-64.640683730661493</v>
      </c>
      <c r="E152" s="5">
        <v>-78.974564630307398</v>
      </c>
      <c r="F152" s="5">
        <v>-96.411545191184103</v>
      </c>
      <c r="G152" s="5">
        <v>-126.342993042294</v>
      </c>
      <c r="H152" s="5">
        <v>-169.221363393449</v>
      </c>
      <c r="I152" s="5">
        <v>-207.17130659842101</v>
      </c>
      <c r="J152" s="5">
        <v>-242.970139444615</v>
      </c>
      <c r="K152" s="5">
        <v>-280.05241876440903</v>
      </c>
      <c r="L152" s="5">
        <v>-326.56994395440802</v>
      </c>
      <c r="M152" s="5">
        <v>-380.701426228755</v>
      </c>
      <c r="N152" s="5">
        <v>-442.19890460835302</v>
      </c>
      <c r="O152" s="5">
        <v>-508.15607879348602</v>
      </c>
      <c r="P152" s="5">
        <v>-578.19875137019903</v>
      </c>
      <c r="Q152" s="5">
        <v>-646.12430590496695</v>
      </c>
      <c r="R152" s="5">
        <v>-719.14319428237798</v>
      </c>
      <c r="S152" s="5">
        <v>-785.38277037239504</v>
      </c>
      <c r="T152" s="5">
        <v>-847.13069201499002</v>
      </c>
      <c r="U152" s="5">
        <v>-905.46440911891898</v>
      </c>
      <c r="V152" s="5">
        <v>-938.85607393065595</v>
      </c>
      <c r="W152" s="5">
        <v>-979.84344447978799</v>
      </c>
      <c r="X152" s="5">
        <v>-1010.4516068958</v>
      </c>
      <c r="Y152" s="5">
        <v>-1028.3457385454799</v>
      </c>
      <c r="Z152" s="5">
        <v>-1044.46388478329</v>
      </c>
      <c r="AA152" s="5">
        <v>-1060.9671190445199</v>
      </c>
      <c r="AB152" s="5">
        <v>-1060.45421366547</v>
      </c>
      <c r="AC152" s="5">
        <v>-1055.45360697056</v>
      </c>
      <c r="AD152" s="5">
        <v>-1047.28162756347</v>
      </c>
      <c r="AE152" s="5">
        <v>-1068.3071608677401</v>
      </c>
    </row>
    <row r="154" spans="1:31">
      <c r="A154" s="56" t="s">
        <v>70</v>
      </c>
      <c r="B154" s="56" t="s">
        <v>199</v>
      </c>
      <c r="C154" s="56" t="s">
        <v>132</v>
      </c>
      <c r="D154" s="5">
        <v>526.3171320473549</v>
      </c>
      <c r="E154" s="5">
        <v>430.76908829091508</v>
      </c>
      <c r="F154" s="5">
        <v>51.600795036544909</v>
      </c>
      <c r="G154" s="5">
        <v>34.489682502334922</v>
      </c>
      <c r="H154" s="5">
        <v>59.263534985559978</v>
      </c>
      <c r="I154" s="5">
        <v>139.033757275765</v>
      </c>
      <c r="J154" s="5">
        <v>80.740185061489825</v>
      </c>
      <c r="K154" s="5">
        <v>187.046058168245</v>
      </c>
      <c r="L154" s="5">
        <v>202.2883908310549</v>
      </c>
      <c r="M154" s="5">
        <v>252.47362036572969</v>
      </c>
      <c r="N154" s="5">
        <v>251.84925213501501</v>
      </c>
      <c r="O154" s="5">
        <v>511.1185315077347</v>
      </c>
      <c r="P154" s="5">
        <v>625.29235239027525</v>
      </c>
      <c r="Q154" s="5">
        <v>734.58749504855973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</row>
    <row r="155" spans="1:31">
      <c r="A155" s="56" t="s">
        <v>70</v>
      </c>
      <c r="B155" s="56" t="s">
        <v>199</v>
      </c>
      <c r="C155" s="56" t="s">
        <v>133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</row>
    <row r="156" spans="1:31">
      <c r="A156" s="56" t="s">
        <v>70</v>
      </c>
      <c r="B156" s="56" t="s">
        <v>199</v>
      </c>
      <c r="C156" s="56" t="s">
        <v>134</v>
      </c>
      <c r="D156" s="5">
        <v>58.340484927449943</v>
      </c>
      <c r="E156" s="5">
        <v>52.972940215199991</v>
      </c>
      <c r="F156" s="5">
        <v>10.03022923148</v>
      </c>
      <c r="G156" s="5">
        <v>4.1456344954400048</v>
      </c>
      <c r="H156" s="5">
        <v>8.1773757669100071</v>
      </c>
      <c r="I156" s="5">
        <v>38.551868605704932</v>
      </c>
      <c r="J156" s="5">
        <v>23.769861507624981</v>
      </c>
      <c r="K156" s="5">
        <v>51.18736640606501</v>
      </c>
      <c r="L156" s="5">
        <v>48.985113557839952</v>
      </c>
      <c r="M156" s="5">
        <v>69.625548903054948</v>
      </c>
      <c r="N156" s="5">
        <v>40.226368199880007</v>
      </c>
      <c r="O156" s="5">
        <v>124.81289275293</v>
      </c>
      <c r="P156" s="5">
        <v>148.44674017704989</v>
      </c>
      <c r="Q156" s="5">
        <v>296.91302651983523</v>
      </c>
      <c r="R156" s="5">
        <v>522.82774898242974</v>
      </c>
      <c r="S156" s="5">
        <v>707.13346964386994</v>
      </c>
      <c r="T156" s="5">
        <v>435.39867751308481</v>
      </c>
      <c r="U156" s="5">
        <v>579.20620698915525</v>
      </c>
      <c r="V156" s="5">
        <v>794.84458685457025</v>
      </c>
      <c r="W156" s="5">
        <v>863.06739380852969</v>
      </c>
      <c r="X156" s="5">
        <v>1006.769383640295</v>
      </c>
      <c r="Y156" s="5">
        <v>380.38143810237489</v>
      </c>
      <c r="Z156" s="5">
        <v>433.2730674851299</v>
      </c>
      <c r="AA156" s="5">
        <v>406.83070678350532</v>
      </c>
      <c r="AB156" s="5">
        <v>428.53251103619999</v>
      </c>
      <c r="AC156" s="5">
        <v>496.50982560871552</v>
      </c>
      <c r="AD156" s="5">
        <v>1717.1728235029479</v>
      </c>
      <c r="AE156" s="5">
        <v>711.57922934493149</v>
      </c>
    </row>
    <row r="157" spans="1:31">
      <c r="A157" s="56" t="s">
        <v>70</v>
      </c>
      <c r="B157" s="56" t="s">
        <v>199</v>
      </c>
      <c r="C157" s="56" t="s">
        <v>135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</row>
    <row r="158" spans="1:31">
      <c r="A158" s="56" t="s">
        <v>70</v>
      </c>
      <c r="B158" s="56" t="s">
        <v>199</v>
      </c>
      <c r="C158" s="56" t="s">
        <v>136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</row>
    <row r="159" spans="1:31">
      <c r="A159" s="56" t="s">
        <v>70</v>
      </c>
      <c r="B159" s="56" t="s">
        <v>199</v>
      </c>
      <c r="C159" s="56" t="s">
        <v>137</v>
      </c>
      <c r="D159" s="5">
        <v>363.02498242425492</v>
      </c>
      <c r="E159" s="5">
        <v>454.16840150404011</v>
      </c>
      <c r="F159" s="5">
        <v>352.90711085751991</v>
      </c>
      <c r="G159" s="5">
        <v>364.30192926943988</v>
      </c>
      <c r="H159" s="5">
        <v>382.11632111211509</v>
      </c>
      <c r="I159" s="5">
        <v>358.09032727277008</v>
      </c>
      <c r="J159" s="5">
        <v>393.0604779940399</v>
      </c>
      <c r="K159" s="5">
        <v>366.67275990696021</v>
      </c>
      <c r="L159" s="5">
        <v>349.29078230381998</v>
      </c>
      <c r="M159" s="5">
        <v>331.74910029640517</v>
      </c>
      <c r="N159" s="5">
        <v>502.23904587646501</v>
      </c>
      <c r="O159" s="5">
        <v>562.98039764267992</v>
      </c>
      <c r="P159" s="5">
        <v>644.00742958343994</v>
      </c>
      <c r="Q159" s="5">
        <v>641.95193646836503</v>
      </c>
      <c r="R159" s="5">
        <v>1532.46354627715</v>
      </c>
      <c r="S159" s="5">
        <v>1586.7527016447</v>
      </c>
      <c r="T159" s="5">
        <v>1511.44316942056</v>
      </c>
      <c r="U159" s="5">
        <v>1543.870837196155</v>
      </c>
      <c r="V159" s="5">
        <v>1580.515984005621</v>
      </c>
      <c r="W159" s="5">
        <v>1685.053116909025</v>
      </c>
      <c r="X159" s="5">
        <v>1728.6145504400349</v>
      </c>
      <c r="Y159" s="5">
        <v>1807.642164312329</v>
      </c>
      <c r="Z159" s="5">
        <v>1954.01031099852</v>
      </c>
      <c r="AA159" s="5">
        <v>2028.7210748283951</v>
      </c>
      <c r="AB159" s="5">
        <v>2247.5708993984749</v>
      </c>
      <c r="AC159" s="5">
        <v>2501.4499317000259</v>
      </c>
      <c r="AD159" s="5">
        <v>3834.234315375094</v>
      </c>
      <c r="AE159" s="5">
        <v>4118.1252616521006</v>
      </c>
    </row>
    <row r="160" spans="1:31">
      <c r="A160" s="56" t="s">
        <v>70</v>
      </c>
      <c r="B160" s="56" t="s">
        <v>199</v>
      </c>
      <c r="C160" s="56" t="s">
        <v>138</v>
      </c>
      <c r="D160" s="5">
        <v>73.59282816111498</v>
      </c>
      <c r="E160" s="5">
        <v>120.6501164225951</v>
      </c>
      <c r="F160" s="5">
        <v>123.46484999045001</v>
      </c>
      <c r="G160" s="5">
        <v>161.41579202085481</v>
      </c>
      <c r="H160" s="5">
        <v>201.1509514891552</v>
      </c>
      <c r="I160" s="5">
        <v>228.99901831902511</v>
      </c>
      <c r="J160" s="5">
        <v>288.06359094397982</v>
      </c>
      <c r="K160" s="5">
        <v>312.03050265403988</v>
      </c>
      <c r="L160" s="5">
        <v>363.55802878315529</v>
      </c>
      <c r="M160" s="5">
        <v>351.72340957766028</v>
      </c>
      <c r="N160" s="5">
        <v>398.62388872079009</v>
      </c>
      <c r="O160" s="5">
        <v>497.53192467456518</v>
      </c>
      <c r="P160" s="5">
        <v>549.23346432683013</v>
      </c>
      <c r="Q160" s="5">
        <v>619.93498708497009</v>
      </c>
      <c r="R160" s="5">
        <v>720.30397986815478</v>
      </c>
      <c r="S160" s="5">
        <v>831.8871159486248</v>
      </c>
      <c r="T160" s="5">
        <v>832.94274339174956</v>
      </c>
      <c r="U160" s="5">
        <v>911.74276630280553</v>
      </c>
      <c r="V160" s="5">
        <v>1029.53259610241</v>
      </c>
      <c r="W160" s="5">
        <v>1199.7191446741249</v>
      </c>
      <c r="X160" s="5">
        <v>1322.78211057558</v>
      </c>
      <c r="Y160" s="5">
        <v>1432.367130988391</v>
      </c>
      <c r="Z160" s="5">
        <v>1686.7113125442891</v>
      </c>
      <c r="AA160" s="5">
        <v>1916.5798508108051</v>
      </c>
      <c r="AB160" s="5">
        <v>2281.0505979089462</v>
      </c>
      <c r="AC160" s="5">
        <v>2487.9550261148929</v>
      </c>
      <c r="AD160" s="5">
        <v>2667.4411448152891</v>
      </c>
      <c r="AE160" s="5">
        <v>2853.2818633510378</v>
      </c>
    </row>
    <row r="161" spans="1:31">
      <c r="A161" s="56" t="s">
        <v>70</v>
      </c>
      <c r="B161" s="56" t="s">
        <v>199</v>
      </c>
      <c r="C161" s="56" t="s">
        <v>139</v>
      </c>
      <c r="D161" s="5">
        <v>61.125537086179797</v>
      </c>
      <c r="E161" s="5">
        <v>75.521406578758999</v>
      </c>
      <c r="F161" s="5">
        <v>89.799427448853194</v>
      </c>
      <c r="G161" s="5">
        <v>104.522880801684</v>
      </c>
      <c r="H161" s="5">
        <v>119.106502825606</v>
      </c>
      <c r="I161" s="5">
        <v>132.638461654715</v>
      </c>
      <c r="J161" s="5">
        <v>147.03961400327199</v>
      </c>
      <c r="K161" s="5">
        <v>160.79290445230799</v>
      </c>
      <c r="L161" s="5">
        <v>176.98409794646301</v>
      </c>
      <c r="M161" s="5">
        <v>194.724673733467</v>
      </c>
      <c r="N161" s="5">
        <v>214.400785065767</v>
      </c>
      <c r="O161" s="5">
        <v>234.10287850697199</v>
      </c>
      <c r="P161" s="5">
        <v>255.11589305206499</v>
      </c>
      <c r="Q161" s="5">
        <v>271.44223833760901</v>
      </c>
      <c r="R161" s="5">
        <v>287.97081623727701</v>
      </c>
      <c r="S161" s="5">
        <v>301.95784819186298</v>
      </c>
      <c r="T161" s="5">
        <v>315.10785619469999</v>
      </c>
      <c r="U161" s="5">
        <v>321.46052280606898</v>
      </c>
      <c r="V161" s="5">
        <v>327.62642002192001</v>
      </c>
      <c r="W161" s="5">
        <v>330.647282906925</v>
      </c>
      <c r="X161" s="5">
        <v>331.59043462239202</v>
      </c>
      <c r="Y161" s="5">
        <v>329.57176604128301</v>
      </c>
      <c r="Z161" s="5">
        <v>328.33938568547597</v>
      </c>
      <c r="AA161" s="5">
        <v>329.83260252169703</v>
      </c>
      <c r="AB161" s="5">
        <v>329.43227394387401</v>
      </c>
      <c r="AC161" s="5">
        <v>326.31250381442101</v>
      </c>
      <c r="AD161" s="5">
        <v>322.15587751755498</v>
      </c>
      <c r="AE161" s="5">
        <v>328.01629049660602</v>
      </c>
    </row>
    <row r="162" spans="1:31">
      <c r="A162" s="56" t="s">
        <v>70</v>
      </c>
      <c r="B162" s="56" t="s">
        <v>199</v>
      </c>
      <c r="C162" s="56" t="s">
        <v>140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</row>
    <row r="163" spans="1:31">
      <c r="A163" s="56" t="s">
        <v>70</v>
      </c>
      <c r="B163" s="56" t="s">
        <v>199</v>
      </c>
      <c r="C163" s="56" t="s">
        <v>141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</row>
    <row r="164" spans="1:31">
      <c r="A164" s="56" t="s">
        <v>70</v>
      </c>
      <c r="B164" s="56" t="s">
        <v>199</v>
      </c>
      <c r="C164" s="56" t="s">
        <v>142</v>
      </c>
      <c r="D164" s="5">
        <v>6202.1353751191064</v>
      </c>
      <c r="E164" s="5">
        <v>6627.560935796947</v>
      </c>
      <c r="F164" s="5">
        <v>6308.3730730553461</v>
      </c>
      <c r="G164" s="5">
        <v>6362.1290424821163</v>
      </c>
      <c r="H164" s="5">
        <v>5987.1993468391702</v>
      </c>
      <c r="I164" s="5">
        <v>6645.8601372815738</v>
      </c>
      <c r="J164" s="5">
        <v>6285.8040199581319</v>
      </c>
      <c r="K164" s="5">
        <v>5864.8975185920299</v>
      </c>
      <c r="L164" s="5">
        <v>7805.1223255789164</v>
      </c>
      <c r="M164" s="5">
        <v>9059.0855454825196</v>
      </c>
      <c r="N164" s="5">
        <v>11858.9982452802</v>
      </c>
      <c r="O164" s="5">
        <v>12163.14534444614</v>
      </c>
      <c r="P164" s="5">
        <v>13604.55774119683</v>
      </c>
      <c r="Q164" s="5">
        <v>12889.874061933389</v>
      </c>
      <c r="R164" s="5">
        <v>13316.930886466551</v>
      </c>
      <c r="S164" s="5">
        <v>11938.03823454204</v>
      </c>
      <c r="T164" s="5">
        <v>14191.007085818121</v>
      </c>
      <c r="U164" s="5">
        <v>14180.17284882151</v>
      </c>
      <c r="V164" s="5">
        <v>14986.686467923881</v>
      </c>
      <c r="W164" s="5">
        <v>16550.273049328491</v>
      </c>
      <c r="X164" s="5">
        <v>16795.006596030209</v>
      </c>
      <c r="Y164" s="5">
        <v>17896.15408712484</v>
      </c>
      <c r="Z164" s="5">
        <v>16771.270479927571</v>
      </c>
      <c r="AA164" s="5">
        <v>19880.97101747644</v>
      </c>
      <c r="AB164" s="5">
        <v>21711.630646875961</v>
      </c>
      <c r="AC164" s="5">
        <v>24704.820690227789</v>
      </c>
      <c r="AD164" s="5">
        <v>22549.47457190248</v>
      </c>
      <c r="AE164" s="5">
        <v>25322.52267835095</v>
      </c>
    </row>
    <row r="165" spans="1:31">
      <c r="A165" s="56" t="s">
        <v>70</v>
      </c>
      <c r="B165" s="56" t="s">
        <v>199</v>
      </c>
      <c r="C165" s="56" t="s">
        <v>143</v>
      </c>
      <c r="D165" s="5">
        <v>834.00706660162518</v>
      </c>
      <c r="E165" s="5">
        <v>721.93601197767475</v>
      </c>
      <c r="F165" s="5">
        <v>847.12110053408014</v>
      </c>
      <c r="G165" s="5">
        <v>808.40344137838997</v>
      </c>
      <c r="H165" s="5">
        <v>812.81938757309524</v>
      </c>
      <c r="I165" s="5">
        <v>845.35329862449998</v>
      </c>
      <c r="J165" s="5">
        <v>837.60889543904966</v>
      </c>
      <c r="K165" s="5">
        <v>896.12699040667007</v>
      </c>
      <c r="L165" s="5">
        <v>838.4383257646698</v>
      </c>
      <c r="M165" s="5">
        <v>859.11295156983977</v>
      </c>
      <c r="N165" s="5">
        <v>916.67073608750002</v>
      </c>
      <c r="O165" s="5">
        <v>918.35172614036003</v>
      </c>
      <c r="P165" s="5">
        <v>898.16228710601501</v>
      </c>
      <c r="Q165" s="5">
        <v>936.33855380258456</v>
      </c>
      <c r="R165" s="5">
        <v>1235.3954280503001</v>
      </c>
      <c r="S165" s="5">
        <v>1223.62657648552</v>
      </c>
      <c r="T165" s="5">
        <v>1266.3750932027599</v>
      </c>
      <c r="U165" s="5">
        <v>2069.9861437004001</v>
      </c>
      <c r="V165" s="5">
        <v>2173.5701799442199</v>
      </c>
      <c r="W165" s="5">
        <v>1909.36044066045</v>
      </c>
      <c r="X165" s="5">
        <v>3570.378426454834</v>
      </c>
      <c r="Y165" s="5">
        <v>3477.8888678118601</v>
      </c>
      <c r="Z165" s="5">
        <v>3852.7322540038081</v>
      </c>
      <c r="AA165" s="5">
        <v>3683.1982796302082</v>
      </c>
      <c r="AB165" s="5">
        <v>4622.927891782022</v>
      </c>
      <c r="AC165" s="5">
        <v>6743.7504851510421</v>
      </c>
      <c r="AD165" s="5">
        <v>8856.2003340318115</v>
      </c>
      <c r="AE165" s="5">
        <v>9016.1840182720534</v>
      </c>
    </row>
    <row r="166" spans="1:31">
      <c r="A166" s="56" t="s">
        <v>70</v>
      </c>
      <c r="B166" s="56" t="s">
        <v>199</v>
      </c>
      <c r="C166" s="56" t="s">
        <v>144</v>
      </c>
      <c r="D166" s="5">
        <v>3464.1042900000002</v>
      </c>
      <c r="E166" s="5">
        <v>3704.3012859999999</v>
      </c>
      <c r="F166" s="5">
        <v>3929.336597</v>
      </c>
      <c r="G166" s="5">
        <v>4160.8445330000004</v>
      </c>
      <c r="H166" s="5">
        <v>4390.4749350000002</v>
      </c>
      <c r="I166" s="5">
        <v>4602.935066</v>
      </c>
      <c r="J166" s="5">
        <v>4788.5521189999999</v>
      </c>
      <c r="K166" s="5">
        <v>4974.068561</v>
      </c>
      <c r="L166" s="5">
        <v>5195.5127199999997</v>
      </c>
      <c r="M166" s="5">
        <v>5426.1236559999998</v>
      </c>
      <c r="N166" s="5">
        <v>5659.3460420000001</v>
      </c>
      <c r="O166" s="5">
        <v>5899.359058</v>
      </c>
      <c r="P166" s="5">
        <v>6128.2930829999996</v>
      </c>
      <c r="Q166" s="5">
        <v>6330.8400430000002</v>
      </c>
      <c r="R166" s="5">
        <v>6528.5941540000003</v>
      </c>
      <c r="S166" s="5">
        <v>6729.7528599999996</v>
      </c>
      <c r="T166" s="5">
        <v>6932.071758</v>
      </c>
      <c r="U166" s="5">
        <v>7102.3802949999999</v>
      </c>
      <c r="V166" s="5">
        <v>7264.4218510000001</v>
      </c>
      <c r="W166" s="5">
        <v>7435.724432</v>
      </c>
      <c r="X166" s="5">
        <v>7617.199627</v>
      </c>
      <c r="Y166" s="5">
        <v>7790.836738</v>
      </c>
      <c r="Z166" s="5">
        <v>7985.3206039999995</v>
      </c>
      <c r="AA166" s="5">
        <v>8198.2314499999993</v>
      </c>
      <c r="AB166" s="5">
        <v>8419.1045009999998</v>
      </c>
      <c r="AC166" s="5">
        <v>8611.9832600000009</v>
      </c>
      <c r="AD166" s="5">
        <v>8802.7371449999991</v>
      </c>
      <c r="AE166" s="5">
        <v>8802.7371449999991</v>
      </c>
    </row>
    <row r="167" spans="1:31">
      <c r="A167" s="56" t="s">
        <v>70</v>
      </c>
      <c r="B167" s="56" t="s">
        <v>199</v>
      </c>
      <c r="C167" s="56" t="s">
        <v>146</v>
      </c>
      <c r="D167" s="5">
        <v>3.5034499999999982E-7</v>
      </c>
      <c r="E167" s="5">
        <v>3.561050000000001E-7</v>
      </c>
      <c r="F167" s="5">
        <v>3.6013999999999989E-7</v>
      </c>
      <c r="G167" s="5">
        <v>3.7769000000000041E-7</v>
      </c>
      <c r="H167" s="5">
        <v>4.0444499999999991E-7</v>
      </c>
      <c r="I167" s="5">
        <v>4.3518500000000031E-7</v>
      </c>
      <c r="J167" s="5">
        <v>4.5304000000000041E-7</v>
      </c>
      <c r="K167" s="5">
        <v>1.4860661779999999E-2</v>
      </c>
      <c r="L167" s="5">
        <v>7.2689500000000026E-7</v>
      </c>
      <c r="M167" s="5">
        <v>7.7319499999999993E-7</v>
      </c>
      <c r="N167" s="5">
        <v>8.1693000000000026E-7</v>
      </c>
      <c r="O167" s="5">
        <v>8.9961999999999953E-7</v>
      </c>
      <c r="P167" s="5">
        <v>9.2412999999999963E-7</v>
      </c>
      <c r="Q167" s="5">
        <v>0.42582234185000012</v>
      </c>
      <c r="R167" s="5">
        <v>6.3506499999999995E-7</v>
      </c>
      <c r="S167" s="5">
        <v>6.9744000000000003E-7</v>
      </c>
      <c r="T167" s="5">
        <v>0.80860175599499995</v>
      </c>
      <c r="U167" s="5">
        <v>7.1738999999999973E-7</v>
      </c>
      <c r="V167" s="5">
        <v>0.28942365107500012</v>
      </c>
      <c r="W167" s="5">
        <v>1.655344072070003</v>
      </c>
      <c r="X167" s="5">
        <v>1.8570712487149901</v>
      </c>
      <c r="Y167" s="5">
        <v>3.9999027709250128</v>
      </c>
      <c r="Z167" s="5">
        <v>5.6222089184850166</v>
      </c>
      <c r="AA167" s="5">
        <v>8.7507844132099883</v>
      </c>
      <c r="AB167" s="5">
        <v>20.77983860028494</v>
      </c>
      <c r="AC167" s="5">
        <v>16.977199551759998</v>
      </c>
      <c r="AD167" s="5">
        <v>38.682652965444937</v>
      </c>
      <c r="AE167" s="5">
        <v>16.791266605090001</v>
      </c>
    </row>
    <row r="168" spans="1:31">
      <c r="A168" s="56" t="s">
        <v>70</v>
      </c>
      <c r="B168" s="56" t="s">
        <v>199</v>
      </c>
      <c r="C168" s="56" t="s">
        <v>149</v>
      </c>
      <c r="D168" s="5">
        <v>-432.17272565514003</v>
      </c>
      <c r="E168" s="5">
        <v>-540.67683175210993</v>
      </c>
      <c r="F168" s="5">
        <v>-420.12764098228001</v>
      </c>
      <c r="G168" s="5">
        <v>-433.69405315456009</v>
      </c>
      <c r="H168" s="5">
        <v>-454.89937206741502</v>
      </c>
      <c r="I168" s="5">
        <v>-426.47848618855522</v>
      </c>
      <c r="J168" s="5">
        <v>-467.74892676020522</v>
      </c>
      <c r="K168" s="5">
        <v>-436.95055218087981</v>
      </c>
      <c r="L168" s="5">
        <v>-415.96452297678502</v>
      </c>
      <c r="M168" s="5">
        <v>-393.48663401120479</v>
      </c>
      <c r="N168" s="5">
        <v>-595.89080427324473</v>
      </c>
      <c r="O168" s="5">
        <v>-665.31569886644513</v>
      </c>
      <c r="P168" s="5">
        <v>-763.47644169809053</v>
      </c>
      <c r="Q168" s="5">
        <v>-757.71866480441076</v>
      </c>
      <c r="R168" s="5">
        <v>-1809.912750794035</v>
      </c>
      <c r="S168" s="5">
        <v>-1868.881480303811</v>
      </c>
      <c r="T168" s="5">
        <v>-1786.322758328947</v>
      </c>
      <c r="U168" s="5">
        <v>-1816.65410387781</v>
      </c>
      <c r="V168" s="5">
        <v>-1868.532554341687</v>
      </c>
      <c r="W168" s="5">
        <v>-1983.9490590857049</v>
      </c>
      <c r="X168" s="5">
        <v>-2040.099550241845</v>
      </c>
      <c r="Y168" s="5">
        <v>-2137.8065925353499</v>
      </c>
      <c r="Z168" s="5">
        <v>-2302.2095059030039</v>
      </c>
      <c r="AA168" s="5">
        <v>-2399.3275198184901</v>
      </c>
      <c r="AB168" s="5">
        <v>-2649.7471606118938</v>
      </c>
      <c r="AC168" s="5">
        <v>-2961.3841492995689</v>
      </c>
      <c r="AD168" s="5">
        <v>-4558.911563335203</v>
      </c>
      <c r="AE168" s="5">
        <v>-4902.7555282588364</v>
      </c>
    </row>
    <row r="169" spans="1:31">
      <c r="A169" s="56" t="s">
        <v>70</v>
      </c>
      <c r="B169" s="56" t="s">
        <v>199</v>
      </c>
      <c r="C169" s="56" t="s">
        <v>150</v>
      </c>
      <c r="D169" s="5">
        <v>-86.57124196570507</v>
      </c>
      <c r="E169" s="5">
        <v>-141.92728724584489</v>
      </c>
      <c r="F169" s="5">
        <v>-145.23841162217511</v>
      </c>
      <c r="G169" s="5">
        <v>-189.8821668497699</v>
      </c>
      <c r="H169" s="5">
        <v>-236.62479398577511</v>
      </c>
      <c r="I169" s="5">
        <v>-269.47933300435</v>
      </c>
      <c r="J169" s="5">
        <v>-338.7695091568948</v>
      </c>
      <c r="K169" s="5">
        <v>-367.46684175035051</v>
      </c>
      <c r="L169" s="5">
        <v>-429.17686483156518</v>
      </c>
      <c r="M169" s="5">
        <v>-416.29174385127021</v>
      </c>
      <c r="N169" s="5">
        <v>-474.21222628495508</v>
      </c>
      <c r="O169" s="5">
        <v>-591.11536554360498</v>
      </c>
      <c r="P169" s="5">
        <v>-656.73698701044498</v>
      </c>
      <c r="Q169" s="5">
        <v>-741.57320812611499</v>
      </c>
      <c r="R169" s="5">
        <v>-864.62916622551973</v>
      </c>
      <c r="S169" s="5">
        <v>-997.71709891373018</v>
      </c>
      <c r="T169" s="5">
        <v>-1005.9357972743049</v>
      </c>
      <c r="U169" s="5">
        <v>-1102.753440922485</v>
      </c>
      <c r="V169" s="5">
        <v>-1251.2214746357099</v>
      </c>
      <c r="W169" s="5">
        <v>-1453.776624466469</v>
      </c>
      <c r="X169" s="5">
        <v>-1607.6915756289791</v>
      </c>
      <c r="Y169" s="5">
        <v>-1749.933510984871</v>
      </c>
      <c r="Z169" s="5">
        <v>-2053.8344183785598</v>
      </c>
      <c r="AA169" s="5">
        <v>-2343.681463340306</v>
      </c>
      <c r="AB169" s="5">
        <v>-2783.901328007204</v>
      </c>
      <c r="AC169" s="5">
        <v>-3049.1669733346071</v>
      </c>
      <c r="AD169" s="5">
        <v>-3259.1006032234482</v>
      </c>
      <c r="AE169" s="5">
        <v>-3501.1367136955828</v>
      </c>
    </row>
    <row r="170" spans="1:31">
      <c r="A170" s="56" t="s">
        <v>70</v>
      </c>
      <c r="B170" s="56" t="s">
        <v>199</v>
      </c>
      <c r="C170" s="56" t="s">
        <v>151</v>
      </c>
      <c r="D170" s="5">
        <v>-71.831632237984294</v>
      </c>
      <c r="E170" s="5">
        <v>-88.474226014238099</v>
      </c>
      <c r="F170" s="5">
        <v>-105.091648382366</v>
      </c>
      <c r="G170" s="5">
        <v>-121.847230262655</v>
      </c>
      <c r="H170" s="5">
        <v>-138.18307167329399</v>
      </c>
      <c r="I170" s="5">
        <v>-154.54672448616799</v>
      </c>
      <c r="J170" s="5">
        <v>-170.085384672635</v>
      </c>
      <c r="K170" s="5">
        <v>-186.06412840038001</v>
      </c>
      <c r="L170" s="5">
        <v>-204.29765091465299</v>
      </c>
      <c r="M170" s="5">
        <v>-224.31885777919999</v>
      </c>
      <c r="N170" s="5">
        <v>-245.80229024094101</v>
      </c>
      <c r="O170" s="5">
        <v>-269.571024561721</v>
      </c>
      <c r="P170" s="5">
        <v>-292.08771853213301</v>
      </c>
      <c r="Q170" s="5">
        <v>-311.14962977854498</v>
      </c>
      <c r="R170" s="5">
        <v>-329.12199576827101</v>
      </c>
      <c r="S170" s="5">
        <v>-344.35469671242203</v>
      </c>
      <c r="T170" s="5">
        <v>-359.06046283572999</v>
      </c>
      <c r="U170" s="5">
        <v>-366.42615864923403</v>
      </c>
      <c r="V170" s="5">
        <v>-372.97435756681699</v>
      </c>
      <c r="W170" s="5">
        <v>-375.98843199699598</v>
      </c>
      <c r="X170" s="5">
        <v>-376.14972154543398</v>
      </c>
      <c r="Y170" s="5">
        <v>-372.10247113258799</v>
      </c>
      <c r="Z170" s="5">
        <v>-372.35619505575198</v>
      </c>
      <c r="AA170" s="5">
        <v>-371.74906723915598</v>
      </c>
      <c r="AB170" s="5">
        <v>-371.888449210082</v>
      </c>
      <c r="AC170" s="5">
        <v>-367.52447906026799</v>
      </c>
      <c r="AD170" s="5">
        <v>-361.74313760135999</v>
      </c>
      <c r="AE170" s="5">
        <v>-367.48323469837601</v>
      </c>
    </row>
    <row r="172" spans="1:31">
      <c r="A172" s="56" t="s">
        <v>70</v>
      </c>
      <c r="B172" s="56" t="s">
        <v>200</v>
      </c>
      <c r="C172" s="56" t="s">
        <v>132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</row>
    <row r="173" spans="1:31">
      <c r="A173" s="56" t="s">
        <v>70</v>
      </c>
      <c r="B173" s="56" t="s">
        <v>200</v>
      </c>
      <c r="C173" s="56" t="s">
        <v>133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</row>
    <row r="174" spans="1:31">
      <c r="A174" s="56" t="s">
        <v>70</v>
      </c>
      <c r="B174" s="56" t="s">
        <v>200</v>
      </c>
      <c r="C174" s="56" t="s">
        <v>134</v>
      </c>
      <c r="D174" s="5">
        <v>1.105E-9</v>
      </c>
      <c r="E174" s="5">
        <v>1.2799999999999999E-9</v>
      </c>
      <c r="F174" s="5">
        <v>3.8449999999999999E-9</v>
      </c>
      <c r="G174" s="5">
        <v>0</v>
      </c>
      <c r="H174" s="5">
        <v>1.225E-9</v>
      </c>
      <c r="I174" s="5">
        <v>4.7350000000000007E-9</v>
      </c>
      <c r="J174" s="5">
        <v>1.6215E-8</v>
      </c>
      <c r="K174" s="5">
        <v>0.19707663590999999</v>
      </c>
      <c r="L174" s="5">
        <v>0.9240887755800008</v>
      </c>
      <c r="M174" s="5">
        <v>1.122170839065002</v>
      </c>
      <c r="N174" s="5">
        <v>0.134914757715</v>
      </c>
      <c r="O174" s="5">
        <v>5.5941500000000051E-7</v>
      </c>
      <c r="P174" s="5">
        <v>0.77725219998000217</v>
      </c>
      <c r="Q174" s="5">
        <v>4.6806794057600163</v>
      </c>
      <c r="R174" s="5">
        <v>8.8164999999999996E-8</v>
      </c>
      <c r="S174" s="5">
        <v>0.49479309908000002</v>
      </c>
      <c r="T174" s="5">
        <v>0.85497734433000006</v>
      </c>
      <c r="U174" s="5">
        <v>0.58079344995499993</v>
      </c>
      <c r="V174" s="5">
        <v>8.036E-8</v>
      </c>
      <c r="W174" s="5">
        <v>2.8486531719150028</v>
      </c>
      <c r="X174" s="5">
        <v>1.9347549049400019</v>
      </c>
      <c r="Y174" s="5">
        <v>0.51951685956999427</v>
      </c>
      <c r="Z174" s="5">
        <v>1.772495797345004</v>
      </c>
      <c r="AA174" s="5">
        <v>0.53299847121000365</v>
      </c>
      <c r="AB174" s="5">
        <v>4.1761906635100106</v>
      </c>
      <c r="AC174" s="5">
        <v>2.765687851935001</v>
      </c>
      <c r="AD174" s="5">
        <v>8.7270733693399869</v>
      </c>
      <c r="AE174" s="5">
        <v>3.9797700000000034E-6</v>
      </c>
    </row>
    <row r="175" spans="1:31">
      <c r="A175" s="56" t="s">
        <v>70</v>
      </c>
      <c r="B175" s="56" t="s">
        <v>200</v>
      </c>
      <c r="C175" s="56" t="s">
        <v>135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</row>
    <row r="176" spans="1:31">
      <c r="A176" s="56" t="s">
        <v>70</v>
      </c>
      <c r="B176" s="56" t="s">
        <v>200</v>
      </c>
      <c r="C176" s="56" t="s">
        <v>136</v>
      </c>
      <c r="D176" s="5">
        <v>7144.9244455489852</v>
      </c>
      <c r="E176" s="5">
        <v>9163.0396306700459</v>
      </c>
      <c r="F176" s="5">
        <v>8268.0624835026611</v>
      </c>
      <c r="G176" s="5">
        <v>8119.2072433164576</v>
      </c>
      <c r="H176" s="5">
        <v>8589.3414591544006</v>
      </c>
      <c r="I176" s="5">
        <v>8308.5240360574189</v>
      </c>
      <c r="J176" s="5">
        <v>8841.5202603446924</v>
      </c>
      <c r="K176" s="5">
        <v>9390.8875526406464</v>
      </c>
      <c r="L176" s="5">
        <v>7013.112969669718</v>
      </c>
      <c r="M176" s="5">
        <v>9823.2975376857194</v>
      </c>
      <c r="N176" s="5">
        <v>8727.4387335109732</v>
      </c>
      <c r="O176" s="5">
        <v>7549.6395244759551</v>
      </c>
      <c r="P176" s="5">
        <v>9776.27938148877</v>
      </c>
      <c r="Q176" s="5">
        <v>8067.6393799801162</v>
      </c>
      <c r="R176" s="5">
        <v>8275.9389912552197</v>
      </c>
      <c r="S176" s="5">
        <v>9146.0687201982328</v>
      </c>
      <c r="T176" s="5">
        <v>8781.7091130199806</v>
      </c>
      <c r="U176" s="5">
        <v>8728.7192126945702</v>
      </c>
      <c r="V176" s="5">
        <v>8832.2934263028037</v>
      </c>
      <c r="W176" s="5">
        <v>6867.8613669998713</v>
      </c>
      <c r="X176" s="5">
        <v>9559.119481192829</v>
      </c>
      <c r="Y176" s="5">
        <v>8291.8067340762918</v>
      </c>
      <c r="Z176" s="5">
        <v>7093.4227880092549</v>
      </c>
      <c r="AA176" s="5">
        <v>8016.3220616670114</v>
      </c>
      <c r="AB176" s="5">
        <v>7567.9046974352641</v>
      </c>
      <c r="AC176" s="5">
        <v>8233.5748793587791</v>
      </c>
      <c r="AD176" s="5">
        <v>8582.6597911364588</v>
      </c>
      <c r="AE176" s="5">
        <v>7967.9751227360002</v>
      </c>
    </row>
    <row r="177" spans="1:31">
      <c r="A177" s="56" t="s">
        <v>70</v>
      </c>
      <c r="B177" s="56" t="s">
        <v>200</v>
      </c>
      <c r="C177" s="56" t="s">
        <v>137</v>
      </c>
      <c r="D177" s="5">
        <v>1.6814E-7</v>
      </c>
      <c r="E177" s="5">
        <v>5.2609999999999993E-8</v>
      </c>
      <c r="F177" s="5">
        <v>2.4690449999999981E-6</v>
      </c>
      <c r="G177" s="5">
        <v>4.7188199999999968E-6</v>
      </c>
      <c r="H177" s="5">
        <v>9.7409100000000026E-6</v>
      </c>
      <c r="I177" s="5">
        <v>2.8652450000000011E-5</v>
      </c>
      <c r="J177" s="5">
        <v>4.584016999999998E-5</v>
      </c>
      <c r="K177" s="5">
        <v>5.8409379999999982E-5</v>
      </c>
      <c r="L177" s="5">
        <v>8.0751364667499992</v>
      </c>
      <c r="M177" s="5">
        <v>754.26735745865517</v>
      </c>
      <c r="N177" s="5">
        <v>871.22076417546032</v>
      </c>
      <c r="O177" s="5">
        <v>1145.3213759167261</v>
      </c>
      <c r="P177" s="5">
        <v>940.40891400592523</v>
      </c>
      <c r="Q177" s="5">
        <v>914.44487003037978</v>
      </c>
      <c r="R177" s="5">
        <v>974.78427914856002</v>
      </c>
      <c r="S177" s="5">
        <v>1064.9782055247349</v>
      </c>
      <c r="T177" s="5">
        <v>831.11583297579568</v>
      </c>
      <c r="U177" s="5">
        <v>883.64128624004479</v>
      </c>
      <c r="V177" s="5">
        <v>915.36615153647881</v>
      </c>
      <c r="W177" s="5">
        <v>1066.008968278139</v>
      </c>
      <c r="X177" s="5">
        <v>980.04462169915382</v>
      </c>
      <c r="Y177" s="5">
        <v>997.3559446816646</v>
      </c>
      <c r="Z177" s="5">
        <v>1296.2745469341589</v>
      </c>
      <c r="AA177" s="5">
        <v>1278.383350386076</v>
      </c>
      <c r="AB177" s="5">
        <v>1541.1449713018951</v>
      </c>
      <c r="AC177" s="5">
        <v>1469.10121060702</v>
      </c>
      <c r="AD177" s="5">
        <v>1575.573844069595</v>
      </c>
      <c r="AE177" s="5">
        <v>1602.77898330982</v>
      </c>
    </row>
    <row r="178" spans="1:31">
      <c r="A178" s="56" t="s">
        <v>70</v>
      </c>
      <c r="B178" s="56" t="s">
        <v>200</v>
      </c>
      <c r="C178" s="56" t="s">
        <v>138</v>
      </c>
      <c r="D178" s="5">
        <v>0.23698895055499991</v>
      </c>
      <c r="E178" s="5">
        <v>9.8874995530000009E-2</v>
      </c>
      <c r="F178" s="5">
        <v>1.031369070125</v>
      </c>
      <c r="G178" s="5">
        <v>2.5259144568599989</v>
      </c>
      <c r="H178" s="5">
        <v>4.7094879918200023</v>
      </c>
      <c r="I178" s="5">
        <v>6.5545365425250024</v>
      </c>
      <c r="J178" s="5">
        <v>24.197219694295001</v>
      </c>
      <c r="K178" s="5">
        <v>25.711142180214999</v>
      </c>
      <c r="L178" s="5">
        <v>38.802850143284999</v>
      </c>
      <c r="M178" s="5">
        <v>35.720316551549963</v>
      </c>
      <c r="N178" s="5">
        <v>45.002710895350027</v>
      </c>
      <c r="O178" s="5">
        <v>64.154237806559991</v>
      </c>
      <c r="P178" s="5">
        <v>69.614700391129958</v>
      </c>
      <c r="Q178" s="5">
        <v>76.585848539484957</v>
      </c>
      <c r="R178" s="5">
        <v>100.11353230372499</v>
      </c>
      <c r="S178" s="5">
        <v>129.320881198335</v>
      </c>
      <c r="T178" s="5">
        <v>118.13941297270991</v>
      </c>
      <c r="U178" s="5">
        <v>131.10780066178509</v>
      </c>
      <c r="V178" s="5">
        <v>163.93092543396</v>
      </c>
      <c r="W178" s="5">
        <v>215.92730362902009</v>
      </c>
      <c r="X178" s="5">
        <v>202.75155534483989</v>
      </c>
      <c r="Y178" s="5">
        <v>239.17966937648981</v>
      </c>
      <c r="Z178" s="5">
        <v>312.6020491465099</v>
      </c>
      <c r="AA178" s="5">
        <v>341.63763475531988</v>
      </c>
      <c r="AB178" s="5">
        <v>389.9643571094399</v>
      </c>
      <c r="AC178" s="5">
        <v>373.00518544684508</v>
      </c>
      <c r="AD178" s="5">
        <v>444.44861960084472</v>
      </c>
      <c r="AE178" s="5">
        <v>426.20795268287497</v>
      </c>
    </row>
    <row r="179" spans="1:31">
      <c r="A179" s="56" t="s">
        <v>70</v>
      </c>
      <c r="B179" s="56" t="s">
        <v>200</v>
      </c>
      <c r="C179" s="56" t="s">
        <v>139</v>
      </c>
      <c r="D179" s="5">
        <v>7.5943584782816398</v>
      </c>
      <c r="E179" s="5">
        <v>9.35558322541198</v>
      </c>
      <c r="F179" s="5">
        <v>11.882387939156001</v>
      </c>
      <c r="G179" s="5">
        <v>14.9103662051164</v>
      </c>
      <c r="H179" s="5">
        <v>18.03693020071</v>
      </c>
      <c r="I179" s="5">
        <v>21.036604033623</v>
      </c>
      <c r="J179" s="5">
        <v>24.3908289421265</v>
      </c>
      <c r="K179" s="5">
        <v>28.224592023561598</v>
      </c>
      <c r="L179" s="5">
        <v>32.8965827171656</v>
      </c>
      <c r="M179" s="5">
        <v>38.277702237721797</v>
      </c>
      <c r="N179" s="5">
        <v>43.930417683147802</v>
      </c>
      <c r="O179" s="5">
        <v>49.490265883845701</v>
      </c>
      <c r="P179" s="5">
        <v>54.923837538665097</v>
      </c>
      <c r="Q179" s="5">
        <v>59.899171894250799</v>
      </c>
      <c r="R179" s="5">
        <v>64.894617226543104</v>
      </c>
      <c r="S179" s="5">
        <v>69.387074545358999</v>
      </c>
      <c r="T179" s="5">
        <v>73.955472774595194</v>
      </c>
      <c r="U179" s="5">
        <v>77.261625175471593</v>
      </c>
      <c r="V179" s="5">
        <v>80.244189827946201</v>
      </c>
      <c r="W179" s="5">
        <v>82.932125157328798</v>
      </c>
      <c r="X179" s="5">
        <v>84.884354638558406</v>
      </c>
      <c r="Y179" s="5">
        <v>86.142498543790893</v>
      </c>
      <c r="Z179" s="5">
        <v>86.949978384196797</v>
      </c>
      <c r="AA179" s="5">
        <v>87.262289998231097</v>
      </c>
      <c r="AB179" s="5">
        <v>87.818370121998001</v>
      </c>
      <c r="AC179" s="5">
        <v>87.556175313573107</v>
      </c>
      <c r="AD179" s="5">
        <v>87.198840439916296</v>
      </c>
      <c r="AE179" s="5">
        <v>89.054167889816398</v>
      </c>
    </row>
    <row r="180" spans="1:31">
      <c r="A180" s="56" t="s">
        <v>70</v>
      </c>
      <c r="B180" s="56" t="s">
        <v>200</v>
      </c>
      <c r="C180" s="56" t="s">
        <v>140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</row>
    <row r="181" spans="1:31">
      <c r="A181" s="56" t="s">
        <v>70</v>
      </c>
      <c r="B181" s="56" t="s">
        <v>200</v>
      </c>
      <c r="C181" s="56" t="s">
        <v>141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</row>
    <row r="182" spans="1:31">
      <c r="A182" s="56" t="s">
        <v>70</v>
      </c>
      <c r="B182" s="56" t="s">
        <v>200</v>
      </c>
      <c r="C182" s="56" t="s">
        <v>142</v>
      </c>
      <c r="D182" s="5">
        <v>1844.9996455104999</v>
      </c>
      <c r="E182" s="5">
        <v>2657.2936641301139</v>
      </c>
      <c r="F182" s="5">
        <v>3134.0308971285499</v>
      </c>
      <c r="G182" s="5">
        <v>3632.3741811647901</v>
      </c>
      <c r="H182" s="5">
        <v>4366.707987642194</v>
      </c>
      <c r="I182" s="5">
        <v>4926.0664581855626</v>
      </c>
      <c r="J182" s="5">
        <v>5651.165007061365</v>
      </c>
      <c r="K182" s="5">
        <v>6446.5756678766766</v>
      </c>
      <c r="L182" s="5">
        <v>8403.0184265446933</v>
      </c>
      <c r="M182" s="5">
        <v>8664.9746105435152</v>
      </c>
      <c r="N182" s="5">
        <v>8833.9305799497215</v>
      </c>
      <c r="O182" s="5">
        <v>9816.7308425436731</v>
      </c>
      <c r="P182" s="5">
        <v>10803.80880890459</v>
      </c>
      <c r="Q182" s="5">
        <v>13383.44948876435</v>
      </c>
      <c r="R182" s="5">
        <v>12881.523773548941</v>
      </c>
      <c r="S182" s="5">
        <v>13259.45807611385</v>
      </c>
      <c r="T182" s="5">
        <v>13390.724688254921</v>
      </c>
      <c r="U182" s="5">
        <v>13776.959237446739</v>
      </c>
      <c r="V182" s="5">
        <v>14246.54737403911</v>
      </c>
      <c r="W182" s="5">
        <v>13256.625139461121</v>
      </c>
      <c r="X182" s="5">
        <v>13535.65265214544</v>
      </c>
      <c r="Y182" s="5">
        <v>12597.870677779551</v>
      </c>
      <c r="Z182" s="5">
        <v>12424.259365392831</v>
      </c>
      <c r="AA182" s="5">
        <v>13509.096745438321</v>
      </c>
      <c r="AB182" s="5">
        <v>13437.15425630231</v>
      </c>
      <c r="AC182" s="5">
        <v>12989.317227005071</v>
      </c>
      <c r="AD182" s="5">
        <v>13698.94616138582</v>
      </c>
      <c r="AE182" s="5">
        <v>12933.050470621651</v>
      </c>
    </row>
    <row r="183" spans="1:31">
      <c r="A183" s="56" t="s">
        <v>70</v>
      </c>
      <c r="B183" s="56" t="s">
        <v>200</v>
      </c>
      <c r="C183" s="56" t="s">
        <v>143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</row>
    <row r="184" spans="1:31">
      <c r="A184" s="56" t="s">
        <v>70</v>
      </c>
      <c r="B184" s="56" t="s">
        <v>200</v>
      </c>
      <c r="C184" s="56" t="s">
        <v>144</v>
      </c>
      <c r="D184" s="5">
        <v>307.21185229999998</v>
      </c>
      <c r="E184" s="5">
        <v>341.09214129999998</v>
      </c>
      <c r="F184" s="5">
        <v>373.61637789999997</v>
      </c>
      <c r="G184" s="5">
        <v>404.77897760000002</v>
      </c>
      <c r="H184" s="5">
        <v>436.80261760000002</v>
      </c>
      <c r="I184" s="5">
        <v>469.37796559999998</v>
      </c>
      <c r="J184" s="5">
        <v>498.17428430000001</v>
      </c>
      <c r="K184" s="5">
        <v>526.38711709999995</v>
      </c>
      <c r="L184" s="5">
        <v>559.2703477</v>
      </c>
      <c r="M184" s="5">
        <v>595.22509649999995</v>
      </c>
      <c r="N184" s="5">
        <v>629.4524639</v>
      </c>
      <c r="O184" s="5">
        <v>663.53005259999998</v>
      </c>
      <c r="P184" s="5">
        <v>695.61538689999998</v>
      </c>
      <c r="Q184" s="5">
        <v>724.61826659999997</v>
      </c>
      <c r="R184" s="5">
        <v>751.93301810000003</v>
      </c>
      <c r="S184" s="5">
        <v>780.30437199999994</v>
      </c>
      <c r="T184" s="5">
        <v>809.14990599999999</v>
      </c>
      <c r="U184" s="5">
        <v>835.55322379999996</v>
      </c>
      <c r="V184" s="5">
        <v>860.12645729999997</v>
      </c>
      <c r="W184" s="5">
        <v>887.29482840000003</v>
      </c>
      <c r="X184" s="5">
        <v>916.00382660000002</v>
      </c>
      <c r="Y184" s="5">
        <v>946.78663129999995</v>
      </c>
      <c r="Z184" s="5">
        <v>980.61210229999995</v>
      </c>
      <c r="AA184" s="5">
        <v>1017.366252</v>
      </c>
      <c r="AB184" s="5">
        <v>1054.6281280000001</v>
      </c>
      <c r="AC184" s="5">
        <v>1089.4942370000001</v>
      </c>
      <c r="AD184" s="5">
        <v>1121.9043590000001</v>
      </c>
      <c r="AE184" s="5">
        <v>1121.9043590000001</v>
      </c>
    </row>
    <row r="185" spans="1:31">
      <c r="A185" s="56" t="s">
        <v>70</v>
      </c>
      <c r="B185" s="56" t="s">
        <v>200</v>
      </c>
      <c r="C185" s="56" t="s">
        <v>146</v>
      </c>
      <c r="D185" s="5">
        <v>3.1764499999999911E-7</v>
      </c>
      <c r="E185" s="5">
        <v>3.119649999999978E-7</v>
      </c>
      <c r="F185" s="5">
        <v>3.3608499999999958E-7</v>
      </c>
      <c r="G185" s="5">
        <v>3.5442999999999998E-7</v>
      </c>
      <c r="H185" s="5">
        <v>3.6558500000000222E-7</v>
      </c>
      <c r="I185" s="5">
        <v>3.851250000000013E-7</v>
      </c>
      <c r="J185" s="5">
        <v>4.3147500000000028E-7</v>
      </c>
      <c r="K185" s="5">
        <v>6.0902000000000067E-7</v>
      </c>
      <c r="L185" s="5">
        <v>6.9928000000000032E-7</v>
      </c>
      <c r="M185" s="5">
        <v>7.172249999999992E-7</v>
      </c>
      <c r="N185" s="5">
        <v>7.6076499999999965E-7</v>
      </c>
      <c r="O185" s="5">
        <v>8.6774999999999997E-7</v>
      </c>
      <c r="P185" s="5">
        <v>8.2879999999999959E-7</v>
      </c>
      <c r="Q185" s="5">
        <v>0.1754112791449996</v>
      </c>
      <c r="R185" s="5">
        <v>5.2922000000000008E-7</v>
      </c>
      <c r="S185" s="5">
        <v>5.5448500000000038E-7</v>
      </c>
      <c r="T185" s="5">
        <v>5.7280499999999891E-7</v>
      </c>
      <c r="U185" s="5">
        <v>6.0452499999999962E-7</v>
      </c>
      <c r="V185" s="5">
        <v>6.2721000000000197E-7</v>
      </c>
      <c r="W185" s="5">
        <v>0.88564285209500204</v>
      </c>
      <c r="X185" s="5">
        <v>1.2129224248899779</v>
      </c>
      <c r="Y185" s="5">
        <v>2.8517450000000029E-6</v>
      </c>
      <c r="Z185" s="5">
        <v>0.43412927702000009</v>
      </c>
      <c r="AA185" s="5">
        <v>0.2290512400849998</v>
      </c>
      <c r="AB185" s="5">
        <v>2.113498083874997</v>
      </c>
      <c r="AC185" s="5">
        <v>2.0517117300100001</v>
      </c>
      <c r="AD185" s="5">
        <v>6.3905092837350006</v>
      </c>
      <c r="AE185" s="5">
        <v>1.7925324987200011</v>
      </c>
    </row>
    <row r="186" spans="1:31">
      <c r="A186" s="56" t="s">
        <v>70</v>
      </c>
      <c r="B186" s="56" t="s">
        <v>200</v>
      </c>
      <c r="C186" s="56" t="s">
        <v>149</v>
      </c>
      <c r="D186" s="5">
        <v>-4.3659999999999993E-7</v>
      </c>
      <c r="E186" s="5">
        <v>-6.051785E-6</v>
      </c>
      <c r="F186" s="5">
        <v>-8.9540350000000035E-6</v>
      </c>
      <c r="G186" s="5">
        <v>-1.0154685E-5</v>
      </c>
      <c r="H186" s="5">
        <v>-1.204387E-5</v>
      </c>
      <c r="I186" s="5">
        <v>-4.0404534999999998E-5</v>
      </c>
      <c r="J186" s="5">
        <v>-5.7261734999999997E-5</v>
      </c>
      <c r="K186" s="5">
        <v>-7.4936275000000001E-5</v>
      </c>
      <c r="L186" s="5">
        <v>-10.657761218735009</v>
      </c>
      <c r="M186" s="5">
        <v>-986.32367705768513</v>
      </c>
      <c r="N186" s="5">
        <v>-1159.154520477299</v>
      </c>
      <c r="O186" s="5">
        <v>-1492.8392321416341</v>
      </c>
      <c r="P186" s="5">
        <v>-1249.6601187701351</v>
      </c>
      <c r="Q186" s="5">
        <v>-1190.936949413147</v>
      </c>
      <c r="R186" s="5">
        <v>-1285.24442650326</v>
      </c>
      <c r="S186" s="5">
        <v>-1404.168658126305</v>
      </c>
      <c r="T186" s="5">
        <v>-1088.058357419822</v>
      </c>
      <c r="U186" s="5">
        <v>-1166.154790390276</v>
      </c>
      <c r="V186" s="5">
        <v>-1214.4166277406709</v>
      </c>
      <c r="W186" s="5">
        <v>-1390.797500744301</v>
      </c>
      <c r="X186" s="5">
        <v>-1286.988176268095</v>
      </c>
      <c r="Y186" s="5">
        <v>-1329.081690649431</v>
      </c>
      <c r="Z186" s="5">
        <v>-1686.577336411415</v>
      </c>
      <c r="AA186" s="5">
        <v>-1703.406168060455</v>
      </c>
      <c r="AB186" s="5">
        <v>-2002.666243121824</v>
      </c>
      <c r="AC186" s="5">
        <v>-1933.027888569726</v>
      </c>
      <c r="AD186" s="5">
        <v>-2078.926222395889</v>
      </c>
      <c r="AE186" s="5">
        <v>-2103.1169183053398</v>
      </c>
    </row>
    <row r="187" spans="1:31">
      <c r="A187" s="56" t="s">
        <v>70</v>
      </c>
      <c r="B187" s="56" t="s">
        <v>200</v>
      </c>
      <c r="C187" s="56" t="s">
        <v>150</v>
      </c>
      <c r="D187" s="5">
        <v>-0.2787825358599999</v>
      </c>
      <c r="E187" s="5">
        <v>-0.12362552028000021</v>
      </c>
      <c r="F187" s="5">
        <v>-1.205952238090001</v>
      </c>
      <c r="G187" s="5">
        <v>-2.9713602797349989</v>
      </c>
      <c r="H187" s="5">
        <v>-5.5400266386650028</v>
      </c>
      <c r="I187" s="5">
        <v>-7.7463555492299996</v>
      </c>
      <c r="J187" s="5">
        <v>-28.428606080365</v>
      </c>
      <c r="K187" s="5">
        <v>-30.365298822535031</v>
      </c>
      <c r="L187" s="5">
        <v>-46.071996050559989</v>
      </c>
      <c r="M187" s="5">
        <v>-42.591049687444993</v>
      </c>
      <c r="N187" s="5">
        <v>-54.094236431150023</v>
      </c>
      <c r="O187" s="5">
        <v>-77.231657804684957</v>
      </c>
      <c r="P187" s="5">
        <v>-84.267558852399986</v>
      </c>
      <c r="Q187" s="5">
        <v>-92.802617888935004</v>
      </c>
      <c r="R187" s="5">
        <v>-121.59775927346</v>
      </c>
      <c r="S187" s="5">
        <v>-157.2856018889201</v>
      </c>
      <c r="T187" s="5">
        <v>-144.46220335783011</v>
      </c>
      <c r="U187" s="5">
        <v>-161.17714326124491</v>
      </c>
      <c r="V187" s="5">
        <v>-202.88360889554991</v>
      </c>
      <c r="W187" s="5">
        <v>-265.35989692901489</v>
      </c>
      <c r="X187" s="5">
        <v>-249.94823154138021</v>
      </c>
      <c r="Y187" s="5">
        <v>-296.9415792059952</v>
      </c>
      <c r="Z187" s="5">
        <v>-385.93192775301497</v>
      </c>
      <c r="AA187" s="5">
        <v>-423.89108944548019</v>
      </c>
      <c r="AB187" s="5">
        <v>-481.96617056843002</v>
      </c>
      <c r="AC187" s="5">
        <v>-463.94889353053031</v>
      </c>
      <c r="AD187" s="5">
        <v>-553.16969851388023</v>
      </c>
      <c r="AE187" s="5">
        <v>-533.46493928210009</v>
      </c>
    </row>
    <row r="188" spans="1:31">
      <c r="A188" s="56" t="s">
        <v>70</v>
      </c>
      <c r="B188" s="56" t="s">
        <v>200</v>
      </c>
      <c r="C188" s="56" t="s">
        <v>151</v>
      </c>
      <c r="D188" s="5">
        <v>-8.9905931718519003</v>
      </c>
      <c r="E188" s="5">
        <v>-11.0991070529571</v>
      </c>
      <c r="F188" s="5">
        <v>-14.092300452595</v>
      </c>
      <c r="G188" s="5">
        <v>-17.651587491091501</v>
      </c>
      <c r="H188" s="5">
        <v>-21.266470663727599</v>
      </c>
      <c r="I188" s="5">
        <v>-24.844815551878899</v>
      </c>
      <c r="J188" s="5">
        <v>-28.916523344822501</v>
      </c>
      <c r="K188" s="5">
        <v>-33.422949870217899</v>
      </c>
      <c r="L188" s="5">
        <v>-38.8844106541843</v>
      </c>
      <c r="M188" s="5">
        <v>-45.180081446496203</v>
      </c>
      <c r="N188" s="5">
        <v>-51.721710221997398</v>
      </c>
      <c r="O188" s="5">
        <v>-58.492701511090999</v>
      </c>
      <c r="P188" s="5">
        <v>-65.036709333302298</v>
      </c>
      <c r="Q188" s="5">
        <v>-70.917398162746906</v>
      </c>
      <c r="R188" s="5">
        <v>-76.525590065592297</v>
      </c>
      <c r="S188" s="5">
        <v>-81.911240568639798</v>
      </c>
      <c r="T188" s="5">
        <v>-87.101563057250004</v>
      </c>
      <c r="U188" s="5">
        <v>-91.7511167577387</v>
      </c>
      <c r="V188" s="5">
        <v>-95.055004214953499</v>
      </c>
      <c r="W188" s="5">
        <v>-98.220408033616394</v>
      </c>
      <c r="X188" s="5">
        <v>-100.184143262265</v>
      </c>
      <c r="Y188" s="5">
        <v>-101.50487792761</v>
      </c>
      <c r="Z188" s="5">
        <v>-102.84692313157301</v>
      </c>
      <c r="AA188" s="5">
        <v>-103.608617372038</v>
      </c>
      <c r="AB188" s="5">
        <v>-104.07363556475801</v>
      </c>
      <c r="AC188" s="5">
        <v>-103.49020009297099</v>
      </c>
      <c r="AD188" s="5">
        <v>-103.036910478547</v>
      </c>
      <c r="AE188" s="5">
        <v>-104.958266879345</v>
      </c>
    </row>
    <row r="190" spans="1:31">
      <c r="A190" s="56" t="s">
        <v>73</v>
      </c>
      <c r="B190" s="56" t="s">
        <v>163</v>
      </c>
      <c r="C190" s="56" t="s">
        <v>130</v>
      </c>
      <c r="D190" s="5">
        <v>34914.921080867513</v>
      </c>
      <c r="E190" s="5">
        <v>33734.758545559664</v>
      </c>
      <c r="F190" s="5">
        <v>29708.178130258941</v>
      </c>
      <c r="G190" s="5">
        <v>28266.515658778269</v>
      </c>
      <c r="H190" s="5">
        <v>20720.13488257791</v>
      </c>
      <c r="I190" s="5">
        <v>18768.367441475031</v>
      </c>
      <c r="J190" s="5">
        <v>17506.494924361861</v>
      </c>
      <c r="K190" s="5">
        <v>21226.726665333059</v>
      </c>
      <c r="L190" s="5">
        <v>22285.855733392069</v>
      </c>
      <c r="M190" s="5">
        <v>21629.70688332944</v>
      </c>
      <c r="N190" s="5">
        <v>9047.4293485709259</v>
      </c>
      <c r="O190" s="5">
        <v>9044.8628809460861</v>
      </c>
      <c r="P190" s="5">
        <v>8344.4643075094646</v>
      </c>
      <c r="Q190" s="5">
        <v>8871.6159446837137</v>
      </c>
      <c r="R190" s="5">
        <v>8857.1958212114332</v>
      </c>
      <c r="S190" s="5">
        <v>8245.9772836604752</v>
      </c>
      <c r="T190" s="5">
        <v>7322.7968548459803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</row>
    <row r="191" spans="1:31">
      <c r="A191" s="56" t="s">
        <v>73</v>
      </c>
      <c r="B191" s="56" t="s">
        <v>163</v>
      </c>
      <c r="C191" s="56" t="s">
        <v>132</v>
      </c>
      <c r="D191" s="5">
        <v>6.5018781143349997</v>
      </c>
      <c r="E191" s="5">
        <v>2.4743047261950002</v>
      </c>
      <c r="F191" s="5">
        <v>23.707970449265002</v>
      </c>
      <c r="G191" s="5">
        <v>7.4118237061799999</v>
      </c>
      <c r="H191" s="5">
        <v>11.32380275627</v>
      </c>
      <c r="I191" s="5">
        <v>9.5158268155150001</v>
      </c>
      <c r="J191" s="5">
        <v>5.7822632853749996</v>
      </c>
      <c r="K191" s="5">
        <v>40.458914824549993</v>
      </c>
      <c r="L191" s="5">
        <v>199.51468974219</v>
      </c>
      <c r="M191" s="5">
        <v>93.490839303850109</v>
      </c>
      <c r="N191" s="5">
        <v>585.87376826459024</v>
      </c>
      <c r="O191" s="5">
        <v>650.78444609325004</v>
      </c>
      <c r="P191" s="5">
        <v>905.00562200921559</v>
      </c>
      <c r="Q191" s="5">
        <v>820.04458219677474</v>
      </c>
      <c r="R191" s="5">
        <v>1374.8120281622689</v>
      </c>
      <c r="S191" s="5">
        <v>1346.4924144580591</v>
      </c>
      <c r="T191" s="5">
        <v>934.01724567152519</v>
      </c>
      <c r="U191" s="5">
        <v>936.1954160464096</v>
      </c>
      <c r="V191" s="5">
        <v>1349.432846785526</v>
      </c>
      <c r="W191" s="5">
        <v>1347.399758992756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</row>
    <row r="192" spans="1:31">
      <c r="A192" s="56" t="s">
        <v>73</v>
      </c>
      <c r="B192" s="56" t="s">
        <v>163</v>
      </c>
      <c r="C192" s="56" t="s">
        <v>133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</row>
    <row r="193" spans="1:31">
      <c r="A193" s="56" t="s">
        <v>73</v>
      </c>
      <c r="B193" s="56" t="s">
        <v>163</v>
      </c>
      <c r="C193" s="56" t="s">
        <v>134</v>
      </c>
      <c r="D193" s="5">
        <v>0.71905378859500002</v>
      </c>
      <c r="E193" s="5">
        <v>0.80146178314499994</v>
      </c>
      <c r="F193" s="5">
        <v>21.137301700759998</v>
      </c>
      <c r="G193" s="5">
        <v>5.376257286035</v>
      </c>
      <c r="H193" s="5">
        <v>6.0236077946749997</v>
      </c>
      <c r="I193" s="5">
        <v>3.6947534162150002</v>
      </c>
      <c r="J193" s="5">
        <v>0.1681692276</v>
      </c>
      <c r="K193" s="5">
        <v>10.789304680105021</v>
      </c>
      <c r="L193" s="5">
        <v>20.333690545050018</v>
      </c>
      <c r="M193" s="5">
        <v>58.846119879944823</v>
      </c>
      <c r="N193" s="5">
        <v>61.685287071204947</v>
      </c>
      <c r="O193" s="5">
        <v>129.3027380878799</v>
      </c>
      <c r="P193" s="5">
        <v>134.41929078167499</v>
      </c>
      <c r="Q193" s="5">
        <v>566.74047294508966</v>
      </c>
      <c r="R193" s="5">
        <v>346.58009110050489</v>
      </c>
      <c r="S193" s="5">
        <v>707.25840546250481</v>
      </c>
      <c r="T193" s="5">
        <v>345.43816667270488</v>
      </c>
      <c r="U193" s="5">
        <v>764.22950020108499</v>
      </c>
      <c r="V193" s="5">
        <v>1163.3666687703901</v>
      </c>
      <c r="W193" s="5">
        <v>1982.760198472391</v>
      </c>
      <c r="X193" s="5">
        <v>2812.3003650588948</v>
      </c>
      <c r="Y193" s="5">
        <v>2874.0958669242668</v>
      </c>
      <c r="Z193" s="5">
        <v>4983.597722846197</v>
      </c>
      <c r="AA193" s="5">
        <v>6793.5935698348349</v>
      </c>
      <c r="AB193" s="5">
        <v>5583.4754389481568</v>
      </c>
      <c r="AC193" s="5">
        <v>8554.2730770887683</v>
      </c>
      <c r="AD193" s="5">
        <v>12258.926572247079</v>
      </c>
      <c r="AE193" s="5">
        <v>7942.3022310558981</v>
      </c>
    </row>
    <row r="194" spans="1:31">
      <c r="A194" s="56" t="s">
        <v>73</v>
      </c>
      <c r="B194" s="56" t="s">
        <v>163</v>
      </c>
      <c r="C194" s="56" t="s">
        <v>135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</row>
    <row r="195" spans="1:31">
      <c r="A195" s="56" t="s">
        <v>73</v>
      </c>
      <c r="B195" s="56" t="s">
        <v>163</v>
      </c>
      <c r="C195" s="56" t="s">
        <v>136</v>
      </c>
      <c r="D195" s="5">
        <v>4718.3526661322067</v>
      </c>
      <c r="E195" s="5">
        <v>3402.336111057873</v>
      </c>
      <c r="F195" s="5">
        <v>2636.6500684153111</v>
      </c>
      <c r="G195" s="5">
        <v>2228.938505788019</v>
      </c>
      <c r="H195" s="5">
        <v>2772.0920309029061</v>
      </c>
      <c r="I195" s="5">
        <v>2166.8164377884809</v>
      </c>
      <c r="J195" s="5">
        <v>1724.339128172046</v>
      </c>
      <c r="K195" s="5">
        <v>2350.146085734305</v>
      </c>
      <c r="L195" s="5">
        <v>2248.6158132611849</v>
      </c>
      <c r="M195" s="5">
        <v>2071.5546104906002</v>
      </c>
      <c r="N195" s="5">
        <v>2975.8905224795722</v>
      </c>
      <c r="O195" s="5">
        <v>3717.35082329234</v>
      </c>
      <c r="P195" s="5">
        <v>3798.178360028955</v>
      </c>
      <c r="Q195" s="5">
        <v>3455.9302637489591</v>
      </c>
      <c r="R195" s="5">
        <v>3642.5950669603799</v>
      </c>
      <c r="S195" s="5">
        <v>3693.4700141163348</v>
      </c>
      <c r="T195" s="5">
        <v>2513.787762758926</v>
      </c>
      <c r="U195" s="5">
        <v>2502.5273754600912</v>
      </c>
      <c r="V195" s="5">
        <v>2748.11974167786</v>
      </c>
      <c r="W195" s="5">
        <v>2370.9403430575799</v>
      </c>
      <c r="X195" s="5">
        <v>2792.736736768562</v>
      </c>
      <c r="Y195" s="5">
        <v>3265.193168552732</v>
      </c>
      <c r="Z195" s="5">
        <v>3069.4180276956972</v>
      </c>
      <c r="AA195" s="5">
        <v>2882.681825879115</v>
      </c>
      <c r="AB195" s="5">
        <v>2768.9292698685158</v>
      </c>
      <c r="AC195" s="5">
        <v>2940.7557187702701</v>
      </c>
      <c r="AD195" s="5">
        <v>3466.4403764767958</v>
      </c>
      <c r="AE195" s="5">
        <v>1737.9375455068759</v>
      </c>
    </row>
    <row r="196" spans="1:31">
      <c r="A196" s="56" t="s">
        <v>73</v>
      </c>
      <c r="B196" s="56" t="s">
        <v>163</v>
      </c>
      <c r="C196" s="56" t="s">
        <v>137</v>
      </c>
      <c r="D196" s="5">
        <v>477.51673812941488</v>
      </c>
      <c r="E196" s="5">
        <v>565.67819557214489</v>
      </c>
      <c r="F196" s="5">
        <v>2729.61615348449</v>
      </c>
      <c r="G196" s="5">
        <v>5207.1663757531096</v>
      </c>
      <c r="H196" s="5">
        <v>6928.6112896334544</v>
      </c>
      <c r="I196" s="5">
        <v>8020.0780993638473</v>
      </c>
      <c r="J196" s="5">
        <v>8569.5023376136414</v>
      </c>
      <c r="K196" s="5">
        <v>9026.4039081723749</v>
      </c>
      <c r="L196" s="5">
        <v>8445.761479617142</v>
      </c>
      <c r="M196" s="5">
        <v>7650.0900373838458</v>
      </c>
      <c r="N196" s="5">
        <v>7885.4917594577237</v>
      </c>
      <c r="O196" s="5">
        <v>8718.5457978618797</v>
      </c>
      <c r="P196" s="5">
        <v>9104.1771922311127</v>
      </c>
      <c r="Q196" s="5">
        <v>9247.6080712834482</v>
      </c>
      <c r="R196" s="5">
        <v>10044.60230936623</v>
      </c>
      <c r="S196" s="5">
        <v>10194.23440894888</v>
      </c>
      <c r="T196" s="5">
        <v>11832.243747877381</v>
      </c>
      <c r="U196" s="5">
        <v>12014.11272180985</v>
      </c>
      <c r="V196" s="5">
        <v>12159.30208785498</v>
      </c>
      <c r="W196" s="5">
        <v>11666.152047142499</v>
      </c>
      <c r="X196" s="5">
        <v>11777.718363905011</v>
      </c>
      <c r="Y196" s="5">
        <v>11568.014778692581</v>
      </c>
      <c r="Z196" s="5">
        <v>10733.626839375889</v>
      </c>
      <c r="AA196" s="5">
        <v>10742.963073760329</v>
      </c>
      <c r="AB196" s="5">
        <v>9664.7602186752774</v>
      </c>
      <c r="AC196" s="5">
        <v>9628.3809712977963</v>
      </c>
      <c r="AD196" s="5">
        <v>10758.564701622819</v>
      </c>
      <c r="AE196" s="5">
        <v>12525.60002319199</v>
      </c>
    </row>
    <row r="197" spans="1:31">
      <c r="A197" s="56" t="s">
        <v>73</v>
      </c>
      <c r="B197" s="56" t="s">
        <v>163</v>
      </c>
      <c r="C197" s="56" t="s">
        <v>138</v>
      </c>
      <c r="D197" s="5">
        <v>29.494202691350011</v>
      </c>
      <c r="E197" s="5">
        <v>66.541526822505006</v>
      </c>
      <c r="F197" s="5">
        <v>101.2893951929</v>
      </c>
      <c r="G197" s="5">
        <v>146.76343405655999</v>
      </c>
      <c r="H197" s="5">
        <v>181.53970162133001</v>
      </c>
      <c r="I197" s="5">
        <v>243.09907894205489</v>
      </c>
      <c r="J197" s="5">
        <v>377.50092303166491</v>
      </c>
      <c r="K197" s="5">
        <v>453.43886475987011</v>
      </c>
      <c r="L197" s="5">
        <v>572.05712297537991</v>
      </c>
      <c r="M197" s="5">
        <v>599.45320031324513</v>
      </c>
      <c r="N197" s="5">
        <v>743.90725311199981</v>
      </c>
      <c r="O197" s="5">
        <v>1027.363107792115</v>
      </c>
      <c r="P197" s="5">
        <v>1274.9958762542999</v>
      </c>
      <c r="Q197" s="5">
        <v>1552.3718764011351</v>
      </c>
      <c r="R197" s="5">
        <v>1854.600314619905</v>
      </c>
      <c r="S197" s="5">
        <v>2314.2486185173188</v>
      </c>
      <c r="T197" s="5">
        <v>2449.6688455415801</v>
      </c>
      <c r="U197" s="5">
        <v>2645.776097427241</v>
      </c>
      <c r="V197" s="5">
        <v>3091.057727193594</v>
      </c>
      <c r="W197" s="5">
        <v>3517.1661162660948</v>
      </c>
      <c r="X197" s="5">
        <v>3567.2387736924911</v>
      </c>
      <c r="Y197" s="5">
        <v>3888.9088956516098</v>
      </c>
      <c r="Z197" s="5">
        <v>4986.7788171353222</v>
      </c>
      <c r="AA197" s="5">
        <v>5594.696110419819</v>
      </c>
      <c r="AB197" s="5">
        <v>6353.6862852361101</v>
      </c>
      <c r="AC197" s="5">
        <v>6883.0210169262791</v>
      </c>
      <c r="AD197" s="5">
        <v>6939.0450222542677</v>
      </c>
      <c r="AE197" s="5">
        <v>7446.1398583448354</v>
      </c>
    </row>
    <row r="198" spans="1:31">
      <c r="A198" s="56" t="s">
        <v>73</v>
      </c>
      <c r="B198" s="56" t="s">
        <v>163</v>
      </c>
      <c r="C198" s="56" t="s">
        <v>139</v>
      </c>
      <c r="D198" s="5">
        <v>109.153686783368</v>
      </c>
      <c r="E198" s="5">
        <v>148.38514332867899</v>
      </c>
      <c r="F198" s="5">
        <v>199.11165854805199</v>
      </c>
      <c r="G198" s="5">
        <v>252.83503195513001</v>
      </c>
      <c r="H198" s="5">
        <v>304.41117414390999</v>
      </c>
      <c r="I198" s="5">
        <v>351.53667057681503</v>
      </c>
      <c r="J198" s="5">
        <v>409.02841622018201</v>
      </c>
      <c r="K198" s="5">
        <v>473.68190284945001</v>
      </c>
      <c r="L198" s="5">
        <v>546.46550938372104</v>
      </c>
      <c r="M198" s="5">
        <v>626.62241858161201</v>
      </c>
      <c r="N198" s="5">
        <v>714.10098495934403</v>
      </c>
      <c r="O198" s="5">
        <v>802.87557749170298</v>
      </c>
      <c r="P198" s="5">
        <v>899.27346047802098</v>
      </c>
      <c r="Q198" s="5">
        <v>975.18523407140799</v>
      </c>
      <c r="R198" s="5">
        <v>1055.26008645912</v>
      </c>
      <c r="S198" s="5">
        <v>1124.0955580561399</v>
      </c>
      <c r="T198" s="5">
        <v>1188.84046790195</v>
      </c>
      <c r="U198" s="5">
        <v>1218.6612264840101</v>
      </c>
      <c r="V198" s="5">
        <v>1257.42586841769</v>
      </c>
      <c r="W198" s="5">
        <v>1276.38110013098</v>
      </c>
      <c r="X198" s="5">
        <v>1289.0266392092501</v>
      </c>
      <c r="Y198" s="5">
        <v>1287.4508408025199</v>
      </c>
      <c r="Z198" s="5">
        <v>1288.5234978148701</v>
      </c>
      <c r="AA198" s="5">
        <v>1297.3295190054801</v>
      </c>
      <c r="AB198" s="5">
        <v>1296.8038442029699</v>
      </c>
      <c r="AC198" s="5">
        <v>1289.64000077936</v>
      </c>
      <c r="AD198" s="5">
        <v>1279.84785142754</v>
      </c>
      <c r="AE198" s="5">
        <v>1304.5456433617601</v>
      </c>
    </row>
    <row r="199" spans="1:31">
      <c r="A199" s="56" t="s">
        <v>73</v>
      </c>
      <c r="B199" s="56" t="s">
        <v>163</v>
      </c>
      <c r="C199" s="56" t="s">
        <v>140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</row>
    <row r="200" spans="1:31">
      <c r="A200" s="56" t="s">
        <v>73</v>
      </c>
      <c r="B200" s="56" t="s">
        <v>163</v>
      </c>
      <c r="C200" s="56" t="s">
        <v>141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4.342050000000001E-7</v>
      </c>
      <c r="P200" s="5">
        <v>2.0832E-7</v>
      </c>
      <c r="Q200" s="5">
        <v>9.0450000000000009E-7</v>
      </c>
      <c r="R200" s="5">
        <v>4.051254999999999E-6</v>
      </c>
      <c r="S200" s="5">
        <v>2.7819500000000001E-6</v>
      </c>
      <c r="T200" s="5">
        <v>3.4321449999999999E-6</v>
      </c>
      <c r="U200" s="5">
        <v>4.021709999999999E-6</v>
      </c>
      <c r="V200" s="5">
        <v>3.566985000000001E-6</v>
      </c>
      <c r="W200" s="5">
        <v>4.9881700000000012E-6</v>
      </c>
      <c r="X200" s="5">
        <v>6.4568849999999998E-6</v>
      </c>
      <c r="Y200" s="5">
        <v>1.244588500000001E-5</v>
      </c>
      <c r="Z200" s="5">
        <v>2.1509364999999999E-5</v>
      </c>
      <c r="AA200" s="5">
        <v>2.2463599999999979E-5</v>
      </c>
      <c r="AB200" s="5">
        <v>3.8905054999999991E-5</v>
      </c>
      <c r="AC200" s="5">
        <v>1.538397199999999E-4</v>
      </c>
      <c r="AD200" s="5">
        <v>1104.606771175195</v>
      </c>
      <c r="AE200" s="5">
        <v>1148.048096316571</v>
      </c>
    </row>
    <row r="201" spans="1:31">
      <c r="A201" s="56" t="s">
        <v>73</v>
      </c>
      <c r="B201" s="56" t="s">
        <v>163</v>
      </c>
      <c r="C201" s="56" t="s">
        <v>142</v>
      </c>
      <c r="D201" s="5">
        <v>6569.5376470053643</v>
      </c>
      <c r="E201" s="5">
        <v>9344.6448171633729</v>
      </c>
      <c r="F201" s="5">
        <v>12097.795258836089</v>
      </c>
      <c r="G201" s="5">
        <v>14315.399322539761</v>
      </c>
      <c r="H201" s="5">
        <v>19058.97324554067</v>
      </c>
      <c r="I201" s="5">
        <v>24606.854100180659</v>
      </c>
      <c r="J201" s="5">
        <v>23700.433894156671</v>
      </c>
      <c r="K201" s="5">
        <v>23768.816079865781</v>
      </c>
      <c r="L201" s="5">
        <v>23801.692036960911</v>
      </c>
      <c r="M201" s="5">
        <v>25590.527374245081</v>
      </c>
      <c r="N201" s="5">
        <v>34955.074376700097</v>
      </c>
      <c r="O201" s="5">
        <v>35612.812684256263</v>
      </c>
      <c r="P201" s="5">
        <v>35380.224230737796</v>
      </c>
      <c r="Q201" s="5">
        <v>37831.76785205162</v>
      </c>
      <c r="R201" s="5">
        <v>38089.218306017297</v>
      </c>
      <c r="S201" s="5">
        <v>44764.596797376129</v>
      </c>
      <c r="T201" s="5">
        <v>48856.728722512693</v>
      </c>
      <c r="U201" s="5">
        <v>49421.326125796782</v>
      </c>
      <c r="V201" s="5">
        <v>47842.423484199979</v>
      </c>
      <c r="W201" s="5">
        <v>48367.876818938093</v>
      </c>
      <c r="X201" s="5">
        <v>52846.217394388434</v>
      </c>
      <c r="Y201" s="5">
        <v>51027.197824617353</v>
      </c>
      <c r="Z201" s="5">
        <v>52961.297867351866</v>
      </c>
      <c r="AA201" s="5">
        <v>56486.03942924548</v>
      </c>
      <c r="AB201" s="5">
        <v>60523.32207058619</v>
      </c>
      <c r="AC201" s="5">
        <v>63740.982505553387</v>
      </c>
      <c r="AD201" s="5">
        <v>65609.58714331995</v>
      </c>
      <c r="AE201" s="5">
        <v>69739.095308593372</v>
      </c>
    </row>
    <row r="202" spans="1:31">
      <c r="A202" s="56" t="s">
        <v>73</v>
      </c>
      <c r="B202" s="56" t="s">
        <v>163</v>
      </c>
      <c r="C202" s="56" t="s">
        <v>143</v>
      </c>
      <c r="D202" s="5">
        <v>7297.8038538750479</v>
      </c>
      <c r="E202" s="5">
        <v>6257.5446003927736</v>
      </c>
      <c r="F202" s="5">
        <v>7688.4955902538413</v>
      </c>
      <c r="G202" s="5">
        <v>9088.130471228691</v>
      </c>
      <c r="H202" s="5">
        <v>9929.2619308321719</v>
      </c>
      <c r="I202" s="5">
        <v>11216.030888289009</v>
      </c>
      <c r="J202" s="5">
        <v>15225.773113052261</v>
      </c>
      <c r="K202" s="5">
        <v>15536.56345431171</v>
      </c>
      <c r="L202" s="5">
        <v>15379.463629738601</v>
      </c>
      <c r="M202" s="5">
        <v>13730.41613839524</v>
      </c>
      <c r="N202" s="5">
        <v>14517.494961872209</v>
      </c>
      <c r="O202" s="5">
        <v>16978.91705860147</v>
      </c>
      <c r="P202" s="5">
        <v>16994.58923340512</v>
      </c>
      <c r="Q202" s="5">
        <v>19116.737533307529</v>
      </c>
      <c r="R202" s="5">
        <v>20075.495789842222</v>
      </c>
      <c r="S202" s="5">
        <v>19148.682012733119</v>
      </c>
      <c r="T202" s="5">
        <v>21851.65587725355</v>
      </c>
      <c r="U202" s="5">
        <v>23118.441503222391</v>
      </c>
      <c r="V202" s="5">
        <v>25797.983766589281</v>
      </c>
      <c r="W202" s="5">
        <v>27772.437571685368</v>
      </c>
      <c r="X202" s="5">
        <v>28019.123841555229</v>
      </c>
      <c r="Y202" s="5">
        <v>29601.33585922344</v>
      </c>
      <c r="Z202" s="5">
        <v>33813.670209434727</v>
      </c>
      <c r="AA202" s="5">
        <v>34718.423014635817</v>
      </c>
      <c r="AB202" s="5">
        <v>35501.549593065633</v>
      </c>
      <c r="AC202" s="5">
        <v>40490.519712588713</v>
      </c>
      <c r="AD202" s="5">
        <v>45099.076232714579</v>
      </c>
      <c r="AE202" s="5">
        <v>48327.37333010749</v>
      </c>
    </row>
    <row r="203" spans="1:31">
      <c r="A203" s="56" t="s">
        <v>73</v>
      </c>
      <c r="B203" s="56" t="s">
        <v>163</v>
      </c>
      <c r="C203" s="56" t="s">
        <v>144</v>
      </c>
      <c r="D203" s="5">
        <v>8139.1548438</v>
      </c>
      <c r="E203" s="5">
        <v>8882.7313732000002</v>
      </c>
      <c r="F203" s="5">
        <v>9628.2582760000005</v>
      </c>
      <c r="G203" s="5">
        <v>10400.694461999999</v>
      </c>
      <c r="H203" s="5">
        <v>11195.222809000001</v>
      </c>
      <c r="I203" s="5">
        <v>11937.635863</v>
      </c>
      <c r="J203" s="5">
        <v>12614.640619</v>
      </c>
      <c r="K203" s="5">
        <v>13269.92916</v>
      </c>
      <c r="L203" s="5">
        <v>14022.373971999999</v>
      </c>
      <c r="M203" s="5">
        <v>14781.500964999999</v>
      </c>
      <c r="N203" s="5">
        <v>15535.783844</v>
      </c>
      <c r="O203" s="5">
        <v>16283.612619</v>
      </c>
      <c r="P203" s="5">
        <v>17035.748406999999</v>
      </c>
      <c r="Q203" s="5">
        <v>17688.295298000001</v>
      </c>
      <c r="R203" s="5">
        <v>18320.707981</v>
      </c>
      <c r="S203" s="5">
        <v>18945.130552999999</v>
      </c>
      <c r="T203" s="5">
        <v>19597.658640000001</v>
      </c>
      <c r="U203" s="5">
        <v>20144.883444999999</v>
      </c>
      <c r="V203" s="5">
        <v>20672.349671</v>
      </c>
      <c r="W203" s="5">
        <v>21218.487286</v>
      </c>
      <c r="X203" s="5">
        <v>21830.769661999999</v>
      </c>
      <c r="Y203" s="5">
        <v>22427.023679000002</v>
      </c>
      <c r="Z203" s="5">
        <v>23119.132570000002</v>
      </c>
      <c r="AA203" s="5">
        <v>23855.187782000001</v>
      </c>
      <c r="AB203" s="5">
        <v>24648.547571999999</v>
      </c>
      <c r="AC203" s="5">
        <v>25343.553103999999</v>
      </c>
      <c r="AD203" s="5">
        <v>26044.154151999999</v>
      </c>
      <c r="AE203" s="5">
        <v>26044.154151999999</v>
      </c>
    </row>
    <row r="204" spans="1:31">
      <c r="A204" s="56" t="s">
        <v>73</v>
      </c>
      <c r="B204" s="56" t="s">
        <v>163</v>
      </c>
      <c r="C204" s="56" t="s">
        <v>146</v>
      </c>
      <c r="D204" s="5">
        <v>1.4753999999999969E-7</v>
      </c>
      <c r="E204" s="5">
        <v>1.535600000000003E-7</v>
      </c>
      <c r="F204" s="5">
        <v>1.6344000000000009E-7</v>
      </c>
      <c r="G204" s="5">
        <v>1.710100000000001E-7</v>
      </c>
      <c r="H204" s="5">
        <v>1.8227499999999969E-7</v>
      </c>
      <c r="I204" s="5">
        <v>1.926300000000001E-7</v>
      </c>
      <c r="J204" s="5">
        <v>2.021500000000001E-7</v>
      </c>
      <c r="K204" s="5">
        <v>6.4930000000000039E-7</v>
      </c>
      <c r="L204" s="5">
        <v>7.0244500000000001E-7</v>
      </c>
      <c r="M204" s="5">
        <v>7.471649999999999E-7</v>
      </c>
      <c r="N204" s="5">
        <v>8.1778499999999972E-7</v>
      </c>
      <c r="O204" s="5">
        <v>1.3116174869199979</v>
      </c>
      <c r="P204" s="5">
        <v>6.5157017940000062E-2</v>
      </c>
      <c r="Q204" s="5">
        <v>1.569514761049998</v>
      </c>
      <c r="R204" s="5">
        <v>2.211399015194988</v>
      </c>
      <c r="S204" s="5">
        <v>1.0772799999999991E-6</v>
      </c>
      <c r="T204" s="5">
        <v>0.44473376050500002</v>
      </c>
      <c r="U204" s="5">
        <v>1.161875E-6</v>
      </c>
      <c r="V204" s="5">
        <v>0.79277022013000042</v>
      </c>
      <c r="W204" s="5">
        <v>3.1308719188000018</v>
      </c>
      <c r="X204" s="5">
        <v>2.9864432821649971</v>
      </c>
      <c r="Y204" s="5">
        <v>5.0716350000000082E-6</v>
      </c>
      <c r="Z204" s="5">
        <v>0.15858070354000001</v>
      </c>
      <c r="AA204" s="5">
        <v>7.2773200000000079E-6</v>
      </c>
      <c r="AB204" s="5">
        <v>7.4351597614800244</v>
      </c>
      <c r="AC204" s="5">
        <v>4.1719072438550029</v>
      </c>
      <c r="AD204" s="5">
        <v>63.555943423914968</v>
      </c>
      <c r="AE204" s="5">
        <v>23.61788482680501</v>
      </c>
    </row>
    <row r="205" spans="1:31">
      <c r="A205" s="56" t="s">
        <v>73</v>
      </c>
      <c r="B205" s="56" t="s">
        <v>163</v>
      </c>
      <c r="C205" s="56" t="s">
        <v>149</v>
      </c>
      <c r="D205" s="5">
        <v>-1470.4423906201171</v>
      </c>
      <c r="E205" s="5">
        <v>-1959.1068815914271</v>
      </c>
      <c r="F205" s="5">
        <v>-4339.2272979364443</v>
      </c>
      <c r="G205" s="5">
        <v>-7651.3373149923191</v>
      </c>
      <c r="H205" s="5">
        <v>-9113.405146430443</v>
      </c>
      <c r="I205" s="5">
        <v>-11096.09997205776</v>
      </c>
      <c r="J205" s="5">
        <v>-12172.399360708099</v>
      </c>
      <c r="K205" s="5">
        <v>-12477.35158048459</v>
      </c>
      <c r="L205" s="5">
        <v>-11865.16451330499</v>
      </c>
      <c r="M205" s="5">
        <v>-10420.13757580021</v>
      </c>
      <c r="N205" s="5">
        <v>-10800.50672415107</v>
      </c>
      <c r="O205" s="5">
        <v>-11919.165847451961</v>
      </c>
      <c r="P205" s="5">
        <v>-12783.949271854541</v>
      </c>
      <c r="Q205" s="5">
        <v>-12928.384065725981</v>
      </c>
      <c r="R205" s="5">
        <v>-14152.664960577171</v>
      </c>
      <c r="S205" s="5">
        <v>-14016.115635773789</v>
      </c>
      <c r="T205" s="5">
        <v>-16434.92295627253</v>
      </c>
      <c r="U205" s="5">
        <v>-16628.872556498289</v>
      </c>
      <c r="V205" s="5">
        <v>-16754.759062520301</v>
      </c>
      <c r="W205" s="5">
        <v>-16075.10584091624</v>
      </c>
      <c r="X205" s="5">
        <v>-16409.40471089568</v>
      </c>
      <c r="Y205" s="5">
        <v>-15624.86334124046</v>
      </c>
      <c r="Z205" s="5">
        <v>-14813.35268311736</v>
      </c>
      <c r="AA205" s="5">
        <v>-15125.83409722179</v>
      </c>
      <c r="AB205" s="5">
        <v>-13613.39518983557</v>
      </c>
      <c r="AC205" s="5">
        <v>-14271.24681833509</v>
      </c>
      <c r="AD205" s="5">
        <v>-14890.79004857673</v>
      </c>
      <c r="AE205" s="5">
        <v>-17628.173377337978</v>
      </c>
    </row>
    <row r="206" spans="1:31">
      <c r="A206" s="56" t="s">
        <v>73</v>
      </c>
      <c r="B206" s="56" t="s">
        <v>163</v>
      </c>
      <c r="C206" s="56" t="s">
        <v>150</v>
      </c>
      <c r="D206" s="5">
        <v>-34.695630102060008</v>
      </c>
      <c r="E206" s="5">
        <v>-78.297141735340006</v>
      </c>
      <c r="F206" s="5">
        <v>-119.13148614041501</v>
      </c>
      <c r="G206" s="5">
        <v>-172.64579947195509</v>
      </c>
      <c r="H206" s="5">
        <v>-213.55501235471499</v>
      </c>
      <c r="I206" s="5">
        <v>-286.11460508916508</v>
      </c>
      <c r="J206" s="5">
        <v>-443.93089093925488</v>
      </c>
      <c r="K206" s="5">
        <v>-537.87654390000489</v>
      </c>
      <c r="L206" s="5">
        <v>-682.90474081487991</v>
      </c>
      <c r="M206" s="5">
        <v>-717.70976929187475</v>
      </c>
      <c r="N206" s="5">
        <v>-897.37691112645484</v>
      </c>
      <c r="O206" s="5">
        <v>-1243.6401736323951</v>
      </c>
      <c r="P206" s="5">
        <v>-1556.2675010609501</v>
      </c>
      <c r="Q206" s="5">
        <v>-1904.8346587660601</v>
      </c>
      <c r="R206" s="5">
        <v>-2287.62357567348</v>
      </c>
      <c r="S206" s="5">
        <v>-2851.403330578345</v>
      </c>
      <c r="T206" s="5">
        <v>-3039.4602904779849</v>
      </c>
      <c r="U206" s="5">
        <v>-3295.5160286135001</v>
      </c>
      <c r="V206" s="5">
        <v>-3854.5336090156111</v>
      </c>
      <c r="W206" s="5">
        <v>-4391.0755134818301</v>
      </c>
      <c r="X206" s="5">
        <v>-4464.9249213181902</v>
      </c>
      <c r="Y206" s="5">
        <v>-4868.7079975204106</v>
      </c>
      <c r="Z206" s="5">
        <v>-6255.4508402192314</v>
      </c>
      <c r="AA206" s="5">
        <v>-7051.1229525864492</v>
      </c>
      <c r="AB206" s="5">
        <v>-8013.6527817227206</v>
      </c>
      <c r="AC206" s="5">
        <v>-8709.6075259236859</v>
      </c>
      <c r="AD206" s="5">
        <v>-8731.6918552848019</v>
      </c>
      <c r="AE206" s="5">
        <v>-9419.5004513265503</v>
      </c>
    </row>
    <row r="207" spans="1:31">
      <c r="A207" s="56" t="s">
        <v>73</v>
      </c>
      <c r="B207" s="56" t="s">
        <v>163</v>
      </c>
      <c r="C207" s="56" t="s">
        <v>151</v>
      </c>
      <c r="D207" s="5">
        <v>-129.609394493183</v>
      </c>
      <c r="E207" s="5">
        <v>-176.26486277726801</v>
      </c>
      <c r="F207" s="5">
        <v>-236.98169173480301</v>
      </c>
      <c r="G207" s="5">
        <v>-299.93668678168501</v>
      </c>
      <c r="H207" s="5">
        <v>-361.39073377375303</v>
      </c>
      <c r="I207" s="5">
        <v>-417.27497454974002</v>
      </c>
      <c r="J207" s="5">
        <v>-487.00754329262901</v>
      </c>
      <c r="K207" s="5">
        <v>-562.42779381443302</v>
      </c>
      <c r="L207" s="5">
        <v>-649.30317348466497</v>
      </c>
      <c r="M207" s="5">
        <v>-743.974255468867</v>
      </c>
      <c r="N207" s="5">
        <v>-847.47754387429404</v>
      </c>
      <c r="O207" s="5">
        <v>-953.09923849963195</v>
      </c>
      <c r="P207" s="5">
        <v>-1069.5127141851201</v>
      </c>
      <c r="Q207" s="5">
        <v>-1160.14257351474</v>
      </c>
      <c r="R207" s="5">
        <v>-1250.96820917428</v>
      </c>
      <c r="S207" s="5">
        <v>-1334.0290021644601</v>
      </c>
      <c r="T207" s="5">
        <v>-1409.4739798927301</v>
      </c>
      <c r="U207" s="5">
        <v>-1452.40841021442</v>
      </c>
      <c r="V207" s="5">
        <v>-1492.18368940446</v>
      </c>
      <c r="W207" s="5">
        <v>-1518.40404863454</v>
      </c>
      <c r="X207" s="5">
        <v>-1526.64009206064</v>
      </c>
      <c r="Y207" s="5">
        <v>-1527.8816031439301</v>
      </c>
      <c r="Z207" s="5">
        <v>-1529.52920646332</v>
      </c>
      <c r="AA207" s="5">
        <v>-1544.80678713356</v>
      </c>
      <c r="AB207" s="5">
        <v>-1540.06431819107</v>
      </c>
      <c r="AC207" s="5">
        <v>-1528.9892121376699</v>
      </c>
      <c r="AD207" s="5">
        <v>-1518.8044877457301</v>
      </c>
      <c r="AE207" s="5">
        <v>-1547.4707571706101</v>
      </c>
    </row>
    <row r="209" spans="1:31">
      <c r="A209" s="56" t="s">
        <v>73</v>
      </c>
      <c r="B209" s="56" t="s">
        <v>197</v>
      </c>
      <c r="C209" s="56" t="s">
        <v>130</v>
      </c>
      <c r="D209" s="5">
        <v>42805.197077127617</v>
      </c>
      <c r="E209" s="5">
        <v>40623.800576597088</v>
      </c>
      <c r="F209" s="5">
        <v>38629.540070164563</v>
      </c>
      <c r="G209" s="5">
        <v>36734.291484186753</v>
      </c>
      <c r="H209" s="5">
        <v>37690.692269645187</v>
      </c>
      <c r="I209" s="5">
        <v>38575.023641309133</v>
      </c>
      <c r="J209" s="5">
        <v>37929.053206530392</v>
      </c>
      <c r="K209" s="5">
        <v>36452.292032781632</v>
      </c>
      <c r="L209" s="5">
        <v>37009.200767453498</v>
      </c>
      <c r="M209" s="5">
        <v>37502.434820909373</v>
      </c>
      <c r="N209" s="5">
        <v>38297.136113866443</v>
      </c>
      <c r="O209" s="5">
        <v>36964.551028293921</v>
      </c>
      <c r="P209" s="5">
        <v>27959.167375260811</v>
      </c>
      <c r="Q209" s="5">
        <v>29023.63986121539</v>
      </c>
      <c r="R209" s="5">
        <v>25846.74537375354</v>
      </c>
      <c r="S209" s="5">
        <v>25150.915921037329</v>
      </c>
      <c r="T209" s="5">
        <v>24019.903460879021</v>
      </c>
      <c r="U209" s="5">
        <v>24044.641366963231</v>
      </c>
      <c r="V209" s="5">
        <v>24130.908971492601</v>
      </c>
      <c r="W209" s="5">
        <v>15135.07233285732</v>
      </c>
      <c r="X209" s="5">
        <v>15140.146954043779</v>
      </c>
      <c r="Y209" s="5">
        <v>12997.099100429579</v>
      </c>
      <c r="Z209" s="5">
        <v>11221.4376052151</v>
      </c>
      <c r="AA209" s="5">
        <v>9582.5752623441222</v>
      </c>
      <c r="AB209" s="5">
        <v>9192.796223652269</v>
      </c>
      <c r="AC209" s="5">
        <v>9256.987355919744</v>
      </c>
      <c r="AD209" s="5">
        <v>9452.1251527542445</v>
      </c>
      <c r="AE209" s="5">
        <v>9166.2782826891344</v>
      </c>
    </row>
    <row r="210" spans="1:31">
      <c r="A210" s="56" t="s">
        <v>73</v>
      </c>
      <c r="B210" s="56" t="s">
        <v>197</v>
      </c>
      <c r="C210" s="56" t="s">
        <v>132</v>
      </c>
      <c r="D210" s="5">
        <v>971.27993807481801</v>
      </c>
      <c r="E210" s="5">
        <v>967.75503360175151</v>
      </c>
      <c r="F210" s="5">
        <v>988.34382383688501</v>
      </c>
      <c r="G210" s="5">
        <v>981.28526120158233</v>
      </c>
      <c r="H210" s="5">
        <v>985.71491445406139</v>
      </c>
      <c r="I210" s="5">
        <v>976.25815629105932</v>
      </c>
      <c r="J210" s="5">
        <v>975.2426324534116</v>
      </c>
      <c r="K210" s="5">
        <v>1232.566626662129</v>
      </c>
      <c r="L210" s="5">
        <v>1349.7030160110401</v>
      </c>
      <c r="M210" s="5">
        <v>1316.0307409722809</v>
      </c>
      <c r="N210" s="5">
        <v>1856.6686558546101</v>
      </c>
      <c r="O210" s="5">
        <v>2352.2172366882501</v>
      </c>
      <c r="P210" s="5">
        <v>3447.390494104136</v>
      </c>
      <c r="Q210" s="5">
        <v>3201.425083811946</v>
      </c>
      <c r="R210" s="5">
        <v>3817.2374412824838</v>
      </c>
      <c r="S210" s="5">
        <v>3850.5317388978042</v>
      </c>
      <c r="T210" s="5">
        <v>2883.5168253777201</v>
      </c>
      <c r="U210" s="5">
        <v>2719.961972761922</v>
      </c>
      <c r="V210" s="5">
        <v>3312.255030881</v>
      </c>
      <c r="W210" s="5">
        <v>3358.6407222908711</v>
      </c>
      <c r="X210" s="5">
        <v>3833.848250900935</v>
      </c>
      <c r="Y210" s="5">
        <v>3501.917006438624</v>
      </c>
      <c r="Z210" s="5">
        <v>434.37082617494531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</row>
    <row r="211" spans="1:31">
      <c r="A211" s="56" t="s">
        <v>73</v>
      </c>
      <c r="B211" s="56" t="s">
        <v>197</v>
      </c>
      <c r="C211" s="56" t="s">
        <v>133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</row>
    <row r="212" spans="1:31">
      <c r="A212" s="56" t="s">
        <v>73</v>
      </c>
      <c r="B212" s="56" t="s">
        <v>197</v>
      </c>
      <c r="C212" s="56" t="s">
        <v>134</v>
      </c>
      <c r="D212" s="5">
        <v>0</v>
      </c>
      <c r="E212" s="5">
        <v>0</v>
      </c>
      <c r="F212" s="5">
        <v>0.15694571528000001</v>
      </c>
      <c r="G212" s="5">
        <v>0.46623117687999999</v>
      </c>
      <c r="H212" s="5">
        <v>0.32076344420500003</v>
      </c>
      <c r="I212" s="5">
        <v>0.213906054495</v>
      </c>
      <c r="J212" s="5">
        <v>0</v>
      </c>
      <c r="K212" s="5">
        <v>23.14123917067495</v>
      </c>
      <c r="L212" s="5">
        <v>17.648205946364989</v>
      </c>
      <c r="M212" s="5">
        <v>29.734817026184921</v>
      </c>
      <c r="N212" s="5">
        <v>14.095951393555</v>
      </c>
      <c r="O212" s="5">
        <v>61.788664327549981</v>
      </c>
      <c r="P212" s="5">
        <v>177.8871341445998</v>
      </c>
      <c r="Q212" s="5">
        <v>569.87141560906002</v>
      </c>
      <c r="R212" s="5">
        <v>971.02934471605511</v>
      </c>
      <c r="S212" s="5">
        <v>929.80099558664506</v>
      </c>
      <c r="T212" s="5">
        <v>799.61885342608457</v>
      </c>
      <c r="U212" s="5">
        <v>1341.876022830784</v>
      </c>
      <c r="V212" s="5">
        <v>2192.94853107371</v>
      </c>
      <c r="W212" s="5">
        <v>2142.50152229679</v>
      </c>
      <c r="X212" s="5">
        <v>3241.1650970312048</v>
      </c>
      <c r="Y212" s="5">
        <v>1907.450602622022</v>
      </c>
      <c r="Z212" s="5">
        <v>2483.345469368162</v>
      </c>
      <c r="AA212" s="5">
        <v>3173.4881792601259</v>
      </c>
      <c r="AB212" s="5">
        <v>1862.4605083458709</v>
      </c>
      <c r="AC212" s="5">
        <v>2665.164816409902</v>
      </c>
      <c r="AD212" s="5">
        <v>3914.3727422829361</v>
      </c>
      <c r="AE212" s="5">
        <v>2985.3997585368229</v>
      </c>
    </row>
    <row r="213" spans="1:31">
      <c r="A213" s="56" t="s">
        <v>73</v>
      </c>
      <c r="B213" s="56" t="s">
        <v>197</v>
      </c>
      <c r="C213" s="56" t="s">
        <v>135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</row>
    <row r="214" spans="1:31">
      <c r="A214" s="56" t="s">
        <v>73</v>
      </c>
      <c r="B214" s="56" t="s">
        <v>197</v>
      </c>
      <c r="C214" s="56" t="s">
        <v>136</v>
      </c>
      <c r="D214" s="5">
        <v>213.04516720293</v>
      </c>
      <c r="E214" s="5">
        <v>251.42043690276</v>
      </c>
      <c r="F214" s="5">
        <v>199.22103743824519</v>
      </c>
      <c r="G214" s="5">
        <v>126.74201508036001</v>
      </c>
      <c r="H214" s="5">
        <v>180.51341464556</v>
      </c>
      <c r="I214" s="5">
        <v>184.4177298615501</v>
      </c>
      <c r="J214" s="5">
        <v>308.66522812702021</v>
      </c>
      <c r="K214" s="5">
        <v>160.58269807958001</v>
      </c>
      <c r="L214" s="5">
        <v>280.02973712479491</v>
      </c>
      <c r="M214" s="5">
        <v>299.18001640132007</v>
      </c>
      <c r="N214" s="5">
        <v>248.91692020580001</v>
      </c>
      <c r="O214" s="5">
        <v>213.04516470814499</v>
      </c>
      <c r="P214" s="5">
        <v>251.42043456390991</v>
      </c>
      <c r="Q214" s="5">
        <v>199.22103606178499</v>
      </c>
      <c r="R214" s="5">
        <v>54.60737316458998</v>
      </c>
      <c r="S214" s="5">
        <v>64.035428232789982</v>
      </c>
      <c r="T214" s="5">
        <v>77.21428563065993</v>
      </c>
      <c r="U214" s="5">
        <v>166.56127833443509</v>
      </c>
      <c r="V214" s="5">
        <v>81.759810771610034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</row>
    <row r="215" spans="1:31">
      <c r="A215" s="56" t="s">
        <v>73</v>
      </c>
      <c r="B215" s="56" t="s">
        <v>197</v>
      </c>
      <c r="C215" s="56" t="s">
        <v>137</v>
      </c>
      <c r="D215" s="5">
        <v>861.74659958288987</v>
      </c>
      <c r="E215" s="5">
        <v>1159.1597239713201</v>
      </c>
      <c r="F215" s="5">
        <v>1426.2251705536501</v>
      </c>
      <c r="G215" s="5">
        <v>1443.5516440360091</v>
      </c>
      <c r="H215" s="5">
        <v>1303.948054548895</v>
      </c>
      <c r="I215" s="5">
        <v>1360.47242346863</v>
      </c>
      <c r="J215" s="5">
        <v>1405.26025574505</v>
      </c>
      <c r="K215" s="5">
        <v>1423.4699248774459</v>
      </c>
      <c r="L215" s="5">
        <v>1388.1605385088999</v>
      </c>
      <c r="M215" s="5">
        <v>1140.90079546987</v>
      </c>
      <c r="N215" s="5">
        <v>1708.181932223059</v>
      </c>
      <c r="O215" s="5">
        <v>1912.1541602749051</v>
      </c>
      <c r="P215" s="5">
        <v>3337.2150910979599</v>
      </c>
      <c r="Q215" s="5">
        <v>3438.960185212492</v>
      </c>
      <c r="R215" s="5">
        <v>4743.5536566360961</v>
      </c>
      <c r="S215" s="5">
        <v>4882.5400010870053</v>
      </c>
      <c r="T215" s="5">
        <v>5124.5195968495518</v>
      </c>
      <c r="U215" s="5">
        <v>6110.4734236338454</v>
      </c>
      <c r="V215" s="5">
        <v>6449.0909746054476</v>
      </c>
      <c r="W215" s="5">
        <v>6346.7496346070939</v>
      </c>
      <c r="X215" s="5">
        <v>5754.8399013773524</v>
      </c>
      <c r="Y215" s="5">
        <v>6601.161959211855</v>
      </c>
      <c r="Z215" s="5">
        <v>9638.7332609264176</v>
      </c>
      <c r="AA215" s="5">
        <v>11781.10281607881</v>
      </c>
      <c r="AB215" s="5">
        <v>14856.86509899233</v>
      </c>
      <c r="AC215" s="5">
        <v>18662.774327664061</v>
      </c>
      <c r="AD215" s="5">
        <v>21931.907236989369</v>
      </c>
      <c r="AE215" s="5">
        <v>22545.844213306242</v>
      </c>
    </row>
    <row r="216" spans="1:31">
      <c r="A216" s="56" t="s">
        <v>73</v>
      </c>
      <c r="B216" s="56" t="s">
        <v>197</v>
      </c>
      <c r="C216" s="56" t="s">
        <v>138</v>
      </c>
      <c r="D216" s="5">
        <v>17.463297908825002</v>
      </c>
      <c r="E216" s="5">
        <v>36.115261481460003</v>
      </c>
      <c r="F216" s="5">
        <v>54.784168309214948</v>
      </c>
      <c r="G216" s="5">
        <v>89.93559334354498</v>
      </c>
      <c r="H216" s="5">
        <v>123.61224229919</v>
      </c>
      <c r="I216" s="5">
        <v>181.73270514891991</v>
      </c>
      <c r="J216" s="5">
        <v>267.29087043240497</v>
      </c>
      <c r="K216" s="5">
        <v>264.82671500580511</v>
      </c>
      <c r="L216" s="5">
        <v>370.54998246806002</v>
      </c>
      <c r="M216" s="5">
        <v>410.96080790205531</v>
      </c>
      <c r="N216" s="5">
        <v>508.40160372555971</v>
      </c>
      <c r="O216" s="5">
        <v>707.02474346042504</v>
      </c>
      <c r="P216" s="5">
        <v>874.98632996732022</v>
      </c>
      <c r="Q216" s="5">
        <v>1065.879482255209</v>
      </c>
      <c r="R216" s="5">
        <v>1301.862922073411</v>
      </c>
      <c r="S216" s="5">
        <v>1556.394494296884</v>
      </c>
      <c r="T216" s="5">
        <v>1669.9141348164339</v>
      </c>
      <c r="U216" s="5">
        <v>1888.75288500439</v>
      </c>
      <c r="V216" s="5">
        <v>2318.7011880094601</v>
      </c>
      <c r="W216" s="5">
        <v>2650.0639088849698</v>
      </c>
      <c r="X216" s="5">
        <v>2675.474339813979</v>
      </c>
      <c r="Y216" s="5">
        <v>3182.2997202260071</v>
      </c>
      <c r="Z216" s="5">
        <v>3701.149326928391</v>
      </c>
      <c r="AA216" s="5">
        <v>4567.2407540392533</v>
      </c>
      <c r="AB216" s="5">
        <v>4828.4706288423722</v>
      </c>
      <c r="AC216" s="5">
        <v>5437.5987255386044</v>
      </c>
      <c r="AD216" s="5">
        <v>5726.3759014359484</v>
      </c>
      <c r="AE216" s="5">
        <v>6129.3205185342686</v>
      </c>
    </row>
    <row r="217" spans="1:31">
      <c r="A217" s="56" t="s">
        <v>73</v>
      </c>
      <c r="B217" s="56" t="s">
        <v>197</v>
      </c>
      <c r="C217" s="56" t="s">
        <v>139</v>
      </c>
      <c r="D217" s="5">
        <v>63.824008213021997</v>
      </c>
      <c r="E217" s="5">
        <v>79.063171663566706</v>
      </c>
      <c r="F217" s="5">
        <v>101.887320505342</v>
      </c>
      <c r="G217" s="5">
        <v>133.158772546666</v>
      </c>
      <c r="H217" s="5">
        <v>169.227310946969</v>
      </c>
      <c r="I217" s="5">
        <v>206.738543574396</v>
      </c>
      <c r="J217" s="5">
        <v>250.67950244750099</v>
      </c>
      <c r="K217" s="5">
        <v>299.25516716737002</v>
      </c>
      <c r="L217" s="5">
        <v>369.13523016461897</v>
      </c>
      <c r="M217" s="5">
        <v>460.54711567596598</v>
      </c>
      <c r="N217" s="5">
        <v>558.56176802077596</v>
      </c>
      <c r="O217" s="5">
        <v>654.24183828778303</v>
      </c>
      <c r="P217" s="5">
        <v>751.02435044482604</v>
      </c>
      <c r="Q217" s="5">
        <v>832.06933290236304</v>
      </c>
      <c r="R217" s="5">
        <v>916.69437511486103</v>
      </c>
      <c r="S217" s="5">
        <v>990.27732281968099</v>
      </c>
      <c r="T217" s="5">
        <v>1065.7455336023299</v>
      </c>
      <c r="U217" s="5">
        <v>1121.36062064506</v>
      </c>
      <c r="V217" s="5">
        <v>1186.4172322864899</v>
      </c>
      <c r="W217" s="5">
        <v>1243.2026816129201</v>
      </c>
      <c r="X217" s="5">
        <v>1294.4852082602499</v>
      </c>
      <c r="Y217" s="5">
        <v>1323.8612771321</v>
      </c>
      <c r="Z217" s="5">
        <v>1341.6137193331899</v>
      </c>
      <c r="AA217" s="5">
        <v>1355.08221580293</v>
      </c>
      <c r="AB217" s="5">
        <v>1355.3684737875799</v>
      </c>
      <c r="AC217" s="5">
        <v>1343.9632981981299</v>
      </c>
      <c r="AD217" s="5">
        <v>1328.9268256233499</v>
      </c>
      <c r="AE217" s="5">
        <v>1352.07169661226</v>
      </c>
    </row>
    <row r="218" spans="1:31">
      <c r="A218" s="56" t="s">
        <v>73</v>
      </c>
      <c r="B218" s="56" t="s">
        <v>197</v>
      </c>
      <c r="C218" s="56" t="s">
        <v>140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</row>
    <row r="219" spans="1:31">
      <c r="A219" s="56" t="s">
        <v>73</v>
      </c>
      <c r="B219" s="56" t="s">
        <v>197</v>
      </c>
      <c r="C219" s="56" t="s">
        <v>141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</row>
    <row r="220" spans="1:31">
      <c r="A220" s="56" t="s">
        <v>73</v>
      </c>
      <c r="B220" s="56" t="s">
        <v>197</v>
      </c>
      <c r="C220" s="56" t="s">
        <v>142</v>
      </c>
      <c r="D220" s="5">
        <v>4189.4822942795336</v>
      </c>
      <c r="E220" s="5">
        <v>5454.4560273749657</v>
      </c>
      <c r="F220" s="5">
        <v>6210.6620836172524</v>
      </c>
      <c r="G220" s="5">
        <v>7524.3860504712929</v>
      </c>
      <c r="H220" s="5">
        <v>8890.2337937318989</v>
      </c>
      <c r="I220" s="5">
        <v>10376.031238728199</v>
      </c>
      <c r="J220" s="5">
        <v>11710.441681797371</v>
      </c>
      <c r="K220" s="5">
        <v>10455.18289591657</v>
      </c>
      <c r="L220" s="5">
        <v>11443.968077789419</v>
      </c>
      <c r="M220" s="5">
        <v>14011.180933401431</v>
      </c>
      <c r="N220" s="5">
        <v>16670.041839534661</v>
      </c>
      <c r="O220" s="5">
        <v>20913.646490047719</v>
      </c>
      <c r="P220" s="5">
        <v>28271.022315139238</v>
      </c>
      <c r="Q220" s="5">
        <v>29078.263167517911</v>
      </c>
      <c r="R220" s="5">
        <v>28783.028214811078</v>
      </c>
      <c r="S220" s="5">
        <v>30594.499760994029</v>
      </c>
      <c r="T220" s="5">
        <v>31446.82331909562</v>
      </c>
      <c r="U220" s="5">
        <v>33835.988730122073</v>
      </c>
      <c r="V220" s="5">
        <v>30676.255741421821</v>
      </c>
      <c r="W220" s="5">
        <v>41102.928709437962</v>
      </c>
      <c r="X220" s="5">
        <v>43408.534939731951</v>
      </c>
      <c r="Y220" s="5">
        <v>45086.72800760495</v>
      </c>
      <c r="Z220" s="5">
        <v>47302.833799833788</v>
      </c>
      <c r="AA220" s="5">
        <v>47889.005503300497</v>
      </c>
      <c r="AB220" s="5">
        <v>56879.857827514687</v>
      </c>
      <c r="AC220" s="5">
        <v>65259.98038368675</v>
      </c>
      <c r="AD220" s="5">
        <v>67111.023401236453</v>
      </c>
      <c r="AE220" s="5">
        <v>67942.654241756914</v>
      </c>
    </row>
    <row r="221" spans="1:31">
      <c r="A221" s="56" t="s">
        <v>73</v>
      </c>
      <c r="B221" s="56" t="s">
        <v>197</v>
      </c>
      <c r="C221" s="56" t="s">
        <v>143</v>
      </c>
      <c r="D221" s="5">
        <v>5527.6809797389278</v>
      </c>
      <c r="E221" s="5">
        <v>6418.2019036791144</v>
      </c>
      <c r="F221" s="5">
        <v>6739.6340374693509</v>
      </c>
      <c r="G221" s="5">
        <v>6671.6533251973206</v>
      </c>
      <c r="H221" s="5">
        <v>6507.0961049696361</v>
      </c>
      <c r="I221" s="5">
        <v>6385.7295502422203</v>
      </c>
      <c r="J221" s="5">
        <v>6344.9106206985343</v>
      </c>
      <c r="K221" s="5">
        <v>6672.1197820459611</v>
      </c>
      <c r="L221" s="5">
        <v>6526.541153758626</v>
      </c>
      <c r="M221" s="5">
        <v>5751.6322453656794</v>
      </c>
      <c r="N221" s="5">
        <v>6494.2975169316524</v>
      </c>
      <c r="O221" s="5">
        <v>6676.812838939737</v>
      </c>
      <c r="P221" s="5">
        <v>8703.8693762530365</v>
      </c>
      <c r="Q221" s="5">
        <v>10117.46707127714</v>
      </c>
      <c r="R221" s="5">
        <v>14488.97015088017</v>
      </c>
      <c r="S221" s="5">
        <v>14195.56822448011</v>
      </c>
      <c r="T221" s="5">
        <v>14901.02359915239</v>
      </c>
      <c r="U221" s="5">
        <v>16923.466966819269</v>
      </c>
      <c r="V221" s="5">
        <v>19999.984081111401</v>
      </c>
      <c r="W221" s="5">
        <v>19907.262191013859</v>
      </c>
      <c r="X221" s="5">
        <v>18163.85327183524</v>
      </c>
      <c r="Y221" s="5">
        <v>21251.637103989389</v>
      </c>
      <c r="Z221" s="5">
        <v>25219.384776769741</v>
      </c>
      <c r="AA221" s="5">
        <v>34770.170945591773</v>
      </c>
      <c r="AB221" s="5">
        <v>39695.991724399762</v>
      </c>
      <c r="AC221" s="5">
        <v>54454.46482773633</v>
      </c>
      <c r="AD221" s="5">
        <v>60625.198415868108</v>
      </c>
      <c r="AE221" s="5">
        <v>61682.946757664933</v>
      </c>
    </row>
    <row r="222" spans="1:31">
      <c r="A222" s="56" t="s">
        <v>73</v>
      </c>
      <c r="B222" s="56" t="s">
        <v>197</v>
      </c>
      <c r="C222" s="56" t="s">
        <v>144</v>
      </c>
      <c r="D222" s="5">
        <v>8066.6635741</v>
      </c>
      <c r="E222" s="5">
        <v>8681.3383525999998</v>
      </c>
      <c r="F222" s="5">
        <v>9263.2446696000006</v>
      </c>
      <c r="G222" s="5">
        <v>9852.6854175000008</v>
      </c>
      <c r="H222" s="5">
        <v>10449.6523406</v>
      </c>
      <c r="I222" s="5">
        <v>10980.2308333</v>
      </c>
      <c r="J222" s="5">
        <v>11482.937853699999</v>
      </c>
      <c r="K222" s="5">
        <v>11986.572055299999</v>
      </c>
      <c r="L222" s="5">
        <v>12626.295016599999</v>
      </c>
      <c r="M222" s="5">
        <v>13323.2166633</v>
      </c>
      <c r="N222" s="5">
        <v>14051.771752000001</v>
      </c>
      <c r="O222" s="5">
        <v>14775.3633572</v>
      </c>
      <c r="P222" s="5">
        <v>15499.9244077</v>
      </c>
      <c r="Q222" s="5">
        <v>16113.5820463</v>
      </c>
      <c r="R222" s="5">
        <v>16729.570208599998</v>
      </c>
      <c r="S222" s="5">
        <v>17334.894159399999</v>
      </c>
      <c r="T222" s="5">
        <v>17962.203582499998</v>
      </c>
      <c r="U222" s="5">
        <v>18471.740253200001</v>
      </c>
      <c r="V222" s="5">
        <v>18976.706246500002</v>
      </c>
      <c r="W222" s="5">
        <v>19479.668469799999</v>
      </c>
      <c r="X222" s="5">
        <v>20023.148224199998</v>
      </c>
      <c r="Y222" s="5">
        <v>20501.7260584</v>
      </c>
      <c r="Z222" s="5">
        <v>21060.229698399999</v>
      </c>
      <c r="AA222" s="5">
        <v>21653.538078699999</v>
      </c>
      <c r="AB222" s="5">
        <v>22303.193232500002</v>
      </c>
      <c r="AC222" s="5">
        <v>22842.9406036</v>
      </c>
      <c r="AD222" s="5">
        <v>23404.7680559</v>
      </c>
      <c r="AE222" s="5">
        <v>23404.7680559</v>
      </c>
    </row>
    <row r="223" spans="1:31">
      <c r="A223" s="56" t="s">
        <v>73</v>
      </c>
      <c r="B223" s="56" t="s">
        <v>197</v>
      </c>
      <c r="C223" s="56" t="s">
        <v>146</v>
      </c>
      <c r="D223" s="5">
        <v>1.4450500000000019E-7</v>
      </c>
      <c r="E223" s="5">
        <v>1.5054499999999971E-7</v>
      </c>
      <c r="F223" s="5">
        <v>1.603049999999999E-7</v>
      </c>
      <c r="G223" s="5">
        <v>1.6817000000000029E-7</v>
      </c>
      <c r="H223" s="5">
        <v>1.7880500000000031E-7</v>
      </c>
      <c r="I223" s="5">
        <v>1.881200000000002E-7</v>
      </c>
      <c r="J223" s="5">
        <v>1.9814499999999961E-7</v>
      </c>
      <c r="K223" s="5">
        <v>0.43797164153499829</v>
      </c>
      <c r="L223" s="5">
        <v>0.28206574881999852</v>
      </c>
      <c r="M223" s="5">
        <v>0.77542320115000052</v>
      </c>
      <c r="N223" s="5">
        <v>0.50640360186499533</v>
      </c>
      <c r="O223" s="5">
        <v>8.3288000000000072E-7</v>
      </c>
      <c r="P223" s="5">
        <v>0.85618282681999847</v>
      </c>
      <c r="Q223" s="5">
        <v>1.1931142940450019</v>
      </c>
      <c r="R223" s="5">
        <v>2.1423495622199908</v>
      </c>
      <c r="S223" s="5">
        <v>2.5298195592549928</v>
      </c>
      <c r="T223" s="5">
        <v>1.6283900328750001</v>
      </c>
      <c r="U223" s="5">
        <v>1.107349999999999E-6</v>
      </c>
      <c r="V223" s="5">
        <v>1.2186850000000001E-6</v>
      </c>
      <c r="W223" s="5">
        <v>12.51421117641001</v>
      </c>
      <c r="X223" s="5">
        <v>11.75678589462</v>
      </c>
      <c r="Y223" s="5">
        <v>4.4333100000000036E-6</v>
      </c>
      <c r="Z223" s="5">
        <v>32.029936242019993</v>
      </c>
      <c r="AA223" s="5">
        <v>40.795283173010013</v>
      </c>
      <c r="AB223" s="5">
        <v>21.823055832080001</v>
      </c>
      <c r="AC223" s="5">
        <v>8.399720000000005E-6</v>
      </c>
      <c r="AD223" s="5">
        <v>265.53953166382001</v>
      </c>
      <c r="AE223" s="5">
        <v>212.81679804276951</v>
      </c>
    </row>
    <row r="224" spans="1:31">
      <c r="A224" s="56" t="s">
        <v>73</v>
      </c>
      <c r="B224" s="56" t="s">
        <v>197</v>
      </c>
      <c r="C224" s="56" t="s">
        <v>149</v>
      </c>
      <c r="D224" s="5">
        <v>-1220.1133282172659</v>
      </c>
      <c r="E224" s="5">
        <v>-1648.4496543288101</v>
      </c>
      <c r="F224" s="5">
        <v>-1974.420532779206</v>
      </c>
      <c r="G224" s="5">
        <v>-2006.366058833974</v>
      </c>
      <c r="H224" s="5">
        <v>-1799.5669468853839</v>
      </c>
      <c r="I224" s="5">
        <v>-1878.6496702202089</v>
      </c>
      <c r="J224" s="5">
        <v>-1955.7115752988759</v>
      </c>
      <c r="K224" s="5">
        <v>-1959.573878384015</v>
      </c>
      <c r="L224" s="5">
        <v>-1909.611441113911</v>
      </c>
      <c r="M224" s="5">
        <v>-1551.70599240099</v>
      </c>
      <c r="N224" s="5">
        <v>-2234.1093427887299</v>
      </c>
      <c r="O224" s="5">
        <v>-2487.986178054321</v>
      </c>
      <c r="P224" s="5">
        <v>-4177.7657110415321</v>
      </c>
      <c r="Q224" s="5">
        <v>-4283.2748713382907</v>
      </c>
      <c r="R224" s="5">
        <v>-6010.2674469223457</v>
      </c>
      <c r="S224" s="5">
        <v>-6199.6967329426498</v>
      </c>
      <c r="T224" s="5">
        <v>-6471.9761586116647</v>
      </c>
      <c r="U224" s="5">
        <v>-7730.9452391344157</v>
      </c>
      <c r="V224" s="5">
        <v>-8169.4140986373404</v>
      </c>
      <c r="W224" s="5">
        <v>-8085.8399093092276</v>
      </c>
      <c r="X224" s="5">
        <v>-7354.7746766320533</v>
      </c>
      <c r="Y224" s="5">
        <v>-8511.2958308235193</v>
      </c>
      <c r="Z224" s="5">
        <v>-12451.896900621899</v>
      </c>
      <c r="AA224" s="5">
        <v>-15433.91963832329</v>
      </c>
      <c r="AB224" s="5">
        <v>-19318.461917289151</v>
      </c>
      <c r="AC224" s="5">
        <v>-24057.444915494569</v>
      </c>
      <c r="AD224" s="5">
        <v>-27918.95729192382</v>
      </c>
      <c r="AE224" s="5">
        <v>-28801.04661229995</v>
      </c>
    </row>
    <row r="225" spans="1:31">
      <c r="A225" s="56" t="s">
        <v>73</v>
      </c>
      <c r="B225" s="56" t="s">
        <v>197</v>
      </c>
      <c r="C225" s="56" t="s">
        <v>150</v>
      </c>
      <c r="D225" s="5">
        <v>-20.543021981875</v>
      </c>
      <c r="E225" s="5">
        <v>-42.484340130704993</v>
      </c>
      <c r="F225" s="5">
        <v>-64.44559028677503</v>
      </c>
      <c r="G225" s="5">
        <v>-105.7961207426</v>
      </c>
      <c r="H225" s="5">
        <v>-145.41179451549999</v>
      </c>
      <c r="I225" s="5">
        <v>-213.78205360097499</v>
      </c>
      <c r="J225" s="5">
        <v>-314.42876909593002</v>
      </c>
      <c r="K225" s="5">
        <v>-312.45187500641021</v>
      </c>
      <c r="L225" s="5">
        <v>-439.6689969219151</v>
      </c>
      <c r="M225" s="5">
        <v>-489.79154155212512</v>
      </c>
      <c r="N225" s="5">
        <v>-610.3706992942399</v>
      </c>
      <c r="O225" s="5">
        <v>-850.89011982380487</v>
      </c>
      <c r="P225" s="5">
        <v>-1058.6340781300651</v>
      </c>
      <c r="Q225" s="5">
        <v>-1290.3777131357101</v>
      </c>
      <c r="R225" s="5">
        <v>-1584.5450019783941</v>
      </c>
      <c r="S225" s="5">
        <v>-1900.859268183995</v>
      </c>
      <c r="T225" s="5">
        <v>-2047.48312116941</v>
      </c>
      <c r="U225" s="5">
        <v>-2311.5997930472749</v>
      </c>
      <c r="V225" s="5">
        <v>-2850.864487032416</v>
      </c>
      <c r="W225" s="5">
        <v>-3258.8893384585908</v>
      </c>
      <c r="X225" s="5">
        <v>-3290.6603859294451</v>
      </c>
      <c r="Y225" s="5">
        <v>-3927.894031089425</v>
      </c>
      <c r="Z225" s="5">
        <v>-4550.3287897739556</v>
      </c>
      <c r="AA225" s="5">
        <v>-5645.8028854468012</v>
      </c>
      <c r="AB225" s="5">
        <v>-5953.9700433480302</v>
      </c>
      <c r="AC225" s="5">
        <v>-6732.2043632004788</v>
      </c>
      <c r="AD225" s="5">
        <v>-7089.3113792192307</v>
      </c>
      <c r="AE225" s="5">
        <v>-7593.8471102927306</v>
      </c>
    </row>
    <row r="226" spans="1:31">
      <c r="A226" s="56" t="s">
        <v>73</v>
      </c>
      <c r="B226" s="56" t="s">
        <v>197</v>
      </c>
      <c r="C226" s="56" t="s">
        <v>151</v>
      </c>
      <c r="D226" s="5">
        <v>-74.211807379665004</v>
      </c>
      <c r="E226" s="5">
        <v>-91.586783745670999</v>
      </c>
      <c r="F226" s="5">
        <v>-117.918764656024</v>
      </c>
      <c r="G226" s="5">
        <v>-153.51420995415799</v>
      </c>
      <c r="H226" s="5">
        <v>-194.62866004837801</v>
      </c>
      <c r="I226" s="5">
        <v>-237.85359363737101</v>
      </c>
      <c r="J226" s="5">
        <v>-288.68883087651699</v>
      </c>
      <c r="K226" s="5">
        <v>-344.219107882147</v>
      </c>
      <c r="L226" s="5">
        <v>-425.83783066065303</v>
      </c>
      <c r="M226" s="5">
        <v>-531.59546936497998</v>
      </c>
      <c r="N226" s="5">
        <v>-646.98997484059498</v>
      </c>
      <c r="O226" s="5">
        <v>-757.64839003732095</v>
      </c>
      <c r="P226" s="5">
        <v>-871.02657189209401</v>
      </c>
      <c r="Q226" s="5">
        <v>-966.45596240473105</v>
      </c>
      <c r="R226" s="5">
        <v>-1062.23267175399</v>
      </c>
      <c r="S226" s="5">
        <v>-1146.39081608222</v>
      </c>
      <c r="T226" s="5">
        <v>-1235.4705640674099</v>
      </c>
      <c r="U226" s="5">
        <v>-1302.9291447150199</v>
      </c>
      <c r="V226" s="5">
        <v>-1375.12479277848</v>
      </c>
      <c r="W226" s="5">
        <v>-1445.5986249102</v>
      </c>
      <c r="X226" s="5">
        <v>-1501.1750544143399</v>
      </c>
      <c r="Y226" s="5">
        <v>-1538.9962565649701</v>
      </c>
      <c r="Z226" s="5">
        <v>-1557.88084642182</v>
      </c>
      <c r="AA226" s="5">
        <v>-1576.9758845306801</v>
      </c>
      <c r="AB226" s="5">
        <v>-1574.79417392919</v>
      </c>
      <c r="AC226" s="5">
        <v>-1561.4892532779199</v>
      </c>
      <c r="AD226" s="5">
        <v>-1542.5783371836201</v>
      </c>
      <c r="AE226" s="5">
        <v>-1571.46460639927</v>
      </c>
    </row>
    <row r="228" spans="1:31">
      <c r="A228" s="56" t="s">
        <v>73</v>
      </c>
      <c r="B228" s="56" t="s">
        <v>198</v>
      </c>
      <c r="C228" s="56" t="s">
        <v>131</v>
      </c>
      <c r="D228" s="5">
        <v>34576.024684955759</v>
      </c>
      <c r="E228" s="5">
        <v>30386.234602466971</v>
      </c>
      <c r="F228" s="5">
        <v>34258.644893784673</v>
      </c>
      <c r="G228" s="5">
        <v>34154.26648240778</v>
      </c>
      <c r="H228" s="5">
        <v>32971.348381736047</v>
      </c>
      <c r="I228" s="5">
        <v>24089.485964342079</v>
      </c>
      <c r="J228" s="5">
        <v>24318.3389345828</v>
      </c>
      <c r="K228" s="5">
        <v>20515.755813643791</v>
      </c>
      <c r="L228" s="5">
        <v>20626.25036061155</v>
      </c>
      <c r="M228" s="5">
        <v>21095.64058806199</v>
      </c>
      <c r="N228" s="5">
        <v>20834.677395530409</v>
      </c>
      <c r="O228" s="5">
        <v>20502.693512153441</v>
      </c>
      <c r="P228" s="5">
        <v>19794.74560135146</v>
      </c>
      <c r="Q228" s="5">
        <v>20443.622456914829</v>
      </c>
      <c r="R228" s="5">
        <v>20003.753877124662</v>
      </c>
      <c r="S228" s="5">
        <v>19384.398598076681</v>
      </c>
      <c r="T228" s="5">
        <v>18925.450616554252</v>
      </c>
      <c r="U228" s="5">
        <v>19035.617474469738</v>
      </c>
      <c r="V228" s="5">
        <v>18667.698484330711</v>
      </c>
      <c r="W228" s="5">
        <v>18864.16352107951</v>
      </c>
      <c r="X228" s="5">
        <v>7692.4248539381088</v>
      </c>
      <c r="Y228" s="5">
        <v>6972.2183338804834</v>
      </c>
      <c r="Z228" s="5">
        <v>7126.6075616710204</v>
      </c>
      <c r="AA228" s="5">
        <v>6949.1429117710986</v>
      </c>
      <c r="AB228" s="5">
        <v>0</v>
      </c>
      <c r="AC228" s="5">
        <v>0</v>
      </c>
      <c r="AD228" s="5">
        <v>0</v>
      </c>
      <c r="AE228" s="5">
        <v>0</v>
      </c>
    </row>
    <row r="229" spans="1:31">
      <c r="A229" s="56" t="s">
        <v>73</v>
      </c>
      <c r="B229" s="56" t="s">
        <v>198</v>
      </c>
      <c r="C229" s="56" t="s">
        <v>132</v>
      </c>
      <c r="D229" s="5">
        <v>7.024847914085</v>
      </c>
      <c r="E229" s="5">
        <v>3.47502771538</v>
      </c>
      <c r="F229" s="5">
        <v>1.2683160551849999</v>
      </c>
      <c r="G229" s="5">
        <v>2.0886357414600001</v>
      </c>
      <c r="H229" s="5">
        <v>9.823587718E-2</v>
      </c>
      <c r="I229" s="5">
        <v>40.303168229824998</v>
      </c>
      <c r="J229" s="5">
        <v>13.245034615965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</row>
    <row r="230" spans="1:31">
      <c r="A230" s="56" t="s">
        <v>73</v>
      </c>
      <c r="B230" s="56" t="s">
        <v>198</v>
      </c>
      <c r="C230" s="56" t="s">
        <v>133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</row>
    <row r="231" spans="1:31">
      <c r="A231" s="56" t="s">
        <v>73</v>
      </c>
      <c r="B231" s="56" t="s">
        <v>198</v>
      </c>
      <c r="C231" s="56" t="s">
        <v>134</v>
      </c>
      <c r="D231" s="5">
        <v>3.7374063461549998</v>
      </c>
      <c r="E231" s="5">
        <v>5.3917272220150014</v>
      </c>
      <c r="F231" s="5">
        <v>0.46820278387499992</v>
      </c>
      <c r="G231" s="5">
        <v>2.2865427251549999</v>
      </c>
      <c r="H231" s="5">
        <v>3.4809999999999999E-8</v>
      </c>
      <c r="I231" s="5">
        <v>30.50117434327499</v>
      </c>
      <c r="J231" s="5">
        <v>8.5979890657550015</v>
      </c>
      <c r="K231" s="5">
        <v>43.444374803684937</v>
      </c>
      <c r="L231" s="5">
        <v>22.256582564074979</v>
      </c>
      <c r="M231" s="5">
        <v>35.689928549839912</v>
      </c>
      <c r="N231" s="5">
        <v>20.418397805240009</v>
      </c>
      <c r="O231" s="5">
        <v>38.369777876264997</v>
      </c>
      <c r="P231" s="5">
        <v>16.576593475209989</v>
      </c>
      <c r="Q231" s="5">
        <v>156.1558682692949</v>
      </c>
      <c r="R231" s="5">
        <v>82.154624449279964</v>
      </c>
      <c r="S231" s="5">
        <v>98.05529776294496</v>
      </c>
      <c r="T231" s="5">
        <v>75.428521744884975</v>
      </c>
      <c r="U231" s="5">
        <v>138.72116674268989</v>
      </c>
      <c r="V231" s="5">
        <v>151.86273088554989</v>
      </c>
      <c r="W231" s="5">
        <v>288.24335398212992</v>
      </c>
      <c r="X231" s="5">
        <v>253.2341163366203</v>
      </c>
      <c r="Y231" s="5">
        <v>293.72401563177482</v>
      </c>
      <c r="Z231" s="5">
        <v>450.63335213664419</v>
      </c>
      <c r="AA231" s="5">
        <v>401.67529677621491</v>
      </c>
      <c r="AB231" s="5">
        <v>2434.8381414679711</v>
      </c>
      <c r="AC231" s="5">
        <v>2887.7287507601131</v>
      </c>
      <c r="AD231" s="5">
        <v>6889.4970781841712</v>
      </c>
      <c r="AE231" s="5">
        <v>5981.2817488219271</v>
      </c>
    </row>
    <row r="232" spans="1:31">
      <c r="A232" s="56" t="s">
        <v>73</v>
      </c>
      <c r="B232" s="56" t="s">
        <v>198</v>
      </c>
      <c r="C232" s="56" t="s">
        <v>135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</row>
    <row r="233" spans="1:31">
      <c r="A233" s="56" t="s">
        <v>73</v>
      </c>
      <c r="B233" s="56" t="s">
        <v>198</v>
      </c>
      <c r="C233" s="56" t="s">
        <v>136</v>
      </c>
      <c r="D233" s="5">
        <v>3786.6252155841798</v>
      </c>
      <c r="E233" s="5">
        <v>2198.8982908806051</v>
      </c>
      <c r="F233" s="5">
        <v>2225.3988773773308</v>
      </c>
      <c r="G233" s="5">
        <v>1937.10478654741</v>
      </c>
      <c r="H233" s="5">
        <v>2098.5484338518199</v>
      </c>
      <c r="I233" s="5">
        <v>3218.803631270604</v>
      </c>
      <c r="J233" s="5">
        <v>1926.574291196845</v>
      </c>
      <c r="K233" s="5">
        <v>2152.5166811554059</v>
      </c>
      <c r="L233" s="5">
        <v>1898.0388440489501</v>
      </c>
      <c r="M233" s="5">
        <v>1792.947819795945</v>
      </c>
      <c r="N233" s="5">
        <v>2222.4923764814612</v>
      </c>
      <c r="O233" s="5">
        <v>2957.1906319905188</v>
      </c>
      <c r="P233" s="5">
        <v>2857.893325279294</v>
      </c>
      <c r="Q233" s="5">
        <v>3306.3842073354899</v>
      </c>
      <c r="R233" s="5">
        <v>2999.0253274053439</v>
      </c>
      <c r="S233" s="5">
        <v>2893.7178383374589</v>
      </c>
      <c r="T233" s="5">
        <v>1998.8726351436489</v>
      </c>
      <c r="U233" s="5">
        <v>2228.2812491598538</v>
      </c>
      <c r="V233" s="5">
        <v>2091.9624755365999</v>
      </c>
      <c r="W233" s="5">
        <v>1940.317890132724</v>
      </c>
      <c r="X233" s="5">
        <v>2095.6176993954268</v>
      </c>
      <c r="Y233" s="5">
        <v>2677.6208361272502</v>
      </c>
      <c r="Z233" s="5">
        <v>3038.0192963776699</v>
      </c>
      <c r="AA233" s="5">
        <v>2769.4590808267139</v>
      </c>
      <c r="AB233" s="5">
        <v>2844.081077357976</v>
      </c>
      <c r="AC233" s="5">
        <v>2608.9960056852151</v>
      </c>
      <c r="AD233" s="5">
        <v>2336.355483715975</v>
      </c>
      <c r="AE233" s="5">
        <v>1076.3843787494459</v>
      </c>
    </row>
    <row r="234" spans="1:31">
      <c r="A234" s="56" t="s">
        <v>73</v>
      </c>
      <c r="B234" s="56" t="s">
        <v>198</v>
      </c>
      <c r="C234" s="56" t="s">
        <v>137</v>
      </c>
      <c r="D234" s="5">
        <v>212.889671239905</v>
      </c>
      <c r="E234" s="5">
        <v>266.73228987603488</v>
      </c>
      <c r="F234" s="5">
        <v>204.44523771056001</v>
      </c>
      <c r="G234" s="5">
        <v>212.32433121970999</v>
      </c>
      <c r="H234" s="5">
        <v>207.0563362874851</v>
      </c>
      <c r="I234" s="5">
        <v>197.03974716113001</v>
      </c>
      <c r="J234" s="5">
        <v>217.75896227626509</v>
      </c>
      <c r="K234" s="5">
        <v>201.88850273313011</v>
      </c>
      <c r="L234" s="5">
        <v>196.45868582590501</v>
      </c>
      <c r="M234" s="5">
        <v>215.25149881419989</v>
      </c>
      <c r="N234" s="5">
        <v>224.1751451488349</v>
      </c>
      <c r="O234" s="5">
        <v>253.24562438479509</v>
      </c>
      <c r="P234" s="5">
        <v>1457.6274412842249</v>
      </c>
      <c r="Q234" s="5">
        <v>1469.834575994181</v>
      </c>
      <c r="R234" s="5">
        <v>1539.374127968535</v>
      </c>
      <c r="S234" s="5">
        <v>1617.2445818966139</v>
      </c>
      <c r="T234" s="5">
        <v>1582.4787287432059</v>
      </c>
      <c r="U234" s="5">
        <v>1557.417112952241</v>
      </c>
      <c r="V234" s="5">
        <v>1560.6970215333511</v>
      </c>
      <c r="W234" s="5">
        <v>1660.817805411014</v>
      </c>
      <c r="X234" s="5">
        <v>1931.698954142702</v>
      </c>
      <c r="Y234" s="5">
        <v>1972.0412726098159</v>
      </c>
      <c r="Z234" s="5">
        <v>2114.2080814340038</v>
      </c>
      <c r="AA234" s="5">
        <v>2969.4847350501609</v>
      </c>
      <c r="AB234" s="5">
        <v>3564.609499412918</v>
      </c>
      <c r="AC234" s="5">
        <v>3455.8936168799692</v>
      </c>
      <c r="AD234" s="5">
        <v>3532.2132480398091</v>
      </c>
      <c r="AE234" s="5">
        <v>4619.5830694487586</v>
      </c>
    </row>
    <row r="235" spans="1:31">
      <c r="A235" s="56" t="s">
        <v>73</v>
      </c>
      <c r="B235" s="56" t="s">
        <v>198</v>
      </c>
      <c r="C235" s="56" t="s">
        <v>138</v>
      </c>
      <c r="D235" s="5">
        <v>17.79598613835001</v>
      </c>
      <c r="E235" s="5">
        <v>36.529853667749997</v>
      </c>
      <c r="F235" s="5">
        <v>45.668296697130003</v>
      </c>
      <c r="G235" s="5">
        <v>80.268534644260001</v>
      </c>
      <c r="H235" s="5">
        <v>130.09237561169499</v>
      </c>
      <c r="I235" s="5">
        <v>164.96889064032499</v>
      </c>
      <c r="J235" s="5">
        <v>236.15424165701489</v>
      </c>
      <c r="K235" s="5">
        <v>295.81062610254003</v>
      </c>
      <c r="L235" s="5">
        <v>394.12746500167998</v>
      </c>
      <c r="M235" s="5">
        <v>421.21975666906002</v>
      </c>
      <c r="N235" s="5">
        <v>547.91514437097032</v>
      </c>
      <c r="O235" s="5">
        <v>715.77019549888519</v>
      </c>
      <c r="P235" s="5">
        <v>841.64569451291436</v>
      </c>
      <c r="Q235" s="5">
        <v>1038.0133956208799</v>
      </c>
      <c r="R235" s="5">
        <v>1252.720233308645</v>
      </c>
      <c r="S235" s="5">
        <v>1529.0136222323899</v>
      </c>
      <c r="T235" s="5">
        <v>1651.629557570081</v>
      </c>
      <c r="U235" s="5">
        <v>1864.036050475421</v>
      </c>
      <c r="V235" s="5">
        <v>2137.7025398886299</v>
      </c>
      <c r="W235" s="5">
        <v>2505.1912532598199</v>
      </c>
      <c r="X235" s="5">
        <v>2518.9794909358752</v>
      </c>
      <c r="Y235" s="5">
        <v>2709.8122841011082</v>
      </c>
      <c r="Z235" s="5">
        <v>3253.3064614217242</v>
      </c>
      <c r="AA235" s="5">
        <v>3574.2020346660729</v>
      </c>
      <c r="AB235" s="5">
        <v>4227.9006082872984</v>
      </c>
      <c r="AC235" s="5">
        <v>4272.6848129621576</v>
      </c>
      <c r="AD235" s="5">
        <v>4999.705555006909</v>
      </c>
      <c r="AE235" s="5">
        <v>4869.7439496444058</v>
      </c>
    </row>
    <row r="236" spans="1:31">
      <c r="A236" s="56" t="s">
        <v>73</v>
      </c>
      <c r="B236" s="56" t="s">
        <v>198</v>
      </c>
      <c r="C236" s="56" t="s">
        <v>139</v>
      </c>
      <c r="D236" s="5">
        <v>54.249326213662499</v>
      </c>
      <c r="E236" s="5">
        <v>66.404791758330305</v>
      </c>
      <c r="F236" s="5">
        <v>80.590277140076395</v>
      </c>
      <c r="G236" s="5">
        <v>105.867792418722</v>
      </c>
      <c r="H236" s="5">
        <v>141.985185423769</v>
      </c>
      <c r="I236" s="5">
        <v>173.466938027243</v>
      </c>
      <c r="J236" s="5">
        <v>202.57761974537499</v>
      </c>
      <c r="K236" s="5">
        <v>234.501837778967</v>
      </c>
      <c r="L236" s="5">
        <v>272.97165547478102</v>
      </c>
      <c r="M236" s="5">
        <v>318.10299768307601</v>
      </c>
      <c r="N236" s="5">
        <v>370.63766213999901</v>
      </c>
      <c r="O236" s="5">
        <v>425.21695040279502</v>
      </c>
      <c r="P236" s="5">
        <v>484.56711714293101</v>
      </c>
      <c r="Q236" s="5">
        <v>539.65009773945303</v>
      </c>
      <c r="R236" s="5">
        <v>603.37666205476398</v>
      </c>
      <c r="S236" s="5">
        <v>658.04985221182801</v>
      </c>
      <c r="T236" s="5">
        <v>712.23884052460801</v>
      </c>
      <c r="U236" s="5">
        <v>752.88993663450299</v>
      </c>
      <c r="V236" s="5">
        <v>787.41911374378401</v>
      </c>
      <c r="W236" s="5">
        <v>818.90862204635903</v>
      </c>
      <c r="X236" s="5">
        <v>848.43077731057201</v>
      </c>
      <c r="Y236" s="5">
        <v>862.816223585035</v>
      </c>
      <c r="Z236" s="5">
        <v>874.79257480195201</v>
      </c>
      <c r="AA236" s="5">
        <v>886.03345059316598</v>
      </c>
      <c r="AB236" s="5">
        <v>888.50336857951504</v>
      </c>
      <c r="AC236" s="5">
        <v>885.16012786344197</v>
      </c>
      <c r="AD236" s="5">
        <v>878.09814135976603</v>
      </c>
      <c r="AE236" s="5">
        <v>896.68704990584104</v>
      </c>
    </row>
    <row r="237" spans="1:31">
      <c r="A237" s="56" t="s">
        <v>73</v>
      </c>
      <c r="B237" s="56" t="s">
        <v>198</v>
      </c>
      <c r="C237" s="56" t="s">
        <v>140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</row>
    <row r="238" spans="1:31">
      <c r="A238" s="56" t="s">
        <v>73</v>
      </c>
      <c r="B238" s="56" t="s">
        <v>198</v>
      </c>
      <c r="C238" s="56" t="s">
        <v>141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</row>
    <row r="239" spans="1:31">
      <c r="A239" s="56" t="s">
        <v>73</v>
      </c>
      <c r="B239" s="56" t="s">
        <v>198</v>
      </c>
      <c r="C239" s="56" t="s">
        <v>142</v>
      </c>
      <c r="D239" s="5">
        <v>11450.657589975879</v>
      </c>
      <c r="E239" s="5">
        <v>14072.663174307359</v>
      </c>
      <c r="F239" s="5">
        <v>12963.387133950249</v>
      </c>
      <c r="G239" s="5">
        <v>13266.814477998851</v>
      </c>
      <c r="H239" s="5">
        <v>12714.51608576286</v>
      </c>
      <c r="I239" s="5">
        <v>13617.010645545441</v>
      </c>
      <c r="J239" s="5">
        <v>13676.4417510153</v>
      </c>
      <c r="K239" s="5">
        <v>14194.58818820642</v>
      </c>
      <c r="L239" s="5">
        <v>13047.33527484025</v>
      </c>
      <c r="M239" s="5">
        <v>13165.02457782469</v>
      </c>
      <c r="N239" s="5">
        <v>17664.739863911109</v>
      </c>
      <c r="O239" s="5">
        <v>17932.98213366191</v>
      </c>
      <c r="P239" s="5">
        <v>22596.58162723832</v>
      </c>
      <c r="Q239" s="5">
        <v>19908.501297776798</v>
      </c>
      <c r="R239" s="5">
        <v>24274.759077909741</v>
      </c>
      <c r="S239" s="5">
        <v>22498.34027969079</v>
      </c>
      <c r="T239" s="5">
        <v>23323.03334757753</v>
      </c>
      <c r="U239" s="5">
        <v>26138.46532983959</v>
      </c>
      <c r="V239" s="5">
        <v>26842.205506127189</v>
      </c>
      <c r="W239" s="5">
        <v>26116.22182534471</v>
      </c>
      <c r="X239" s="5">
        <v>29928.734103415311</v>
      </c>
      <c r="Y239" s="5">
        <v>33080.911842014742</v>
      </c>
      <c r="Z239" s="5">
        <v>31776.319953265</v>
      </c>
      <c r="AA239" s="5">
        <v>37226.001004212842</v>
      </c>
      <c r="AB239" s="5">
        <v>38902.884598133409</v>
      </c>
      <c r="AC239" s="5">
        <v>40183.7287267715</v>
      </c>
      <c r="AD239" s="5">
        <v>35548.624449845433</v>
      </c>
      <c r="AE239" s="5">
        <v>37262.836455576558</v>
      </c>
    </row>
    <row r="240" spans="1:31">
      <c r="A240" s="56" t="s">
        <v>73</v>
      </c>
      <c r="B240" s="56" t="s">
        <v>198</v>
      </c>
      <c r="C240" s="56" t="s">
        <v>143</v>
      </c>
      <c r="D240" s="5">
        <v>1811.156658407725</v>
      </c>
      <c r="E240" s="5">
        <v>1405.4964507125051</v>
      </c>
      <c r="F240" s="5">
        <v>1623.5263984347489</v>
      </c>
      <c r="G240" s="5">
        <v>1579.723384557926</v>
      </c>
      <c r="H240" s="5">
        <v>1538.3385025478949</v>
      </c>
      <c r="I240" s="5">
        <v>1714.7525772773349</v>
      </c>
      <c r="J240" s="5">
        <v>1664.940710702891</v>
      </c>
      <c r="K240" s="5">
        <v>1722.419081005575</v>
      </c>
      <c r="L240" s="5">
        <v>1696.203286991326</v>
      </c>
      <c r="M240" s="5">
        <v>1705.15884690344</v>
      </c>
      <c r="N240" s="5">
        <v>1799.1623955063751</v>
      </c>
      <c r="O240" s="5">
        <v>1835.2550813072951</v>
      </c>
      <c r="P240" s="5">
        <v>1754.34378632947</v>
      </c>
      <c r="Q240" s="5">
        <v>1877.9140437764249</v>
      </c>
      <c r="R240" s="5">
        <v>1851.5133590135999</v>
      </c>
      <c r="S240" s="5">
        <v>1962.1827772291249</v>
      </c>
      <c r="T240" s="5">
        <v>2085.5700997070448</v>
      </c>
      <c r="U240" s="5">
        <v>2123.3589243595861</v>
      </c>
      <c r="V240" s="5">
        <v>2062.1213964876688</v>
      </c>
      <c r="W240" s="5">
        <v>5075.1928856582635</v>
      </c>
      <c r="X240" s="5">
        <v>5529.1942166774033</v>
      </c>
      <c r="Y240" s="5">
        <v>5740.0453276110165</v>
      </c>
      <c r="Z240" s="5">
        <v>6089.622484743617</v>
      </c>
      <c r="AA240" s="5">
        <v>5708.6714712465946</v>
      </c>
      <c r="AB240" s="5">
        <v>11509.265087609359</v>
      </c>
      <c r="AC240" s="5">
        <v>11488.97897176639</v>
      </c>
      <c r="AD240" s="5">
        <v>15538.31575776062</v>
      </c>
      <c r="AE240" s="5">
        <v>16625.121058272311</v>
      </c>
    </row>
    <row r="241" spans="1:31">
      <c r="A241" s="56" t="s">
        <v>73</v>
      </c>
      <c r="B241" s="56" t="s">
        <v>198</v>
      </c>
      <c r="C241" s="56" t="s">
        <v>144</v>
      </c>
      <c r="D241" s="5">
        <v>5842.7808560000003</v>
      </c>
      <c r="E241" s="5">
        <v>6613.7275390000004</v>
      </c>
      <c r="F241" s="5">
        <v>7347.8947669999998</v>
      </c>
      <c r="G241" s="5">
        <v>8118.929795</v>
      </c>
      <c r="H241" s="5">
        <v>8908.912875</v>
      </c>
      <c r="I241" s="5">
        <v>9552.6316360000001</v>
      </c>
      <c r="J241" s="5">
        <v>9994.1490259999991</v>
      </c>
      <c r="K241" s="5">
        <v>10449.33756</v>
      </c>
      <c r="L241" s="5">
        <v>10985.632439999999</v>
      </c>
      <c r="M241" s="5">
        <v>11533.316849999999</v>
      </c>
      <c r="N241" s="5">
        <v>12070.42345</v>
      </c>
      <c r="O241" s="5">
        <v>12638.259260000001</v>
      </c>
      <c r="P241" s="5">
        <v>13222.36166</v>
      </c>
      <c r="Q241" s="5">
        <v>13762.17942</v>
      </c>
      <c r="R241" s="5">
        <v>14261.039769999999</v>
      </c>
      <c r="S241" s="5">
        <v>14773.439340000001</v>
      </c>
      <c r="T241" s="5">
        <v>15306.059649999999</v>
      </c>
      <c r="U241" s="5">
        <v>15760.22983</v>
      </c>
      <c r="V241" s="5">
        <v>16157.362709999999</v>
      </c>
      <c r="W241" s="5">
        <v>16595.683089999999</v>
      </c>
      <c r="X241" s="5">
        <v>17081.074069999999</v>
      </c>
      <c r="Y241" s="5">
        <v>17575.605339999998</v>
      </c>
      <c r="Z241" s="5">
        <v>18115.9306</v>
      </c>
      <c r="AA241" s="5">
        <v>18716.871429999999</v>
      </c>
      <c r="AB241" s="5">
        <v>19358.948530000001</v>
      </c>
      <c r="AC241" s="5">
        <v>19947.394520000002</v>
      </c>
      <c r="AD241" s="5">
        <v>20501.581569999998</v>
      </c>
      <c r="AE241" s="5">
        <v>20501.581569999998</v>
      </c>
    </row>
    <row r="242" spans="1:31">
      <c r="A242" s="56" t="s">
        <v>73</v>
      </c>
      <c r="B242" s="56" t="s">
        <v>198</v>
      </c>
      <c r="C242" s="56" t="s">
        <v>146</v>
      </c>
      <c r="D242" s="5">
        <v>1.431600000000001E-7</v>
      </c>
      <c r="E242" s="5">
        <v>1.4717499999999999E-7</v>
      </c>
      <c r="F242" s="5">
        <v>1.577599999999999E-7</v>
      </c>
      <c r="G242" s="5">
        <v>1.6579000000000011E-7</v>
      </c>
      <c r="H242" s="5">
        <v>1.7616000000000001E-7</v>
      </c>
      <c r="I242" s="5">
        <v>3.1366094825000149E-2</v>
      </c>
      <c r="J242" s="5">
        <v>2.01435E-7</v>
      </c>
      <c r="K242" s="5">
        <v>0.106916707975</v>
      </c>
      <c r="L242" s="5">
        <v>6.9721499999999975E-7</v>
      </c>
      <c r="M242" s="5">
        <v>7.3878E-7</v>
      </c>
      <c r="N242" s="5">
        <v>7.887899999999998E-7</v>
      </c>
      <c r="O242" s="5">
        <v>8.8259999999999982E-7</v>
      </c>
      <c r="P242" s="5">
        <v>8.9005499999999967E-7</v>
      </c>
      <c r="Q242" s="5">
        <v>2.0259205181599942</v>
      </c>
      <c r="R242" s="5">
        <v>9.8116500000000075E-7</v>
      </c>
      <c r="S242" s="5">
        <v>1.051424999999999E-6</v>
      </c>
      <c r="T242" s="5">
        <v>0.70495278114999993</v>
      </c>
      <c r="U242" s="5">
        <v>1.1345300000000009E-6</v>
      </c>
      <c r="V242" s="5">
        <v>0.63743358914999981</v>
      </c>
      <c r="W242" s="5">
        <v>4.7601051721099861</v>
      </c>
      <c r="X242" s="5">
        <v>4.0367903355300214</v>
      </c>
      <c r="Y242" s="5">
        <v>1.8523207704</v>
      </c>
      <c r="Z242" s="5">
        <v>2.611380332505004</v>
      </c>
      <c r="AA242" s="5">
        <v>10.02256145308503</v>
      </c>
      <c r="AB242" s="5">
        <v>23.75358926253498</v>
      </c>
      <c r="AC242" s="5">
        <v>23.384375468550051</v>
      </c>
      <c r="AD242" s="5">
        <v>107.7213114393501</v>
      </c>
      <c r="AE242" s="5">
        <v>28.658952079214981</v>
      </c>
    </row>
    <row r="243" spans="1:31">
      <c r="A243" s="56" t="s">
        <v>73</v>
      </c>
      <c r="B243" s="56" t="s">
        <v>198</v>
      </c>
      <c r="C243" s="56" t="s">
        <v>149</v>
      </c>
      <c r="D243" s="5">
        <v>-253.44016057831999</v>
      </c>
      <c r="E243" s="5">
        <v>-318.07426039335479</v>
      </c>
      <c r="F243" s="5">
        <v>-242.85153686899</v>
      </c>
      <c r="G243" s="5">
        <v>-253.30286335028509</v>
      </c>
      <c r="H243" s="5">
        <v>-245.95998722425</v>
      </c>
      <c r="I243" s="5">
        <v>-234.57120126395489</v>
      </c>
      <c r="J243" s="5">
        <v>-259.23694121883011</v>
      </c>
      <c r="K243" s="5">
        <v>-240.879225108935</v>
      </c>
      <c r="L243" s="5">
        <v>-233.34376571237999</v>
      </c>
      <c r="M243" s="5">
        <v>-256.25186265679008</v>
      </c>
      <c r="N243" s="5">
        <v>-267.41097371243001</v>
      </c>
      <c r="O243" s="5">
        <v>-300.80051385771509</v>
      </c>
      <c r="P243" s="5">
        <v>-1722.4242999810299</v>
      </c>
      <c r="Q243" s="5">
        <v>-1727.773562962514</v>
      </c>
      <c r="R243" s="5">
        <v>-1818.9454157428099</v>
      </c>
      <c r="S243" s="5">
        <v>-1901.8128925440001</v>
      </c>
      <c r="T243" s="5">
        <v>-1865.131436777654</v>
      </c>
      <c r="U243" s="5">
        <v>-1835.546375885245</v>
      </c>
      <c r="V243" s="5">
        <v>-1844.314822661546</v>
      </c>
      <c r="W243" s="5">
        <v>-1953.571022602368</v>
      </c>
      <c r="X243" s="5">
        <v>-2331.6427118636889</v>
      </c>
      <c r="Y243" s="5">
        <v>-2394.3983876133502</v>
      </c>
      <c r="Z243" s="5">
        <v>-2539.9709193963308</v>
      </c>
      <c r="AA243" s="5">
        <v>-3676.8570513510599</v>
      </c>
      <c r="AB243" s="5">
        <v>-4403.1456295535972</v>
      </c>
      <c r="AC243" s="5">
        <v>-4310.7742523851703</v>
      </c>
      <c r="AD243" s="5">
        <v>-4359.7060446213354</v>
      </c>
      <c r="AE243" s="5">
        <v>-5805.2217455519076</v>
      </c>
    </row>
    <row r="244" spans="1:31">
      <c r="A244" s="56" t="s">
        <v>73</v>
      </c>
      <c r="B244" s="56" t="s">
        <v>198</v>
      </c>
      <c r="C244" s="56" t="s">
        <v>150</v>
      </c>
      <c r="D244" s="5">
        <v>-20.93438514862499</v>
      </c>
      <c r="E244" s="5">
        <v>-43.032235538304967</v>
      </c>
      <c r="F244" s="5">
        <v>-53.661914872904987</v>
      </c>
      <c r="G244" s="5">
        <v>-94.586056838749997</v>
      </c>
      <c r="H244" s="5">
        <v>-152.87291171602999</v>
      </c>
      <c r="I244" s="5">
        <v>-194.06186927465501</v>
      </c>
      <c r="J244" s="5">
        <v>-277.80106532973042</v>
      </c>
      <c r="K244" s="5">
        <v>-352.91116810073493</v>
      </c>
      <c r="L244" s="5">
        <v>-474.97286712181563</v>
      </c>
      <c r="M244" s="5">
        <v>-511.70319480452031</v>
      </c>
      <c r="N244" s="5">
        <v>-673.18653408210503</v>
      </c>
      <c r="O244" s="5">
        <v>-880.56747614078029</v>
      </c>
      <c r="P244" s="5">
        <v>-1044.1911532299839</v>
      </c>
      <c r="Q244" s="5">
        <v>-1290.55411354681</v>
      </c>
      <c r="R244" s="5">
        <v>-1564.0400245474409</v>
      </c>
      <c r="S244" s="5">
        <v>-1902.026619452733</v>
      </c>
      <c r="T244" s="5">
        <v>-2069.390332093139</v>
      </c>
      <c r="U244" s="5">
        <v>-2350.8812381612302</v>
      </c>
      <c r="V244" s="5">
        <v>-2703.2786066900958</v>
      </c>
      <c r="W244" s="5">
        <v>-3162.8084042657342</v>
      </c>
      <c r="X244" s="5">
        <v>-3196.180080137075</v>
      </c>
      <c r="Y244" s="5">
        <v>-3460.557506757541</v>
      </c>
      <c r="Z244" s="5">
        <v>-4121.9815083862777</v>
      </c>
      <c r="AA244" s="5">
        <v>-4572.4239240913384</v>
      </c>
      <c r="AB244" s="5">
        <v>-5395.219215493933</v>
      </c>
      <c r="AC244" s="5">
        <v>-5498.6986490745276</v>
      </c>
      <c r="AD244" s="5">
        <v>-6380.1252813992032</v>
      </c>
      <c r="AE244" s="5">
        <v>-6274.4720678311296</v>
      </c>
    </row>
    <row r="245" spans="1:31">
      <c r="A245" s="56" t="s">
        <v>73</v>
      </c>
      <c r="B245" s="56" t="s">
        <v>198</v>
      </c>
      <c r="C245" s="56" t="s">
        <v>151</v>
      </c>
      <c r="D245" s="5">
        <v>-64.640683730661493</v>
      </c>
      <c r="E245" s="5">
        <v>-78.974564630307398</v>
      </c>
      <c r="F245" s="5">
        <v>-96.411545191184103</v>
      </c>
      <c r="G245" s="5">
        <v>-126.342993042294</v>
      </c>
      <c r="H245" s="5">
        <v>-169.221363393449</v>
      </c>
      <c r="I245" s="5">
        <v>-207.17130659842101</v>
      </c>
      <c r="J245" s="5">
        <v>-242.970139444615</v>
      </c>
      <c r="K245" s="5">
        <v>-280.05241876440903</v>
      </c>
      <c r="L245" s="5">
        <v>-326.56994395440802</v>
      </c>
      <c r="M245" s="5">
        <v>-380.701426228755</v>
      </c>
      <c r="N245" s="5">
        <v>-442.19890460835302</v>
      </c>
      <c r="O245" s="5">
        <v>-508.15607879348602</v>
      </c>
      <c r="P245" s="5">
        <v>-578.19875137019903</v>
      </c>
      <c r="Q245" s="5">
        <v>-646.12430590496695</v>
      </c>
      <c r="R245" s="5">
        <v>-719.14319428237798</v>
      </c>
      <c r="S245" s="5">
        <v>-785.38277037239504</v>
      </c>
      <c r="T245" s="5">
        <v>-847.13069201499002</v>
      </c>
      <c r="U245" s="5">
        <v>-905.46440911891898</v>
      </c>
      <c r="V245" s="5">
        <v>-938.85607393065595</v>
      </c>
      <c r="W245" s="5">
        <v>-979.84344447978799</v>
      </c>
      <c r="X245" s="5">
        <v>-1010.4516068958</v>
      </c>
      <c r="Y245" s="5">
        <v>-1028.3457385454799</v>
      </c>
      <c r="Z245" s="5">
        <v>-1044.46388478329</v>
      </c>
      <c r="AA245" s="5">
        <v>-1060.9671190445199</v>
      </c>
      <c r="AB245" s="5">
        <v>-1060.45421366547</v>
      </c>
      <c r="AC245" s="5">
        <v>-1055.45360697056</v>
      </c>
      <c r="AD245" s="5">
        <v>-1047.28162756347</v>
      </c>
      <c r="AE245" s="5">
        <v>-1068.3071608677401</v>
      </c>
    </row>
    <row r="247" spans="1:31">
      <c r="A247" s="56" t="s">
        <v>73</v>
      </c>
      <c r="B247" s="56" t="s">
        <v>199</v>
      </c>
      <c r="C247" s="56" t="s">
        <v>132</v>
      </c>
      <c r="D247" s="5">
        <v>526.31703932319522</v>
      </c>
      <c r="E247" s="5">
        <v>430.76909830419987</v>
      </c>
      <c r="F247" s="5">
        <v>52.55738581181501</v>
      </c>
      <c r="G247" s="5">
        <v>31.13741418859999</v>
      </c>
      <c r="H247" s="5">
        <v>48.78745708724999</v>
      </c>
      <c r="I247" s="5">
        <v>128.29322913387</v>
      </c>
      <c r="J247" s="5">
        <v>74.038535299914983</v>
      </c>
      <c r="K247" s="5">
        <v>141.32776952068991</v>
      </c>
      <c r="L247" s="5">
        <v>135.20188315762991</v>
      </c>
      <c r="M247" s="5">
        <v>159.85723833160509</v>
      </c>
      <c r="N247" s="5">
        <v>203.825089893555</v>
      </c>
      <c r="O247" s="5">
        <v>464.27863760410031</v>
      </c>
      <c r="P247" s="5">
        <v>474.30020766811998</v>
      </c>
      <c r="Q247" s="5">
        <v>697.32008885808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</row>
    <row r="248" spans="1:31">
      <c r="A248" s="56" t="s">
        <v>73</v>
      </c>
      <c r="B248" s="56" t="s">
        <v>199</v>
      </c>
      <c r="C248" s="56" t="s">
        <v>133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</row>
    <row r="249" spans="1:31">
      <c r="A249" s="56" t="s">
        <v>73</v>
      </c>
      <c r="B249" s="56" t="s">
        <v>199</v>
      </c>
      <c r="C249" s="56" t="s">
        <v>134</v>
      </c>
      <c r="D249" s="5">
        <v>58.340577177380013</v>
      </c>
      <c r="E249" s="5">
        <v>52.98934828834004</v>
      </c>
      <c r="F249" s="5">
        <v>10.004783695835</v>
      </c>
      <c r="G249" s="5">
        <v>3.348530271355</v>
      </c>
      <c r="H249" s="5">
        <v>3.3283055151300012</v>
      </c>
      <c r="I249" s="5">
        <v>36.379122654280003</v>
      </c>
      <c r="J249" s="5">
        <v>22.070975438394999</v>
      </c>
      <c r="K249" s="5">
        <v>41.663328329989987</v>
      </c>
      <c r="L249" s="5">
        <v>27.975618014815002</v>
      </c>
      <c r="M249" s="5">
        <v>46.761043157574932</v>
      </c>
      <c r="N249" s="5">
        <v>32.495105936039991</v>
      </c>
      <c r="O249" s="5">
        <v>116.119167960605</v>
      </c>
      <c r="P249" s="5">
        <v>134.64174855999499</v>
      </c>
      <c r="Q249" s="5">
        <v>267.83913869678992</v>
      </c>
      <c r="R249" s="5">
        <v>509.37313011543978</v>
      </c>
      <c r="S249" s="5">
        <v>701.96323868589025</v>
      </c>
      <c r="T249" s="5">
        <v>418.00089903291979</v>
      </c>
      <c r="U249" s="5">
        <v>572.55410404018482</v>
      </c>
      <c r="V249" s="5">
        <v>801.10419530639456</v>
      </c>
      <c r="W249" s="5">
        <v>862.37789715126496</v>
      </c>
      <c r="X249" s="5">
        <v>999.89373664593074</v>
      </c>
      <c r="Y249" s="5">
        <v>376.27903765656993</v>
      </c>
      <c r="Z249" s="5">
        <v>427.2607319604802</v>
      </c>
      <c r="AA249" s="5">
        <v>401.79670517810001</v>
      </c>
      <c r="AB249" s="5">
        <v>427.86151030990482</v>
      </c>
      <c r="AC249" s="5">
        <v>495.51899353675458</v>
      </c>
      <c r="AD249" s="5">
        <v>1717.0825502928001</v>
      </c>
      <c r="AE249" s="5">
        <v>709.96982635893414</v>
      </c>
    </row>
    <row r="250" spans="1:31">
      <c r="A250" s="56" t="s">
        <v>73</v>
      </c>
      <c r="B250" s="56" t="s">
        <v>199</v>
      </c>
      <c r="C250" s="56" t="s">
        <v>135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</row>
    <row r="251" spans="1:31">
      <c r="A251" s="56" t="s">
        <v>73</v>
      </c>
      <c r="B251" s="56" t="s">
        <v>199</v>
      </c>
      <c r="C251" s="56" t="s">
        <v>136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</row>
    <row r="252" spans="1:31">
      <c r="A252" s="56" t="s">
        <v>73</v>
      </c>
      <c r="B252" s="56" t="s">
        <v>199</v>
      </c>
      <c r="C252" s="56" t="s">
        <v>137</v>
      </c>
      <c r="D252" s="5">
        <v>363.02321623596492</v>
      </c>
      <c r="E252" s="5">
        <v>453.63056326123512</v>
      </c>
      <c r="F252" s="5">
        <v>351.74101817843001</v>
      </c>
      <c r="G252" s="5">
        <v>344.09323188181008</v>
      </c>
      <c r="H252" s="5">
        <v>350.60234436020522</v>
      </c>
      <c r="I252" s="5">
        <v>325.56533302874982</v>
      </c>
      <c r="J252" s="5">
        <v>363.88705887517989</v>
      </c>
      <c r="K252" s="5">
        <v>343.11066321075498</v>
      </c>
      <c r="L252" s="5">
        <v>330.57832825074001</v>
      </c>
      <c r="M252" s="5">
        <v>291.78659420473991</v>
      </c>
      <c r="N252" s="5">
        <v>563.73849112361495</v>
      </c>
      <c r="O252" s="5">
        <v>618.16792653735024</v>
      </c>
      <c r="P252" s="5">
        <v>644.43250496376504</v>
      </c>
      <c r="Q252" s="5">
        <v>639.78755981266966</v>
      </c>
      <c r="R252" s="5">
        <v>1510.4491730475961</v>
      </c>
      <c r="S252" s="5">
        <v>1563.4743948315399</v>
      </c>
      <c r="T252" s="5">
        <v>1499.2844618106001</v>
      </c>
      <c r="U252" s="5">
        <v>1524.939715224165</v>
      </c>
      <c r="V252" s="5">
        <v>1562.11848859676</v>
      </c>
      <c r="W252" s="5">
        <v>1670.1191981719089</v>
      </c>
      <c r="X252" s="5">
        <v>1710.6390058421659</v>
      </c>
      <c r="Y252" s="5">
        <v>1791.537540481819</v>
      </c>
      <c r="Z252" s="5">
        <v>1937.8509636240949</v>
      </c>
      <c r="AA252" s="5">
        <v>2010.7811117208951</v>
      </c>
      <c r="AB252" s="5">
        <v>2226.8753801258449</v>
      </c>
      <c r="AC252" s="5">
        <v>2483.6002734414501</v>
      </c>
      <c r="AD252" s="5">
        <v>3821.328199471031</v>
      </c>
      <c r="AE252" s="5">
        <v>4120.659290681494</v>
      </c>
    </row>
    <row r="253" spans="1:31">
      <c r="A253" s="56" t="s">
        <v>73</v>
      </c>
      <c r="B253" s="56" t="s">
        <v>199</v>
      </c>
      <c r="C253" s="56" t="s">
        <v>138</v>
      </c>
      <c r="D253" s="5">
        <v>73.592662988100003</v>
      </c>
      <c r="E253" s="5">
        <v>120.71103516028001</v>
      </c>
      <c r="F253" s="5">
        <v>122.2704253023599</v>
      </c>
      <c r="G253" s="5">
        <v>154.78560871488011</v>
      </c>
      <c r="H253" s="5">
        <v>189.38831929405009</v>
      </c>
      <c r="I253" s="5">
        <v>212.97189096764501</v>
      </c>
      <c r="J253" s="5">
        <v>271.81870650412498</v>
      </c>
      <c r="K253" s="5">
        <v>296.387327175785</v>
      </c>
      <c r="L253" s="5">
        <v>345.54803697920488</v>
      </c>
      <c r="M253" s="5">
        <v>334.85168124439019</v>
      </c>
      <c r="N253" s="5">
        <v>403.21390548641989</v>
      </c>
      <c r="O253" s="5">
        <v>501.14960899193488</v>
      </c>
      <c r="P253" s="5">
        <v>554.99496882158019</v>
      </c>
      <c r="Q253" s="5">
        <v>622.8386816588602</v>
      </c>
      <c r="R253" s="5">
        <v>715.69502198332486</v>
      </c>
      <c r="S253" s="5">
        <v>824.67855170284497</v>
      </c>
      <c r="T253" s="5">
        <v>834.30570497344468</v>
      </c>
      <c r="U253" s="5">
        <v>908.18705278385016</v>
      </c>
      <c r="V253" s="5">
        <v>1025.7536155093951</v>
      </c>
      <c r="W253" s="5">
        <v>1197.0869009671901</v>
      </c>
      <c r="X253" s="5">
        <v>1317.4735919720549</v>
      </c>
      <c r="Y253" s="5">
        <v>1432.1544413850299</v>
      </c>
      <c r="Z253" s="5">
        <v>1686.981186685972</v>
      </c>
      <c r="AA253" s="5">
        <v>1917.5260422446979</v>
      </c>
      <c r="AB253" s="5">
        <v>2279.9018098665329</v>
      </c>
      <c r="AC253" s="5">
        <v>2488.1247144910049</v>
      </c>
      <c r="AD253" s="5">
        <v>2667.0493641362641</v>
      </c>
      <c r="AE253" s="5">
        <v>2853.7003646279768</v>
      </c>
    </row>
    <row r="254" spans="1:31">
      <c r="A254" s="56" t="s">
        <v>73</v>
      </c>
      <c r="B254" s="56" t="s">
        <v>199</v>
      </c>
      <c r="C254" s="56" t="s">
        <v>139</v>
      </c>
      <c r="D254" s="5">
        <v>61.125537086179797</v>
      </c>
      <c r="E254" s="5">
        <v>75.521406578758999</v>
      </c>
      <c r="F254" s="5">
        <v>89.799427448853194</v>
      </c>
      <c r="G254" s="5">
        <v>104.522880801684</v>
      </c>
      <c r="H254" s="5">
        <v>119.106502825606</v>
      </c>
      <c r="I254" s="5">
        <v>132.638461654715</v>
      </c>
      <c r="J254" s="5">
        <v>147.03961400327199</v>
      </c>
      <c r="K254" s="5">
        <v>160.79290445230799</v>
      </c>
      <c r="L254" s="5">
        <v>176.98409794646301</v>
      </c>
      <c r="M254" s="5">
        <v>194.724673733467</v>
      </c>
      <c r="N254" s="5">
        <v>214.400785065767</v>
      </c>
      <c r="O254" s="5">
        <v>234.10287850697199</v>
      </c>
      <c r="P254" s="5">
        <v>255.11589305206499</v>
      </c>
      <c r="Q254" s="5">
        <v>271.44223833760901</v>
      </c>
      <c r="R254" s="5">
        <v>287.97081623727701</v>
      </c>
      <c r="S254" s="5">
        <v>301.95784819186298</v>
      </c>
      <c r="T254" s="5">
        <v>315.10785619469999</v>
      </c>
      <c r="U254" s="5">
        <v>321.46052280606898</v>
      </c>
      <c r="V254" s="5">
        <v>327.62642002192001</v>
      </c>
      <c r="W254" s="5">
        <v>330.647282906925</v>
      </c>
      <c r="X254" s="5">
        <v>331.59043462239202</v>
      </c>
      <c r="Y254" s="5">
        <v>329.57176604128301</v>
      </c>
      <c r="Z254" s="5">
        <v>328.33938568547597</v>
      </c>
      <c r="AA254" s="5">
        <v>329.83260252169703</v>
      </c>
      <c r="AB254" s="5">
        <v>329.43227394387401</v>
      </c>
      <c r="AC254" s="5">
        <v>326.31250381442101</v>
      </c>
      <c r="AD254" s="5">
        <v>322.15587751755498</v>
      </c>
      <c r="AE254" s="5">
        <v>328.01629049660602</v>
      </c>
    </row>
    <row r="255" spans="1:31">
      <c r="A255" s="56" t="s">
        <v>73</v>
      </c>
      <c r="B255" s="56" t="s">
        <v>199</v>
      </c>
      <c r="C255" s="56" t="s">
        <v>140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</row>
    <row r="256" spans="1:31">
      <c r="A256" s="56" t="s">
        <v>73</v>
      </c>
      <c r="B256" s="56" t="s">
        <v>199</v>
      </c>
      <c r="C256" s="56" t="s">
        <v>141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</row>
    <row r="257" spans="1:31">
      <c r="A257" s="56" t="s">
        <v>73</v>
      </c>
      <c r="B257" s="56" t="s">
        <v>199</v>
      </c>
      <c r="C257" s="56" t="s">
        <v>142</v>
      </c>
      <c r="D257" s="5">
        <v>6198.7619828432353</v>
      </c>
      <c r="E257" s="5">
        <v>6628.249373995739</v>
      </c>
      <c r="F257" s="5">
        <v>6313.3586059872669</v>
      </c>
      <c r="G257" s="5">
        <v>6414.3921824980098</v>
      </c>
      <c r="H257" s="5">
        <v>6064.155410869912</v>
      </c>
      <c r="I257" s="5">
        <v>6721.8344671898303</v>
      </c>
      <c r="J257" s="5">
        <v>6355.8399879285162</v>
      </c>
      <c r="K257" s="5">
        <v>5918.335455778245</v>
      </c>
      <c r="L257" s="5">
        <v>7665.0671687645063</v>
      </c>
      <c r="M257" s="5">
        <v>9364.9029582485928</v>
      </c>
      <c r="N257" s="5">
        <v>11719.591841501149</v>
      </c>
      <c r="O257" s="5">
        <v>12180.517122332731</v>
      </c>
      <c r="P257" s="5">
        <v>13622.318554673189</v>
      </c>
      <c r="Q257" s="5">
        <v>12889.89083681366</v>
      </c>
      <c r="R257" s="5">
        <v>13304.046305062569</v>
      </c>
      <c r="S257" s="5">
        <v>11929.85510717734</v>
      </c>
      <c r="T257" s="5">
        <v>14627.365439797961</v>
      </c>
      <c r="U257" s="5">
        <v>14634.999118121121</v>
      </c>
      <c r="V257" s="5">
        <v>15011.08212004553</v>
      </c>
      <c r="W257" s="5">
        <v>16473.51041916445</v>
      </c>
      <c r="X257" s="5">
        <v>16752.72552032983</v>
      </c>
      <c r="Y257" s="5">
        <v>17921.790358752802</v>
      </c>
      <c r="Z257" s="5">
        <v>16847.7033146389</v>
      </c>
      <c r="AA257" s="5">
        <v>19847.96290999289</v>
      </c>
      <c r="AB257" s="5">
        <v>21750.05913649212</v>
      </c>
      <c r="AC257" s="5">
        <v>24708.1666317325</v>
      </c>
      <c r="AD257" s="5">
        <v>22556.86850951007</v>
      </c>
      <c r="AE257" s="5">
        <v>25331.026507350591</v>
      </c>
    </row>
    <row r="258" spans="1:31">
      <c r="A258" s="56" t="s">
        <v>73</v>
      </c>
      <c r="B258" s="56" t="s">
        <v>199</v>
      </c>
      <c r="C258" s="56" t="s">
        <v>143</v>
      </c>
      <c r="D258" s="5">
        <v>837.27285194109515</v>
      </c>
      <c r="E258" s="5">
        <v>722.28690216129519</v>
      </c>
      <c r="F258" s="5">
        <v>848.9526346349802</v>
      </c>
      <c r="G258" s="5">
        <v>841.92039115250498</v>
      </c>
      <c r="H258" s="5">
        <v>850.62843308934998</v>
      </c>
      <c r="I258" s="5">
        <v>877.23412020414003</v>
      </c>
      <c r="J258" s="5">
        <v>867.17095995767488</v>
      </c>
      <c r="K258" s="5">
        <v>923.56289958730986</v>
      </c>
      <c r="L258" s="5">
        <v>858.5963435527201</v>
      </c>
      <c r="M258" s="5">
        <v>870.87982550132051</v>
      </c>
      <c r="N258" s="5">
        <v>910.74034498305525</v>
      </c>
      <c r="O258" s="5">
        <v>917.26790820452504</v>
      </c>
      <c r="P258" s="5">
        <v>895.08519763836489</v>
      </c>
      <c r="Q258" s="5">
        <v>934.94963615196002</v>
      </c>
      <c r="R258" s="5">
        <v>1180.9818174945451</v>
      </c>
      <c r="S258" s="5">
        <v>1172.128234971465</v>
      </c>
      <c r="T258" s="5">
        <v>1206.927381603105</v>
      </c>
      <c r="U258" s="5">
        <v>1871.711603750201</v>
      </c>
      <c r="V258" s="5">
        <v>2158.460787566285</v>
      </c>
      <c r="W258" s="5">
        <v>1895.9252366777509</v>
      </c>
      <c r="X258" s="5">
        <v>3560.806303804452</v>
      </c>
      <c r="Y258" s="5">
        <v>3512.90365825954</v>
      </c>
      <c r="Z258" s="5">
        <v>3814.952133373064</v>
      </c>
      <c r="AA258" s="5">
        <v>3675.0167900680258</v>
      </c>
      <c r="AB258" s="5">
        <v>4583.9142069325399</v>
      </c>
      <c r="AC258" s="5">
        <v>6734.0842285875287</v>
      </c>
      <c r="AD258" s="5">
        <v>8843.3261916915872</v>
      </c>
      <c r="AE258" s="5">
        <v>9010.1390061189759</v>
      </c>
    </row>
    <row r="259" spans="1:31">
      <c r="A259" s="56" t="s">
        <v>73</v>
      </c>
      <c r="B259" s="56" t="s">
        <v>199</v>
      </c>
      <c r="C259" s="56" t="s">
        <v>144</v>
      </c>
      <c r="D259" s="5">
        <v>3464.1042900000002</v>
      </c>
      <c r="E259" s="5">
        <v>3704.3012859999999</v>
      </c>
      <c r="F259" s="5">
        <v>3929.336597</v>
      </c>
      <c r="G259" s="5">
        <v>4160.8445330000004</v>
      </c>
      <c r="H259" s="5">
        <v>4390.4749350000002</v>
      </c>
      <c r="I259" s="5">
        <v>4602.935066</v>
      </c>
      <c r="J259" s="5">
        <v>4788.5521189999999</v>
      </c>
      <c r="K259" s="5">
        <v>4974.068561</v>
      </c>
      <c r="L259" s="5">
        <v>5195.5127199999997</v>
      </c>
      <c r="M259" s="5">
        <v>5426.1236559999998</v>
      </c>
      <c r="N259" s="5">
        <v>5659.3460420000001</v>
      </c>
      <c r="O259" s="5">
        <v>5899.359058</v>
      </c>
      <c r="P259" s="5">
        <v>6128.2930829999996</v>
      </c>
      <c r="Q259" s="5">
        <v>6330.8400430000002</v>
      </c>
      <c r="R259" s="5">
        <v>6528.5941540000003</v>
      </c>
      <c r="S259" s="5">
        <v>6729.7528599999996</v>
      </c>
      <c r="T259" s="5">
        <v>6932.071758</v>
      </c>
      <c r="U259" s="5">
        <v>7102.3802949999999</v>
      </c>
      <c r="V259" s="5">
        <v>7264.4218510000001</v>
      </c>
      <c r="W259" s="5">
        <v>7435.724432</v>
      </c>
      <c r="X259" s="5">
        <v>7617.199627</v>
      </c>
      <c r="Y259" s="5">
        <v>7790.836738</v>
      </c>
      <c r="Z259" s="5">
        <v>7985.3206039999995</v>
      </c>
      <c r="AA259" s="5">
        <v>8198.2314499999993</v>
      </c>
      <c r="AB259" s="5">
        <v>8419.1045009999998</v>
      </c>
      <c r="AC259" s="5">
        <v>8611.9832600000009</v>
      </c>
      <c r="AD259" s="5">
        <v>8802.7371449999991</v>
      </c>
      <c r="AE259" s="5">
        <v>8802.7371449999991</v>
      </c>
    </row>
    <row r="260" spans="1:31">
      <c r="A260" s="56" t="s">
        <v>73</v>
      </c>
      <c r="B260" s="56" t="s">
        <v>199</v>
      </c>
      <c r="C260" s="56" t="s">
        <v>146</v>
      </c>
      <c r="D260" s="5">
        <v>1.5762500000000001E-7</v>
      </c>
      <c r="E260" s="5">
        <v>1.6015499999999989E-7</v>
      </c>
      <c r="F260" s="5">
        <v>1.6196999999999999E-7</v>
      </c>
      <c r="G260" s="5">
        <v>1.696600000000001E-7</v>
      </c>
      <c r="H260" s="5">
        <v>1.8174999999999981E-7</v>
      </c>
      <c r="I260" s="5">
        <v>1.959350000000003E-7</v>
      </c>
      <c r="J260" s="5">
        <v>2.042000000000002E-7</v>
      </c>
      <c r="K260" s="5">
        <v>1.486064328E-2</v>
      </c>
      <c r="L260" s="5">
        <v>7.0214000000000017E-7</v>
      </c>
      <c r="M260" s="5">
        <v>7.4348499999999975E-7</v>
      </c>
      <c r="N260" s="5">
        <v>7.9192499999999994E-7</v>
      </c>
      <c r="O260" s="5">
        <v>8.730400000000002E-7</v>
      </c>
      <c r="P260" s="5">
        <v>8.9817500000000009E-7</v>
      </c>
      <c r="Q260" s="5">
        <v>0.55888041582999992</v>
      </c>
      <c r="R260" s="5">
        <v>1.0190300000000001E-6</v>
      </c>
      <c r="S260" s="5">
        <v>1.110094999999999E-6</v>
      </c>
      <c r="T260" s="5">
        <v>0.79706893874499996</v>
      </c>
      <c r="U260" s="5">
        <v>1.13646E-6</v>
      </c>
      <c r="V260" s="5">
        <v>0.28942411808000013</v>
      </c>
      <c r="W260" s="5">
        <v>1.664005145925</v>
      </c>
      <c r="X260" s="5">
        <v>1.857071778020001</v>
      </c>
      <c r="Y260" s="5">
        <v>3.9999028677450128</v>
      </c>
      <c r="Z260" s="5">
        <v>5.6252108147150199</v>
      </c>
      <c r="AA260" s="5">
        <v>8.7603421507399943</v>
      </c>
      <c r="AB260" s="5">
        <v>20.773832952424911</v>
      </c>
      <c r="AC260" s="5">
        <v>16.989248206365041</v>
      </c>
      <c r="AD260" s="5">
        <v>38.682652509179952</v>
      </c>
      <c r="AE260" s="5">
        <v>15.334471513805051</v>
      </c>
    </row>
    <row r="261" spans="1:31">
      <c r="A261" s="56" t="s">
        <v>73</v>
      </c>
      <c r="B261" s="56" t="s">
        <v>199</v>
      </c>
      <c r="C261" s="56" t="s">
        <v>149</v>
      </c>
      <c r="D261" s="5">
        <v>-432.17062695399511</v>
      </c>
      <c r="E261" s="5">
        <v>-540.0365466226101</v>
      </c>
      <c r="F261" s="5">
        <v>-418.73943384392999</v>
      </c>
      <c r="G261" s="5">
        <v>-409.63817075115008</v>
      </c>
      <c r="H261" s="5">
        <v>-417.3806184926151</v>
      </c>
      <c r="I261" s="5">
        <v>-387.85561548492018</v>
      </c>
      <c r="J261" s="5">
        <v>-432.92128799609497</v>
      </c>
      <c r="K261" s="5">
        <v>-409.04241754012492</v>
      </c>
      <c r="L261" s="5">
        <v>-392.96996540813518</v>
      </c>
      <c r="M261" s="5">
        <v>-346.779128453</v>
      </c>
      <c r="N261" s="5">
        <v>-668.46543857952474</v>
      </c>
      <c r="O261" s="5">
        <v>-730.10293530989543</v>
      </c>
      <c r="P261" s="5">
        <v>-764.02263586930519</v>
      </c>
      <c r="Q261" s="5">
        <v>-755.23225180322993</v>
      </c>
      <c r="R261" s="5">
        <v>-1784.062257223386</v>
      </c>
      <c r="S261" s="5">
        <v>-1841.32146180581</v>
      </c>
      <c r="T261" s="5">
        <v>-1771.9659940789661</v>
      </c>
      <c r="U261" s="5">
        <v>-1794.4506611459551</v>
      </c>
      <c r="V261" s="5">
        <v>-1846.8195615045611</v>
      </c>
      <c r="W261" s="5">
        <v>-1966.3948220700811</v>
      </c>
      <c r="X261" s="5">
        <v>-2018.9214166076399</v>
      </c>
      <c r="Y261" s="5">
        <v>-2118.796828094175</v>
      </c>
      <c r="Z261" s="5">
        <v>-2283.2433657149249</v>
      </c>
      <c r="AA261" s="5">
        <v>-2378.1715242763689</v>
      </c>
      <c r="AB261" s="5">
        <v>-2625.4347247212559</v>
      </c>
      <c r="AC261" s="5">
        <v>-2940.4366644398051</v>
      </c>
      <c r="AD261" s="5">
        <v>-4543.9880200507332</v>
      </c>
      <c r="AE261" s="5">
        <v>-4906.419368023513</v>
      </c>
    </row>
    <row r="262" spans="1:31">
      <c r="A262" s="56" t="s">
        <v>73</v>
      </c>
      <c r="B262" s="56" t="s">
        <v>199</v>
      </c>
      <c r="C262" s="56" t="s">
        <v>150</v>
      </c>
      <c r="D262" s="5">
        <v>-86.57104814477502</v>
      </c>
      <c r="E262" s="5">
        <v>-141.99894950782499</v>
      </c>
      <c r="F262" s="5">
        <v>-143.83334500451511</v>
      </c>
      <c r="G262" s="5">
        <v>-182.08272193619479</v>
      </c>
      <c r="H262" s="5">
        <v>-222.78777023995991</v>
      </c>
      <c r="I262" s="5">
        <v>-250.78498101953511</v>
      </c>
      <c r="J262" s="5">
        <v>-319.50053918403512</v>
      </c>
      <c r="K262" s="5">
        <v>-349.04749011197498</v>
      </c>
      <c r="L262" s="5">
        <v>-407.89928408873021</v>
      </c>
      <c r="M262" s="5">
        <v>-396.29531633205471</v>
      </c>
      <c r="N262" s="5">
        <v>-479.66874827404467</v>
      </c>
      <c r="O262" s="5">
        <v>-595.3249526736605</v>
      </c>
      <c r="P262" s="5">
        <v>-663.54784755412004</v>
      </c>
      <c r="Q262" s="5">
        <v>-744.94130342164021</v>
      </c>
      <c r="R262" s="5">
        <v>-859.39474318037503</v>
      </c>
      <c r="S262" s="5">
        <v>-988.76490245310572</v>
      </c>
      <c r="T262" s="5">
        <v>-1007.270674037021</v>
      </c>
      <c r="U262" s="5">
        <v>-1098.100596521235</v>
      </c>
      <c r="V262" s="5">
        <v>-1246.5910218604449</v>
      </c>
      <c r="W262" s="5">
        <v>-1450.70199470597</v>
      </c>
      <c r="X262" s="5">
        <v>-1601.237483036314</v>
      </c>
      <c r="Y262" s="5">
        <v>-1749.7070132020999</v>
      </c>
      <c r="Z262" s="5">
        <v>-2053.992426670156</v>
      </c>
      <c r="AA262" s="5">
        <v>-2344.9761092309031</v>
      </c>
      <c r="AB262" s="5">
        <v>-2782.4324841123098</v>
      </c>
      <c r="AC262" s="5">
        <v>-3049.5477417684851</v>
      </c>
      <c r="AD262" s="5">
        <v>-3258.5151518947091</v>
      </c>
      <c r="AE262" s="5">
        <v>-3501.5188416751339</v>
      </c>
    </row>
    <row r="263" spans="1:31">
      <c r="A263" s="56" t="s">
        <v>73</v>
      </c>
      <c r="B263" s="56" t="s">
        <v>199</v>
      </c>
      <c r="C263" s="56" t="s">
        <v>151</v>
      </c>
      <c r="D263" s="5">
        <v>-71.831632237984294</v>
      </c>
      <c r="E263" s="5">
        <v>-88.474226014238099</v>
      </c>
      <c r="F263" s="5">
        <v>-105.091648382366</v>
      </c>
      <c r="G263" s="5">
        <v>-121.847230262655</v>
      </c>
      <c r="H263" s="5">
        <v>-138.18307167329399</v>
      </c>
      <c r="I263" s="5">
        <v>-154.54672448616799</v>
      </c>
      <c r="J263" s="5">
        <v>-170.085384672635</v>
      </c>
      <c r="K263" s="5">
        <v>-186.06412840038001</v>
      </c>
      <c r="L263" s="5">
        <v>-204.29765091465299</v>
      </c>
      <c r="M263" s="5">
        <v>-224.31885777919999</v>
      </c>
      <c r="N263" s="5">
        <v>-245.80229024094101</v>
      </c>
      <c r="O263" s="5">
        <v>-269.571024561721</v>
      </c>
      <c r="P263" s="5">
        <v>-292.08771853213301</v>
      </c>
      <c r="Q263" s="5">
        <v>-311.14962977854498</v>
      </c>
      <c r="R263" s="5">
        <v>-329.12199576827101</v>
      </c>
      <c r="S263" s="5">
        <v>-344.35469671242203</v>
      </c>
      <c r="T263" s="5">
        <v>-359.06046283572999</v>
      </c>
      <c r="U263" s="5">
        <v>-366.42615864923403</v>
      </c>
      <c r="V263" s="5">
        <v>-372.97435756681699</v>
      </c>
      <c r="W263" s="5">
        <v>-375.98843199699598</v>
      </c>
      <c r="X263" s="5">
        <v>-376.14972154543398</v>
      </c>
      <c r="Y263" s="5">
        <v>-372.10247113258799</v>
      </c>
      <c r="Z263" s="5">
        <v>-372.35619505575198</v>
      </c>
      <c r="AA263" s="5">
        <v>-371.74906723915598</v>
      </c>
      <c r="AB263" s="5">
        <v>-371.888449210082</v>
      </c>
      <c r="AC263" s="5">
        <v>-367.52447906026799</v>
      </c>
      <c r="AD263" s="5">
        <v>-361.74313760135999</v>
      </c>
      <c r="AE263" s="5">
        <v>-367.48323469837601</v>
      </c>
    </row>
    <row r="265" spans="1:31">
      <c r="A265" s="56" t="s">
        <v>73</v>
      </c>
      <c r="B265" s="56" t="s">
        <v>200</v>
      </c>
      <c r="C265" s="56" t="s">
        <v>132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</row>
    <row r="266" spans="1:31">
      <c r="A266" s="56" t="s">
        <v>73</v>
      </c>
      <c r="B266" s="56" t="s">
        <v>200</v>
      </c>
      <c r="C266" s="56" t="s">
        <v>133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</row>
    <row r="267" spans="1:31">
      <c r="A267" s="56" t="s">
        <v>73</v>
      </c>
      <c r="B267" s="56" t="s">
        <v>200</v>
      </c>
      <c r="C267" s="56" t="s">
        <v>134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5.4E-10</v>
      </c>
      <c r="K267" s="5">
        <v>0.20545753197499991</v>
      </c>
      <c r="L267" s="5">
        <v>0.87332300096000059</v>
      </c>
      <c r="M267" s="5">
        <v>1.1394E-7</v>
      </c>
      <c r="N267" s="5">
        <v>8.5942561010000015E-2</v>
      </c>
      <c r="O267" s="5">
        <v>5.2767999999999981E-7</v>
      </c>
      <c r="P267" s="5">
        <v>0.7772521511100019</v>
      </c>
      <c r="Q267" s="5">
        <v>4.818963195945015</v>
      </c>
      <c r="R267" s="5">
        <v>2.9449999999999989E-7</v>
      </c>
      <c r="S267" s="5">
        <v>0.55075255163500003</v>
      </c>
      <c r="T267" s="5">
        <v>0.85497754151499994</v>
      </c>
      <c r="U267" s="5">
        <v>0.85736183044000058</v>
      </c>
      <c r="V267" s="5">
        <v>5.1508000000000024E-7</v>
      </c>
      <c r="W267" s="5">
        <v>2.8486540829500102</v>
      </c>
      <c r="X267" s="5">
        <v>1.93577531908001</v>
      </c>
      <c r="Y267" s="5">
        <v>0.57017481424999561</v>
      </c>
      <c r="Z267" s="5">
        <v>1.010750539355002</v>
      </c>
      <c r="AA267" s="5">
        <v>0.53082727710000388</v>
      </c>
      <c r="AB267" s="5">
        <v>4.1761914008849903</v>
      </c>
      <c r="AC267" s="5">
        <v>2.7656879509349999</v>
      </c>
      <c r="AD267" s="5">
        <v>8.6569873952849932</v>
      </c>
      <c r="AE267" s="5">
        <v>4.0593249999999986E-6</v>
      </c>
    </row>
    <row r="268" spans="1:31">
      <c r="A268" s="56" t="s">
        <v>73</v>
      </c>
      <c r="B268" s="56" t="s">
        <v>200</v>
      </c>
      <c r="C268" s="56" t="s">
        <v>135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</row>
    <row r="269" spans="1:31">
      <c r="A269" s="56" t="s">
        <v>73</v>
      </c>
      <c r="B269" s="56" t="s">
        <v>200</v>
      </c>
      <c r="C269" s="56" t="s">
        <v>136</v>
      </c>
      <c r="D269" s="5">
        <v>7144.9244577682384</v>
      </c>
      <c r="E269" s="5">
        <v>9165.172445734659</v>
      </c>
      <c r="F269" s="5">
        <v>8253.3150075269987</v>
      </c>
      <c r="G269" s="5">
        <v>8155.3705460044848</v>
      </c>
      <c r="H269" s="5">
        <v>8767.6573749082527</v>
      </c>
      <c r="I269" s="5">
        <v>8543.3479160918305</v>
      </c>
      <c r="J269" s="5">
        <v>8873.3419738135181</v>
      </c>
      <c r="K269" s="5">
        <v>9434.0712938971592</v>
      </c>
      <c r="L269" s="5">
        <v>6986.7785923113352</v>
      </c>
      <c r="M269" s="5">
        <v>9861.9016205130702</v>
      </c>
      <c r="N269" s="5">
        <v>8694.7644600697495</v>
      </c>
      <c r="O269" s="5">
        <v>7556.1863079543382</v>
      </c>
      <c r="P269" s="5">
        <v>9761.8482509017358</v>
      </c>
      <c r="Q269" s="5">
        <v>8067.2899730653216</v>
      </c>
      <c r="R269" s="5">
        <v>8278.1090718906871</v>
      </c>
      <c r="S269" s="5">
        <v>9144.9640537135547</v>
      </c>
      <c r="T269" s="5">
        <v>8787.4428183418913</v>
      </c>
      <c r="U269" s="5">
        <v>8710.9647291511847</v>
      </c>
      <c r="V269" s="5">
        <v>8832.9115868166809</v>
      </c>
      <c r="W269" s="5">
        <v>6866.781446119734</v>
      </c>
      <c r="X269" s="5">
        <v>9566.1400637218503</v>
      </c>
      <c r="Y269" s="5">
        <v>8296.8848097348928</v>
      </c>
      <c r="Z269" s="5">
        <v>7094.5564705266197</v>
      </c>
      <c r="AA269" s="5">
        <v>7987.0949377859379</v>
      </c>
      <c r="AB269" s="5">
        <v>7570.3027319112098</v>
      </c>
      <c r="AC269" s="5">
        <v>8236.0328706715609</v>
      </c>
      <c r="AD269" s="5">
        <v>8583.1088043083346</v>
      </c>
      <c r="AE269" s="5">
        <v>7965.0799019940659</v>
      </c>
    </row>
    <row r="270" spans="1:31">
      <c r="A270" s="56" t="s">
        <v>73</v>
      </c>
      <c r="B270" s="56" t="s">
        <v>200</v>
      </c>
      <c r="C270" s="56" t="s">
        <v>137</v>
      </c>
      <c r="D270" s="5">
        <v>5.1250000000000004E-9</v>
      </c>
      <c r="E270" s="5">
        <v>6.3600000000000004E-9</v>
      </c>
      <c r="F270" s="5">
        <v>1.1155E-8</v>
      </c>
      <c r="G270" s="5">
        <v>4.1350000000000003E-9</v>
      </c>
      <c r="H270" s="5">
        <v>1.0344999999999999E-8</v>
      </c>
      <c r="I270" s="5">
        <v>9.7945000000000008E-8</v>
      </c>
      <c r="J270" s="5">
        <v>1.1353430000000001E-5</v>
      </c>
      <c r="K270" s="5">
        <v>5.2944644999999971E-5</v>
      </c>
      <c r="L270" s="5">
        <v>9.8741354999999919E-5</v>
      </c>
      <c r="M270" s="5">
        <v>671.16500056236589</v>
      </c>
      <c r="N270" s="5">
        <v>853.36896989329546</v>
      </c>
      <c r="O270" s="5">
        <v>1133.957113852035</v>
      </c>
      <c r="P270" s="5">
        <v>923.7170272569698</v>
      </c>
      <c r="Q270" s="5">
        <v>901.33860659334493</v>
      </c>
      <c r="R270" s="5">
        <v>945.75999759058504</v>
      </c>
      <c r="S270" s="5">
        <v>1057.5864203910901</v>
      </c>
      <c r="T270" s="5">
        <v>831.64533691417887</v>
      </c>
      <c r="U270" s="5">
        <v>878.42677398654416</v>
      </c>
      <c r="V270" s="5">
        <v>905.88359590325513</v>
      </c>
      <c r="W270" s="5">
        <v>1059.259896671379</v>
      </c>
      <c r="X270" s="5">
        <v>971.18910402410563</v>
      </c>
      <c r="Y270" s="5">
        <v>991.49258089003513</v>
      </c>
      <c r="Z270" s="5">
        <v>1296.2554841692261</v>
      </c>
      <c r="AA270" s="5">
        <v>1278.861949174729</v>
      </c>
      <c r="AB270" s="5">
        <v>1545.296339017571</v>
      </c>
      <c r="AC270" s="5">
        <v>1467.048888666289</v>
      </c>
      <c r="AD270" s="5">
        <v>1575.302048310914</v>
      </c>
      <c r="AE270" s="5">
        <v>1602.638775084371</v>
      </c>
    </row>
    <row r="271" spans="1:31">
      <c r="A271" s="56" t="s">
        <v>73</v>
      </c>
      <c r="B271" s="56" t="s">
        <v>200</v>
      </c>
      <c r="C271" s="56" t="s">
        <v>138</v>
      </c>
      <c r="D271" s="5">
        <v>0.23697442573000019</v>
      </c>
      <c r="E271" s="5">
        <v>9.880583475500003E-2</v>
      </c>
      <c r="F271" s="5">
        <v>1.031288053635</v>
      </c>
      <c r="G271" s="5">
        <v>2.375920316284998</v>
      </c>
      <c r="H271" s="5">
        <v>4.329493152535</v>
      </c>
      <c r="I271" s="5">
        <v>5.7556736963500006</v>
      </c>
      <c r="J271" s="5">
        <v>22.425972739855009</v>
      </c>
      <c r="K271" s="5">
        <v>24.15924701087501</v>
      </c>
      <c r="L271" s="5">
        <v>37.372817167454997</v>
      </c>
      <c r="M271" s="5">
        <v>32.610639322994977</v>
      </c>
      <c r="N271" s="5">
        <v>43.948780200870061</v>
      </c>
      <c r="O271" s="5">
        <v>64.140974800429973</v>
      </c>
      <c r="P271" s="5">
        <v>70.130855759290029</v>
      </c>
      <c r="Q271" s="5">
        <v>76.076550864175033</v>
      </c>
      <c r="R271" s="5">
        <v>99.407467453360056</v>
      </c>
      <c r="S271" s="5">
        <v>127.641445393045</v>
      </c>
      <c r="T271" s="5">
        <v>117.83289960691501</v>
      </c>
      <c r="U271" s="5">
        <v>130.04976542693009</v>
      </c>
      <c r="V271" s="5">
        <v>163.05546001606001</v>
      </c>
      <c r="W271" s="5">
        <v>214.68810391732981</v>
      </c>
      <c r="X271" s="5">
        <v>202.36623948435491</v>
      </c>
      <c r="Y271" s="5">
        <v>238.17907335414009</v>
      </c>
      <c r="Z271" s="5">
        <v>312.52640528217989</v>
      </c>
      <c r="AA271" s="5">
        <v>344.11747370888497</v>
      </c>
      <c r="AB271" s="5">
        <v>390.08491098679019</v>
      </c>
      <c r="AC271" s="5">
        <v>374.37815706138508</v>
      </c>
      <c r="AD271" s="5">
        <v>444.21489334954981</v>
      </c>
      <c r="AE271" s="5">
        <v>426.49608516198458</v>
      </c>
    </row>
    <row r="272" spans="1:31">
      <c r="A272" s="56" t="s">
        <v>73</v>
      </c>
      <c r="B272" s="56" t="s">
        <v>200</v>
      </c>
      <c r="C272" s="56" t="s">
        <v>139</v>
      </c>
      <c r="D272" s="5">
        <v>7.5943584782816398</v>
      </c>
      <c r="E272" s="5">
        <v>9.35558322541198</v>
      </c>
      <c r="F272" s="5">
        <v>11.882387939156001</v>
      </c>
      <c r="G272" s="5">
        <v>14.9103662051164</v>
      </c>
      <c r="H272" s="5">
        <v>18.03693020071</v>
      </c>
      <c r="I272" s="5">
        <v>21.036604033623</v>
      </c>
      <c r="J272" s="5">
        <v>24.3908289421265</v>
      </c>
      <c r="K272" s="5">
        <v>28.224592023561598</v>
      </c>
      <c r="L272" s="5">
        <v>32.8965827171656</v>
      </c>
      <c r="M272" s="5">
        <v>38.277702237721797</v>
      </c>
      <c r="N272" s="5">
        <v>43.930417683147802</v>
      </c>
      <c r="O272" s="5">
        <v>49.490265883845701</v>
      </c>
      <c r="P272" s="5">
        <v>54.923837538665097</v>
      </c>
      <c r="Q272" s="5">
        <v>59.899171894250799</v>
      </c>
      <c r="R272" s="5">
        <v>64.894617226543104</v>
      </c>
      <c r="S272" s="5">
        <v>69.387074545358999</v>
      </c>
      <c r="T272" s="5">
        <v>73.955472774595194</v>
      </c>
      <c r="U272" s="5">
        <v>77.261625175471593</v>
      </c>
      <c r="V272" s="5">
        <v>80.244189827946201</v>
      </c>
      <c r="W272" s="5">
        <v>82.932125157328798</v>
      </c>
      <c r="X272" s="5">
        <v>84.884354638558406</v>
      </c>
      <c r="Y272" s="5">
        <v>86.142498543790893</v>
      </c>
      <c r="Z272" s="5">
        <v>86.949978384196797</v>
      </c>
      <c r="AA272" s="5">
        <v>87.262289998231097</v>
      </c>
      <c r="AB272" s="5">
        <v>87.818370121998001</v>
      </c>
      <c r="AC272" s="5">
        <v>87.556175313573107</v>
      </c>
      <c r="AD272" s="5">
        <v>87.198840439916296</v>
      </c>
      <c r="AE272" s="5">
        <v>89.054167889816398</v>
      </c>
    </row>
    <row r="273" spans="1:31">
      <c r="A273" s="56" t="s">
        <v>73</v>
      </c>
      <c r="B273" s="56" t="s">
        <v>200</v>
      </c>
      <c r="C273" s="56" t="s">
        <v>140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</row>
    <row r="274" spans="1:31">
      <c r="A274" s="56" t="s">
        <v>73</v>
      </c>
      <c r="B274" s="56" t="s">
        <v>200</v>
      </c>
      <c r="C274" s="56" t="s">
        <v>141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</row>
    <row r="275" spans="1:31">
      <c r="A275" s="56" t="s">
        <v>73</v>
      </c>
      <c r="B275" s="56" t="s">
        <v>200</v>
      </c>
      <c r="C275" s="56" t="s">
        <v>142</v>
      </c>
      <c r="D275" s="5">
        <v>1844.9996479956301</v>
      </c>
      <c r="E275" s="5">
        <v>2657.2937026342602</v>
      </c>
      <c r="F275" s="5">
        <v>3134.0430659957201</v>
      </c>
      <c r="G275" s="5">
        <v>3634.0233042743662</v>
      </c>
      <c r="H275" s="5">
        <v>4376.1446095924857</v>
      </c>
      <c r="I275" s="5">
        <v>4935.8842151247491</v>
      </c>
      <c r="J275" s="5">
        <v>5685.0933356609758</v>
      </c>
      <c r="K275" s="5">
        <v>6477.8767104046146</v>
      </c>
      <c r="L275" s="5">
        <v>9201.0273181709344</v>
      </c>
      <c r="M275" s="5">
        <v>9475.2923152990443</v>
      </c>
      <c r="N275" s="5">
        <v>9232.0282781122769</v>
      </c>
      <c r="O275" s="5">
        <v>9920.2060774847287</v>
      </c>
      <c r="P275" s="5">
        <v>10917.268256660451</v>
      </c>
      <c r="Q275" s="5">
        <v>13427.380429761781</v>
      </c>
      <c r="R275" s="5">
        <v>12931.287134513879</v>
      </c>
      <c r="S275" s="5">
        <v>13313.54967760778</v>
      </c>
      <c r="T275" s="5">
        <v>13438.493418307769</v>
      </c>
      <c r="U275" s="5">
        <v>13826.375708841981</v>
      </c>
      <c r="V275" s="5">
        <v>14299.540096325371</v>
      </c>
      <c r="W275" s="5">
        <v>13293.7555327638</v>
      </c>
      <c r="X275" s="5">
        <v>13571.4055721104</v>
      </c>
      <c r="Y275" s="5">
        <v>12633.33396720696</v>
      </c>
      <c r="Z275" s="5">
        <v>12461.083012573919</v>
      </c>
      <c r="AA275" s="5">
        <v>13544.76849911954</v>
      </c>
      <c r="AB275" s="5">
        <v>13444.10033963181</v>
      </c>
      <c r="AC275" s="5">
        <v>12996.5693501562</v>
      </c>
      <c r="AD275" s="5">
        <v>13704.52888873039</v>
      </c>
      <c r="AE275" s="5">
        <v>12937.572246601299</v>
      </c>
    </row>
    <row r="276" spans="1:31">
      <c r="A276" s="56" t="s">
        <v>73</v>
      </c>
      <c r="B276" s="56" t="s">
        <v>200</v>
      </c>
      <c r="C276" s="56" t="s">
        <v>143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</row>
    <row r="277" spans="1:31">
      <c r="A277" s="56" t="s">
        <v>73</v>
      </c>
      <c r="B277" s="56" t="s">
        <v>200</v>
      </c>
      <c r="C277" s="56" t="s">
        <v>144</v>
      </c>
      <c r="D277" s="5">
        <v>307.21185229999998</v>
      </c>
      <c r="E277" s="5">
        <v>341.09214129999998</v>
      </c>
      <c r="F277" s="5">
        <v>373.61637789999997</v>
      </c>
      <c r="G277" s="5">
        <v>404.77897760000002</v>
      </c>
      <c r="H277" s="5">
        <v>436.80261760000002</v>
      </c>
      <c r="I277" s="5">
        <v>469.37796559999998</v>
      </c>
      <c r="J277" s="5">
        <v>498.17428430000001</v>
      </c>
      <c r="K277" s="5">
        <v>526.38711709999995</v>
      </c>
      <c r="L277" s="5">
        <v>559.2703477</v>
      </c>
      <c r="M277" s="5">
        <v>595.22509649999995</v>
      </c>
      <c r="N277" s="5">
        <v>629.4524639</v>
      </c>
      <c r="O277" s="5">
        <v>663.53005259999998</v>
      </c>
      <c r="P277" s="5">
        <v>695.61538689999998</v>
      </c>
      <c r="Q277" s="5">
        <v>724.61826659999997</v>
      </c>
      <c r="R277" s="5">
        <v>751.93301810000003</v>
      </c>
      <c r="S277" s="5">
        <v>780.30437199999994</v>
      </c>
      <c r="T277" s="5">
        <v>809.14990599999999</v>
      </c>
      <c r="U277" s="5">
        <v>835.55322379999996</v>
      </c>
      <c r="V277" s="5">
        <v>860.12645729999997</v>
      </c>
      <c r="W277" s="5">
        <v>887.29482840000003</v>
      </c>
      <c r="X277" s="5">
        <v>916.00382660000002</v>
      </c>
      <c r="Y277" s="5">
        <v>946.78663129999995</v>
      </c>
      <c r="Z277" s="5">
        <v>980.61210229999995</v>
      </c>
      <c r="AA277" s="5">
        <v>1017.366252</v>
      </c>
      <c r="AB277" s="5">
        <v>1054.6281280000001</v>
      </c>
      <c r="AC277" s="5">
        <v>1089.4942370000001</v>
      </c>
      <c r="AD277" s="5">
        <v>1121.9043590000001</v>
      </c>
      <c r="AE277" s="5">
        <v>1121.9043590000001</v>
      </c>
    </row>
    <row r="278" spans="1:31">
      <c r="A278" s="56" t="s">
        <v>73</v>
      </c>
      <c r="B278" s="56" t="s">
        <v>200</v>
      </c>
      <c r="C278" s="56" t="s">
        <v>146</v>
      </c>
      <c r="D278" s="5">
        <v>1.4250500000000031E-7</v>
      </c>
      <c r="E278" s="5">
        <v>1.4058500000000059E-7</v>
      </c>
      <c r="F278" s="5">
        <v>1.5155999999999901E-7</v>
      </c>
      <c r="G278" s="5">
        <v>1.597799999999996E-7</v>
      </c>
      <c r="H278" s="5">
        <v>1.6443000000000021E-7</v>
      </c>
      <c r="I278" s="5">
        <v>1.733650000000006E-7</v>
      </c>
      <c r="J278" s="5">
        <v>1.9487500000000029E-7</v>
      </c>
      <c r="K278" s="5">
        <v>6.0028500000000011E-7</v>
      </c>
      <c r="L278" s="5">
        <v>6.7207999999999965E-7</v>
      </c>
      <c r="M278" s="5">
        <v>6.9681499999999919E-7</v>
      </c>
      <c r="N278" s="5">
        <v>7.3691999999999916E-7</v>
      </c>
      <c r="O278" s="5">
        <v>8.4139499999999997E-7</v>
      </c>
      <c r="P278" s="5">
        <v>8.0571000000000046E-7</v>
      </c>
      <c r="Q278" s="5">
        <v>0.17541133811500079</v>
      </c>
      <c r="R278" s="5">
        <v>8.3664500000000089E-7</v>
      </c>
      <c r="S278" s="5">
        <v>8.7977499999999998E-7</v>
      </c>
      <c r="T278" s="5">
        <v>9.075800000000021E-7</v>
      </c>
      <c r="U278" s="5">
        <v>9.5799499999999814E-7</v>
      </c>
      <c r="V278" s="5">
        <v>9.9500999999999774E-7</v>
      </c>
      <c r="W278" s="5">
        <v>0.88564326978499763</v>
      </c>
      <c r="X278" s="5">
        <v>1.212922845135004</v>
      </c>
      <c r="Y278" s="5">
        <v>2.919234999999999E-6</v>
      </c>
      <c r="Z278" s="5">
        <v>0.43412936719000111</v>
      </c>
      <c r="AA278" s="5">
        <v>0.2290513160549994</v>
      </c>
      <c r="AB278" s="5">
        <v>2.113498181574998</v>
      </c>
      <c r="AC278" s="5">
        <v>2.051711819154999</v>
      </c>
      <c r="AD278" s="5">
        <v>6.3912574236150039</v>
      </c>
      <c r="AE278" s="5">
        <v>1.7915591560450019</v>
      </c>
    </row>
    <row r="279" spans="1:31">
      <c r="A279" s="56" t="s">
        <v>73</v>
      </c>
      <c r="B279" s="56" t="s">
        <v>200</v>
      </c>
      <c r="C279" s="56" t="s">
        <v>149</v>
      </c>
      <c r="D279" s="5">
        <v>0</v>
      </c>
      <c r="E279" s="5">
        <v>0</v>
      </c>
      <c r="F279" s="5">
        <v>0</v>
      </c>
      <c r="G279" s="5">
        <v>-9.1649999999999997E-9</v>
      </c>
      <c r="H279" s="5">
        <v>-1.0049999999999999E-9</v>
      </c>
      <c r="I279" s="5">
        <v>-2.2952499999999989E-6</v>
      </c>
      <c r="J279" s="5">
        <v>-1.750403500000001E-5</v>
      </c>
      <c r="K279" s="5">
        <v>-6.7681010000000019E-5</v>
      </c>
      <c r="L279" s="5">
        <v>-1.28497905E-4</v>
      </c>
      <c r="M279" s="5">
        <v>-877.18941569285562</v>
      </c>
      <c r="N279" s="5">
        <v>-1135.4085012739311</v>
      </c>
      <c r="O279" s="5">
        <v>-1477.9859637125551</v>
      </c>
      <c r="P279" s="5">
        <v>-1227.0219348238249</v>
      </c>
      <c r="Q279" s="5">
        <v>-1174.36704077437</v>
      </c>
      <c r="R279" s="5">
        <v>-1247.4638498261779</v>
      </c>
      <c r="S279" s="5">
        <v>-1393.984389729025</v>
      </c>
      <c r="T279" s="5">
        <v>-1088.804040287529</v>
      </c>
      <c r="U279" s="5">
        <v>-1159.283692453386</v>
      </c>
      <c r="V279" s="5">
        <v>-1201.9110990221741</v>
      </c>
      <c r="W279" s="5">
        <v>-1381.7883885972401</v>
      </c>
      <c r="X279" s="5">
        <v>-1275.5292784679241</v>
      </c>
      <c r="Y279" s="5">
        <v>-1321.2722912127999</v>
      </c>
      <c r="Z279" s="5">
        <v>-1686.559773473615</v>
      </c>
      <c r="AA279" s="5">
        <v>-1704.115321841577</v>
      </c>
      <c r="AB279" s="5">
        <v>-2008.0637478749691</v>
      </c>
      <c r="AC279" s="5">
        <v>-1930.327464381179</v>
      </c>
      <c r="AD279" s="5">
        <v>-2078.557868794107</v>
      </c>
      <c r="AE279" s="5">
        <v>-2102.9431599155619</v>
      </c>
    </row>
    <row r="280" spans="1:31">
      <c r="A280" s="56" t="s">
        <v>73</v>
      </c>
      <c r="B280" s="56" t="s">
        <v>200</v>
      </c>
      <c r="C280" s="56" t="s">
        <v>150</v>
      </c>
      <c r="D280" s="5">
        <v>-0.27876516826500009</v>
      </c>
      <c r="E280" s="5">
        <v>-0.123544165985</v>
      </c>
      <c r="F280" s="5">
        <v>-1.2058498499750001</v>
      </c>
      <c r="G280" s="5">
        <v>-2.7949186482050008</v>
      </c>
      <c r="H280" s="5">
        <v>-5.0930180827650053</v>
      </c>
      <c r="I280" s="5">
        <v>-6.8066098177799983</v>
      </c>
      <c r="J280" s="5">
        <v>-26.34499107620999</v>
      </c>
      <c r="K280" s="5">
        <v>-28.536806697780019</v>
      </c>
      <c r="L280" s="5">
        <v>-44.321163149325017</v>
      </c>
      <c r="M280" s="5">
        <v>-38.858020317930048</v>
      </c>
      <c r="N280" s="5">
        <v>-52.84002970575002</v>
      </c>
      <c r="O280" s="5">
        <v>-77.190025109185001</v>
      </c>
      <c r="P280" s="5">
        <v>-84.844563360345006</v>
      </c>
      <c r="Q280" s="5">
        <v>-92.132763279534998</v>
      </c>
      <c r="R280" s="5">
        <v>-120.75529518694501</v>
      </c>
      <c r="S280" s="5">
        <v>-155.20669332241999</v>
      </c>
      <c r="T280" s="5">
        <v>-144.09444701493999</v>
      </c>
      <c r="U280" s="5">
        <v>-159.91832546340009</v>
      </c>
      <c r="V280" s="5">
        <v>-201.80279550136001</v>
      </c>
      <c r="W280" s="5">
        <v>-263.69452261971009</v>
      </c>
      <c r="X280" s="5">
        <v>-249.5126840806299</v>
      </c>
      <c r="Y280" s="5">
        <v>-295.76239662159009</v>
      </c>
      <c r="Z280" s="5">
        <v>-385.87513238741019</v>
      </c>
      <c r="AA280" s="5">
        <v>-427.08436144504492</v>
      </c>
      <c r="AB280" s="5">
        <v>-482.13244778531509</v>
      </c>
      <c r="AC280" s="5">
        <v>-465.56165282198998</v>
      </c>
      <c r="AD280" s="5">
        <v>-552.88637946496999</v>
      </c>
      <c r="AE280" s="5">
        <v>-533.81787105155036</v>
      </c>
    </row>
    <row r="281" spans="1:31">
      <c r="A281" s="56" t="s">
        <v>73</v>
      </c>
      <c r="B281" s="56" t="s">
        <v>200</v>
      </c>
      <c r="C281" s="56" t="s">
        <v>151</v>
      </c>
      <c r="D281" s="5">
        <v>-8.9905931718519003</v>
      </c>
      <c r="E281" s="5">
        <v>-11.0991070529571</v>
      </c>
      <c r="F281" s="5">
        <v>-14.092300452595</v>
      </c>
      <c r="G281" s="5">
        <v>-17.651587491091501</v>
      </c>
      <c r="H281" s="5">
        <v>-21.266470663727599</v>
      </c>
      <c r="I281" s="5">
        <v>-24.844815551878899</v>
      </c>
      <c r="J281" s="5">
        <v>-28.916523344822501</v>
      </c>
      <c r="K281" s="5">
        <v>-33.422949870217899</v>
      </c>
      <c r="L281" s="5">
        <v>-38.8844106541843</v>
      </c>
      <c r="M281" s="5">
        <v>-45.180081446496203</v>
      </c>
      <c r="N281" s="5">
        <v>-51.721710221997398</v>
      </c>
      <c r="O281" s="5">
        <v>-58.492701511090999</v>
      </c>
      <c r="P281" s="5">
        <v>-65.036709333302298</v>
      </c>
      <c r="Q281" s="5">
        <v>-70.917398162746906</v>
      </c>
      <c r="R281" s="5">
        <v>-76.525590065592297</v>
      </c>
      <c r="S281" s="5">
        <v>-81.911240568639798</v>
      </c>
      <c r="T281" s="5">
        <v>-87.101563057250004</v>
      </c>
      <c r="U281" s="5">
        <v>-91.7511167577387</v>
      </c>
      <c r="V281" s="5">
        <v>-95.055004214953499</v>
      </c>
      <c r="W281" s="5">
        <v>-98.220408033616394</v>
      </c>
      <c r="X281" s="5">
        <v>-100.184143262265</v>
      </c>
      <c r="Y281" s="5">
        <v>-101.50487792761</v>
      </c>
      <c r="Z281" s="5">
        <v>-102.84692313157301</v>
      </c>
      <c r="AA281" s="5">
        <v>-103.608617372038</v>
      </c>
      <c r="AB281" s="5">
        <v>-104.07363556475801</v>
      </c>
      <c r="AC281" s="5">
        <v>-103.49020009297099</v>
      </c>
      <c r="AD281" s="5">
        <v>-103.036910478547</v>
      </c>
      <c r="AE281" s="5">
        <v>-104.958266879345</v>
      </c>
    </row>
    <row r="283" spans="1:31">
      <c r="A283" s="56" t="s">
        <v>75</v>
      </c>
      <c r="B283" s="56" t="s">
        <v>163</v>
      </c>
      <c r="C283" s="56" t="s">
        <v>130</v>
      </c>
      <c r="D283" s="5">
        <v>34914.991167621141</v>
      </c>
      <c r="E283" s="5">
        <v>33722.777794192363</v>
      </c>
      <c r="F283" s="5">
        <v>29586.68375247993</v>
      </c>
      <c r="G283" s="5">
        <v>28771.633681451</v>
      </c>
      <c r="H283" s="5">
        <v>21639.579917936058</v>
      </c>
      <c r="I283" s="5">
        <v>19939.451120330719</v>
      </c>
      <c r="J283" s="5">
        <v>18716.558479833559</v>
      </c>
      <c r="K283" s="5">
        <v>20438.842915393419</v>
      </c>
      <c r="L283" s="5">
        <v>21593.8121860016</v>
      </c>
      <c r="M283" s="5">
        <v>21061.73593144599</v>
      </c>
      <c r="N283" s="5">
        <v>9197.6193083837425</v>
      </c>
      <c r="O283" s="5">
        <v>9082.9666678508402</v>
      </c>
      <c r="P283" s="5">
        <v>8396.3140438193022</v>
      </c>
      <c r="Q283" s="5">
        <v>8933.534916499204</v>
      </c>
      <c r="R283" s="5">
        <v>8900.3469210604817</v>
      </c>
      <c r="S283" s="5">
        <v>8227.9974414168119</v>
      </c>
      <c r="T283" s="5">
        <v>7340.4928074330664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</row>
    <row r="284" spans="1:31">
      <c r="A284" s="56" t="s">
        <v>75</v>
      </c>
      <c r="B284" s="56" t="s">
        <v>163</v>
      </c>
      <c r="C284" s="56" t="s">
        <v>132</v>
      </c>
      <c r="D284" s="5">
        <v>6.5018783411299594</v>
      </c>
      <c r="E284" s="5">
        <v>2.4934518279400169</v>
      </c>
      <c r="F284" s="5">
        <v>24.054410821134979</v>
      </c>
      <c r="G284" s="5">
        <v>15.789020371494979</v>
      </c>
      <c r="H284" s="5">
        <v>28.462988489960011</v>
      </c>
      <c r="I284" s="5">
        <v>25.40603249254999</v>
      </c>
      <c r="J284" s="5">
        <v>14.84849565036993</v>
      </c>
      <c r="K284" s="5">
        <v>208.06397809108</v>
      </c>
      <c r="L284" s="5">
        <v>243.04686970398009</v>
      </c>
      <c r="M284" s="5">
        <v>281.69170824117492</v>
      </c>
      <c r="N284" s="5">
        <v>648.23886005403006</v>
      </c>
      <c r="O284" s="5">
        <v>718.65080124840438</v>
      </c>
      <c r="P284" s="5">
        <v>926.40246149643576</v>
      </c>
      <c r="Q284" s="5">
        <v>1012.3187853550889</v>
      </c>
      <c r="R284" s="5">
        <v>1433.0078197456089</v>
      </c>
      <c r="S284" s="5">
        <v>1356.0047777317809</v>
      </c>
      <c r="T284" s="5">
        <v>940.83033268526435</v>
      </c>
      <c r="U284" s="5">
        <v>948.29005035155512</v>
      </c>
      <c r="V284" s="5">
        <v>1346.544593393294</v>
      </c>
      <c r="W284" s="5">
        <v>1352.2753817054099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</row>
    <row r="285" spans="1:31">
      <c r="A285" s="56" t="s">
        <v>75</v>
      </c>
      <c r="B285" s="56" t="s">
        <v>163</v>
      </c>
      <c r="C285" s="56" t="s">
        <v>133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</row>
    <row r="286" spans="1:31">
      <c r="A286" s="56" t="s">
        <v>75</v>
      </c>
      <c r="B286" s="56" t="s">
        <v>163</v>
      </c>
      <c r="C286" s="56" t="s">
        <v>134</v>
      </c>
      <c r="D286" s="5">
        <v>0.71905385553000001</v>
      </c>
      <c r="E286" s="5">
        <v>0.73136319673500005</v>
      </c>
      <c r="F286" s="5">
        <v>21.618262963305</v>
      </c>
      <c r="G286" s="5">
        <v>12.587440873235</v>
      </c>
      <c r="H286" s="5">
        <v>27.704431208719999</v>
      </c>
      <c r="I286" s="5">
        <v>10.17835837769</v>
      </c>
      <c r="J286" s="5">
        <v>7.1989737152350006</v>
      </c>
      <c r="K286" s="5">
        <v>38.128691355224959</v>
      </c>
      <c r="L286" s="5">
        <v>78.506815911944983</v>
      </c>
      <c r="M286" s="5">
        <v>125.0031187955546</v>
      </c>
      <c r="N286" s="5">
        <v>62.785184018004898</v>
      </c>
      <c r="O286" s="5">
        <v>141.63564922374479</v>
      </c>
      <c r="P286" s="5">
        <v>156.051093292145</v>
      </c>
      <c r="Q286" s="5">
        <v>618.32515399890485</v>
      </c>
      <c r="R286" s="5">
        <v>450.97862396331499</v>
      </c>
      <c r="S286" s="5">
        <v>799.34957638533467</v>
      </c>
      <c r="T286" s="5">
        <v>372.64019325036492</v>
      </c>
      <c r="U286" s="5">
        <v>834.994842153935</v>
      </c>
      <c r="V286" s="5">
        <v>1272.569936265375</v>
      </c>
      <c r="W286" s="5">
        <v>2037.29347960366</v>
      </c>
      <c r="X286" s="5">
        <v>2854.579882095712</v>
      </c>
      <c r="Y286" s="5">
        <v>2864.1877957555771</v>
      </c>
      <c r="Z286" s="5">
        <v>4980.37336098577</v>
      </c>
      <c r="AA286" s="5">
        <v>6823.0009179243343</v>
      </c>
      <c r="AB286" s="5">
        <v>5582.902382063482</v>
      </c>
      <c r="AC286" s="5">
        <v>8534.7355721897638</v>
      </c>
      <c r="AD286" s="5">
        <v>12215.546057035781</v>
      </c>
      <c r="AE286" s="5">
        <v>7921.63332611839</v>
      </c>
    </row>
    <row r="287" spans="1:31">
      <c r="A287" s="56" t="s">
        <v>75</v>
      </c>
      <c r="B287" s="56" t="s">
        <v>163</v>
      </c>
      <c r="C287" s="56" t="s">
        <v>135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</row>
    <row r="288" spans="1:31">
      <c r="A288" s="56" t="s">
        <v>75</v>
      </c>
      <c r="B288" s="56" t="s">
        <v>163</v>
      </c>
      <c r="C288" s="56" t="s">
        <v>136</v>
      </c>
      <c r="D288" s="5">
        <v>4718.355619818014</v>
      </c>
      <c r="E288" s="5">
        <v>3400.8498162781361</v>
      </c>
      <c r="F288" s="5">
        <v>2639.3812229863152</v>
      </c>
      <c r="G288" s="5">
        <v>2417.3472911468002</v>
      </c>
      <c r="H288" s="5">
        <v>3023.9965569620258</v>
      </c>
      <c r="I288" s="5">
        <v>2210.926303133886</v>
      </c>
      <c r="J288" s="5">
        <v>2004.6741785745951</v>
      </c>
      <c r="K288" s="5">
        <v>2823.2772216562812</v>
      </c>
      <c r="L288" s="5">
        <v>2550.237203696563</v>
      </c>
      <c r="M288" s="5">
        <v>2602.4940938519048</v>
      </c>
      <c r="N288" s="5">
        <v>2869.3926378801311</v>
      </c>
      <c r="O288" s="5">
        <v>3627.6077031484801</v>
      </c>
      <c r="P288" s="5">
        <v>3720.3619009440899</v>
      </c>
      <c r="Q288" s="5">
        <v>3236.964989070224</v>
      </c>
      <c r="R288" s="5">
        <v>3740.4233375533909</v>
      </c>
      <c r="S288" s="5">
        <v>3727.5980122947849</v>
      </c>
      <c r="T288" s="5">
        <v>2523.0840037439398</v>
      </c>
      <c r="U288" s="5">
        <v>2507.825584934345</v>
      </c>
      <c r="V288" s="5">
        <v>2743.4725541603352</v>
      </c>
      <c r="W288" s="5">
        <v>2384.4047469410152</v>
      </c>
      <c r="X288" s="5">
        <v>2751.9816601313942</v>
      </c>
      <c r="Y288" s="5">
        <v>3256.1615830389201</v>
      </c>
      <c r="Z288" s="5">
        <v>3075.878236758891</v>
      </c>
      <c r="AA288" s="5">
        <v>2891.7653370985149</v>
      </c>
      <c r="AB288" s="5">
        <v>2768.6721849851151</v>
      </c>
      <c r="AC288" s="5">
        <v>2935.666609400846</v>
      </c>
      <c r="AD288" s="5">
        <v>3472.3185174666191</v>
      </c>
      <c r="AE288" s="5">
        <v>1740.12303101615</v>
      </c>
    </row>
    <row r="289" spans="1:31">
      <c r="A289" s="56" t="s">
        <v>75</v>
      </c>
      <c r="B289" s="56" t="s">
        <v>163</v>
      </c>
      <c r="C289" s="56" t="s">
        <v>137</v>
      </c>
      <c r="D289" s="5">
        <v>477.51720350473028</v>
      </c>
      <c r="E289" s="5">
        <v>566.86689322556003</v>
      </c>
      <c r="F289" s="5">
        <v>2764.1448500410202</v>
      </c>
      <c r="G289" s="5">
        <v>3475.3091184695299</v>
      </c>
      <c r="H289" s="5">
        <v>5068.7909752455489</v>
      </c>
      <c r="I289" s="5">
        <v>5948.1734176474256</v>
      </c>
      <c r="J289" s="5">
        <v>6205.2921956033106</v>
      </c>
      <c r="K289" s="5">
        <v>6330.2557619304516</v>
      </c>
      <c r="L289" s="5">
        <v>6258.0393273626041</v>
      </c>
      <c r="M289" s="5">
        <v>5567.0238769692187</v>
      </c>
      <c r="N289" s="5">
        <v>7682.3681048446952</v>
      </c>
      <c r="O289" s="5">
        <v>8702.6875801179849</v>
      </c>
      <c r="P289" s="5">
        <v>9063.9250601822532</v>
      </c>
      <c r="Q289" s="5">
        <v>9247.9622601592528</v>
      </c>
      <c r="R289" s="5">
        <v>9852.994013974243</v>
      </c>
      <c r="S289" s="5">
        <v>9988.167727737351</v>
      </c>
      <c r="T289" s="5">
        <v>11724.65285572579</v>
      </c>
      <c r="U289" s="5">
        <v>12045.76869162275</v>
      </c>
      <c r="V289" s="5">
        <v>12202.498461143739</v>
      </c>
      <c r="W289" s="5">
        <v>11678.113599064931</v>
      </c>
      <c r="X289" s="5">
        <v>11807.05292459978</v>
      </c>
      <c r="Y289" s="5">
        <v>11602.00187093858</v>
      </c>
      <c r="Z289" s="5">
        <v>10759.991099045181</v>
      </c>
      <c r="AA289" s="5">
        <v>10756.8582805769</v>
      </c>
      <c r="AB289" s="5">
        <v>9679.0326945102279</v>
      </c>
      <c r="AC289" s="5">
        <v>9648.7544209045045</v>
      </c>
      <c r="AD289" s="5">
        <v>10773.5649811738</v>
      </c>
      <c r="AE289" s="5">
        <v>12550.50772466162</v>
      </c>
    </row>
    <row r="290" spans="1:31">
      <c r="A290" s="56" t="s">
        <v>75</v>
      </c>
      <c r="B290" s="56" t="s">
        <v>163</v>
      </c>
      <c r="C290" s="56" t="s">
        <v>138</v>
      </c>
      <c r="D290" s="5">
        <v>29.49421188637</v>
      </c>
      <c r="E290" s="5">
        <v>66.624613367959981</v>
      </c>
      <c r="F290" s="5">
        <v>102.00880405063999</v>
      </c>
      <c r="G290" s="5">
        <v>158.80129515154499</v>
      </c>
      <c r="H290" s="5">
        <v>207.91129591927</v>
      </c>
      <c r="I290" s="5">
        <v>279.21805012958509</v>
      </c>
      <c r="J290" s="5">
        <v>417.3821436297751</v>
      </c>
      <c r="K290" s="5">
        <v>494.02357401646509</v>
      </c>
      <c r="L290" s="5">
        <v>627.97848052170059</v>
      </c>
      <c r="M290" s="5">
        <v>667.37913770025489</v>
      </c>
      <c r="N290" s="5">
        <v>718.46772093876461</v>
      </c>
      <c r="O290" s="5">
        <v>1019.39823044809</v>
      </c>
      <c r="P290" s="5">
        <v>1268.77173439123</v>
      </c>
      <c r="Q290" s="5">
        <v>1546.1639750793449</v>
      </c>
      <c r="R290" s="5">
        <v>1866.1167980151249</v>
      </c>
      <c r="S290" s="5">
        <v>2341.6775090821961</v>
      </c>
      <c r="T290" s="5">
        <v>2459.417584109066</v>
      </c>
      <c r="U290" s="5">
        <v>2653.8280842127988</v>
      </c>
      <c r="V290" s="5">
        <v>3093.7430990151502</v>
      </c>
      <c r="W290" s="5">
        <v>3524.2768186522112</v>
      </c>
      <c r="X290" s="5">
        <v>3580.2046679854461</v>
      </c>
      <c r="Y290" s="5">
        <v>3911.338225177537</v>
      </c>
      <c r="Z290" s="5">
        <v>4999.6523978587084</v>
      </c>
      <c r="AA290" s="5">
        <v>5601.6732584498659</v>
      </c>
      <c r="AB290" s="5">
        <v>6353.6718073901429</v>
      </c>
      <c r="AC290" s="5">
        <v>6889.9552787166549</v>
      </c>
      <c r="AD290" s="5">
        <v>6940.6941152424024</v>
      </c>
      <c r="AE290" s="5">
        <v>7446.2625266441446</v>
      </c>
    </row>
    <row r="291" spans="1:31">
      <c r="A291" s="56" t="s">
        <v>75</v>
      </c>
      <c r="B291" s="56" t="s">
        <v>163</v>
      </c>
      <c r="C291" s="56" t="s">
        <v>139</v>
      </c>
      <c r="D291" s="5">
        <v>109.153686783368</v>
      </c>
      <c r="E291" s="5">
        <v>148.38514332867899</v>
      </c>
      <c r="F291" s="5">
        <v>199.11165854805199</v>
      </c>
      <c r="G291" s="5">
        <v>252.83503195513001</v>
      </c>
      <c r="H291" s="5">
        <v>304.41117414390999</v>
      </c>
      <c r="I291" s="5">
        <v>351.53667057681503</v>
      </c>
      <c r="J291" s="5">
        <v>409.02841622018201</v>
      </c>
      <c r="K291" s="5">
        <v>473.68190284945001</v>
      </c>
      <c r="L291" s="5">
        <v>546.46550938372104</v>
      </c>
      <c r="M291" s="5">
        <v>626.62241858161201</v>
      </c>
      <c r="N291" s="5">
        <v>714.10098495934403</v>
      </c>
      <c r="O291" s="5">
        <v>802.87557749170298</v>
      </c>
      <c r="P291" s="5">
        <v>899.27346047802098</v>
      </c>
      <c r="Q291" s="5">
        <v>975.18523407140799</v>
      </c>
      <c r="R291" s="5">
        <v>1055.26008645912</v>
      </c>
      <c r="S291" s="5">
        <v>1124.0955580561399</v>
      </c>
      <c r="T291" s="5">
        <v>1188.84046790195</v>
      </c>
      <c r="U291" s="5">
        <v>1218.6612264840101</v>
      </c>
      <c r="V291" s="5">
        <v>1257.42586841769</v>
      </c>
      <c r="W291" s="5">
        <v>1276.38110013098</v>
      </c>
      <c r="X291" s="5">
        <v>1289.0266392092501</v>
      </c>
      <c r="Y291" s="5">
        <v>1287.4508408025199</v>
      </c>
      <c r="Z291" s="5">
        <v>1288.5234978148701</v>
      </c>
      <c r="AA291" s="5">
        <v>1297.3295190054801</v>
      </c>
      <c r="AB291" s="5">
        <v>1296.8038442029699</v>
      </c>
      <c r="AC291" s="5">
        <v>1289.64000077936</v>
      </c>
      <c r="AD291" s="5">
        <v>1279.84785142754</v>
      </c>
      <c r="AE291" s="5">
        <v>1304.5456433617601</v>
      </c>
    </row>
    <row r="292" spans="1:31">
      <c r="A292" s="56" t="s">
        <v>75</v>
      </c>
      <c r="B292" s="56" t="s">
        <v>163</v>
      </c>
      <c r="C292" s="56" t="s">
        <v>140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</row>
    <row r="293" spans="1:31">
      <c r="A293" s="56" t="s">
        <v>75</v>
      </c>
      <c r="B293" s="56" t="s">
        <v>163</v>
      </c>
      <c r="C293" s="56" t="s">
        <v>141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6.3256000000000005E-7</v>
      </c>
      <c r="P293" s="5">
        <v>3.7258999999999998E-7</v>
      </c>
      <c r="Q293" s="5">
        <v>1.09139E-6</v>
      </c>
      <c r="R293" s="5">
        <v>2.9982899999999999E-6</v>
      </c>
      <c r="S293" s="5">
        <v>2.0409049999999989E-6</v>
      </c>
      <c r="T293" s="5">
        <v>2.573539999999999E-6</v>
      </c>
      <c r="U293" s="5">
        <v>2.7354000000000009E-6</v>
      </c>
      <c r="V293" s="5">
        <v>2.2473000000000009E-6</v>
      </c>
      <c r="W293" s="5">
        <v>2.8644550000000001E-6</v>
      </c>
      <c r="X293" s="5">
        <v>3.505664999999999E-6</v>
      </c>
      <c r="Y293" s="5">
        <v>1.2229409999999999E-5</v>
      </c>
      <c r="Z293" s="5">
        <v>2.1110125000000012E-5</v>
      </c>
      <c r="AA293" s="5">
        <v>2.181382500000001E-5</v>
      </c>
      <c r="AB293" s="5">
        <v>3.8182825000000018E-5</v>
      </c>
      <c r="AC293" s="5">
        <v>1.4976755999999999E-4</v>
      </c>
      <c r="AD293" s="5">
        <v>1150.1967219007161</v>
      </c>
      <c r="AE293" s="5">
        <v>1195.737394536055</v>
      </c>
    </row>
    <row r="294" spans="1:31">
      <c r="A294" s="56" t="s">
        <v>75</v>
      </c>
      <c r="B294" s="56" t="s">
        <v>163</v>
      </c>
      <c r="C294" s="56" t="s">
        <v>142</v>
      </c>
      <c r="D294" s="5">
        <v>6575.7387622475699</v>
      </c>
      <c r="E294" s="5">
        <v>9350.8569799478701</v>
      </c>
      <c r="F294" s="5">
        <v>12243.606024764051</v>
      </c>
      <c r="G294" s="5">
        <v>15425.73573421682</v>
      </c>
      <c r="H294" s="5">
        <v>19950.639965049111</v>
      </c>
      <c r="I294" s="5">
        <v>26284.64177929053</v>
      </c>
      <c r="J294" s="5">
        <v>25215.866934056819</v>
      </c>
      <c r="K294" s="5">
        <v>25403.825279234668</v>
      </c>
      <c r="L294" s="5">
        <v>25509.25408680697</v>
      </c>
      <c r="M294" s="5">
        <v>28725.366605571518</v>
      </c>
      <c r="N294" s="5">
        <v>35400.310463735703</v>
      </c>
      <c r="O294" s="5">
        <v>35692.796343949907</v>
      </c>
      <c r="P294" s="5">
        <v>35398.384800583401</v>
      </c>
      <c r="Q294" s="5">
        <v>37608.209108580093</v>
      </c>
      <c r="R294" s="5">
        <v>37147.655885216613</v>
      </c>
      <c r="S294" s="5">
        <v>44493.489102973443</v>
      </c>
      <c r="T294" s="5">
        <v>48668.842447668838</v>
      </c>
      <c r="U294" s="5">
        <v>49399.6256916489</v>
      </c>
      <c r="V294" s="5">
        <v>47827.782296913523</v>
      </c>
      <c r="W294" s="5">
        <v>47989.279703216962</v>
      </c>
      <c r="X294" s="5">
        <v>52900.983105996442</v>
      </c>
      <c r="Y294" s="5">
        <v>51217.370089255914</v>
      </c>
      <c r="Z294" s="5">
        <v>53051.153154272193</v>
      </c>
      <c r="AA294" s="5">
        <v>56411.477150175822</v>
      </c>
      <c r="AB294" s="5">
        <v>60526.784887523398</v>
      </c>
      <c r="AC294" s="5">
        <v>63744.158923994277</v>
      </c>
      <c r="AD294" s="5">
        <v>65610.89614793587</v>
      </c>
      <c r="AE294" s="5">
        <v>69753.049976771828</v>
      </c>
    </row>
    <row r="295" spans="1:31">
      <c r="A295" s="56" t="s">
        <v>75</v>
      </c>
      <c r="B295" s="56" t="s">
        <v>163</v>
      </c>
      <c r="C295" s="56" t="s">
        <v>143</v>
      </c>
      <c r="D295" s="5">
        <v>7291.7106413519741</v>
      </c>
      <c r="E295" s="5">
        <v>6242.9441356189973</v>
      </c>
      <c r="F295" s="5">
        <v>7694.6967058730161</v>
      </c>
      <c r="G295" s="5">
        <v>7538.0021509829794</v>
      </c>
      <c r="H295" s="5">
        <v>8248.8307756741706</v>
      </c>
      <c r="I295" s="5">
        <v>8762.6216455705944</v>
      </c>
      <c r="J295" s="5">
        <v>12517.774480470791</v>
      </c>
      <c r="K295" s="5">
        <v>13066.580695428511</v>
      </c>
      <c r="L295" s="5">
        <v>13000.57141021268</v>
      </c>
      <c r="M295" s="5">
        <v>11803.42912103946</v>
      </c>
      <c r="N295" s="5">
        <v>13130.692787716849</v>
      </c>
      <c r="O295" s="5">
        <v>16917.829508785799</v>
      </c>
      <c r="P295" s="5">
        <v>16931.70861180278</v>
      </c>
      <c r="Q295" s="5">
        <v>19136.468651305029</v>
      </c>
      <c r="R295" s="5">
        <v>20086.807540418689</v>
      </c>
      <c r="S295" s="5">
        <v>19133.718078574999</v>
      </c>
      <c r="T295" s="5">
        <v>21877.580948763229</v>
      </c>
      <c r="U295" s="5">
        <v>23140.01849699044</v>
      </c>
      <c r="V295" s="5">
        <v>25835.39232459222</v>
      </c>
      <c r="W295" s="5">
        <v>27901.74705113412</v>
      </c>
      <c r="X295" s="5">
        <v>28066.71808164832</v>
      </c>
      <c r="Y295" s="5">
        <v>29612.35090443903</v>
      </c>
      <c r="Z295" s="5">
        <v>33781.052876499562</v>
      </c>
      <c r="AA295" s="5">
        <v>34707.139441848361</v>
      </c>
      <c r="AB295" s="5">
        <v>35487.088686496048</v>
      </c>
      <c r="AC295" s="5">
        <v>40488.430551310354</v>
      </c>
      <c r="AD295" s="5">
        <v>45074.397267626191</v>
      </c>
      <c r="AE295" s="5">
        <v>48293.021449999527</v>
      </c>
    </row>
    <row r="296" spans="1:31">
      <c r="A296" s="56" t="s">
        <v>75</v>
      </c>
      <c r="B296" s="56" t="s">
        <v>163</v>
      </c>
      <c r="C296" s="56" t="s">
        <v>144</v>
      </c>
      <c r="D296" s="5">
        <v>8139.1548438</v>
      </c>
      <c r="E296" s="5">
        <v>8882.7313732000002</v>
      </c>
      <c r="F296" s="5">
        <v>9628.2582760000005</v>
      </c>
      <c r="G296" s="5">
        <v>10400.694461999999</v>
      </c>
      <c r="H296" s="5">
        <v>11195.222809000001</v>
      </c>
      <c r="I296" s="5">
        <v>11937.635863</v>
      </c>
      <c r="J296" s="5">
        <v>12614.640619</v>
      </c>
      <c r="K296" s="5">
        <v>13269.92916</v>
      </c>
      <c r="L296" s="5">
        <v>14022.373971999999</v>
      </c>
      <c r="M296" s="5">
        <v>14781.500964999999</v>
      </c>
      <c r="N296" s="5">
        <v>15535.783844</v>
      </c>
      <c r="O296" s="5">
        <v>16283.612619</v>
      </c>
      <c r="P296" s="5">
        <v>17035.748406999999</v>
      </c>
      <c r="Q296" s="5">
        <v>17688.295298000001</v>
      </c>
      <c r="R296" s="5">
        <v>18320.707981</v>
      </c>
      <c r="S296" s="5">
        <v>18945.130552999999</v>
      </c>
      <c r="T296" s="5">
        <v>19597.658640000001</v>
      </c>
      <c r="U296" s="5">
        <v>20144.883444999999</v>
      </c>
      <c r="V296" s="5">
        <v>20672.349671</v>
      </c>
      <c r="W296" s="5">
        <v>21218.487286</v>
      </c>
      <c r="X296" s="5">
        <v>21830.769661999999</v>
      </c>
      <c r="Y296" s="5">
        <v>22427.023679000002</v>
      </c>
      <c r="Z296" s="5">
        <v>23119.132570000002</v>
      </c>
      <c r="AA296" s="5">
        <v>23855.187782000001</v>
      </c>
      <c r="AB296" s="5">
        <v>24648.547571999999</v>
      </c>
      <c r="AC296" s="5">
        <v>25343.553103999999</v>
      </c>
      <c r="AD296" s="5">
        <v>26044.154151999999</v>
      </c>
      <c r="AE296" s="5">
        <v>26044.154151999999</v>
      </c>
    </row>
    <row r="297" spans="1:31">
      <c r="A297" s="56" t="s">
        <v>75</v>
      </c>
      <c r="B297" s="56" t="s">
        <v>163</v>
      </c>
      <c r="C297" s="56" t="s">
        <v>146</v>
      </c>
      <c r="D297" s="5">
        <v>3.2785500000000031E-7</v>
      </c>
      <c r="E297" s="5">
        <v>3.4127999999999963E-7</v>
      </c>
      <c r="F297" s="5">
        <v>3.6341E-7</v>
      </c>
      <c r="G297" s="5">
        <v>0.52066913316999708</v>
      </c>
      <c r="H297" s="5">
        <v>0.54510500220999725</v>
      </c>
      <c r="I297" s="5">
        <v>4.2901500000000019E-7</v>
      </c>
      <c r="J297" s="5">
        <v>4.4990999999999998E-7</v>
      </c>
      <c r="K297" s="5">
        <v>0.68359930260500346</v>
      </c>
      <c r="L297" s="5">
        <v>7.2584499999999965E-7</v>
      </c>
      <c r="M297" s="5">
        <v>2.232381574625014</v>
      </c>
      <c r="N297" s="5">
        <v>8.4515999999999993E-7</v>
      </c>
      <c r="O297" s="5">
        <v>0.73949993326499741</v>
      </c>
      <c r="P297" s="5">
        <v>9.7437500000000052E-7</v>
      </c>
      <c r="Q297" s="5">
        <v>0.68335099853500036</v>
      </c>
      <c r="R297" s="5">
        <v>1.817380446859993</v>
      </c>
      <c r="S297" s="5">
        <v>6.7969499999999947E-7</v>
      </c>
      <c r="T297" s="5">
        <v>0.44473337281500003</v>
      </c>
      <c r="U297" s="5">
        <v>7.3273500000000074E-7</v>
      </c>
      <c r="V297" s="5">
        <v>0.22691026390500019</v>
      </c>
      <c r="W297" s="5">
        <v>3.130871428329983</v>
      </c>
      <c r="X297" s="5">
        <v>2.9864427261100039</v>
      </c>
      <c r="Y297" s="5">
        <v>4.9526549999999926E-6</v>
      </c>
      <c r="Z297" s="5">
        <v>0.26320159283500011</v>
      </c>
      <c r="AA297" s="5">
        <v>7.1104900000000043E-6</v>
      </c>
      <c r="AB297" s="5">
        <v>7.435160204870022</v>
      </c>
      <c r="AC297" s="5">
        <v>4.1719070552250006</v>
      </c>
      <c r="AD297" s="5">
        <v>63.555983541539987</v>
      </c>
      <c r="AE297" s="5">
        <v>23.617885178560041</v>
      </c>
    </row>
    <row r="298" spans="1:31">
      <c r="A298" s="56" t="s">
        <v>75</v>
      </c>
      <c r="B298" s="56" t="s">
        <v>163</v>
      </c>
      <c r="C298" s="56" t="s">
        <v>149</v>
      </c>
      <c r="D298" s="5">
        <v>-1470.4430348192011</v>
      </c>
      <c r="E298" s="5">
        <v>-1964.3173464952461</v>
      </c>
      <c r="F298" s="5">
        <v>-4371.9504980308739</v>
      </c>
      <c r="G298" s="5">
        <v>-5630.8647665820772</v>
      </c>
      <c r="H298" s="5">
        <v>-7076.2352183015846</v>
      </c>
      <c r="I298" s="5">
        <v>-8551.5666322175584</v>
      </c>
      <c r="J298" s="5">
        <v>-9255.3671369505955</v>
      </c>
      <c r="K298" s="5">
        <v>-9430.3339796083765</v>
      </c>
      <c r="L298" s="5">
        <v>-9102.2138600917133</v>
      </c>
      <c r="M298" s="5">
        <v>-8203.5668713900159</v>
      </c>
      <c r="N298" s="5">
        <v>-10416.458256123209</v>
      </c>
      <c r="O298" s="5">
        <v>-11917.30728553313</v>
      </c>
      <c r="P298" s="5">
        <v>-12747.350713909251</v>
      </c>
      <c r="Q298" s="5">
        <v>-12950.118796937601</v>
      </c>
      <c r="R298" s="5">
        <v>-13923.978572275581</v>
      </c>
      <c r="S298" s="5">
        <v>-13806.84594662523</v>
      </c>
      <c r="T298" s="5">
        <v>-16298.753053279779</v>
      </c>
      <c r="U298" s="5">
        <v>-16699.743613744489</v>
      </c>
      <c r="V298" s="5">
        <v>-16821.206183580049</v>
      </c>
      <c r="W298" s="5">
        <v>-16100.621705338661</v>
      </c>
      <c r="X298" s="5">
        <v>-16446.437480441611</v>
      </c>
      <c r="Y298" s="5">
        <v>-15665.711054235609</v>
      </c>
      <c r="Z298" s="5">
        <v>-14855.043112136669</v>
      </c>
      <c r="AA298" s="5">
        <v>-15142.309974852309</v>
      </c>
      <c r="AB298" s="5">
        <v>-13631.53845270145</v>
      </c>
      <c r="AC298" s="5">
        <v>-14288.94024364444</v>
      </c>
      <c r="AD298" s="5">
        <v>-14912.74065027647</v>
      </c>
      <c r="AE298" s="5">
        <v>-17657.518333328069</v>
      </c>
    </row>
    <row r="299" spans="1:31">
      <c r="A299" s="56" t="s">
        <v>75</v>
      </c>
      <c r="B299" s="56" t="s">
        <v>163</v>
      </c>
      <c r="C299" s="56" t="s">
        <v>150</v>
      </c>
      <c r="D299" s="5">
        <v>-34.695641197255</v>
      </c>
      <c r="E299" s="5">
        <v>-78.374150896999978</v>
      </c>
      <c r="F299" s="5">
        <v>-119.99849726331</v>
      </c>
      <c r="G299" s="5">
        <v>-186.8065906555149</v>
      </c>
      <c r="H299" s="5">
        <v>-244.57735366082491</v>
      </c>
      <c r="I299" s="5">
        <v>-328.45936208673498</v>
      </c>
      <c r="J299" s="5">
        <v>-490.98929214755998</v>
      </c>
      <c r="K299" s="5">
        <v>-586.48235963708066</v>
      </c>
      <c r="L299" s="5">
        <v>-751.91038975201968</v>
      </c>
      <c r="M299" s="5">
        <v>-802.90348617425991</v>
      </c>
      <c r="N299" s="5">
        <v>-865.1944567580997</v>
      </c>
      <c r="O299" s="5">
        <v>-1235.03362331686</v>
      </c>
      <c r="P299" s="5">
        <v>-1548.521368983575</v>
      </c>
      <c r="Q299" s="5">
        <v>-1897.5463133701401</v>
      </c>
      <c r="R299" s="5">
        <v>-2303.4346201489152</v>
      </c>
      <c r="S299" s="5">
        <v>-2886.4027716435548</v>
      </c>
      <c r="T299" s="5">
        <v>-3052.4800443685399</v>
      </c>
      <c r="U299" s="5">
        <v>-3306.3999913538059</v>
      </c>
      <c r="V299" s="5">
        <v>-3858.949675045264</v>
      </c>
      <c r="W299" s="5">
        <v>-4401.5515243743594</v>
      </c>
      <c r="X299" s="5">
        <v>-4482.7427048562286</v>
      </c>
      <c r="Y299" s="5">
        <v>-4897.2644960144626</v>
      </c>
      <c r="Z299" s="5">
        <v>-6272.5633497425524</v>
      </c>
      <c r="AA299" s="5">
        <v>-7062.0866302843506</v>
      </c>
      <c r="AB299" s="5">
        <v>-8013.3825001757668</v>
      </c>
      <c r="AC299" s="5">
        <v>-8718.009021529957</v>
      </c>
      <c r="AD299" s="5">
        <v>-8733.2435479104151</v>
      </c>
      <c r="AE299" s="5">
        <v>-9419.7196344798176</v>
      </c>
    </row>
    <row r="300" spans="1:31">
      <c r="A300" s="56" t="s">
        <v>75</v>
      </c>
      <c r="B300" s="56" t="s">
        <v>163</v>
      </c>
      <c r="C300" s="56" t="s">
        <v>151</v>
      </c>
      <c r="D300" s="5">
        <v>-129.609394493183</v>
      </c>
      <c r="E300" s="5">
        <v>-176.26486277726801</v>
      </c>
      <c r="F300" s="5">
        <v>-236.98169173480301</v>
      </c>
      <c r="G300" s="5">
        <v>-299.93668678168501</v>
      </c>
      <c r="H300" s="5">
        <v>-361.39073377375303</v>
      </c>
      <c r="I300" s="5">
        <v>-417.27497454974002</v>
      </c>
      <c r="J300" s="5">
        <v>-487.00754329262901</v>
      </c>
      <c r="K300" s="5">
        <v>-562.42779381443302</v>
      </c>
      <c r="L300" s="5">
        <v>-649.30317348466497</v>
      </c>
      <c r="M300" s="5">
        <v>-743.974255468867</v>
      </c>
      <c r="N300" s="5">
        <v>-847.47754387429404</v>
      </c>
      <c r="O300" s="5">
        <v>-953.09923849963195</v>
      </c>
      <c r="P300" s="5">
        <v>-1069.5127141851201</v>
      </c>
      <c r="Q300" s="5">
        <v>-1160.14257351474</v>
      </c>
      <c r="R300" s="5">
        <v>-1250.96820917428</v>
      </c>
      <c r="S300" s="5">
        <v>-1334.0290021644601</v>
      </c>
      <c r="T300" s="5">
        <v>-1409.4739798927301</v>
      </c>
      <c r="U300" s="5">
        <v>-1452.40841021442</v>
      </c>
      <c r="V300" s="5">
        <v>-1492.18368940446</v>
      </c>
      <c r="W300" s="5">
        <v>-1518.40404863454</v>
      </c>
      <c r="X300" s="5">
        <v>-1526.64009206064</v>
      </c>
      <c r="Y300" s="5">
        <v>-1527.8816031439301</v>
      </c>
      <c r="Z300" s="5">
        <v>-1529.52920646332</v>
      </c>
      <c r="AA300" s="5">
        <v>-1544.80678713356</v>
      </c>
      <c r="AB300" s="5">
        <v>-1540.06431819107</v>
      </c>
      <c r="AC300" s="5">
        <v>-1528.9892121376699</v>
      </c>
      <c r="AD300" s="5">
        <v>-1518.8044877457301</v>
      </c>
      <c r="AE300" s="5">
        <v>-1547.4707571706101</v>
      </c>
    </row>
    <row r="302" spans="1:31">
      <c r="A302" s="56" t="s">
        <v>75</v>
      </c>
      <c r="B302" s="56" t="s">
        <v>197</v>
      </c>
      <c r="C302" s="56" t="s">
        <v>130</v>
      </c>
      <c r="D302" s="5">
        <v>42805.105261035053</v>
      </c>
      <c r="E302" s="5">
        <v>40671.102113255103</v>
      </c>
      <c r="F302" s="5">
        <v>38623.482888827617</v>
      </c>
      <c r="G302" s="5">
        <v>37132.213836033698</v>
      </c>
      <c r="H302" s="5">
        <v>38255.032412692453</v>
      </c>
      <c r="I302" s="5">
        <v>38688.891243038022</v>
      </c>
      <c r="J302" s="5">
        <v>37902.513692137582</v>
      </c>
      <c r="K302" s="5">
        <v>35342.875127128333</v>
      </c>
      <c r="L302" s="5">
        <v>36498.102424328034</v>
      </c>
      <c r="M302" s="5">
        <v>37817.369296006393</v>
      </c>
      <c r="N302" s="5">
        <v>39031.195922961757</v>
      </c>
      <c r="O302" s="5">
        <v>37661.557377029341</v>
      </c>
      <c r="P302" s="5">
        <v>28216.358866998609</v>
      </c>
      <c r="Q302" s="5">
        <v>29258.68249108344</v>
      </c>
      <c r="R302" s="5">
        <v>25863.12007070821</v>
      </c>
      <c r="S302" s="5">
        <v>25051.611200399249</v>
      </c>
      <c r="T302" s="5">
        <v>23967.581236305981</v>
      </c>
      <c r="U302" s="5">
        <v>24039.00298660187</v>
      </c>
      <c r="V302" s="5">
        <v>24104.283804851031</v>
      </c>
      <c r="W302" s="5">
        <v>15100.62217111672</v>
      </c>
      <c r="X302" s="5">
        <v>15148.689079789479</v>
      </c>
      <c r="Y302" s="5">
        <v>12992.10311792635</v>
      </c>
      <c r="Z302" s="5">
        <v>11218.42959724934</v>
      </c>
      <c r="AA302" s="5">
        <v>9583.1005485275309</v>
      </c>
      <c r="AB302" s="5">
        <v>9190.6142787846511</v>
      </c>
      <c r="AC302" s="5">
        <v>9253.8784824766535</v>
      </c>
      <c r="AD302" s="5">
        <v>9451.1968544780684</v>
      </c>
      <c r="AE302" s="5">
        <v>9168.1313220393822</v>
      </c>
    </row>
    <row r="303" spans="1:31">
      <c r="A303" s="56" t="s">
        <v>75</v>
      </c>
      <c r="B303" s="56" t="s">
        <v>197</v>
      </c>
      <c r="C303" s="56" t="s">
        <v>132</v>
      </c>
      <c r="D303" s="5">
        <v>971.27993900964009</v>
      </c>
      <c r="E303" s="5">
        <v>967.76227406492444</v>
      </c>
      <c r="F303" s="5">
        <v>988.70451644660022</v>
      </c>
      <c r="G303" s="5">
        <v>989.80489022792528</v>
      </c>
      <c r="H303" s="5">
        <v>1011.414884225125</v>
      </c>
      <c r="I303" s="5">
        <v>982.93632569396379</v>
      </c>
      <c r="J303" s="5">
        <v>980.44624385628504</v>
      </c>
      <c r="K303" s="5">
        <v>1356.275524397535</v>
      </c>
      <c r="L303" s="5">
        <v>1416.028697386444</v>
      </c>
      <c r="M303" s="5">
        <v>1554.082158470781</v>
      </c>
      <c r="N303" s="5">
        <v>2000.322260287501</v>
      </c>
      <c r="O303" s="5">
        <v>2489.8701181029141</v>
      </c>
      <c r="P303" s="5">
        <v>3581.5956219211098</v>
      </c>
      <c r="Q303" s="5">
        <v>3321.586853365905</v>
      </c>
      <c r="R303" s="5">
        <v>3890.103728047146</v>
      </c>
      <c r="S303" s="5">
        <v>3845.112181855467</v>
      </c>
      <c r="T303" s="5">
        <v>2901.4419959984548</v>
      </c>
      <c r="U303" s="5">
        <v>2725.3754971998842</v>
      </c>
      <c r="V303" s="5">
        <v>3313.080508344015</v>
      </c>
      <c r="W303" s="5">
        <v>3343.8326719126958</v>
      </c>
      <c r="X303" s="5">
        <v>3819.5902107647812</v>
      </c>
      <c r="Y303" s="5">
        <v>3502.0203536739668</v>
      </c>
      <c r="Z303" s="5">
        <v>436.41825234677958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</row>
    <row r="304" spans="1:31">
      <c r="A304" s="56" t="s">
        <v>75</v>
      </c>
      <c r="B304" s="56" t="s">
        <v>197</v>
      </c>
      <c r="C304" s="56" t="s">
        <v>133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</row>
    <row r="305" spans="1:31">
      <c r="A305" s="56" t="s">
        <v>75</v>
      </c>
      <c r="B305" s="56" t="s">
        <v>197</v>
      </c>
      <c r="C305" s="56" t="s">
        <v>134</v>
      </c>
      <c r="D305" s="5">
        <v>1.9219999999999999E-8</v>
      </c>
      <c r="E305" s="5">
        <v>9.8150000000000005E-9</v>
      </c>
      <c r="F305" s="5">
        <v>0.13730133435000011</v>
      </c>
      <c r="G305" s="5">
        <v>0.47083968106000001</v>
      </c>
      <c r="H305" s="5">
        <v>0.68070995211499996</v>
      </c>
      <c r="I305" s="5">
        <v>2.2165645194349999</v>
      </c>
      <c r="J305" s="5">
        <v>1.3577999999999999E-7</v>
      </c>
      <c r="K305" s="5">
        <v>14.51541654372496</v>
      </c>
      <c r="L305" s="5">
        <v>15.556612467710019</v>
      </c>
      <c r="M305" s="5">
        <v>44.327703127709917</v>
      </c>
      <c r="N305" s="5">
        <v>15.38727685802</v>
      </c>
      <c r="O305" s="5">
        <v>58.310725402665021</v>
      </c>
      <c r="P305" s="5">
        <v>188.72735062584999</v>
      </c>
      <c r="Q305" s="5">
        <v>583.70215520780016</v>
      </c>
      <c r="R305" s="5">
        <v>1048.1777395159399</v>
      </c>
      <c r="S305" s="5">
        <v>937.90772199106482</v>
      </c>
      <c r="T305" s="5">
        <v>676.41063268154517</v>
      </c>
      <c r="U305" s="5">
        <v>1292.372490289546</v>
      </c>
      <c r="V305" s="5">
        <v>2089.9668818548812</v>
      </c>
      <c r="W305" s="5">
        <v>2034.914606081895</v>
      </c>
      <c r="X305" s="5">
        <v>3209.1595293973942</v>
      </c>
      <c r="Y305" s="5">
        <v>1908.421835179719</v>
      </c>
      <c r="Z305" s="5">
        <v>2481.4205301799489</v>
      </c>
      <c r="AA305" s="5">
        <v>3172.0005026733902</v>
      </c>
      <c r="AB305" s="5">
        <v>1852.1173296646359</v>
      </c>
      <c r="AC305" s="5">
        <v>2653.9786644946989</v>
      </c>
      <c r="AD305" s="5">
        <v>3946.966730505801</v>
      </c>
      <c r="AE305" s="5">
        <v>3021.9259705264649</v>
      </c>
    </row>
    <row r="306" spans="1:31">
      <c r="A306" s="56" t="s">
        <v>75</v>
      </c>
      <c r="B306" s="56" t="s">
        <v>197</v>
      </c>
      <c r="C306" s="56" t="s">
        <v>135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</row>
    <row r="307" spans="1:31">
      <c r="A307" s="56" t="s">
        <v>75</v>
      </c>
      <c r="B307" s="56" t="s">
        <v>197</v>
      </c>
      <c r="C307" s="56" t="s">
        <v>136</v>
      </c>
      <c r="D307" s="5">
        <v>213.045166927465</v>
      </c>
      <c r="E307" s="5">
        <v>251.4204361206549</v>
      </c>
      <c r="F307" s="5">
        <v>199.22103785785501</v>
      </c>
      <c r="G307" s="5">
        <v>126.742014987375</v>
      </c>
      <c r="H307" s="5">
        <v>180.51341487503501</v>
      </c>
      <c r="I307" s="5">
        <v>184.41773025864501</v>
      </c>
      <c r="J307" s="5">
        <v>308.6652276342499</v>
      </c>
      <c r="K307" s="5">
        <v>160.58269804265001</v>
      </c>
      <c r="L307" s="5">
        <v>280.02973724436498</v>
      </c>
      <c r="M307" s="5">
        <v>299.18001589334989</v>
      </c>
      <c r="N307" s="5">
        <v>248.9169195167652</v>
      </c>
      <c r="O307" s="5">
        <v>213.0451641895599</v>
      </c>
      <c r="P307" s="5">
        <v>251.42043473294501</v>
      </c>
      <c r="Q307" s="5">
        <v>199.22103610172979</v>
      </c>
      <c r="R307" s="5">
        <v>54.607373610474973</v>
      </c>
      <c r="S307" s="5">
        <v>64.035428639629899</v>
      </c>
      <c r="T307" s="5">
        <v>77.214285989614993</v>
      </c>
      <c r="U307" s="5">
        <v>166.56127832879</v>
      </c>
      <c r="V307" s="5">
        <v>81.759811090049965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</row>
    <row r="308" spans="1:31">
      <c r="A308" s="56" t="s">
        <v>75</v>
      </c>
      <c r="B308" s="56" t="s">
        <v>197</v>
      </c>
      <c r="C308" s="56" t="s">
        <v>137</v>
      </c>
      <c r="D308" s="5">
        <v>861.74773101117466</v>
      </c>
      <c r="E308" s="5">
        <v>1159.3954370451499</v>
      </c>
      <c r="F308" s="5">
        <v>1425.8615948521399</v>
      </c>
      <c r="G308" s="5">
        <v>1470.9141567855661</v>
      </c>
      <c r="H308" s="5">
        <v>1349.70377601369</v>
      </c>
      <c r="I308" s="5">
        <v>1557.247317649571</v>
      </c>
      <c r="J308" s="5">
        <v>1621.727432192705</v>
      </c>
      <c r="K308" s="5">
        <v>1746.12695012927</v>
      </c>
      <c r="L308" s="5">
        <v>1710.0971677663249</v>
      </c>
      <c r="M308" s="5">
        <v>1427.1212270126159</v>
      </c>
      <c r="N308" s="5">
        <v>1736.718143857006</v>
      </c>
      <c r="O308" s="5">
        <v>1967.44539939683</v>
      </c>
      <c r="P308" s="5">
        <v>3334.606331223742</v>
      </c>
      <c r="Q308" s="5">
        <v>3460.0914199220629</v>
      </c>
      <c r="R308" s="5">
        <v>4504.3140289127696</v>
      </c>
      <c r="S308" s="5">
        <v>4645.623634848951</v>
      </c>
      <c r="T308" s="5">
        <v>5130.8899320205956</v>
      </c>
      <c r="U308" s="5">
        <v>5963.6930767232016</v>
      </c>
      <c r="V308" s="5">
        <v>6298.4417781356879</v>
      </c>
      <c r="W308" s="5">
        <v>6270.27879944302</v>
      </c>
      <c r="X308" s="5">
        <v>5681.4473329758484</v>
      </c>
      <c r="Y308" s="5">
        <v>6453.1168691441653</v>
      </c>
      <c r="Z308" s="5">
        <v>9497.2279343245555</v>
      </c>
      <c r="AA308" s="5">
        <v>11656.2895169233</v>
      </c>
      <c r="AB308" s="5">
        <v>14782.973134789479</v>
      </c>
      <c r="AC308" s="5">
        <v>18555.236192603112</v>
      </c>
      <c r="AD308" s="5">
        <v>21815.530554081161</v>
      </c>
      <c r="AE308" s="5">
        <v>22274.060908018218</v>
      </c>
    </row>
    <row r="309" spans="1:31">
      <c r="A309" s="56" t="s">
        <v>75</v>
      </c>
      <c r="B309" s="56" t="s">
        <v>197</v>
      </c>
      <c r="C309" s="56" t="s">
        <v>138</v>
      </c>
      <c r="D309" s="5">
        <v>17.463337632980021</v>
      </c>
      <c r="E309" s="5">
        <v>36.126455823065001</v>
      </c>
      <c r="F309" s="5">
        <v>54.618385124080028</v>
      </c>
      <c r="G309" s="5">
        <v>90.663140127955074</v>
      </c>
      <c r="H309" s="5">
        <v>129.27186104514001</v>
      </c>
      <c r="I309" s="5">
        <v>185.39322075116999</v>
      </c>
      <c r="J309" s="5">
        <v>273.40461552729511</v>
      </c>
      <c r="K309" s="5">
        <v>273.07005843143008</v>
      </c>
      <c r="L309" s="5">
        <v>377.54551446007019</v>
      </c>
      <c r="M309" s="5">
        <v>414.35985199460993</v>
      </c>
      <c r="N309" s="5">
        <v>502.36028466126021</v>
      </c>
      <c r="O309" s="5">
        <v>696.10240455835992</v>
      </c>
      <c r="P309" s="5">
        <v>865.02464548411467</v>
      </c>
      <c r="Q309" s="5">
        <v>1058.81034272749</v>
      </c>
      <c r="R309" s="5">
        <v>1311.618752880684</v>
      </c>
      <c r="S309" s="5">
        <v>1578.0206950320851</v>
      </c>
      <c r="T309" s="5">
        <v>1681.348563550664</v>
      </c>
      <c r="U309" s="5">
        <v>1896.03383739538</v>
      </c>
      <c r="V309" s="5">
        <v>2327.245378036037</v>
      </c>
      <c r="W309" s="5">
        <v>2662.7713551722859</v>
      </c>
      <c r="X309" s="5">
        <v>2679.8617798277501</v>
      </c>
      <c r="Y309" s="5">
        <v>3193.6965710681279</v>
      </c>
      <c r="Z309" s="5">
        <v>3710.2434366030011</v>
      </c>
      <c r="AA309" s="5">
        <v>4568.4754830200727</v>
      </c>
      <c r="AB309" s="5">
        <v>4834.6594985957054</v>
      </c>
      <c r="AC309" s="5">
        <v>5443.3603634720803</v>
      </c>
      <c r="AD309" s="5">
        <v>5726.5815532616562</v>
      </c>
      <c r="AE309" s="5">
        <v>6138.7339824415994</v>
      </c>
    </row>
    <row r="310" spans="1:31">
      <c r="A310" s="56" t="s">
        <v>75</v>
      </c>
      <c r="B310" s="56" t="s">
        <v>197</v>
      </c>
      <c r="C310" s="56" t="s">
        <v>139</v>
      </c>
      <c r="D310" s="5">
        <v>63.824008213021997</v>
      </c>
      <c r="E310" s="5">
        <v>79.063171663566706</v>
      </c>
      <c r="F310" s="5">
        <v>101.887320505342</v>
      </c>
      <c r="G310" s="5">
        <v>133.158772546666</v>
      </c>
      <c r="H310" s="5">
        <v>169.227310946969</v>
      </c>
      <c r="I310" s="5">
        <v>206.738543574396</v>
      </c>
      <c r="J310" s="5">
        <v>250.67950244750099</v>
      </c>
      <c r="K310" s="5">
        <v>299.25516716737002</v>
      </c>
      <c r="L310" s="5">
        <v>369.13523016461897</v>
      </c>
      <c r="M310" s="5">
        <v>460.54711567596598</v>
      </c>
      <c r="N310" s="5">
        <v>558.56176802077596</v>
      </c>
      <c r="O310" s="5">
        <v>654.24183828778303</v>
      </c>
      <c r="P310" s="5">
        <v>751.02435044482604</v>
      </c>
      <c r="Q310" s="5">
        <v>832.06933290236304</v>
      </c>
      <c r="R310" s="5">
        <v>916.69437511486103</v>
      </c>
      <c r="S310" s="5">
        <v>990.27732281968099</v>
      </c>
      <c r="T310" s="5">
        <v>1065.7455336023299</v>
      </c>
      <c r="U310" s="5">
        <v>1121.36062064506</v>
      </c>
      <c r="V310" s="5">
        <v>1186.4172322864899</v>
      </c>
      <c r="W310" s="5">
        <v>1243.2026816129201</v>
      </c>
      <c r="X310" s="5">
        <v>1294.4852082602499</v>
      </c>
      <c r="Y310" s="5">
        <v>1323.8612771321</v>
      </c>
      <c r="Z310" s="5">
        <v>1341.6137193331899</v>
      </c>
      <c r="AA310" s="5">
        <v>1355.08221580293</v>
      </c>
      <c r="AB310" s="5">
        <v>1355.3684737875799</v>
      </c>
      <c r="AC310" s="5">
        <v>1343.9632981981299</v>
      </c>
      <c r="AD310" s="5">
        <v>1328.9268256233499</v>
      </c>
      <c r="AE310" s="5">
        <v>1352.07169661226</v>
      </c>
    </row>
    <row r="311" spans="1:31">
      <c r="A311" s="56" t="s">
        <v>75</v>
      </c>
      <c r="B311" s="56" t="s">
        <v>197</v>
      </c>
      <c r="C311" s="56" t="s">
        <v>140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</row>
    <row r="312" spans="1:31">
      <c r="A312" s="56" t="s">
        <v>75</v>
      </c>
      <c r="B312" s="56" t="s">
        <v>197</v>
      </c>
      <c r="C312" s="56" t="s">
        <v>141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</row>
    <row r="313" spans="1:31">
      <c r="A313" s="56" t="s">
        <v>75</v>
      </c>
      <c r="B313" s="56" t="s">
        <v>197</v>
      </c>
      <c r="C313" s="56" t="s">
        <v>142</v>
      </c>
      <c r="D313" s="5">
        <v>4169.9335713055107</v>
      </c>
      <c r="E313" s="5">
        <v>5454.4550553609488</v>
      </c>
      <c r="F313" s="5">
        <v>6191.6885755822696</v>
      </c>
      <c r="G313" s="5">
        <v>7504.0519608682253</v>
      </c>
      <c r="H313" s="5">
        <v>8890.2328142111273</v>
      </c>
      <c r="I313" s="5">
        <v>10277.51955702646</v>
      </c>
      <c r="J313" s="5">
        <v>11614.342159106891</v>
      </c>
      <c r="K313" s="5">
        <v>12418.62658985163</v>
      </c>
      <c r="L313" s="5">
        <v>13302.92390766242</v>
      </c>
      <c r="M313" s="5">
        <v>13169.502344260311</v>
      </c>
      <c r="N313" s="5">
        <v>16246.921520070369</v>
      </c>
      <c r="O313" s="5">
        <v>20083.962857875311</v>
      </c>
      <c r="P313" s="5">
        <v>28115.383331584871</v>
      </c>
      <c r="Q313" s="5">
        <v>28876.627252629849</v>
      </c>
      <c r="R313" s="5">
        <v>29258.513828029729</v>
      </c>
      <c r="S313" s="5">
        <v>31014.76054037963</v>
      </c>
      <c r="T313" s="5">
        <v>31925.814801731562</v>
      </c>
      <c r="U313" s="5">
        <v>33984.199927290712</v>
      </c>
      <c r="V313" s="5">
        <v>30814.800057364799</v>
      </c>
      <c r="W313" s="5">
        <v>41463.520107629643</v>
      </c>
      <c r="X313" s="5">
        <v>43495.335723883778</v>
      </c>
      <c r="Y313" s="5">
        <v>45193.209139755287</v>
      </c>
      <c r="Z313" s="5">
        <v>47458.535482956759</v>
      </c>
      <c r="AA313" s="5">
        <v>47969.431606064958</v>
      </c>
      <c r="AB313" s="5">
        <v>56948.640242501722</v>
      </c>
      <c r="AC313" s="5">
        <v>65397.154917150088</v>
      </c>
      <c r="AD313" s="5">
        <v>67144.880318764335</v>
      </c>
      <c r="AE313" s="5">
        <v>67950.163334388548</v>
      </c>
    </row>
    <row r="314" spans="1:31">
      <c r="A314" s="56" t="s">
        <v>75</v>
      </c>
      <c r="B314" s="56" t="s">
        <v>197</v>
      </c>
      <c r="C314" s="56" t="s">
        <v>143</v>
      </c>
      <c r="D314" s="5">
        <v>5547.194092882648</v>
      </c>
      <c r="E314" s="5">
        <v>6418.2028627204354</v>
      </c>
      <c r="F314" s="5">
        <v>6758.6075323198947</v>
      </c>
      <c r="G314" s="5">
        <v>6691.987413839217</v>
      </c>
      <c r="H314" s="5">
        <v>6507.0970952753496</v>
      </c>
      <c r="I314" s="5">
        <v>6484.2412387649947</v>
      </c>
      <c r="J314" s="5">
        <v>6441.0101712241176</v>
      </c>
      <c r="K314" s="5">
        <v>6573.3172608758396</v>
      </c>
      <c r="L314" s="5">
        <v>6468.3050922296379</v>
      </c>
      <c r="M314" s="5">
        <v>5750.5797577590793</v>
      </c>
      <c r="N314" s="5">
        <v>6545.6670677649954</v>
      </c>
      <c r="O314" s="5">
        <v>6720.5910242984883</v>
      </c>
      <c r="P314" s="5">
        <v>8569.915012411313</v>
      </c>
      <c r="Q314" s="5">
        <v>10098.837329359339</v>
      </c>
      <c r="R314" s="5">
        <v>14180.61415734402</v>
      </c>
      <c r="S314" s="5">
        <v>13872.281918511229</v>
      </c>
      <c r="T314" s="5">
        <v>14828.203360769599</v>
      </c>
      <c r="U314" s="5">
        <v>16811.454868053981</v>
      </c>
      <c r="V314" s="5">
        <v>19817.32841097948</v>
      </c>
      <c r="W314" s="5">
        <v>19775.005582542701</v>
      </c>
      <c r="X314" s="5">
        <v>18069.562012708389</v>
      </c>
      <c r="Y314" s="5">
        <v>21065.39802963745</v>
      </c>
      <c r="Z314" s="5">
        <v>25061.97127851683</v>
      </c>
      <c r="AA314" s="5">
        <v>34661.21293068966</v>
      </c>
      <c r="AB314" s="5">
        <v>39665.047296595512</v>
      </c>
      <c r="AC314" s="5">
        <v>54358.386599063917</v>
      </c>
      <c r="AD314" s="5">
        <v>60569.233073961062</v>
      </c>
      <c r="AE314" s="5">
        <v>61575.708767870638</v>
      </c>
    </row>
    <row r="315" spans="1:31">
      <c r="A315" s="56" t="s">
        <v>75</v>
      </c>
      <c r="B315" s="56" t="s">
        <v>197</v>
      </c>
      <c r="C315" s="56" t="s">
        <v>144</v>
      </c>
      <c r="D315" s="5">
        <v>8066.6635741</v>
      </c>
      <c r="E315" s="5">
        <v>8681.3383525999998</v>
      </c>
      <c r="F315" s="5">
        <v>9263.2446696000006</v>
      </c>
      <c r="G315" s="5">
        <v>9852.6854175000008</v>
      </c>
      <c r="H315" s="5">
        <v>10449.6523406</v>
      </c>
      <c r="I315" s="5">
        <v>10980.2308333</v>
      </c>
      <c r="J315" s="5">
        <v>11482.937853699999</v>
      </c>
      <c r="K315" s="5">
        <v>11986.572055299999</v>
      </c>
      <c r="L315" s="5">
        <v>12626.295016599999</v>
      </c>
      <c r="M315" s="5">
        <v>13323.2166633</v>
      </c>
      <c r="N315" s="5">
        <v>14051.771752000001</v>
      </c>
      <c r="O315" s="5">
        <v>14775.3633572</v>
      </c>
      <c r="P315" s="5">
        <v>15499.9244077</v>
      </c>
      <c r="Q315" s="5">
        <v>16113.5820463</v>
      </c>
      <c r="R315" s="5">
        <v>16729.570208599998</v>
      </c>
      <c r="S315" s="5">
        <v>17334.894159399999</v>
      </c>
      <c r="T315" s="5">
        <v>17962.203582499998</v>
      </c>
      <c r="U315" s="5">
        <v>18471.740253200001</v>
      </c>
      <c r="V315" s="5">
        <v>18976.706246500002</v>
      </c>
      <c r="W315" s="5">
        <v>19479.668469799999</v>
      </c>
      <c r="X315" s="5">
        <v>20023.148224199998</v>
      </c>
      <c r="Y315" s="5">
        <v>20501.7260584</v>
      </c>
      <c r="Z315" s="5">
        <v>21060.229698399999</v>
      </c>
      <c r="AA315" s="5">
        <v>21653.538078699999</v>
      </c>
      <c r="AB315" s="5">
        <v>22303.193232500002</v>
      </c>
      <c r="AC315" s="5">
        <v>22842.9406036</v>
      </c>
      <c r="AD315" s="5">
        <v>23404.7680559</v>
      </c>
      <c r="AE315" s="5">
        <v>23404.7680559</v>
      </c>
    </row>
    <row r="316" spans="1:31">
      <c r="A316" s="56" t="s">
        <v>75</v>
      </c>
      <c r="B316" s="56" t="s">
        <v>197</v>
      </c>
      <c r="C316" s="56" t="s">
        <v>146</v>
      </c>
      <c r="D316" s="5">
        <v>3.212050000000005E-7</v>
      </c>
      <c r="E316" s="5">
        <v>3.3460500000000008E-7</v>
      </c>
      <c r="F316" s="5">
        <v>3.5644500000000022E-7</v>
      </c>
      <c r="G316" s="5">
        <v>3.7444500000000009E-7</v>
      </c>
      <c r="H316" s="5">
        <v>3.9803999999999998E-7</v>
      </c>
      <c r="I316" s="5">
        <v>4.1925499999999993E-7</v>
      </c>
      <c r="J316" s="5">
        <v>4.402849999999999E-7</v>
      </c>
      <c r="K316" s="5">
        <v>6.5020500000000007E-7</v>
      </c>
      <c r="L316" s="5">
        <v>6.9393499999999952E-7</v>
      </c>
      <c r="M316" s="5">
        <v>0.71044327182499889</v>
      </c>
      <c r="N316" s="5">
        <v>0.50640362485999546</v>
      </c>
      <c r="O316" s="5">
        <v>8.5612500000000032E-7</v>
      </c>
      <c r="P316" s="5">
        <v>0.85618285135999928</v>
      </c>
      <c r="Q316" s="5">
        <v>1.053624999999999E-6</v>
      </c>
      <c r="R316" s="5">
        <v>2.0916639634950172</v>
      </c>
      <c r="S316" s="5">
        <v>2.8361833268500192</v>
      </c>
      <c r="T316" s="5">
        <v>1.6283896492450001</v>
      </c>
      <c r="U316" s="5">
        <v>6.9910000000000043E-7</v>
      </c>
      <c r="V316" s="5">
        <v>7.6925000000000019E-7</v>
      </c>
      <c r="W316" s="5">
        <v>12.936693283229999</v>
      </c>
      <c r="X316" s="5">
        <v>11.756785369264991</v>
      </c>
      <c r="Y316" s="5">
        <v>4.3329049999999966E-6</v>
      </c>
      <c r="Z316" s="5">
        <v>32.024862895710001</v>
      </c>
      <c r="AA316" s="5">
        <v>41.711898836055013</v>
      </c>
      <c r="AB316" s="5">
        <v>22.267940026164979</v>
      </c>
      <c r="AC316" s="5">
        <v>8.2211899999999842E-6</v>
      </c>
      <c r="AD316" s="5">
        <v>263.13963860637011</v>
      </c>
      <c r="AE316" s="5">
        <v>217.90427202566499</v>
      </c>
    </row>
    <row r="317" spans="1:31">
      <c r="A317" s="56" t="s">
        <v>75</v>
      </c>
      <c r="B317" s="56" t="s">
        <v>197</v>
      </c>
      <c r="C317" s="56" t="s">
        <v>149</v>
      </c>
      <c r="D317" s="5">
        <v>-1220.1140397403799</v>
      </c>
      <c r="E317" s="5">
        <v>-1648.8520744150401</v>
      </c>
      <c r="F317" s="5">
        <v>-1973.520586768145</v>
      </c>
      <c r="G317" s="5">
        <v>-2042.5882794441841</v>
      </c>
      <c r="H317" s="5">
        <v>-1871.4717478315711</v>
      </c>
      <c r="I317" s="5">
        <v>-2119.389334955315</v>
      </c>
      <c r="J317" s="5">
        <v>-2224.4915193137858</v>
      </c>
      <c r="K317" s="5">
        <v>-2343.191870851284</v>
      </c>
      <c r="L317" s="5">
        <v>-2292.806752349024</v>
      </c>
      <c r="M317" s="5">
        <v>-1904.645357047591</v>
      </c>
      <c r="N317" s="5">
        <v>-2265.8283079799189</v>
      </c>
      <c r="O317" s="5">
        <v>-2551.718690349222</v>
      </c>
      <c r="P317" s="5">
        <v>-4171.5565570486488</v>
      </c>
      <c r="Q317" s="5">
        <v>-4309.3554325168916</v>
      </c>
      <c r="R317" s="5">
        <v>-5695.7917197562119</v>
      </c>
      <c r="S317" s="5">
        <v>-5890.6017764485186</v>
      </c>
      <c r="T317" s="5">
        <v>-6493.3778738592664</v>
      </c>
      <c r="U317" s="5">
        <v>-7569.2907104612214</v>
      </c>
      <c r="V317" s="5">
        <v>-7997.5565492050782</v>
      </c>
      <c r="W317" s="5">
        <v>-8018.2582659094114</v>
      </c>
      <c r="X317" s="5">
        <v>-7281.7783005124866</v>
      </c>
      <c r="Y317" s="5">
        <v>-8346.0745341729835</v>
      </c>
      <c r="Z317" s="5">
        <v>-12294.057557270189</v>
      </c>
      <c r="AA317" s="5">
        <v>-15300.287158253481</v>
      </c>
      <c r="AB317" s="5">
        <v>-19245.815289105161</v>
      </c>
      <c r="AC317" s="5">
        <v>-23949.643563517431</v>
      </c>
      <c r="AD317" s="5">
        <v>-27796.02984207965</v>
      </c>
      <c r="AE317" s="5">
        <v>-28497.14675796232</v>
      </c>
    </row>
    <row r="318" spans="1:31">
      <c r="A318" s="56" t="s">
        <v>75</v>
      </c>
      <c r="B318" s="56" t="s">
        <v>197</v>
      </c>
      <c r="C318" s="56" t="s">
        <v>150</v>
      </c>
      <c r="D318" s="5">
        <v>-20.543070576769999</v>
      </c>
      <c r="E318" s="5">
        <v>-42.497511727364987</v>
      </c>
      <c r="F318" s="5">
        <v>-64.250572765249984</v>
      </c>
      <c r="G318" s="5">
        <v>-106.65197753533</v>
      </c>
      <c r="H318" s="5">
        <v>-152.06951341228009</v>
      </c>
      <c r="I318" s="5">
        <v>-218.0881212250496</v>
      </c>
      <c r="J318" s="5">
        <v>-321.62070221317998</v>
      </c>
      <c r="K318" s="5">
        <v>-322.16446193804518</v>
      </c>
      <c r="L318" s="5">
        <v>-448.01369356116948</v>
      </c>
      <c r="M318" s="5">
        <v>-494.43676111958513</v>
      </c>
      <c r="N318" s="5">
        <v>-603.39329169442522</v>
      </c>
      <c r="O318" s="5">
        <v>-838.09581846949027</v>
      </c>
      <c r="P318" s="5">
        <v>-1047.04912393733</v>
      </c>
      <c r="Q318" s="5">
        <v>-1281.8447607125049</v>
      </c>
      <c r="R318" s="5">
        <v>-1596.9051752304099</v>
      </c>
      <c r="S318" s="5">
        <v>-1927.1665643759311</v>
      </c>
      <c r="T318" s="5">
        <v>-2061.475804954915</v>
      </c>
      <c r="U318" s="5">
        <v>-2320.9624932983688</v>
      </c>
      <c r="V318" s="5">
        <v>-2861.3686449227389</v>
      </c>
      <c r="W318" s="5">
        <v>-3274.5669841292452</v>
      </c>
      <c r="X318" s="5">
        <v>-3296.0266852170548</v>
      </c>
      <c r="Y318" s="5">
        <v>-3941.8966172166379</v>
      </c>
      <c r="Z318" s="5">
        <v>-4561.110692784544</v>
      </c>
      <c r="AA318" s="5">
        <v>-5647.3618738627092</v>
      </c>
      <c r="AB318" s="5">
        <v>-5961.6932304272632</v>
      </c>
      <c r="AC318" s="5">
        <v>-6738.7047180274394</v>
      </c>
      <c r="AD318" s="5">
        <v>-7089.0947422420059</v>
      </c>
      <c r="AE318" s="5">
        <v>-7605.8734807428937</v>
      </c>
    </row>
    <row r="319" spans="1:31">
      <c r="A319" s="56" t="s">
        <v>75</v>
      </c>
      <c r="B319" s="56" t="s">
        <v>197</v>
      </c>
      <c r="C319" s="56" t="s">
        <v>151</v>
      </c>
      <c r="D319" s="5">
        <v>-74.211807379665004</v>
      </c>
      <c r="E319" s="5">
        <v>-91.586783745670999</v>
      </c>
      <c r="F319" s="5">
        <v>-117.918764656024</v>
      </c>
      <c r="G319" s="5">
        <v>-153.51420995415799</v>
      </c>
      <c r="H319" s="5">
        <v>-194.62866004837801</v>
      </c>
      <c r="I319" s="5">
        <v>-237.85359363737101</v>
      </c>
      <c r="J319" s="5">
        <v>-288.68883087651699</v>
      </c>
      <c r="K319" s="5">
        <v>-344.219107882147</v>
      </c>
      <c r="L319" s="5">
        <v>-425.83783066065303</v>
      </c>
      <c r="M319" s="5">
        <v>-531.59546936497998</v>
      </c>
      <c r="N319" s="5">
        <v>-646.98997484059498</v>
      </c>
      <c r="O319" s="5">
        <v>-757.64839003732095</v>
      </c>
      <c r="P319" s="5">
        <v>-871.02657189209401</v>
      </c>
      <c r="Q319" s="5">
        <v>-966.45596240473105</v>
      </c>
      <c r="R319" s="5">
        <v>-1062.23267175399</v>
      </c>
      <c r="S319" s="5">
        <v>-1146.39081608222</v>
      </c>
      <c r="T319" s="5">
        <v>-1235.4705640674099</v>
      </c>
      <c r="U319" s="5">
        <v>-1302.9291447150199</v>
      </c>
      <c r="V319" s="5">
        <v>-1375.12479277848</v>
      </c>
      <c r="W319" s="5">
        <v>-1445.5986249102</v>
      </c>
      <c r="X319" s="5">
        <v>-1501.1750544143399</v>
      </c>
      <c r="Y319" s="5">
        <v>-1538.9962565649701</v>
      </c>
      <c r="Z319" s="5">
        <v>-1557.88084642182</v>
      </c>
      <c r="AA319" s="5">
        <v>-1576.9758845306801</v>
      </c>
      <c r="AB319" s="5">
        <v>-1574.79417392919</v>
      </c>
      <c r="AC319" s="5">
        <v>-1561.4892532779199</v>
      </c>
      <c r="AD319" s="5">
        <v>-1542.5783371836201</v>
      </c>
      <c r="AE319" s="5">
        <v>-1571.46460639927</v>
      </c>
    </row>
    <row r="321" spans="1:31">
      <c r="A321" s="56" t="s">
        <v>75</v>
      </c>
      <c r="B321" s="56" t="s">
        <v>198</v>
      </c>
      <c r="C321" s="56" t="s">
        <v>131</v>
      </c>
      <c r="D321" s="5">
        <v>34576.024730894351</v>
      </c>
      <c r="E321" s="5">
        <v>30379.037374076201</v>
      </c>
      <c r="F321" s="5">
        <v>34223.609611528736</v>
      </c>
      <c r="G321" s="5">
        <v>33881.837158589937</v>
      </c>
      <c r="H321" s="5">
        <v>32753.042758440901</v>
      </c>
      <c r="I321" s="5">
        <v>23701.057960436148</v>
      </c>
      <c r="J321" s="5">
        <v>23991.65674775247</v>
      </c>
      <c r="K321" s="5">
        <v>20343.726913137951</v>
      </c>
      <c r="L321" s="5">
        <v>20499.784888960981</v>
      </c>
      <c r="M321" s="5">
        <v>20927.884427253059</v>
      </c>
      <c r="N321" s="5">
        <v>20940.438967431139</v>
      </c>
      <c r="O321" s="5">
        <v>20565.109271592471</v>
      </c>
      <c r="P321" s="5">
        <v>19868.266912657618</v>
      </c>
      <c r="Q321" s="5">
        <v>20539.047225993341</v>
      </c>
      <c r="R321" s="5">
        <v>20021.26895885979</v>
      </c>
      <c r="S321" s="5">
        <v>19351.104052735362</v>
      </c>
      <c r="T321" s="5">
        <v>18966.24325348578</v>
      </c>
      <c r="U321" s="5">
        <v>19040.414412889339</v>
      </c>
      <c r="V321" s="5">
        <v>18622.431912828371</v>
      </c>
      <c r="W321" s="5">
        <v>18844.859225834622</v>
      </c>
      <c r="X321" s="5">
        <v>7686.7508863523499</v>
      </c>
      <c r="Y321" s="5">
        <v>6974.156854183092</v>
      </c>
      <c r="Z321" s="5">
        <v>7125.8199336317339</v>
      </c>
      <c r="AA321" s="5">
        <v>6948.8792630860135</v>
      </c>
      <c r="AB321" s="5">
        <v>0</v>
      </c>
      <c r="AC321" s="5">
        <v>0</v>
      </c>
      <c r="AD321" s="5">
        <v>0</v>
      </c>
      <c r="AE321" s="5">
        <v>0</v>
      </c>
    </row>
    <row r="322" spans="1:31">
      <c r="A322" s="56" t="s">
        <v>75</v>
      </c>
      <c r="B322" s="56" t="s">
        <v>198</v>
      </c>
      <c r="C322" s="56" t="s">
        <v>132</v>
      </c>
      <c r="D322" s="5">
        <v>7.0248477885500016</v>
      </c>
      <c r="E322" s="5">
        <v>3.4750278470599998</v>
      </c>
      <c r="F322" s="5">
        <v>1.1796557386049999</v>
      </c>
      <c r="G322" s="5">
        <v>2.0914417907549998</v>
      </c>
      <c r="H322" s="5">
        <v>9.9171285455000022E-2</v>
      </c>
      <c r="I322" s="5">
        <v>40.522595708075002</v>
      </c>
      <c r="J322" s="5">
        <v>14.78405873645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</row>
    <row r="323" spans="1:31">
      <c r="A323" s="56" t="s">
        <v>75</v>
      </c>
      <c r="B323" s="56" t="s">
        <v>198</v>
      </c>
      <c r="C323" s="56" t="s">
        <v>133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</row>
    <row r="324" spans="1:31">
      <c r="A324" s="56" t="s">
        <v>75</v>
      </c>
      <c r="B324" s="56" t="s">
        <v>198</v>
      </c>
      <c r="C324" s="56" t="s">
        <v>134</v>
      </c>
      <c r="D324" s="5">
        <v>3.7374066034150002</v>
      </c>
      <c r="E324" s="5">
        <v>5.3917275112500009</v>
      </c>
      <c r="F324" s="5">
        <v>0.46820294767999998</v>
      </c>
      <c r="G324" s="5">
        <v>2.2910142444200008</v>
      </c>
      <c r="H324" s="5">
        <v>1.9572000000000001E-7</v>
      </c>
      <c r="I324" s="5">
        <v>30.89389015811</v>
      </c>
      <c r="J324" s="5">
        <v>8.6280817395249993</v>
      </c>
      <c r="K324" s="5">
        <v>43.550895399849963</v>
      </c>
      <c r="L324" s="5">
        <v>24.405924798054961</v>
      </c>
      <c r="M324" s="5">
        <v>40.176143811150013</v>
      </c>
      <c r="N324" s="5">
        <v>19.561172719485018</v>
      </c>
      <c r="O324" s="5">
        <v>37.065846465425018</v>
      </c>
      <c r="P324" s="5">
        <v>14.785223982620019</v>
      </c>
      <c r="Q324" s="5">
        <v>144.81495272656969</v>
      </c>
      <c r="R324" s="5">
        <v>81.937327997854894</v>
      </c>
      <c r="S324" s="5">
        <v>93.176495082614949</v>
      </c>
      <c r="T324" s="5">
        <v>74.818605699904992</v>
      </c>
      <c r="U324" s="5">
        <v>133.01589007744491</v>
      </c>
      <c r="V324" s="5">
        <v>142.84042982387999</v>
      </c>
      <c r="W324" s="5">
        <v>286.92674702829493</v>
      </c>
      <c r="X324" s="5">
        <v>255.82959220021479</v>
      </c>
      <c r="Y324" s="5">
        <v>293.55757489264488</v>
      </c>
      <c r="Z324" s="5">
        <v>452.7136086254053</v>
      </c>
      <c r="AA324" s="5">
        <v>404.96100474852477</v>
      </c>
      <c r="AB324" s="5">
        <v>2438.2279126931958</v>
      </c>
      <c r="AC324" s="5">
        <v>2896.9704244755121</v>
      </c>
      <c r="AD324" s="5">
        <v>6889.5234555972893</v>
      </c>
      <c r="AE324" s="5">
        <v>5984.9032329660185</v>
      </c>
    </row>
    <row r="325" spans="1:31">
      <c r="A325" s="56" t="s">
        <v>75</v>
      </c>
      <c r="B325" s="56" t="s">
        <v>198</v>
      </c>
      <c r="C325" s="56" t="s">
        <v>135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</row>
    <row r="326" spans="1:31">
      <c r="A326" s="56" t="s">
        <v>75</v>
      </c>
      <c r="B326" s="56" t="s">
        <v>198</v>
      </c>
      <c r="C326" s="56" t="s">
        <v>136</v>
      </c>
      <c r="D326" s="5">
        <v>3786.621585616163</v>
      </c>
      <c r="E326" s="5">
        <v>2194.1091436860652</v>
      </c>
      <c r="F326" s="5">
        <v>2220.6633603508649</v>
      </c>
      <c r="G326" s="5">
        <v>1857.9416422192151</v>
      </c>
      <c r="H326" s="5">
        <v>1995.7083929980661</v>
      </c>
      <c r="I326" s="5">
        <v>3309.8935900039219</v>
      </c>
      <c r="J326" s="5">
        <v>2016.443601966585</v>
      </c>
      <c r="K326" s="5">
        <v>2519.4146748386052</v>
      </c>
      <c r="L326" s="5">
        <v>1933.5103040605511</v>
      </c>
      <c r="M326" s="5">
        <v>1878.399411100974</v>
      </c>
      <c r="N326" s="5">
        <v>2058.406957791829</v>
      </c>
      <c r="O326" s="5">
        <v>2863.61217095454</v>
      </c>
      <c r="P326" s="5">
        <v>2672.7831260022499</v>
      </c>
      <c r="Q326" s="5">
        <v>3260.1881095168501</v>
      </c>
      <c r="R326" s="5">
        <v>3027.6617909922029</v>
      </c>
      <c r="S326" s="5">
        <v>2903.807522273873</v>
      </c>
      <c r="T326" s="5">
        <v>2060.8594737034209</v>
      </c>
      <c r="U326" s="5">
        <v>2213.4423775389209</v>
      </c>
      <c r="V326" s="5">
        <v>2046.8145168426161</v>
      </c>
      <c r="W326" s="5">
        <v>1937.137351080805</v>
      </c>
      <c r="X326" s="5">
        <v>2056.573481817456</v>
      </c>
      <c r="Y326" s="5">
        <v>2677.220657281247</v>
      </c>
      <c r="Z326" s="5">
        <v>3039.9283058384972</v>
      </c>
      <c r="AA326" s="5">
        <v>2770.9153283660548</v>
      </c>
      <c r="AB326" s="5">
        <v>2845.3422004957488</v>
      </c>
      <c r="AC326" s="5">
        <v>2605.4462586049258</v>
      </c>
      <c r="AD326" s="5">
        <v>2336.5305006264639</v>
      </c>
      <c r="AE326" s="5">
        <v>1076.4831706324651</v>
      </c>
    </row>
    <row r="327" spans="1:31">
      <c r="A327" s="56" t="s">
        <v>75</v>
      </c>
      <c r="B327" s="56" t="s">
        <v>198</v>
      </c>
      <c r="C327" s="56" t="s">
        <v>137</v>
      </c>
      <c r="D327" s="5">
        <v>212.89068095232511</v>
      </c>
      <c r="E327" s="5">
        <v>267.77059049185982</v>
      </c>
      <c r="F327" s="5">
        <v>206.22219681073</v>
      </c>
      <c r="G327" s="5">
        <v>221.24063696735001</v>
      </c>
      <c r="H327" s="5">
        <v>222.63813065128011</v>
      </c>
      <c r="I327" s="5">
        <v>217.09047408432511</v>
      </c>
      <c r="J327" s="5">
        <v>231.77183331396009</v>
      </c>
      <c r="K327" s="5">
        <v>213.34893817371491</v>
      </c>
      <c r="L327" s="5">
        <v>200.78105085786501</v>
      </c>
      <c r="M327" s="5">
        <v>226.66861127158009</v>
      </c>
      <c r="N327" s="5">
        <v>222.73591131963511</v>
      </c>
      <c r="O327" s="5">
        <v>294.17841046251021</v>
      </c>
      <c r="P327" s="5">
        <v>1442.9432181195059</v>
      </c>
      <c r="Q327" s="5">
        <v>1467.4846630106099</v>
      </c>
      <c r="R327" s="5">
        <v>1524.4419717111</v>
      </c>
      <c r="S327" s="5">
        <v>1603.368847843665</v>
      </c>
      <c r="T327" s="5">
        <v>1559.453645486275</v>
      </c>
      <c r="U327" s="5">
        <v>1536.7024819195599</v>
      </c>
      <c r="V327" s="5">
        <v>1540.874802232702</v>
      </c>
      <c r="W327" s="5">
        <v>1636.083634104609</v>
      </c>
      <c r="X327" s="5">
        <v>1910.206754609779</v>
      </c>
      <c r="Y327" s="5">
        <v>1955.3002391688201</v>
      </c>
      <c r="Z327" s="5">
        <v>2093.5903733368</v>
      </c>
      <c r="AA327" s="5">
        <v>2965.7383385469011</v>
      </c>
      <c r="AB327" s="5">
        <v>3560.6943726393388</v>
      </c>
      <c r="AC327" s="5">
        <v>3452.8600890359799</v>
      </c>
      <c r="AD327" s="5">
        <v>3529.2183525830642</v>
      </c>
      <c r="AE327" s="5">
        <v>4617.3247917950357</v>
      </c>
    </row>
    <row r="328" spans="1:31">
      <c r="A328" s="56" t="s">
        <v>75</v>
      </c>
      <c r="B328" s="56" t="s">
        <v>198</v>
      </c>
      <c r="C328" s="56" t="s">
        <v>138</v>
      </c>
      <c r="D328" s="5">
        <v>17.795981950080002</v>
      </c>
      <c r="E328" s="5">
        <v>36.54804358023997</v>
      </c>
      <c r="F328" s="5">
        <v>46.098268490099969</v>
      </c>
      <c r="G328" s="5">
        <v>82.711839355640009</v>
      </c>
      <c r="H328" s="5">
        <v>137.07114482306</v>
      </c>
      <c r="I328" s="5">
        <v>176.6345826145801</v>
      </c>
      <c r="J328" s="5">
        <v>247.63017881199499</v>
      </c>
      <c r="K328" s="5">
        <v>306.95778486536489</v>
      </c>
      <c r="L328" s="5">
        <v>407.91156957998481</v>
      </c>
      <c r="M328" s="5">
        <v>438.43795213644489</v>
      </c>
      <c r="N328" s="5">
        <v>546.72512478412</v>
      </c>
      <c r="O328" s="5">
        <v>716.44644520749523</v>
      </c>
      <c r="P328" s="5">
        <v>833.27494118781522</v>
      </c>
      <c r="Q328" s="5">
        <v>1035.9592015825599</v>
      </c>
      <c r="R328" s="5">
        <v>1263.511115111834</v>
      </c>
      <c r="S328" s="5">
        <v>1541.42927487713</v>
      </c>
      <c r="T328" s="5">
        <v>1659.230358940305</v>
      </c>
      <c r="U328" s="5">
        <v>1871.432291117974</v>
      </c>
      <c r="V328" s="5">
        <v>2145.2866260148949</v>
      </c>
      <c r="W328" s="5">
        <v>2506.4116073491659</v>
      </c>
      <c r="X328" s="5">
        <v>2520.2162169933658</v>
      </c>
      <c r="Y328" s="5">
        <v>2716.455262612712</v>
      </c>
      <c r="Z328" s="5">
        <v>3256.5446602598699</v>
      </c>
      <c r="AA328" s="5">
        <v>3565.2848071244471</v>
      </c>
      <c r="AB328" s="5">
        <v>4230.5923080093553</v>
      </c>
      <c r="AC328" s="5">
        <v>4274.068177410596</v>
      </c>
      <c r="AD328" s="5">
        <v>5004.7681660691615</v>
      </c>
      <c r="AE328" s="5">
        <v>4874.3593031197915</v>
      </c>
    </row>
    <row r="329" spans="1:31">
      <c r="A329" s="56" t="s">
        <v>75</v>
      </c>
      <c r="B329" s="56" t="s">
        <v>198</v>
      </c>
      <c r="C329" s="56" t="s">
        <v>139</v>
      </c>
      <c r="D329" s="5">
        <v>54.249326213662499</v>
      </c>
      <c r="E329" s="5">
        <v>66.404791758330305</v>
      </c>
      <c r="F329" s="5">
        <v>80.590277140076395</v>
      </c>
      <c r="G329" s="5">
        <v>105.867792418722</v>
      </c>
      <c r="H329" s="5">
        <v>141.985185423769</v>
      </c>
      <c r="I329" s="5">
        <v>173.466938027243</v>
      </c>
      <c r="J329" s="5">
        <v>202.57761974537499</v>
      </c>
      <c r="K329" s="5">
        <v>234.501837778967</v>
      </c>
      <c r="L329" s="5">
        <v>272.97165547478102</v>
      </c>
      <c r="M329" s="5">
        <v>318.10299768307601</v>
      </c>
      <c r="N329" s="5">
        <v>370.63766213999901</v>
      </c>
      <c r="O329" s="5">
        <v>425.21695040279502</v>
      </c>
      <c r="P329" s="5">
        <v>484.56711714293101</v>
      </c>
      <c r="Q329" s="5">
        <v>539.65009773945303</v>
      </c>
      <c r="R329" s="5">
        <v>603.37666205476398</v>
      </c>
      <c r="S329" s="5">
        <v>658.04985221182801</v>
      </c>
      <c r="T329" s="5">
        <v>712.23884052460801</v>
      </c>
      <c r="U329" s="5">
        <v>752.88993663450299</v>
      </c>
      <c r="V329" s="5">
        <v>787.41911374378401</v>
      </c>
      <c r="W329" s="5">
        <v>818.90862204635903</v>
      </c>
      <c r="X329" s="5">
        <v>848.43077731057201</v>
      </c>
      <c r="Y329" s="5">
        <v>862.816223585035</v>
      </c>
      <c r="Z329" s="5">
        <v>874.79257480195201</v>
      </c>
      <c r="AA329" s="5">
        <v>886.03345059316598</v>
      </c>
      <c r="AB329" s="5">
        <v>888.50336857951504</v>
      </c>
      <c r="AC329" s="5">
        <v>885.16012786344197</v>
      </c>
      <c r="AD329" s="5">
        <v>878.09814135976603</v>
      </c>
      <c r="AE329" s="5">
        <v>896.68704990584104</v>
      </c>
    </row>
    <row r="330" spans="1:31">
      <c r="A330" s="56" t="s">
        <v>75</v>
      </c>
      <c r="B330" s="56" t="s">
        <v>198</v>
      </c>
      <c r="C330" s="56" t="s">
        <v>140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</row>
    <row r="331" spans="1:31">
      <c r="A331" s="56" t="s">
        <v>75</v>
      </c>
      <c r="B331" s="56" t="s">
        <v>198</v>
      </c>
      <c r="C331" s="56" t="s">
        <v>141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</row>
    <row r="332" spans="1:31">
      <c r="A332" s="56" t="s">
        <v>75</v>
      </c>
      <c r="B332" s="56" t="s">
        <v>198</v>
      </c>
      <c r="C332" s="56" t="s">
        <v>142</v>
      </c>
      <c r="D332" s="5">
        <v>11452.19788691059</v>
      </c>
      <c r="E332" s="5">
        <v>14069.690873828929</v>
      </c>
      <c r="F332" s="5">
        <v>12956.73362232243</v>
      </c>
      <c r="G332" s="5">
        <v>13179.544180798999</v>
      </c>
      <c r="H332" s="5">
        <v>12600.092330028971</v>
      </c>
      <c r="I332" s="5">
        <v>13521.584081709119</v>
      </c>
      <c r="J332" s="5">
        <v>13584.190348183231</v>
      </c>
      <c r="K332" s="5">
        <v>14123.66496097036</v>
      </c>
      <c r="L332" s="5">
        <v>13017.930147671919</v>
      </c>
      <c r="M332" s="5">
        <v>13149.504418321259</v>
      </c>
      <c r="N332" s="5">
        <v>18137.155558178911</v>
      </c>
      <c r="O332" s="5">
        <v>18015.6492779621</v>
      </c>
      <c r="P332" s="5">
        <v>22574.449426270639</v>
      </c>
      <c r="Q332" s="5">
        <v>19882.2303428911</v>
      </c>
      <c r="R332" s="5">
        <v>24459.269177832939</v>
      </c>
      <c r="S332" s="5">
        <v>22649.992995190929</v>
      </c>
      <c r="T332" s="5">
        <v>23463.794816111429</v>
      </c>
      <c r="U332" s="5">
        <v>26378.488729735411</v>
      </c>
      <c r="V332" s="5">
        <v>27067.825071818519</v>
      </c>
      <c r="W332" s="5">
        <v>26254.002071358791</v>
      </c>
      <c r="X332" s="5">
        <v>29905.22002170296</v>
      </c>
      <c r="Y332" s="5">
        <v>33058.293908348292</v>
      </c>
      <c r="Z332" s="5">
        <v>31788.890903796811</v>
      </c>
      <c r="AA332" s="5">
        <v>37249.415053368582</v>
      </c>
      <c r="AB332" s="5">
        <v>38899.465196748613</v>
      </c>
      <c r="AC332" s="5">
        <v>40178.593461703902</v>
      </c>
      <c r="AD332" s="5">
        <v>35540.078027373987</v>
      </c>
      <c r="AE332" s="5">
        <v>37258.078974496457</v>
      </c>
    </row>
    <row r="333" spans="1:31">
      <c r="A333" s="56" t="s">
        <v>75</v>
      </c>
      <c r="B333" s="56" t="s">
        <v>198</v>
      </c>
      <c r="C333" s="56" t="s">
        <v>143</v>
      </c>
      <c r="D333" s="5">
        <v>1809.248611960531</v>
      </c>
      <c r="E333" s="5">
        <v>1405.256484133844</v>
      </c>
      <c r="F333" s="5">
        <v>1619.933123729769</v>
      </c>
      <c r="G333" s="5">
        <v>1522.959547281655</v>
      </c>
      <c r="H333" s="5">
        <v>1479.5579949328001</v>
      </c>
      <c r="I333" s="5">
        <v>1663.75728603112</v>
      </c>
      <c r="J333" s="5">
        <v>1618.9291583702111</v>
      </c>
      <c r="K333" s="5">
        <v>1685.653898569215</v>
      </c>
      <c r="L333" s="5">
        <v>1677.56709394105</v>
      </c>
      <c r="M333" s="5">
        <v>1692.3661292873201</v>
      </c>
      <c r="N333" s="5">
        <v>1806.859140809685</v>
      </c>
      <c r="O333" s="5">
        <v>1838.3310646361001</v>
      </c>
      <c r="P333" s="5">
        <v>1758.1740396128801</v>
      </c>
      <c r="Q333" s="5">
        <v>1880.1486739220661</v>
      </c>
      <c r="R333" s="5">
        <v>1850.480849119095</v>
      </c>
      <c r="S333" s="5">
        <v>1957.4096622004099</v>
      </c>
      <c r="T333" s="5">
        <v>2083.3258867480799</v>
      </c>
      <c r="U333" s="5">
        <v>2122.0950620930462</v>
      </c>
      <c r="V333" s="5">
        <v>2059.6353877925899</v>
      </c>
      <c r="W333" s="5">
        <v>5053.7190150380511</v>
      </c>
      <c r="X333" s="5">
        <v>5540.1011359789964</v>
      </c>
      <c r="Y333" s="5">
        <v>5752.4475020887667</v>
      </c>
      <c r="Z333" s="5">
        <v>6088.6200270290828</v>
      </c>
      <c r="AA333" s="5">
        <v>5710.4418979076727</v>
      </c>
      <c r="AB333" s="5">
        <v>11507.86874561478</v>
      </c>
      <c r="AC333" s="5">
        <v>11489.86311582262</v>
      </c>
      <c r="AD333" s="5">
        <v>15556.30672103303</v>
      </c>
      <c r="AE333" s="5">
        <v>16644.78767258778</v>
      </c>
    </row>
    <row r="334" spans="1:31">
      <c r="A334" s="56" t="s">
        <v>75</v>
      </c>
      <c r="B334" s="56" t="s">
        <v>198</v>
      </c>
      <c r="C334" s="56" t="s">
        <v>144</v>
      </c>
      <c r="D334" s="5">
        <v>5842.7808560000003</v>
      </c>
      <c r="E334" s="5">
        <v>6613.7275390000004</v>
      </c>
      <c r="F334" s="5">
        <v>7347.8947669999998</v>
      </c>
      <c r="G334" s="5">
        <v>8118.929795</v>
      </c>
      <c r="H334" s="5">
        <v>8908.912875</v>
      </c>
      <c r="I334" s="5">
        <v>9552.6316360000001</v>
      </c>
      <c r="J334" s="5">
        <v>9994.1490259999991</v>
      </c>
      <c r="K334" s="5">
        <v>10449.33756</v>
      </c>
      <c r="L334" s="5">
        <v>10985.632439999999</v>
      </c>
      <c r="M334" s="5">
        <v>11533.316849999999</v>
      </c>
      <c r="N334" s="5">
        <v>12070.42345</v>
      </c>
      <c r="O334" s="5">
        <v>12638.259260000001</v>
      </c>
      <c r="P334" s="5">
        <v>13222.36166</v>
      </c>
      <c r="Q334" s="5">
        <v>13762.17942</v>
      </c>
      <c r="R334" s="5">
        <v>14261.039769999999</v>
      </c>
      <c r="S334" s="5">
        <v>14773.439340000001</v>
      </c>
      <c r="T334" s="5">
        <v>15306.059649999999</v>
      </c>
      <c r="U334" s="5">
        <v>15760.22983</v>
      </c>
      <c r="V334" s="5">
        <v>16157.362709999999</v>
      </c>
      <c r="W334" s="5">
        <v>16595.683089999999</v>
      </c>
      <c r="X334" s="5">
        <v>17081.074069999999</v>
      </c>
      <c r="Y334" s="5">
        <v>17575.605339999998</v>
      </c>
      <c r="Z334" s="5">
        <v>18115.9306</v>
      </c>
      <c r="AA334" s="5">
        <v>18716.871429999999</v>
      </c>
      <c r="AB334" s="5">
        <v>19358.948530000001</v>
      </c>
      <c r="AC334" s="5">
        <v>19947.394520000002</v>
      </c>
      <c r="AD334" s="5">
        <v>20501.581569999998</v>
      </c>
      <c r="AE334" s="5">
        <v>20501.581569999998</v>
      </c>
    </row>
    <row r="335" spans="1:31">
      <c r="A335" s="56" t="s">
        <v>75</v>
      </c>
      <c r="B335" s="56" t="s">
        <v>198</v>
      </c>
      <c r="C335" s="56" t="s">
        <v>146</v>
      </c>
      <c r="D335" s="5">
        <v>3.1824500000000048E-7</v>
      </c>
      <c r="E335" s="5">
        <v>3.2708000000000052E-7</v>
      </c>
      <c r="F335" s="5">
        <v>3.5073499999999979E-7</v>
      </c>
      <c r="G335" s="5">
        <v>3.6903000000000018E-7</v>
      </c>
      <c r="H335" s="5">
        <v>3.9233499999999989E-7</v>
      </c>
      <c r="I335" s="5">
        <v>3.1366329649999983E-2</v>
      </c>
      <c r="J335" s="5">
        <v>4.4686999999999992E-7</v>
      </c>
      <c r="K335" s="5">
        <v>0.10780457827999999</v>
      </c>
      <c r="L335" s="5">
        <v>7.2430999999999995E-7</v>
      </c>
      <c r="M335" s="5">
        <v>7.6597500000000021E-7</v>
      </c>
      <c r="N335" s="5">
        <v>8.1393999999999999E-7</v>
      </c>
      <c r="O335" s="5">
        <v>9.1018000000000049E-7</v>
      </c>
      <c r="P335" s="5">
        <v>9.1657499999999978E-7</v>
      </c>
      <c r="Q335" s="5">
        <v>0.78136329092499968</v>
      </c>
      <c r="R335" s="5">
        <v>6.2018000000000009E-7</v>
      </c>
      <c r="S335" s="5">
        <v>6.6283999999999997E-7</v>
      </c>
      <c r="T335" s="5">
        <v>0.70034843400499991</v>
      </c>
      <c r="U335" s="5">
        <v>7.1505499999999944E-7</v>
      </c>
      <c r="V335" s="5">
        <v>0.63743312652999984</v>
      </c>
      <c r="W335" s="5">
        <v>4.7464115169250327</v>
      </c>
      <c r="X335" s="5">
        <v>4.0367897744349923</v>
      </c>
      <c r="Y335" s="5">
        <v>1.9057956841050001</v>
      </c>
      <c r="Z335" s="5">
        <v>2.6113802490400042</v>
      </c>
      <c r="AA335" s="5">
        <v>9.5368265854500311</v>
      </c>
      <c r="AB335" s="5">
        <v>23.961462955849949</v>
      </c>
      <c r="AC335" s="5">
        <v>23.322304625959951</v>
      </c>
      <c r="AD335" s="5">
        <v>107.75993286311009</v>
      </c>
      <c r="AE335" s="5">
        <v>28.78903791264004</v>
      </c>
    </row>
    <row r="336" spans="1:31">
      <c r="A336" s="56" t="s">
        <v>75</v>
      </c>
      <c r="B336" s="56" t="s">
        <v>198</v>
      </c>
      <c r="C336" s="56" t="s">
        <v>149</v>
      </c>
      <c r="D336" s="5">
        <v>-253.44136483650999</v>
      </c>
      <c r="E336" s="5">
        <v>-319.31033653652509</v>
      </c>
      <c r="F336" s="5">
        <v>-244.96696666666489</v>
      </c>
      <c r="G336" s="5">
        <v>-263.91751758798517</v>
      </c>
      <c r="H336" s="5">
        <v>-264.50975038558988</v>
      </c>
      <c r="I336" s="5">
        <v>-258.44112101969012</v>
      </c>
      <c r="J336" s="5">
        <v>-275.91893387209012</v>
      </c>
      <c r="K336" s="5">
        <v>-254.40861689693509</v>
      </c>
      <c r="L336" s="5">
        <v>-238.60343031786499</v>
      </c>
      <c r="M336" s="5">
        <v>-269.84366942935492</v>
      </c>
      <c r="N336" s="5">
        <v>-265.69760421701488</v>
      </c>
      <c r="O336" s="5">
        <v>-348.91345592305498</v>
      </c>
      <c r="P336" s="5">
        <v>-1705.098238128166</v>
      </c>
      <c r="Q336" s="5">
        <v>-1724.9870978904651</v>
      </c>
      <c r="R336" s="5">
        <v>-1801.3416558969709</v>
      </c>
      <c r="S336" s="5">
        <v>-1885.625227423337</v>
      </c>
      <c r="T336" s="5">
        <v>-1838.0822357675399</v>
      </c>
      <c r="U336" s="5">
        <v>-1811.1965292165401</v>
      </c>
      <c r="V336" s="5">
        <v>-1820.944801302644</v>
      </c>
      <c r="W336" s="5">
        <v>-1924.5558460700099</v>
      </c>
      <c r="X336" s="5">
        <v>-2306.307159195705</v>
      </c>
      <c r="Y336" s="5">
        <v>-2374.825846471796</v>
      </c>
      <c r="Z336" s="5">
        <v>-2515.828106228354</v>
      </c>
      <c r="AA336" s="5">
        <v>-3673.2914056641571</v>
      </c>
      <c r="AB336" s="5">
        <v>-4398.9669283851981</v>
      </c>
      <c r="AC336" s="5">
        <v>-4307.8306478792483</v>
      </c>
      <c r="AD336" s="5">
        <v>-4356.728432712699</v>
      </c>
      <c r="AE336" s="5">
        <v>-5803.2705081573704</v>
      </c>
    </row>
    <row r="337" spans="1:31">
      <c r="A337" s="56" t="s">
        <v>75</v>
      </c>
      <c r="B337" s="56" t="s">
        <v>198</v>
      </c>
      <c r="C337" s="56" t="s">
        <v>150</v>
      </c>
      <c r="D337" s="5">
        <v>-20.93438013906998</v>
      </c>
      <c r="E337" s="5">
        <v>-43.053633536104961</v>
      </c>
      <c r="F337" s="5">
        <v>-54.167713864515022</v>
      </c>
      <c r="G337" s="5">
        <v>-97.46024879414999</v>
      </c>
      <c r="H337" s="5">
        <v>-161.08241740283989</v>
      </c>
      <c r="I337" s="5">
        <v>-207.78485714348</v>
      </c>
      <c r="J337" s="5">
        <v>-291.30083454610491</v>
      </c>
      <c r="K337" s="5">
        <v>-366.40658534863002</v>
      </c>
      <c r="L337" s="5">
        <v>-492.53974701368509</v>
      </c>
      <c r="M337" s="5">
        <v>-533.54613922201077</v>
      </c>
      <c r="N337" s="5">
        <v>-671.34409653787554</v>
      </c>
      <c r="O337" s="5">
        <v>-881.67452359053448</v>
      </c>
      <c r="P337" s="5">
        <v>-1034.1281607047099</v>
      </c>
      <c r="Q337" s="5">
        <v>-1287.966485515695</v>
      </c>
      <c r="R337" s="5">
        <v>-1578.1092575794239</v>
      </c>
      <c r="S337" s="5">
        <v>-1917.7633580676729</v>
      </c>
      <c r="T337" s="5">
        <v>-2080.28583290705</v>
      </c>
      <c r="U337" s="5">
        <v>-2360.7950153903521</v>
      </c>
      <c r="V337" s="5">
        <v>-2714.086632697456</v>
      </c>
      <c r="W337" s="5">
        <v>-3163.9033680900639</v>
      </c>
      <c r="X337" s="5">
        <v>-3198.106468620746</v>
      </c>
      <c r="Y337" s="5">
        <v>-3469.3696261514469</v>
      </c>
      <c r="Z337" s="5">
        <v>-4126.3906171396966</v>
      </c>
      <c r="AA337" s="5">
        <v>-4560.9385520805663</v>
      </c>
      <c r="AB337" s="5">
        <v>-5398.5928659104156</v>
      </c>
      <c r="AC337" s="5">
        <v>-5500.2448222039866</v>
      </c>
      <c r="AD337" s="5">
        <v>-6386.3292441803451</v>
      </c>
      <c r="AE337" s="5">
        <v>-6280.4116505660131</v>
      </c>
    </row>
    <row r="338" spans="1:31">
      <c r="A338" s="56" t="s">
        <v>75</v>
      </c>
      <c r="B338" s="56" t="s">
        <v>198</v>
      </c>
      <c r="C338" s="56" t="s">
        <v>151</v>
      </c>
      <c r="D338" s="5">
        <v>-64.640683730661493</v>
      </c>
      <c r="E338" s="5">
        <v>-78.974564630307398</v>
      </c>
      <c r="F338" s="5">
        <v>-96.411545191184103</v>
      </c>
      <c r="G338" s="5">
        <v>-126.342993042294</v>
      </c>
      <c r="H338" s="5">
        <v>-169.221363393449</v>
      </c>
      <c r="I338" s="5">
        <v>-207.17130659842101</v>
      </c>
      <c r="J338" s="5">
        <v>-242.970139444615</v>
      </c>
      <c r="K338" s="5">
        <v>-280.05241876440903</v>
      </c>
      <c r="L338" s="5">
        <v>-326.56994395440802</v>
      </c>
      <c r="M338" s="5">
        <v>-380.701426228755</v>
      </c>
      <c r="N338" s="5">
        <v>-442.19890460835302</v>
      </c>
      <c r="O338" s="5">
        <v>-508.15607879348602</v>
      </c>
      <c r="P338" s="5">
        <v>-578.19875137019903</v>
      </c>
      <c r="Q338" s="5">
        <v>-646.12430590496695</v>
      </c>
      <c r="R338" s="5">
        <v>-719.14319428237798</v>
      </c>
      <c r="S338" s="5">
        <v>-785.38277037239504</v>
      </c>
      <c r="T338" s="5">
        <v>-847.13069201499002</v>
      </c>
      <c r="U338" s="5">
        <v>-905.46440911891898</v>
      </c>
      <c r="V338" s="5">
        <v>-938.85607393065595</v>
      </c>
      <c r="W338" s="5">
        <v>-979.84344447978799</v>
      </c>
      <c r="X338" s="5">
        <v>-1010.4516068958</v>
      </c>
      <c r="Y338" s="5">
        <v>-1028.3457385454799</v>
      </c>
      <c r="Z338" s="5">
        <v>-1044.46388478329</v>
      </c>
      <c r="AA338" s="5">
        <v>-1060.9671190445199</v>
      </c>
      <c r="AB338" s="5">
        <v>-1060.45421366547</v>
      </c>
      <c r="AC338" s="5">
        <v>-1055.45360697056</v>
      </c>
      <c r="AD338" s="5">
        <v>-1047.28162756347</v>
      </c>
      <c r="AE338" s="5">
        <v>-1068.3071608677401</v>
      </c>
    </row>
    <row r="340" spans="1:31">
      <c r="A340" s="56" t="s">
        <v>75</v>
      </c>
      <c r="B340" s="56" t="s">
        <v>199</v>
      </c>
      <c r="C340" s="56" t="s">
        <v>132</v>
      </c>
      <c r="D340" s="5">
        <v>526.3171320473549</v>
      </c>
      <c r="E340" s="5">
        <v>430.76908829091508</v>
      </c>
      <c r="F340" s="5">
        <v>51.600795036544909</v>
      </c>
      <c r="G340" s="5">
        <v>34.489682502334922</v>
      </c>
      <c r="H340" s="5">
        <v>59.263534985559978</v>
      </c>
      <c r="I340" s="5">
        <v>139.033757275765</v>
      </c>
      <c r="J340" s="5">
        <v>80.740185061489825</v>
      </c>
      <c r="K340" s="5">
        <v>187.046058168245</v>
      </c>
      <c r="L340" s="5">
        <v>202.2883908310549</v>
      </c>
      <c r="M340" s="5">
        <v>252.47362036572969</v>
      </c>
      <c r="N340" s="5">
        <v>251.84925213501501</v>
      </c>
      <c r="O340" s="5">
        <v>511.1185315077347</v>
      </c>
      <c r="P340" s="5">
        <v>625.29235239027525</v>
      </c>
      <c r="Q340" s="5">
        <v>734.58749504855973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</row>
    <row r="341" spans="1:31">
      <c r="A341" s="56" t="s">
        <v>75</v>
      </c>
      <c r="B341" s="56" t="s">
        <v>199</v>
      </c>
      <c r="C341" s="56" t="s">
        <v>133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</row>
    <row r="342" spans="1:31">
      <c r="A342" s="56" t="s">
        <v>75</v>
      </c>
      <c r="B342" s="56" t="s">
        <v>199</v>
      </c>
      <c r="C342" s="56" t="s">
        <v>134</v>
      </c>
      <c r="D342" s="5">
        <v>58.340484927449943</v>
      </c>
      <c r="E342" s="5">
        <v>52.972940215199991</v>
      </c>
      <c r="F342" s="5">
        <v>10.03022923148</v>
      </c>
      <c r="G342" s="5">
        <v>4.1456344954400048</v>
      </c>
      <c r="H342" s="5">
        <v>8.1773757669100071</v>
      </c>
      <c r="I342" s="5">
        <v>38.551868605704932</v>
      </c>
      <c r="J342" s="5">
        <v>23.769861507624981</v>
      </c>
      <c r="K342" s="5">
        <v>51.18736640606501</v>
      </c>
      <c r="L342" s="5">
        <v>48.985113557839952</v>
      </c>
      <c r="M342" s="5">
        <v>69.625548903054948</v>
      </c>
      <c r="N342" s="5">
        <v>40.226368199880007</v>
      </c>
      <c r="O342" s="5">
        <v>124.81289275293</v>
      </c>
      <c r="P342" s="5">
        <v>148.44674017704989</v>
      </c>
      <c r="Q342" s="5">
        <v>296.91302651983523</v>
      </c>
      <c r="R342" s="5">
        <v>522.82774898242974</v>
      </c>
      <c r="S342" s="5">
        <v>707.13346964386994</v>
      </c>
      <c r="T342" s="5">
        <v>435.39867751308481</v>
      </c>
      <c r="U342" s="5">
        <v>579.20620698915525</v>
      </c>
      <c r="V342" s="5">
        <v>794.84458685457025</v>
      </c>
      <c r="W342" s="5">
        <v>863.06739380852969</v>
      </c>
      <c r="X342" s="5">
        <v>1006.769383640295</v>
      </c>
      <c r="Y342" s="5">
        <v>380.38143810237489</v>
      </c>
      <c r="Z342" s="5">
        <v>433.2730674851299</v>
      </c>
      <c r="AA342" s="5">
        <v>406.83070678350532</v>
      </c>
      <c r="AB342" s="5">
        <v>428.53251103619999</v>
      </c>
      <c r="AC342" s="5">
        <v>496.50982560871552</v>
      </c>
      <c r="AD342" s="5">
        <v>1717.1728235029479</v>
      </c>
      <c r="AE342" s="5">
        <v>711.57922934493149</v>
      </c>
    </row>
    <row r="343" spans="1:31">
      <c r="A343" s="56" t="s">
        <v>75</v>
      </c>
      <c r="B343" s="56" t="s">
        <v>199</v>
      </c>
      <c r="C343" s="56" t="s">
        <v>135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</row>
    <row r="344" spans="1:31">
      <c r="A344" s="56" t="s">
        <v>75</v>
      </c>
      <c r="B344" s="56" t="s">
        <v>199</v>
      </c>
      <c r="C344" s="56" t="s">
        <v>136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</row>
    <row r="345" spans="1:31">
      <c r="A345" s="56" t="s">
        <v>75</v>
      </c>
      <c r="B345" s="56" t="s">
        <v>199</v>
      </c>
      <c r="C345" s="56" t="s">
        <v>137</v>
      </c>
      <c r="D345" s="5">
        <v>363.02498242425492</v>
      </c>
      <c r="E345" s="5">
        <v>454.16840150404011</v>
      </c>
      <c r="F345" s="5">
        <v>352.90711085751991</v>
      </c>
      <c r="G345" s="5">
        <v>364.30192926943988</v>
      </c>
      <c r="H345" s="5">
        <v>382.11632111211509</v>
      </c>
      <c r="I345" s="5">
        <v>358.09032727277008</v>
      </c>
      <c r="J345" s="5">
        <v>393.0604779940399</v>
      </c>
      <c r="K345" s="5">
        <v>366.67275990696021</v>
      </c>
      <c r="L345" s="5">
        <v>349.29078230381998</v>
      </c>
      <c r="M345" s="5">
        <v>331.74910029640517</v>
      </c>
      <c r="N345" s="5">
        <v>502.23904587646501</v>
      </c>
      <c r="O345" s="5">
        <v>562.98039764267992</v>
      </c>
      <c r="P345" s="5">
        <v>644.00742958343994</v>
      </c>
      <c r="Q345" s="5">
        <v>641.95193646836503</v>
      </c>
      <c r="R345" s="5">
        <v>1532.46354627715</v>
      </c>
      <c r="S345" s="5">
        <v>1586.7527016447</v>
      </c>
      <c r="T345" s="5">
        <v>1511.44316942056</v>
      </c>
      <c r="U345" s="5">
        <v>1543.870837196155</v>
      </c>
      <c r="V345" s="5">
        <v>1580.515984005621</v>
      </c>
      <c r="W345" s="5">
        <v>1685.053116909025</v>
      </c>
      <c r="X345" s="5">
        <v>1728.6145504400349</v>
      </c>
      <c r="Y345" s="5">
        <v>1807.642164312329</v>
      </c>
      <c r="Z345" s="5">
        <v>1954.01031099852</v>
      </c>
      <c r="AA345" s="5">
        <v>2028.7210748283951</v>
      </c>
      <c r="AB345" s="5">
        <v>2247.5708993984749</v>
      </c>
      <c r="AC345" s="5">
        <v>2501.4499317000259</v>
      </c>
      <c r="AD345" s="5">
        <v>3834.234315375094</v>
      </c>
      <c r="AE345" s="5">
        <v>4118.1252616521006</v>
      </c>
    </row>
    <row r="346" spans="1:31">
      <c r="A346" s="56" t="s">
        <v>75</v>
      </c>
      <c r="B346" s="56" t="s">
        <v>199</v>
      </c>
      <c r="C346" s="56" t="s">
        <v>138</v>
      </c>
      <c r="D346" s="5">
        <v>73.59282816111498</v>
      </c>
      <c r="E346" s="5">
        <v>120.6501164225951</v>
      </c>
      <c r="F346" s="5">
        <v>123.46484999045001</v>
      </c>
      <c r="G346" s="5">
        <v>161.41579202085481</v>
      </c>
      <c r="H346" s="5">
        <v>201.1509514891552</v>
      </c>
      <c r="I346" s="5">
        <v>228.99901831902511</v>
      </c>
      <c r="J346" s="5">
        <v>288.06359094397982</v>
      </c>
      <c r="K346" s="5">
        <v>312.03050265403988</v>
      </c>
      <c r="L346" s="5">
        <v>363.55802878315529</v>
      </c>
      <c r="M346" s="5">
        <v>351.72340957766028</v>
      </c>
      <c r="N346" s="5">
        <v>398.62388872079009</v>
      </c>
      <c r="O346" s="5">
        <v>497.53192467456518</v>
      </c>
      <c r="P346" s="5">
        <v>549.23346432683013</v>
      </c>
      <c r="Q346" s="5">
        <v>619.93498708497009</v>
      </c>
      <c r="R346" s="5">
        <v>720.30397986815478</v>
      </c>
      <c r="S346" s="5">
        <v>831.8871159486248</v>
      </c>
      <c r="T346" s="5">
        <v>832.94274339174956</v>
      </c>
      <c r="U346" s="5">
        <v>911.74276630280553</v>
      </c>
      <c r="V346" s="5">
        <v>1029.53259610241</v>
      </c>
      <c r="W346" s="5">
        <v>1199.7191446741249</v>
      </c>
      <c r="X346" s="5">
        <v>1322.78211057558</v>
      </c>
      <c r="Y346" s="5">
        <v>1432.367130988391</v>
      </c>
      <c r="Z346" s="5">
        <v>1686.7113125442891</v>
      </c>
      <c r="AA346" s="5">
        <v>1916.5798508108051</v>
      </c>
      <c r="AB346" s="5">
        <v>2281.0505979089462</v>
      </c>
      <c r="AC346" s="5">
        <v>2487.9550261148929</v>
      </c>
      <c r="AD346" s="5">
        <v>2667.4411448152891</v>
      </c>
      <c r="AE346" s="5">
        <v>2853.2818633510378</v>
      </c>
    </row>
    <row r="347" spans="1:31">
      <c r="A347" s="56" t="s">
        <v>75</v>
      </c>
      <c r="B347" s="56" t="s">
        <v>199</v>
      </c>
      <c r="C347" s="56" t="s">
        <v>139</v>
      </c>
      <c r="D347" s="5">
        <v>61.125537086179797</v>
      </c>
      <c r="E347" s="5">
        <v>75.521406578758999</v>
      </c>
      <c r="F347" s="5">
        <v>89.799427448853194</v>
      </c>
      <c r="G347" s="5">
        <v>104.522880801684</v>
      </c>
      <c r="H347" s="5">
        <v>119.106502825606</v>
      </c>
      <c r="I347" s="5">
        <v>132.638461654715</v>
      </c>
      <c r="J347" s="5">
        <v>147.03961400327199</v>
      </c>
      <c r="K347" s="5">
        <v>160.79290445230799</v>
      </c>
      <c r="L347" s="5">
        <v>176.98409794646301</v>
      </c>
      <c r="M347" s="5">
        <v>194.724673733467</v>
      </c>
      <c r="N347" s="5">
        <v>214.400785065767</v>
      </c>
      <c r="O347" s="5">
        <v>234.10287850697199</v>
      </c>
      <c r="P347" s="5">
        <v>255.11589305206499</v>
      </c>
      <c r="Q347" s="5">
        <v>271.44223833760901</v>
      </c>
      <c r="R347" s="5">
        <v>287.97081623727701</v>
      </c>
      <c r="S347" s="5">
        <v>301.95784819186298</v>
      </c>
      <c r="T347" s="5">
        <v>315.10785619469999</v>
      </c>
      <c r="U347" s="5">
        <v>321.46052280606898</v>
      </c>
      <c r="V347" s="5">
        <v>327.62642002192001</v>
      </c>
      <c r="W347" s="5">
        <v>330.647282906925</v>
      </c>
      <c r="X347" s="5">
        <v>331.59043462239202</v>
      </c>
      <c r="Y347" s="5">
        <v>329.57176604128301</v>
      </c>
      <c r="Z347" s="5">
        <v>328.33938568547597</v>
      </c>
      <c r="AA347" s="5">
        <v>329.83260252169703</v>
      </c>
      <c r="AB347" s="5">
        <v>329.43227394387401</v>
      </c>
      <c r="AC347" s="5">
        <v>326.31250381442101</v>
      </c>
      <c r="AD347" s="5">
        <v>322.15587751755498</v>
      </c>
      <c r="AE347" s="5">
        <v>328.01629049660602</v>
      </c>
    </row>
    <row r="348" spans="1:31">
      <c r="A348" s="56" t="s">
        <v>75</v>
      </c>
      <c r="B348" s="56" t="s">
        <v>199</v>
      </c>
      <c r="C348" s="56" t="s">
        <v>140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</row>
    <row r="349" spans="1:31">
      <c r="A349" s="56" t="s">
        <v>75</v>
      </c>
      <c r="B349" s="56" t="s">
        <v>199</v>
      </c>
      <c r="C349" s="56" t="s">
        <v>141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</row>
    <row r="350" spans="1:31">
      <c r="A350" s="56" t="s">
        <v>75</v>
      </c>
      <c r="B350" s="56" t="s">
        <v>199</v>
      </c>
      <c r="C350" s="56" t="s">
        <v>142</v>
      </c>
      <c r="D350" s="5">
        <v>6202.1353751191064</v>
      </c>
      <c r="E350" s="5">
        <v>6627.560935796947</v>
      </c>
      <c r="F350" s="5">
        <v>6308.3730730553461</v>
      </c>
      <c r="G350" s="5">
        <v>6362.1290424821163</v>
      </c>
      <c r="H350" s="5">
        <v>5987.1993468391702</v>
      </c>
      <c r="I350" s="5">
        <v>6645.8601372815738</v>
      </c>
      <c r="J350" s="5">
        <v>6285.8040199581319</v>
      </c>
      <c r="K350" s="5">
        <v>5864.8975185920299</v>
      </c>
      <c r="L350" s="5">
        <v>7805.1223255789164</v>
      </c>
      <c r="M350" s="5">
        <v>9059.0855454825196</v>
      </c>
      <c r="N350" s="5">
        <v>11858.9982452802</v>
      </c>
      <c r="O350" s="5">
        <v>12163.14534444614</v>
      </c>
      <c r="P350" s="5">
        <v>13604.55774119683</v>
      </c>
      <c r="Q350" s="5">
        <v>12889.874061933389</v>
      </c>
      <c r="R350" s="5">
        <v>13316.930886466551</v>
      </c>
      <c r="S350" s="5">
        <v>11938.03823454204</v>
      </c>
      <c r="T350" s="5">
        <v>14191.007085818121</v>
      </c>
      <c r="U350" s="5">
        <v>14180.17284882151</v>
      </c>
      <c r="V350" s="5">
        <v>14986.686467923881</v>
      </c>
      <c r="W350" s="5">
        <v>16550.273049328491</v>
      </c>
      <c r="X350" s="5">
        <v>16795.006596030209</v>
      </c>
      <c r="Y350" s="5">
        <v>17896.15408712484</v>
      </c>
      <c r="Z350" s="5">
        <v>16771.270479927571</v>
      </c>
      <c r="AA350" s="5">
        <v>19880.97101747644</v>
      </c>
      <c r="AB350" s="5">
        <v>21711.630646875961</v>
      </c>
      <c r="AC350" s="5">
        <v>24704.820690227789</v>
      </c>
      <c r="AD350" s="5">
        <v>22549.47457190248</v>
      </c>
      <c r="AE350" s="5">
        <v>25322.52267835095</v>
      </c>
    </row>
    <row r="351" spans="1:31">
      <c r="A351" s="56" t="s">
        <v>75</v>
      </c>
      <c r="B351" s="56" t="s">
        <v>199</v>
      </c>
      <c r="C351" s="56" t="s">
        <v>143</v>
      </c>
      <c r="D351" s="5">
        <v>834.00706660162518</v>
      </c>
      <c r="E351" s="5">
        <v>721.93601197767475</v>
      </c>
      <c r="F351" s="5">
        <v>847.12110053408014</v>
      </c>
      <c r="G351" s="5">
        <v>808.40344137838997</v>
      </c>
      <c r="H351" s="5">
        <v>812.81938757309524</v>
      </c>
      <c r="I351" s="5">
        <v>845.35329862449998</v>
      </c>
      <c r="J351" s="5">
        <v>837.60889543904966</v>
      </c>
      <c r="K351" s="5">
        <v>896.12699040667007</v>
      </c>
      <c r="L351" s="5">
        <v>838.4383257646698</v>
      </c>
      <c r="M351" s="5">
        <v>859.11295156983977</v>
      </c>
      <c r="N351" s="5">
        <v>916.67073608750002</v>
      </c>
      <c r="O351" s="5">
        <v>918.35172614036003</v>
      </c>
      <c r="P351" s="5">
        <v>898.16228710601501</v>
      </c>
      <c r="Q351" s="5">
        <v>936.33855380258456</v>
      </c>
      <c r="R351" s="5">
        <v>1235.3954280503001</v>
      </c>
      <c r="S351" s="5">
        <v>1223.62657648552</v>
      </c>
      <c r="T351" s="5">
        <v>1266.3750932027599</v>
      </c>
      <c r="U351" s="5">
        <v>2069.9861437004001</v>
      </c>
      <c r="V351" s="5">
        <v>2173.5701799442199</v>
      </c>
      <c r="W351" s="5">
        <v>1909.36044066045</v>
      </c>
      <c r="X351" s="5">
        <v>3570.378426454834</v>
      </c>
      <c r="Y351" s="5">
        <v>3477.8888678118601</v>
      </c>
      <c r="Z351" s="5">
        <v>3852.7322540038081</v>
      </c>
      <c r="AA351" s="5">
        <v>3683.1982796302082</v>
      </c>
      <c r="AB351" s="5">
        <v>4622.927891782022</v>
      </c>
      <c r="AC351" s="5">
        <v>6743.7504851510421</v>
      </c>
      <c r="AD351" s="5">
        <v>8856.2003340318115</v>
      </c>
      <c r="AE351" s="5">
        <v>9016.1840182720534</v>
      </c>
    </row>
    <row r="352" spans="1:31">
      <c r="A352" s="56" t="s">
        <v>75</v>
      </c>
      <c r="B352" s="56" t="s">
        <v>199</v>
      </c>
      <c r="C352" s="56" t="s">
        <v>144</v>
      </c>
      <c r="D352" s="5">
        <v>3464.1042900000002</v>
      </c>
      <c r="E352" s="5">
        <v>3704.3012859999999</v>
      </c>
      <c r="F352" s="5">
        <v>3929.336597</v>
      </c>
      <c r="G352" s="5">
        <v>4160.8445330000004</v>
      </c>
      <c r="H352" s="5">
        <v>4390.4749350000002</v>
      </c>
      <c r="I352" s="5">
        <v>4602.935066</v>
      </c>
      <c r="J352" s="5">
        <v>4788.5521189999999</v>
      </c>
      <c r="K352" s="5">
        <v>4974.068561</v>
      </c>
      <c r="L352" s="5">
        <v>5195.5127199999997</v>
      </c>
      <c r="M352" s="5">
        <v>5426.1236559999998</v>
      </c>
      <c r="N352" s="5">
        <v>5659.3460420000001</v>
      </c>
      <c r="O352" s="5">
        <v>5899.359058</v>
      </c>
      <c r="P352" s="5">
        <v>6128.2930829999996</v>
      </c>
      <c r="Q352" s="5">
        <v>6330.8400430000002</v>
      </c>
      <c r="R352" s="5">
        <v>6528.5941540000003</v>
      </c>
      <c r="S352" s="5">
        <v>6729.7528599999996</v>
      </c>
      <c r="T352" s="5">
        <v>6932.071758</v>
      </c>
      <c r="U352" s="5">
        <v>7102.3802949999999</v>
      </c>
      <c r="V352" s="5">
        <v>7264.4218510000001</v>
      </c>
      <c r="W352" s="5">
        <v>7435.724432</v>
      </c>
      <c r="X352" s="5">
        <v>7617.199627</v>
      </c>
      <c r="Y352" s="5">
        <v>7790.836738</v>
      </c>
      <c r="Z352" s="5">
        <v>7985.3206039999995</v>
      </c>
      <c r="AA352" s="5">
        <v>8198.2314499999993</v>
      </c>
      <c r="AB352" s="5">
        <v>8419.1045009999998</v>
      </c>
      <c r="AC352" s="5">
        <v>8611.9832600000009</v>
      </c>
      <c r="AD352" s="5">
        <v>8802.7371449999991</v>
      </c>
      <c r="AE352" s="5">
        <v>8802.7371449999991</v>
      </c>
    </row>
    <row r="353" spans="1:31">
      <c r="A353" s="56" t="s">
        <v>75</v>
      </c>
      <c r="B353" s="56" t="s">
        <v>199</v>
      </c>
      <c r="C353" s="56" t="s">
        <v>146</v>
      </c>
      <c r="D353" s="5">
        <v>3.5034499999999982E-7</v>
      </c>
      <c r="E353" s="5">
        <v>3.561050000000001E-7</v>
      </c>
      <c r="F353" s="5">
        <v>3.6013999999999989E-7</v>
      </c>
      <c r="G353" s="5">
        <v>3.7769000000000041E-7</v>
      </c>
      <c r="H353" s="5">
        <v>4.0444499999999991E-7</v>
      </c>
      <c r="I353" s="5">
        <v>4.3518500000000031E-7</v>
      </c>
      <c r="J353" s="5">
        <v>4.5304000000000041E-7</v>
      </c>
      <c r="K353" s="5">
        <v>1.4860661779999999E-2</v>
      </c>
      <c r="L353" s="5">
        <v>7.2689500000000026E-7</v>
      </c>
      <c r="M353" s="5">
        <v>7.7319499999999993E-7</v>
      </c>
      <c r="N353" s="5">
        <v>8.1693000000000026E-7</v>
      </c>
      <c r="O353" s="5">
        <v>8.9961999999999953E-7</v>
      </c>
      <c r="P353" s="5">
        <v>9.2412999999999963E-7</v>
      </c>
      <c r="Q353" s="5">
        <v>0.42582234185000012</v>
      </c>
      <c r="R353" s="5">
        <v>6.3506499999999995E-7</v>
      </c>
      <c r="S353" s="5">
        <v>6.9744000000000003E-7</v>
      </c>
      <c r="T353" s="5">
        <v>0.80860175599499995</v>
      </c>
      <c r="U353" s="5">
        <v>7.1738999999999973E-7</v>
      </c>
      <c r="V353" s="5">
        <v>0.28942365107500012</v>
      </c>
      <c r="W353" s="5">
        <v>1.655344072070003</v>
      </c>
      <c r="X353" s="5">
        <v>1.8570712487149901</v>
      </c>
      <c r="Y353" s="5">
        <v>3.9999027709250128</v>
      </c>
      <c r="Z353" s="5">
        <v>5.6222089184850166</v>
      </c>
      <c r="AA353" s="5">
        <v>8.7507844132099883</v>
      </c>
      <c r="AB353" s="5">
        <v>20.77983860028494</v>
      </c>
      <c r="AC353" s="5">
        <v>16.977199551759998</v>
      </c>
      <c r="AD353" s="5">
        <v>38.682652965444937</v>
      </c>
      <c r="AE353" s="5">
        <v>16.791266605090001</v>
      </c>
    </row>
    <row r="354" spans="1:31">
      <c r="A354" s="56" t="s">
        <v>75</v>
      </c>
      <c r="B354" s="56" t="s">
        <v>199</v>
      </c>
      <c r="C354" s="56" t="s">
        <v>149</v>
      </c>
      <c r="D354" s="5">
        <v>-432.17272565514003</v>
      </c>
      <c r="E354" s="5">
        <v>-540.67683175210993</v>
      </c>
      <c r="F354" s="5">
        <v>-420.12764098228001</v>
      </c>
      <c r="G354" s="5">
        <v>-433.69405315456009</v>
      </c>
      <c r="H354" s="5">
        <v>-454.89937206741502</v>
      </c>
      <c r="I354" s="5">
        <v>-426.47848618855522</v>
      </c>
      <c r="J354" s="5">
        <v>-467.74892676020522</v>
      </c>
      <c r="K354" s="5">
        <v>-436.95055218087981</v>
      </c>
      <c r="L354" s="5">
        <v>-415.96452297678502</v>
      </c>
      <c r="M354" s="5">
        <v>-393.48663401120479</v>
      </c>
      <c r="N354" s="5">
        <v>-595.89080427324473</v>
      </c>
      <c r="O354" s="5">
        <v>-665.31569886644513</v>
      </c>
      <c r="P354" s="5">
        <v>-763.47644169809053</v>
      </c>
      <c r="Q354" s="5">
        <v>-757.71866480441076</v>
      </c>
      <c r="R354" s="5">
        <v>-1809.912750794035</v>
      </c>
      <c r="S354" s="5">
        <v>-1868.881480303811</v>
      </c>
      <c r="T354" s="5">
        <v>-1786.322758328947</v>
      </c>
      <c r="U354" s="5">
        <v>-1816.65410387781</v>
      </c>
      <c r="V354" s="5">
        <v>-1868.532554341687</v>
      </c>
      <c r="W354" s="5">
        <v>-1983.9490590857049</v>
      </c>
      <c r="X354" s="5">
        <v>-2040.099550241845</v>
      </c>
      <c r="Y354" s="5">
        <v>-2137.8065925353499</v>
      </c>
      <c r="Z354" s="5">
        <v>-2302.2095059030039</v>
      </c>
      <c r="AA354" s="5">
        <v>-2399.3275198184901</v>
      </c>
      <c r="AB354" s="5">
        <v>-2649.7471606118938</v>
      </c>
      <c r="AC354" s="5">
        <v>-2961.3841492995689</v>
      </c>
      <c r="AD354" s="5">
        <v>-4558.911563335203</v>
      </c>
      <c r="AE354" s="5">
        <v>-4902.7555282588364</v>
      </c>
    </row>
    <row r="355" spans="1:31">
      <c r="A355" s="56" t="s">
        <v>75</v>
      </c>
      <c r="B355" s="56" t="s">
        <v>199</v>
      </c>
      <c r="C355" s="56" t="s">
        <v>150</v>
      </c>
      <c r="D355" s="5">
        <v>-86.57124196570507</v>
      </c>
      <c r="E355" s="5">
        <v>-141.92728724584489</v>
      </c>
      <c r="F355" s="5">
        <v>-145.23841162217511</v>
      </c>
      <c r="G355" s="5">
        <v>-189.8821668497699</v>
      </c>
      <c r="H355" s="5">
        <v>-236.62479398577511</v>
      </c>
      <c r="I355" s="5">
        <v>-269.47933300435</v>
      </c>
      <c r="J355" s="5">
        <v>-338.7695091568948</v>
      </c>
      <c r="K355" s="5">
        <v>-367.46684175035051</v>
      </c>
      <c r="L355" s="5">
        <v>-429.17686483156518</v>
      </c>
      <c r="M355" s="5">
        <v>-416.29174385127021</v>
      </c>
      <c r="N355" s="5">
        <v>-474.21222628495508</v>
      </c>
      <c r="O355" s="5">
        <v>-591.11536554360498</v>
      </c>
      <c r="P355" s="5">
        <v>-656.73698701044498</v>
      </c>
      <c r="Q355" s="5">
        <v>-741.57320812611499</v>
      </c>
      <c r="R355" s="5">
        <v>-864.62916622551973</v>
      </c>
      <c r="S355" s="5">
        <v>-997.71709891373018</v>
      </c>
      <c r="T355" s="5">
        <v>-1005.9357972743049</v>
      </c>
      <c r="U355" s="5">
        <v>-1102.753440922485</v>
      </c>
      <c r="V355" s="5">
        <v>-1251.2214746357099</v>
      </c>
      <c r="W355" s="5">
        <v>-1453.776624466469</v>
      </c>
      <c r="X355" s="5">
        <v>-1607.6915756289791</v>
      </c>
      <c r="Y355" s="5">
        <v>-1749.933510984871</v>
      </c>
      <c r="Z355" s="5">
        <v>-2053.8344183785598</v>
      </c>
      <c r="AA355" s="5">
        <v>-2343.681463340306</v>
      </c>
      <c r="AB355" s="5">
        <v>-2783.901328007204</v>
      </c>
      <c r="AC355" s="5">
        <v>-3049.1669733346071</v>
      </c>
      <c r="AD355" s="5">
        <v>-3259.1006032234482</v>
      </c>
      <c r="AE355" s="5">
        <v>-3501.1367136955828</v>
      </c>
    </row>
    <row r="356" spans="1:31">
      <c r="A356" s="56" t="s">
        <v>75</v>
      </c>
      <c r="B356" s="56" t="s">
        <v>199</v>
      </c>
      <c r="C356" s="56" t="s">
        <v>151</v>
      </c>
      <c r="D356" s="5">
        <v>-71.831632237984294</v>
      </c>
      <c r="E356" s="5">
        <v>-88.474226014238099</v>
      </c>
      <c r="F356" s="5">
        <v>-105.091648382366</v>
      </c>
      <c r="G356" s="5">
        <v>-121.847230262655</v>
      </c>
      <c r="H356" s="5">
        <v>-138.18307167329399</v>
      </c>
      <c r="I356" s="5">
        <v>-154.54672448616799</v>
      </c>
      <c r="J356" s="5">
        <v>-170.085384672635</v>
      </c>
      <c r="K356" s="5">
        <v>-186.06412840038001</v>
      </c>
      <c r="L356" s="5">
        <v>-204.29765091465299</v>
      </c>
      <c r="M356" s="5">
        <v>-224.31885777919999</v>
      </c>
      <c r="N356" s="5">
        <v>-245.80229024094101</v>
      </c>
      <c r="O356" s="5">
        <v>-269.571024561721</v>
      </c>
      <c r="P356" s="5">
        <v>-292.08771853213301</v>
      </c>
      <c r="Q356" s="5">
        <v>-311.14962977854498</v>
      </c>
      <c r="R356" s="5">
        <v>-329.12199576827101</v>
      </c>
      <c r="S356" s="5">
        <v>-344.35469671242203</v>
      </c>
      <c r="T356" s="5">
        <v>-359.06046283572999</v>
      </c>
      <c r="U356" s="5">
        <v>-366.42615864923403</v>
      </c>
      <c r="V356" s="5">
        <v>-372.97435756681699</v>
      </c>
      <c r="W356" s="5">
        <v>-375.98843199699598</v>
      </c>
      <c r="X356" s="5">
        <v>-376.14972154543398</v>
      </c>
      <c r="Y356" s="5">
        <v>-372.10247113258799</v>
      </c>
      <c r="Z356" s="5">
        <v>-372.35619505575198</v>
      </c>
      <c r="AA356" s="5">
        <v>-371.74906723915598</v>
      </c>
      <c r="AB356" s="5">
        <v>-371.888449210082</v>
      </c>
      <c r="AC356" s="5">
        <v>-367.52447906026799</v>
      </c>
      <c r="AD356" s="5">
        <v>-361.74313760135999</v>
      </c>
      <c r="AE356" s="5">
        <v>-367.48323469837601</v>
      </c>
    </row>
    <row r="358" spans="1:31">
      <c r="A358" s="56" t="s">
        <v>75</v>
      </c>
      <c r="B358" s="56" t="s">
        <v>200</v>
      </c>
      <c r="C358" s="56" t="s">
        <v>132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</row>
    <row r="359" spans="1:31">
      <c r="A359" s="56" t="s">
        <v>75</v>
      </c>
      <c r="B359" s="56" t="s">
        <v>200</v>
      </c>
      <c r="C359" s="56" t="s">
        <v>133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</row>
    <row r="360" spans="1:31">
      <c r="A360" s="56" t="s">
        <v>75</v>
      </c>
      <c r="B360" s="56" t="s">
        <v>200</v>
      </c>
      <c r="C360" s="56" t="s">
        <v>134</v>
      </c>
      <c r="D360" s="5">
        <v>1.105E-9</v>
      </c>
      <c r="E360" s="5">
        <v>1.2799999999999999E-9</v>
      </c>
      <c r="F360" s="5">
        <v>3.8449999999999999E-9</v>
      </c>
      <c r="G360" s="5">
        <v>0</v>
      </c>
      <c r="H360" s="5">
        <v>1.225E-9</v>
      </c>
      <c r="I360" s="5">
        <v>4.7350000000000007E-9</v>
      </c>
      <c r="J360" s="5">
        <v>1.6215E-8</v>
      </c>
      <c r="K360" s="5">
        <v>0.19707663590999999</v>
      </c>
      <c r="L360" s="5">
        <v>0.9240887755800008</v>
      </c>
      <c r="M360" s="5">
        <v>1.122170839065002</v>
      </c>
      <c r="N360" s="5">
        <v>0.134914757715</v>
      </c>
      <c r="O360" s="5">
        <v>5.5941500000000051E-7</v>
      </c>
      <c r="P360" s="5">
        <v>0.77725219998000217</v>
      </c>
      <c r="Q360" s="5">
        <v>4.6806794057600163</v>
      </c>
      <c r="R360" s="5">
        <v>8.8164999999999996E-8</v>
      </c>
      <c r="S360" s="5">
        <v>0.49479309908000002</v>
      </c>
      <c r="T360" s="5">
        <v>0.85497734433000006</v>
      </c>
      <c r="U360" s="5">
        <v>0.58079344995499993</v>
      </c>
      <c r="V360" s="5">
        <v>8.036E-8</v>
      </c>
      <c r="W360" s="5">
        <v>2.8486531719150028</v>
      </c>
      <c r="X360" s="5">
        <v>1.9347549049400019</v>
      </c>
      <c r="Y360" s="5">
        <v>0.51951685956999427</v>
      </c>
      <c r="Z360" s="5">
        <v>1.772495797345004</v>
      </c>
      <c r="AA360" s="5">
        <v>0.53299847121000365</v>
      </c>
      <c r="AB360" s="5">
        <v>4.1761906635100106</v>
      </c>
      <c r="AC360" s="5">
        <v>2.765687851935001</v>
      </c>
      <c r="AD360" s="5">
        <v>8.7270733693399869</v>
      </c>
      <c r="AE360" s="5">
        <v>3.9797700000000034E-6</v>
      </c>
    </row>
    <row r="361" spans="1:31">
      <c r="A361" s="56" t="s">
        <v>75</v>
      </c>
      <c r="B361" s="56" t="s">
        <v>200</v>
      </c>
      <c r="C361" s="56" t="s">
        <v>135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</row>
    <row r="362" spans="1:31">
      <c r="A362" s="56" t="s">
        <v>75</v>
      </c>
      <c r="B362" s="56" t="s">
        <v>200</v>
      </c>
      <c r="C362" s="56" t="s">
        <v>136</v>
      </c>
      <c r="D362" s="5">
        <v>7144.9244455489852</v>
      </c>
      <c r="E362" s="5">
        <v>9163.0396306700459</v>
      </c>
      <c r="F362" s="5">
        <v>8268.0624835026611</v>
      </c>
      <c r="G362" s="5">
        <v>8119.2072433164576</v>
      </c>
      <c r="H362" s="5">
        <v>8589.3414591544006</v>
      </c>
      <c r="I362" s="5">
        <v>8308.5240360574189</v>
      </c>
      <c r="J362" s="5">
        <v>8841.5202603446924</v>
      </c>
      <c r="K362" s="5">
        <v>9390.8875526406464</v>
      </c>
      <c r="L362" s="5">
        <v>7013.112969669718</v>
      </c>
      <c r="M362" s="5">
        <v>9823.2975376857194</v>
      </c>
      <c r="N362" s="5">
        <v>8727.4387335109732</v>
      </c>
      <c r="O362" s="5">
        <v>7549.6395244759551</v>
      </c>
      <c r="P362" s="5">
        <v>9776.27938148877</v>
      </c>
      <c r="Q362" s="5">
        <v>8067.6393799801162</v>
      </c>
      <c r="R362" s="5">
        <v>8275.9389912552197</v>
      </c>
      <c r="S362" s="5">
        <v>9146.0687201982328</v>
      </c>
      <c r="T362" s="5">
        <v>8781.7091130199806</v>
      </c>
      <c r="U362" s="5">
        <v>8728.7192126945702</v>
      </c>
      <c r="V362" s="5">
        <v>8832.2934263028037</v>
      </c>
      <c r="W362" s="5">
        <v>6867.8613669998713</v>
      </c>
      <c r="X362" s="5">
        <v>9559.119481192829</v>
      </c>
      <c r="Y362" s="5">
        <v>8291.8067340762918</v>
      </c>
      <c r="Z362" s="5">
        <v>7093.4227880092549</v>
      </c>
      <c r="AA362" s="5">
        <v>8016.3220616670114</v>
      </c>
      <c r="AB362" s="5">
        <v>7567.9046974352641</v>
      </c>
      <c r="AC362" s="5">
        <v>8233.5748793587791</v>
      </c>
      <c r="AD362" s="5">
        <v>8582.6597911364588</v>
      </c>
      <c r="AE362" s="5">
        <v>7967.9751227360002</v>
      </c>
    </row>
    <row r="363" spans="1:31">
      <c r="A363" s="56" t="s">
        <v>75</v>
      </c>
      <c r="B363" s="56" t="s">
        <v>200</v>
      </c>
      <c r="C363" s="56" t="s">
        <v>137</v>
      </c>
      <c r="D363" s="5">
        <v>1.6814E-7</v>
      </c>
      <c r="E363" s="5">
        <v>5.2609999999999993E-8</v>
      </c>
      <c r="F363" s="5">
        <v>2.4690449999999981E-6</v>
      </c>
      <c r="G363" s="5">
        <v>4.7188199999999968E-6</v>
      </c>
      <c r="H363" s="5">
        <v>9.7409100000000026E-6</v>
      </c>
      <c r="I363" s="5">
        <v>2.8652450000000011E-5</v>
      </c>
      <c r="J363" s="5">
        <v>4.584016999999998E-5</v>
      </c>
      <c r="K363" s="5">
        <v>5.8409379999999982E-5</v>
      </c>
      <c r="L363" s="5">
        <v>8.0751364667499992</v>
      </c>
      <c r="M363" s="5">
        <v>754.26735745865517</v>
      </c>
      <c r="N363" s="5">
        <v>871.22076417546032</v>
      </c>
      <c r="O363" s="5">
        <v>1145.3213759167261</v>
      </c>
      <c r="P363" s="5">
        <v>940.40891400592523</v>
      </c>
      <c r="Q363" s="5">
        <v>914.44487003037978</v>
      </c>
      <c r="R363" s="5">
        <v>974.78427914856002</v>
      </c>
      <c r="S363" s="5">
        <v>1064.9782055247349</v>
      </c>
      <c r="T363" s="5">
        <v>831.11583297579568</v>
      </c>
      <c r="U363" s="5">
        <v>883.64128624004479</v>
      </c>
      <c r="V363" s="5">
        <v>915.36615153647881</v>
      </c>
      <c r="W363" s="5">
        <v>1066.008968278139</v>
      </c>
      <c r="X363" s="5">
        <v>980.04462169915382</v>
      </c>
      <c r="Y363" s="5">
        <v>997.3559446816646</v>
      </c>
      <c r="Z363" s="5">
        <v>1296.2745469341589</v>
      </c>
      <c r="AA363" s="5">
        <v>1278.383350386076</v>
      </c>
      <c r="AB363" s="5">
        <v>1541.1449713018951</v>
      </c>
      <c r="AC363" s="5">
        <v>1469.10121060702</v>
      </c>
      <c r="AD363" s="5">
        <v>1575.573844069595</v>
      </c>
      <c r="AE363" s="5">
        <v>1602.77898330982</v>
      </c>
    </row>
    <row r="364" spans="1:31">
      <c r="A364" s="56" t="s">
        <v>75</v>
      </c>
      <c r="B364" s="56" t="s">
        <v>200</v>
      </c>
      <c r="C364" s="56" t="s">
        <v>138</v>
      </c>
      <c r="D364" s="5">
        <v>0.23698895055499991</v>
      </c>
      <c r="E364" s="5">
        <v>9.8874995530000009E-2</v>
      </c>
      <c r="F364" s="5">
        <v>1.031369070125</v>
      </c>
      <c r="G364" s="5">
        <v>2.5259144568599989</v>
      </c>
      <c r="H364" s="5">
        <v>4.7094879918200023</v>
      </c>
      <c r="I364" s="5">
        <v>6.5545365425250024</v>
      </c>
      <c r="J364" s="5">
        <v>24.197219694295001</v>
      </c>
      <c r="K364" s="5">
        <v>25.711142180214999</v>
      </c>
      <c r="L364" s="5">
        <v>38.802850143284999</v>
      </c>
      <c r="M364" s="5">
        <v>35.720316551549963</v>
      </c>
      <c r="N364" s="5">
        <v>45.002710895350027</v>
      </c>
      <c r="O364" s="5">
        <v>64.154237806559991</v>
      </c>
      <c r="P364" s="5">
        <v>69.614700391129958</v>
      </c>
      <c r="Q364" s="5">
        <v>76.585848539484957</v>
      </c>
      <c r="R364" s="5">
        <v>100.11353230372499</v>
      </c>
      <c r="S364" s="5">
        <v>129.320881198335</v>
      </c>
      <c r="T364" s="5">
        <v>118.13941297270991</v>
      </c>
      <c r="U364" s="5">
        <v>131.10780066178509</v>
      </c>
      <c r="V364" s="5">
        <v>163.93092543396</v>
      </c>
      <c r="W364" s="5">
        <v>215.92730362902009</v>
      </c>
      <c r="X364" s="5">
        <v>202.75155534483989</v>
      </c>
      <c r="Y364" s="5">
        <v>239.17966937648981</v>
      </c>
      <c r="Z364" s="5">
        <v>312.6020491465099</v>
      </c>
      <c r="AA364" s="5">
        <v>341.63763475531988</v>
      </c>
      <c r="AB364" s="5">
        <v>389.9643571094399</v>
      </c>
      <c r="AC364" s="5">
        <v>373.00518544684508</v>
      </c>
      <c r="AD364" s="5">
        <v>444.44861960084472</v>
      </c>
      <c r="AE364" s="5">
        <v>426.20795268287497</v>
      </c>
    </row>
    <row r="365" spans="1:31">
      <c r="A365" s="56" t="s">
        <v>75</v>
      </c>
      <c r="B365" s="56" t="s">
        <v>200</v>
      </c>
      <c r="C365" s="56" t="s">
        <v>139</v>
      </c>
      <c r="D365" s="5">
        <v>7.5943584782816398</v>
      </c>
      <c r="E365" s="5">
        <v>9.35558322541198</v>
      </c>
      <c r="F365" s="5">
        <v>11.882387939156001</v>
      </c>
      <c r="G365" s="5">
        <v>14.9103662051164</v>
      </c>
      <c r="H365" s="5">
        <v>18.03693020071</v>
      </c>
      <c r="I365" s="5">
        <v>21.036604033623</v>
      </c>
      <c r="J365" s="5">
        <v>24.3908289421265</v>
      </c>
      <c r="K365" s="5">
        <v>28.224592023561598</v>
      </c>
      <c r="L365" s="5">
        <v>32.8965827171656</v>
      </c>
      <c r="M365" s="5">
        <v>38.277702237721797</v>
      </c>
      <c r="N365" s="5">
        <v>43.930417683147802</v>
      </c>
      <c r="O365" s="5">
        <v>49.490265883845701</v>
      </c>
      <c r="P365" s="5">
        <v>54.923837538665097</v>
      </c>
      <c r="Q365" s="5">
        <v>59.899171894250799</v>
      </c>
      <c r="R365" s="5">
        <v>64.894617226543104</v>
      </c>
      <c r="S365" s="5">
        <v>69.387074545358999</v>
      </c>
      <c r="T365" s="5">
        <v>73.955472774595194</v>
      </c>
      <c r="U365" s="5">
        <v>77.261625175471593</v>
      </c>
      <c r="V365" s="5">
        <v>80.244189827946201</v>
      </c>
      <c r="W365" s="5">
        <v>82.932125157328798</v>
      </c>
      <c r="X365" s="5">
        <v>84.884354638558406</v>
      </c>
      <c r="Y365" s="5">
        <v>86.142498543790893</v>
      </c>
      <c r="Z365" s="5">
        <v>86.949978384196797</v>
      </c>
      <c r="AA365" s="5">
        <v>87.262289998231097</v>
      </c>
      <c r="AB365" s="5">
        <v>87.818370121998001</v>
      </c>
      <c r="AC365" s="5">
        <v>87.556175313573107</v>
      </c>
      <c r="AD365" s="5">
        <v>87.198840439916296</v>
      </c>
      <c r="AE365" s="5">
        <v>89.054167889816398</v>
      </c>
    </row>
    <row r="366" spans="1:31">
      <c r="A366" s="56" t="s">
        <v>75</v>
      </c>
      <c r="B366" s="56" t="s">
        <v>200</v>
      </c>
      <c r="C366" s="56" t="s">
        <v>140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</row>
    <row r="367" spans="1:31">
      <c r="A367" s="56" t="s">
        <v>75</v>
      </c>
      <c r="B367" s="56" t="s">
        <v>200</v>
      </c>
      <c r="C367" s="56" t="s">
        <v>141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</row>
    <row r="368" spans="1:31">
      <c r="A368" s="56" t="s">
        <v>75</v>
      </c>
      <c r="B368" s="56" t="s">
        <v>200</v>
      </c>
      <c r="C368" s="56" t="s">
        <v>142</v>
      </c>
      <c r="D368" s="5">
        <v>1844.9996455104999</v>
      </c>
      <c r="E368" s="5">
        <v>2657.2936641301139</v>
      </c>
      <c r="F368" s="5">
        <v>3134.0308971285499</v>
      </c>
      <c r="G368" s="5">
        <v>3632.3741811647901</v>
      </c>
      <c r="H368" s="5">
        <v>4366.707987642194</v>
      </c>
      <c r="I368" s="5">
        <v>4926.0664581855626</v>
      </c>
      <c r="J368" s="5">
        <v>5651.165007061365</v>
      </c>
      <c r="K368" s="5">
        <v>6446.5756678766766</v>
      </c>
      <c r="L368" s="5">
        <v>8403.0184265446933</v>
      </c>
      <c r="M368" s="5">
        <v>8664.9746105435152</v>
      </c>
      <c r="N368" s="5">
        <v>8833.9305799497215</v>
      </c>
      <c r="O368" s="5">
        <v>9816.7308425436731</v>
      </c>
      <c r="P368" s="5">
        <v>10803.80880890459</v>
      </c>
      <c r="Q368" s="5">
        <v>13383.44948876435</v>
      </c>
      <c r="R368" s="5">
        <v>12881.523773548941</v>
      </c>
      <c r="S368" s="5">
        <v>13259.45807611385</v>
      </c>
      <c r="T368" s="5">
        <v>13390.724688254921</v>
      </c>
      <c r="U368" s="5">
        <v>13776.959237446739</v>
      </c>
      <c r="V368" s="5">
        <v>14246.54737403911</v>
      </c>
      <c r="W368" s="5">
        <v>13256.625139461121</v>
      </c>
      <c r="X368" s="5">
        <v>13535.65265214544</v>
      </c>
      <c r="Y368" s="5">
        <v>12597.870677779551</v>
      </c>
      <c r="Z368" s="5">
        <v>12424.259365392831</v>
      </c>
      <c r="AA368" s="5">
        <v>13509.096745438321</v>
      </c>
      <c r="AB368" s="5">
        <v>13437.15425630231</v>
      </c>
      <c r="AC368" s="5">
        <v>12989.317227005071</v>
      </c>
      <c r="AD368" s="5">
        <v>13698.94616138582</v>
      </c>
      <c r="AE368" s="5">
        <v>12933.050470621651</v>
      </c>
    </row>
    <row r="369" spans="1:31">
      <c r="A369" s="56" t="s">
        <v>75</v>
      </c>
      <c r="B369" s="56" t="s">
        <v>200</v>
      </c>
      <c r="C369" s="56" t="s">
        <v>143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</row>
    <row r="370" spans="1:31">
      <c r="A370" s="56" t="s">
        <v>75</v>
      </c>
      <c r="B370" s="56" t="s">
        <v>200</v>
      </c>
      <c r="C370" s="56" t="s">
        <v>144</v>
      </c>
      <c r="D370" s="5">
        <v>307.21185229999998</v>
      </c>
      <c r="E370" s="5">
        <v>341.09214129999998</v>
      </c>
      <c r="F370" s="5">
        <v>373.61637789999997</v>
      </c>
      <c r="G370" s="5">
        <v>404.77897760000002</v>
      </c>
      <c r="H370" s="5">
        <v>436.80261760000002</v>
      </c>
      <c r="I370" s="5">
        <v>469.37796559999998</v>
      </c>
      <c r="J370" s="5">
        <v>498.17428430000001</v>
      </c>
      <c r="K370" s="5">
        <v>526.38711709999995</v>
      </c>
      <c r="L370" s="5">
        <v>559.2703477</v>
      </c>
      <c r="M370" s="5">
        <v>595.22509649999995</v>
      </c>
      <c r="N370" s="5">
        <v>629.4524639</v>
      </c>
      <c r="O370" s="5">
        <v>663.53005259999998</v>
      </c>
      <c r="P370" s="5">
        <v>695.61538689999998</v>
      </c>
      <c r="Q370" s="5">
        <v>724.61826659999997</v>
      </c>
      <c r="R370" s="5">
        <v>751.93301810000003</v>
      </c>
      <c r="S370" s="5">
        <v>780.30437199999994</v>
      </c>
      <c r="T370" s="5">
        <v>809.14990599999999</v>
      </c>
      <c r="U370" s="5">
        <v>835.55322379999996</v>
      </c>
      <c r="V370" s="5">
        <v>860.12645729999997</v>
      </c>
      <c r="W370" s="5">
        <v>887.29482840000003</v>
      </c>
      <c r="X370" s="5">
        <v>916.00382660000002</v>
      </c>
      <c r="Y370" s="5">
        <v>946.78663129999995</v>
      </c>
      <c r="Z370" s="5">
        <v>980.61210229999995</v>
      </c>
      <c r="AA370" s="5">
        <v>1017.366252</v>
      </c>
      <c r="AB370" s="5">
        <v>1054.6281280000001</v>
      </c>
      <c r="AC370" s="5">
        <v>1089.4942370000001</v>
      </c>
      <c r="AD370" s="5">
        <v>1121.9043590000001</v>
      </c>
      <c r="AE370" s="5">
        <v>1121.9043590000001</v>
      </c>
    </row>
    <row r="371" spans="1:31">
      <c r="A371" s="56" t="s">
        <v>75</v>
      </c>
      <c r="B371" s="56" t="s">
        <v>200</v>
      </c>
      <c r="C371" s="56" t="s">
        <v>146</v>
      </c>
      <c r="D371" s="5">
        <v>3.1764499999999911E-7</v>
      </c>
      <c r="E371" s="5">
        <v>3.119649999999978E-7</v>
      </c>
      <c r="F371" s="5">
        <v>3.3608499999999958E-7</v>
      </c>
      <c r="G371" s="5">
        <v>3.5442999999999998E-7</v>
      </c>
      <c r="H371" s="5">
        <v>3.6558500000000222E-7</v>
      </c>
      <c r="I371" s="5">
        <v>3.851250000000013E-7</v>
      </c>
      <c r="J371" s="5">
        <v>4.3147500000000028E-7</v>
      </c>
      <c r="K371" s="5">
        <v>6.0902000000000067E-7</v>
      </c>
      <c r="L371" s="5">
        <v>6.9928000000000032E-7</v>
      </c>
      <c r="M371" s="5">
        <v>7.172249999999992E-7</v>
      </c>
      <c r="N371" s="5">
        <v>7.6076499999999965E-7</v>
      </c>
      <c r="O371" s="5">
        <v>8.6774999999999997E-7</v>
      </c>
      <c r="P371" s="5">
        <v>8.2879999999999959E-7</v>
      </c>
      <c r="Q371" s="5">
        <v>0.1754112791449996</v>
      </c>
      <c r="R371" s="5">
        <v>5.2922000000000008E-7</v>
      </c>
      <c r="S371" s="5">
        <v>5.5448500000000038E-7</v>
      </c>
      <c r="T371" s="5">
        <v>5.7280499999999891E-7</v>
      </c>
      <c r="U371" s="5">
        <v>6.0452499999999962E-7</v>
      </c>
      <c r="V371" s="5">
        <v>6.2721000000000197E-7</v>
      </c>
      <c r="W371" s="5">
        <v>0.88564285209500204</v>
      </c>
      <c r="X371" s="5">
        <v>1.2129224248899779</v>
      </c>
      <c r="Y371" s="5">
        <v>2.8517450000000029E-6</v>
      </c>
      <c r="Z371" s="5">
        <v>0.43412927702000009</v>
      </c>
      <c r="AA371" s="5">
        <v>0.2290512400849998</v>
      </c>
      <c r="AB371" s="5">
        <v>2.113498083874997</v>
      </c>
      <c r="AC371" s="5">
        <v>2.0517117300100001</v>
      </c>
      <c r="AD371" s="5">
        <v>6.3905092837350006</v>
      </c>
      <c r="AE371" s="5">
        <v>1.7925324987200011</v>
      </c>
    </row>
    <row r="372" spans="1:31">
      <c r="A372" s="56" t="s">
        <v>75</v>
      </c>
      <c r="B372" s="56" t="s">
        <v>200</v>
      </c>
      <c r="C372" s="56" t="s">
        <v>149</v>
      </c>
      <c r="D372" s="5">
        <v>-4.3659999999999993E-7</v>
      </c>
      <c r="E372" s="5">
        <v>-6.051785E-6</v>
      </c>
      <c r="F372" s="5">
        <v>-8.9540350000000035E-6</v>
      </c>
      <c r="G372" s="5">
        <v>-1.0154685E-5</v>
      </c>
      <c r="H372" s="5">
        <v>-1.204387E-5</v>
      </c>
      <c r="I372" s="5">
        <v>-4.0404534999999998E-5</v>
      </c>
      <c r="J372" s="5">
        <v>-5.7261734999999997E-5</v>
      </c>
      <c r="K372" s="5">
        <v>-7.4936275000000001E-5</v>
      </c>
      <c r="L372" s="5">
        <v>-10.657761218735009</v>
      </c>
      <c r="M372" s="5">
        <v>-986.32367705768513</v>
      </c>
      <c r="N372" s="5">
        <v>-1159.154520477299</v>
      </c>
      <c r="O372" s="5">
        <v>-1492.8392321416341</v>
      </c>
      <c r="P372" s="5">
        <v>-1249.6601187701351</v>
      </c>
      <c r="Q372" s="5">
        <v>-1190.936949413147</v>
      </c>
      <c r="R372" s="5">
        <v>-1285.24442650326</v>
      </c>
      <c r="S372" s="5">
        <v>-1404.168658126305</v>
      </c>
      <c r="T372" s="5">
        <v>-1088.058357419822</v>
      </c>
      <c r="U372" s="5">
        <v>-1166.154790390276</v>
      </c>
      <c r="V372" s="5">
        <v>-1214.4166277406709</v>
      </c>
      <c r="W372" s="5">
        <v>-1390.797500744301</v>
      </c>
      <c r="X372" s="5">
        <v>-1286.988176268095</v>
      </c>
      <c r="Y372" s="5">
        <v>-1329.081690649431</v>
      </c>
      <c r="Z372" s="5">
        <v>-1686.577336411415</v>
      </c>
      <c r="AA372" s="5">
        <v>-1703.406168060455</v>
      </c>
      <c r="AB372" s="5">
        <v>-2002.666243121824</v>
      </c>
      <c r="AC372" s="5">
        <v>-1933.027888569726</v>
      </c>
      <c r="AD372" s="5">
        <v>-2078.926222395889</v>
      </c>
      <c r="AE372" s="5">
        <v>-2103.1169183053398</v>
      </c>
    </row>
    <row r="373" spans="1:31">
      <c r="A373" s="56" t="s">
        <v>75</v>
      </c>
      <c r="B373" s="56" t="s">
        <v>200</v>
      </c>
      <c r="C373" s="56" t="s">
        <v>150</v>
      </c>
      <c r="D373" s="5">
        <v>-0.2787825358599999</v>
      </c>
      <c r="E373" s="5">
        <v>-0.12362552028000021</v>
      </c>
      <c r="F373" s="5">
        <v>-1.205952238090001</v>
      </c>
      <c r="G373" s="5">
        <v>-2.9713602797349989</v>
      </c>
      <c r="H373" s="5">
        <v>-5.5400266386650028</v>
      </c>
      <c r="I373" s="5">
        <v>-7.7463555492299996</v>
      </c>
      <c r="J373" s="5">
        <v>-28.428606080365</v>
      </c>
      <c r="K373" s="5">
        <v>-30.365298822535031</v>
      </c>
      <c r="L373" s="5">
        <v>-46.071996050559989</v>
      </c>
      <c r="M373" s="5">
        <v>-42.591049687444993</v>
      </c>
      <c r="N373" s="5">
        <v>-54.094236431150023</v>
      </c>
      <c r="O373" s="5">
        <v>-77.231657804684957</v>
      </c>
      <c r="P373" s="5">
        <v>-84.267558852399986</v>
      </c>
      <c r="Q373" s="5">
        <v>-92.802617888935004</v>
      </c>
      <c r="R373" s="5">
        <v>-121.59775927346</v>
      </c>
      <c r="S373" s="5">
        <v>-157.2856018889201</v>
      </c>
      <c r="T373" s="5">
        <v>-144.46220335783011</v>
      </c>
      <c r="U373" s="5">
        <v>-161.17714326124491</v>
      </c>
      <c r="V373" s="5">
        <v>-202.88360889554991</v>
      </c>
      <c r="W373" s="5">
        <v>-265.35989692901489</v>
      </c>
      <c r="X373" s="5">
        <v>-249.94823154138021</v>
      </c>
      <c r="Y373" s="5">
        <v>-296.9415792059952</v>
      </c>
      <c r="Z373" s="5">
        <v>-385.93192775301497</v>
      </c>
      <c r="AA373" s="5">
        <v>-423.89108944548019</v>
      </c>
      <c r="AB373" s="5">
        <v>-481.96617056843002</v>
      </c>
      <c r="AC373" s="5">
        <v>-463.94889353053031</v>
      </c>
      <c r="AD373" s="5">
        <v>-553.16969851388023</v>
      </c>
      <c r="AE373" s="5">
        <v>-533.46493928210009</v>
      </c>
    </row>
    <row r="374" spans="1:31">
      <c r="A374" s="56" t="s">
        <v>75</v>
      </c>
      <c r="B374" s="56" t="s">
        <v>200</v>
      </c>
      <c r="C374" s="56" t="s">
        <v>151</v>
      </c>
      <c r="D374" s="5">
        <v>-8.9905931718519003</v>
      </c>
      <c r="E374" s="5">
        <v>-11.0991070529571</v>
      </c>
      <c r="F374" s="5">
        <v>-14.092300452595</v>
      </c>
      <c r="G374" s="5">
        <v>-17.651587491091501</v>
      </c>
      <c r="H374" s="5">
        <v>-21.266470663727599</v>
      </c>
      <c r="I374" s="5">
        <v>-24.844815551878899</v>
      </c>
      <c r="J374" s="5">
        <v>-28.916523344822501</v>
      </c>
      <c r="K374" s="5">
        <v>-33.422949870217899</v>
      </c>
      <c r="L374" s="5">
        <v>-38.8844106541843</v>
      </c>
      <c r="M374" s="5">
        <v>-45.180081446496203</v>
      </c>
      <c r="N374" s="5">
        <v>-51.721710221997398</v>
      </c>
      <c r="O374" s="5">
        <v>-58.492701511090999</v>
      </c>
      <c r="P374" s="5">
        <v>-65.036709333302298</v>
      </c>
      <c r="Q374" s="5">
        <v>-70.917398162746906</v>
      </c>
      <c r="R374" s="5">
        <v>-76.525590065592297</v>
      </c>
      <c r="S374" s="5">
        <v>-81.911240568639798</v>
      </c>
      <c r="T374" s="5">
        <v>-87.101563057250004</v>
      </c>
      <c r="U374" s="5">
        <v>-91.7511167577387</v>
      </c>
      <c r="V374" s="5">
        <v>-95.055004214953499</v>
      </c>
      <c r="W374" s="5">
        <v>-98.220408033616394</v>
      </c>
      <c r="X374" s="5">
        <v>-100.184143262265</v>
      </c>
      <c r="Y374" s="5">
        <v>-101.50487792761</v>
      </c>
      <c r="Z374" s="5">
        <v>-102.84692313157301</v>
      </c>
      <c r="AA374" s="5">
        <v>-103.608617372038</v>
      </c>
      <c r="AB374" s="5">
        <v>-104.07363556475801</v>
      </c>
      <c r="AC374" s="5">
        <v>-103.49020009297099</v>
      </c>
      <c r="AD374" s="5">
        <v>-103.036910478547</v>
      </c>
      <c r="AE374" s="5">
        <v>-104.958266879345</v>
      </c>
    </row>
    <row r="376" spans="1:31">
      <c r="A376" s="56" t="s">
        <v>80</v>
      </c>
      <c r="B376" s="56" t="s">
        <v>163</v>
      </c>
      <c r="C376" s="56" t="s">
        <v>130</v>
      </c>
      <c r="D376" s="5">
        <v>34927.395804070831</v>
      </c>
      <c r="E376" s="5">
        <v>33823.385552743202</v>
      </c>
      <c r="F376" s="5">
        <v>29816.84484330831</v>
      </c>
      <c r="G376" s="5">
        <v>28843.739327897969</v>
      </c>
      <c r="H376" s="5">
        <v>22926.172441320061</v>
      </c>
      <c r="I376" s="5">
        <v>21417.192962107081</v>
      </c>
      <c r="J376" s="5">
        <v>20749.773119293321</v>
      </c>
      <c r="K376" s="5">
        <v>23043.35211315742</v>
      </c>
      <c r="L376" s="5">
        <v>23797.523876648978</v>
      </c>
      <c r="M376" s="5">
        <v>24179.806014658479</v>
      </c>
      <c r="N376" s="5">
        <v>8772.8936094096352</v>
      </c>
      <c r="O376" s="5">
        <v>8748.6338404511134</v>
      </c>
      <c r="P376" s="5">
        <v>8739.7892069519403</v>
      </c>
      <c r="Q376" s="5">
        <v>9006.6998373291663</v>
      </c>
      <c r="R376" s="5">
        <v>9079.4016459062586</v>
      </c>
      <c r="S376" s="5">
        <v>9136.2262002415719</v>
      </c>
      <c r="T376" s="5">
        <v>8905.4841949829515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</row>
    <row r="377" spans="1:31">
      <c r="A377" s="56" t="s">
        <v>80</v>
      </c>
      <c r="B377" s="56" t="s">
        <v>163</v>
      </c>
      <c r="C377" s="56" t="s">
        <v>132</v>
      </c>
      <c r="D377" s="5">
        <v>6.5018781154900003</v>
      </c>
      <c r="E377" s="5">
        <v>2.4875859514049998</v>
      </c>
      <c r="F377" s="5">
        <v>23.994073668630001</v>
      </c>
      <c r="G377" s="5">
        <v>15.41000605176</v>
      </c>
      <c r="H377" s="5">
        <v>149.75306215881</v>
      </c>
      <c r="I377" s="5">
        <v>143.59063201781001</v>
      </c>
      <c r="J377" s="5">
        <v>140.37523977706499</v>
      </c>
      <c r="K377" s="5">
        <v>525.50313341575554</v>
      </c>
      <c r="L377" s="5">
        <v>540.1554958191648</v>
      </c>
      <c r="M377" s="5">
        <v>967.39862252171054</v>
      </c>
      <c r="N377" s="5">
        <v>1656.7107628045751</v>
      </c>
      <c r="O377" s="5">
        <v>1749.7457854921911</v>
      </c>
      <c r="P377" s="5">
        <v>4244.9483910565777</v>
      </c>
      <c r="Q377" s="5">
        <v>7267.3585848107459</v>
      </c>
      <c r="R377" s="5">
        <v>7692.224356199541</v>
      </c>
      <c r="S377" s="5">
        <v>9156.2017690108478</v>
      </c>
      <c r="T377" s="5">
        <v>7701.3911853033678</v>
      </c>
      <c r="U377" s="5">
        <v>12774.885613789849</v>
      </c>
      <c r="V377" s="5">
        <v>17113.94656334148</v>
      </c>
      <c r="W377" s="5">
        <v>19636.911194876018</v>
      </c>
      <c r="X377" s="5">
        <v>17543.361636075078</v>
      </c>
      <c r="Y377" s="5">
        <v>17939.248821029789</v>
      </c>
      <c r="Z377" s="5">
        <v>18358.373132586599</v>
      </c>
      <c r="AA377" s="5">
        <v>26283.630442204649</v>
      </c>
      <c r="AB377" s="5">
        <v>26223.284364573199</v>
      </c>
      <c r="AC377" s="5">
        <v>20728.521846503401</v>
      </c>
      <c r="AD377" s="5">
        <v>19939.87078027238</v>
      </c>
      <c r="AE377" s="5">
        <v>19743.92630917265</v>
      </c>
    </row>
    <row r="378" spans="1:31">
      <c r="A378" s="56" t="s">
        <v>80</v>
      </c>
      <c r="B378" s="56" t="s">
        <v>163</v>
      </c>
      <c r="C378" s="56" t="s">
        <v>133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</row>
    <row r="379" spans="1:31">
      <c r="A379" s="56" t="s">
        <v>80</v>
      </c>
      <c r="B379" s="56" t="s">
        <v>163</v>
      </c>
      <c r="C379" s="56" t="s">
        <v>134</v>
      </c>
      <c r="D379" s="5">
        <v>0.71905378374500006</v>
      </c>
      <c r="E379" s="5">
        <v>0.73052260603500008</v>
      </c>
      <c r="F379" s="5">
        <v>20.731147891894999</v>
      </c>
      <c r="G379" s="5">
        <v>12.195412263530001</v>
      </c>
      <c r="H379" s="5">
        <v>143.37615627514501</v>
      </c>
      <c r="I379" s="5">
        <v>154.149080517035</v>
      </c>
      <c r="J379" s="5">
        <v>149.18623656105501</v>
      </c>
      <c r="K379" s="5">
        <v>135.84582012401989</v>
      </c>
      <c r="L379" s="5">
        <v>269.61519017056008</v>
      </c>
      <c r="M379" s="5">
        <v>477.64412594693459</v>
      </c>
      <c r="N379" s="5">
        <v>1214.9815567338951</v>
      </c>
      <c r="O379" s="5">
        <v>1800.5680965700251</v>
      </c>
      <c r="P379" s="5">
        <v>1206.654473952615</v>
      </c>
      <c r="Q379" s="5">
        <v>1447.808953558276</v>
      </c>
      <c r="R379" s="5">
        <v>1395.009778204784</v>
      </c>
      <c r="S379" s="5">
        <v>2720.6868508020648</v>
      </c>
      <c r="T379" s="5">
        <v>1648.4942342766651</v>
      </c>
      <c r="U379" s="5">
        <v>2139.0602408036161</v>
      </c>
      <c r="V379" s="5">
        <v>926.34722173245552</v>
      </c>
      <c r="W379" s="5">
        <v>1401.53129286998</v>
      </c>
      <c r="X379" s="5">
        <v>808.93511279446523</v>
      </c>
      <c r="Y379" s="5">
        <v>784.37127138478945</v>
      </c>
      <c r="Z379" s="5">
        <v>1604.5287687975861</v>
      </c>
      <c r="AA379" s="5">
        <v>1418.8049474985939</v>
      </c>
      <c r="AB379" s="5">
        <v>2006.5096229625501</v>
      </c>
      <c r="AC379" s="5">
        <v>831.76782313446517</v>
      </c>
      <c r="AD379" s="5">
        <v>1179.4025584237299</v>
      </c>
      <c r="AE379" s="5">
        <v>1193.561421115865</v>
      </c>
    </row>
    <row r="380" spans="1:31">
      <c r="A380" s="56" t="s">
        <v>80</v>
      </c>
      <c r="B380" s="56" t="s">
        <v>163</v>
      </c>
      <c r="C380" s="56" t="s">
        <v>135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</row>
    <row r="381" spans="1:31">
      <c r="A381" s="56" t="s">
        <v>80</v>
      </c>
      <c r="B381" s="56" t="s">
        <v>163</v>
      </c>
      <c r="C381" s="56" t="s">
        <v>136</v>
      </c>
      <c r="D381" s="5">
        <v>4724.7113954571223</v>
      </c>
      <c r="E381" s="5">
        <v>3405.025194595486</v>
      </c>
      <c r="F381" s="5">
        <v>2625.6360559664708</v>
      </c>
      <c r="G381" s="5">
        <v>2154.121547982505</v>
      </c>
      <c r="H381" s="5">
        <v>3031.9808055936919</v>
      </c>
      <c r="I381" s="5">
        <v>2538.5578870875952</v>
      </c>
      <c r="J381" s="5">
        <v>2437.4159016372191</v>
      </c>
      <c r="K381" s="5">
        <v>2786.8539326882601</v>
      </c>
      <c r="L381" s="5">
        <v>2571.08515051626</v>
      </c>
      <c r="M381" s="5">
        <v>2448.33550891184</v>
      </c>
      <c r="N381" s="5">
        <v>4210.5023502651156</v>
      </c>
      <c r="O381" s="5">
        <v>4343.0413363835714</v>
      </c>
      <c r="P381" s="5">
        <v>3499.8245785307709</v>
      </c>
      <c r="Q381" s="5">
        <v>3041.0781362348948</v>
      </c>
      <c r="R381" s="5">
        <v>3676.2459874603101</v>
      </c>
      <c r="S381" s="5">
        <v>4481.4016331322027</v>
      </c>
      <c r="T381" s="5">
        <v>3295.5035753812199</v>
      </c>
      <c r="U381" s="5">
        <v>3225.808077600866</v>
      </c>
      <c r="V381" s="5">
        <v>2304.4576822978702</v>
      </c>
      <c r="W381" s="5">
        <v>2076.4469244773709</v>
      </c>
      <c r="X381" s="5">
        <v>2387.94634616136</v>
      </c>
      <c r="Y381" s="5">
        <v>3412.6698601972962</v>
      </c>
      <c r="Z381" s="5">
        <v>3267.2139720830451</v>
      </c>
      <c r="AA381" s="5">
        <v>3103.3526271881301</v>
      </c>
      <c r="AB381" s="5">
        <v>2486.492830749075</v>
      </c>
      <c r="AC381" s="5">
        <v>2542.421324219235</v>
      </c>
      <c r="AD381" s="5">
        <v>4927.5363567411023</v>
      </c>
      <c r="AE381" s="5">
        <v>1999.111086519815</v>
      </c>
    </row>
    <row r="382" spans="1:31">
      <c r="A382" s="56" t="s">
        <v>80</v>
      </c>
      <c r="B382" s="56" t="s">
        <v>163</v>
      </c>
      <c r="C382" s="56" t="s">
        <v>137</v>
      </c>
      <c r="D382" s="5">
        <v>477.44399807375538</v>
      </c>
      <c r="E382" s="5">
        <v>567.14077156746043</v>
      </c>
      <c r="F382" s="5">
        <v>2761.8360911620712</v>
      </c>
      <c r="G382" s="5">
        <v>3487.3442970044639</v>
      </c>
      <c r="H382" s="5">
        <v>5072.504790435718</v>
      </c>
      <c r="I382" s="5">
        <v>6022.641314615651</v>
      </c>
      <c r="J382" s="5">
        <v>6327.6001090201489</v>
      </c>
      <c r="K382" s="5">
        <v>6252.8464071877688</v>
      </c>
      <c r="L382" s="5">
        <v>6105.4724922407622</v>
      </c>
      <c r="M382" s="5">
        <v>5531.7515810481254</v>
      </c>
      <c r="N382" s="5">
        <v>6563.231739905973</v>
      </c>
      <c r="O382" s="5">
        <v>6730.5856574348563</v>
      </c>
      <c r="P382" s="5">
        <v>6700.2095736349274</v>
      </c>
      <c r="Q382" s="5">
        <v>6430.7901527706672</v>
      </c>
      <c r="R382" s="5">
        <v>6460.6189574710779</v>
      </c>
      <c r="S382" s="5">
        <v>6600.2657391439843</v>
      </c>
      <c r="T382" s="5">
        <v>6953.3110126368774</v>
      </c>
      <c r="U382" s="5">
        <v>6696.5786856840932</v>
      </c>
      <c r="V382" s="5">
        <v>6088.9132377820861</v>
      </c>
      <c r="W382" s="5">
        <v>5744.0686555230441</v>
      </c>
      <c r="X382" s="5">
        <v>5058.0608222611409</v>
      </c>
      <c r="Y382" s="5">
        <v>5386.987191025225</v>
      </c>
      <c r="Z382" s="5">
        <v>4962.6074120950861</v>
      </c>
      <c r="AA382" s="5">
        <v>4674.7812501836161</v>
      </c>
      <c r="AB382" s="5">
        <v>3189.27748845817</v>
      </c>
      <c r="AC382" s="5">
        <v>3052.405655540505</v>
      </c>
      <c r="AD382" s="5">
        <v>3391.0303897107242</v>
      </c>
      <c r="AE382" s="5">
        <v>2983.9613865542542</v>
      </c>
    </row>
    <row r="383" spans="1:31">
      <c r="A383" s="56" t="s">
        <v>80</v>
      </c>
      <c r="B383" s="56" t="s">
        <v>163</v>
      </c>
      <c r="C383" s="56" t="s">
        <v>138</v>
      </c>
      <c r="D383" s="5">
        <v>29.096393873595009</v>
      </c>
      <c r="E383" s="5">
        <v>66.599599802355002</v>
      </c>
      <c r="F383" s="5">
        <v>102.34391314759</v>
      </c>
      <c r="G383" s="5">
        <v>161.02963634470001</v>
      </c>
      <c r="H383" s="5">
        <v>225.10074522600999</v>
      </c>
      <c r="I383" s="5">
        <v>290.98630389890991</v>
      </c>
      <c r="J383" s="5">
        <v>417.42541797055992</v>
      </c>
      <c r="K383" s="5">
        <v>511.63550367890491</v>
      </c>
      <c r="L383" s="5">
        <v>642.80317140347495</v>
      </c>
      <c r="M383" s="5">
        <v>694.98646994266494</v>
      </c>
      <c r="N383" s="5">
        <v>877.88589080294514</v>
      </c>
      <c r="O383" s="5">
        <v>1158.6473367860899</v>
      </c>
      <c r="P383" s="5">
        <v>1372.36333370693</v>
      </c>
      <c r="Q383" s="5">
        <v>1530.554493518395</v>
      </c>
      <c r="R383" s="5">
        <v>1749.651840188649</v>
      </c>
      <c r="S383" s="5">
        <v>1991.4129337700051</v>
      </c>
      <c r="T383" s="5">
        <v>2241.0518504218599</v>
      </c>
      <c r="U383" s="5">
        <v>2378.769171341155</v>
      </c>
      <c r="V383" s="5">
        <v>2287.8557177563048</v>
      </c>
      <c r="W383" s="5">
        <v>2233.6896851122301</v>
      </c>
      <c r="X383" s="5">
        <v>2158.62522811095</v>
      </c>
      <c r="Y383" s="5">
        <v>2346.6302920755252</v>
      </c>
      <c r="Z383" s="5">
        <v>2684.175429117231</v>
      </c>
      <c r="AA383" s="5">
        <v>2623.3175047111649</v>
      </c>
      <c r="AB383" s="5">
        <v>2868.0666131234152</v>
      </c>
      <c r="AC383" s="5">
        <v>3589.2179745839808</v>
      </c>
      <c r="AD383" s="5">
        <v>4017.6682988614361</v>
      </c>
      <c r="AE383" s="5">
        <v>3885.5068762999458</v>
      </c>
    </row>
    <row r="384" spans="1:31">
      <c r="A384" s="56" t="s">
        <v>80</v>
      </c>
      <c r="B384" s="56" t="s">
        <v>163</v>
      </c>
      <c r="C384" s="56" t="s">
        <v>139</v>
      </c>
      <c r="D384" s="5">
        <v>109.153686783368</v>
      </c>
      <c r="E384" s="5">
        <v>148.38514332867899</v>
      </c>
      <c r="F384" s="5">
        <v>199.11165854805199</v>
      </c>
      <c r="G384" s="5">
        <v>252.83503195513001</v>
      </c>
      <c r="H384" s="5">
        <v>304.41117414390999</v>
      </c>
      <c r="I384" s="5">
        <v>351.53667057681503</v>
      </c>
      <c r="J384" s="5">
        <v>409.02841622018201</v>
      </c>
      <c r="K384" s="5">
        <v>473.68190284945001</v>
      </c>
      <c r="L384" s="5">
        <v>546.46550938372104</v>
      </c>
      <c r="M384" s="5">
        <v>626.62241858161201</v>
      </c>
      <c r="N384" s="5">
        <v>714.10098495934403</v>
      </c>
      <c r="O384" s="5">
        <v>802.87557749170298</v>
      </c>
      <c r="P384" s="5">
        <v>899.27346047802098</v>
      </c>
      <c r="Q384" s="5">
        <v>975.18523407140799</v>
      </c>
      <c r="R384" s="5">
        <v>1055.26008645912</v>
      </c>
      <c r="S384" s="5">
        <v>1124.0955580561399</v>
      </c>
      <c r="T384" s="5">
        <v>1188.84046790195</v>
      </c>
      <c r="U384" s="5">
        <v>1218.6612264840101</v>
      </c>
      <c r="V384" s="5">
        <v>1257.42586841769</v>
      </c>
      <c r="W384" s="5">
        <v>1276.38110013098</v>
      </c>
      <c r="X384" s="5">
        <v>1289.0266392092501</v>
      </c>
      <c r="Y384" s="5">
        <v>1287.4508408025199</v>
      </c>
      <c r="Z384" s="5">
        <v>1288.5234978148701</v>
      </c>
      <c r="AA384" s="5">
        <v>1297.3295190054801</v>
      </c>
      <c r="AB384" s="5">
        <v>1296.8038442029699</v>
      </c>
      <c r="AC384" s="5">
        <v>1289.64000077936</v>
      </c>
      <c r="AD384" s="5">
        <v>1279.84785142754</v>
      </c>
      <c r="AE384" s="5">
        <v>1304.5456433617601</v>
      </c>
    </row>
    <row r="385" spans="1:31">
      <c r="A385" s="56" t="s">
        <v>80</v>
      </c>
      <c r="B385" s="56" t="s">
        <v>163</v>
      </c>
      <c r="C385" s="56" t="s">
        <v>140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</row>
    <row r="386" spans="1:31">
      <c r="A386" s="56" t="s">
        <v>80</v>
      </c>
      <c r="B386" s="56" t="s">
        <v>163</v>
      </c>
      <c r="C386" s="56" t="s">
        <v>141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4.3285000000000001E-7</v>
      </c>
      <c r="M386" s="5">
        <v>4.8101250000000017E-6</v>
      </c>
      <c r="N386" s="5">
        <v>1.1591895E-5</v>
      </c>
      <c r="O386" s="5">
        <v>1.3329675E-5</v>
      </c>
      <c r="P386" s="5">
        <v>1.2089369999999999E-5</v>
      </c>
      <c r="Q386" s="5">
        <v>1.243308E-5</v>
      </c>
      <c r="R386" s="5">
        <v>2.2190234999999999E-5</v>
      </c>
      <c r="S386" s="5">
        <v>2.1312755000000011E-5</v>
      </c>
      <c r="T386" s="5">
        <v>6.3689110000000028E-5</v>
      </c>
      <c r="U386" s="5">
        <v>6.2096885000000024E-5</v>
      </c>
      <c r="V386" s="5">
        <v>6.2349334999999971E-5</v>
      </c>
      <c r="W386" s="5">
        <v>1.0077674499999989E-4</v>
      </c>
      <c r="X386" s="5">
        <v>5114.5615528368626</v>
      </c>
      <c r="Y386" s="5">
        <v>4750.6013584759176</v>
      </c>
      <c r="Z386" s="5">
        <v>5269.6990552138504</v>
      </c>
      <c r="AA386" s="5">
        <v>5087.7032021596397</v>
      </c>
      <c r="AB386" s="5">
        <v>9901.4943237557236</v>
      </c>
      <c r="AC386" s="5">
        <v>27424.564481868361</v>
      </c>
      <c r="AD386" s="5">
        <v>36666.152726605636</v>
      </c>
      <c r="AE386" s="5">
        <v>38385.420051299618</v>
      </c>
    </row>
    <row r="387" spans="1:31">
      <c r="A387" s="56" t="s">
        <v>80</v>
      </c>
      <c r="B387" s="56" t="s">
        <v>163</v>
      </c>
      <c r="C387" s="56" t="s">
        <v>142</v>
      </c>
      <c r="D387" s="5">
        <v>6574.8477683531637</v>
      </c>
      <c r="E387" s="5">
        <v>9348.3055245005689</v>
      </c>
      <c r="F387" s="5">
        <v>12188.69806043967</v>
      </c>
      <c r="G387" s="5">
        <v>15451.30618245513</v>
      </c>
      <c r="H387" s="5">
        <v>16629.00013523503</v>
      </c>
      <c r="I387" s="5">
        <v>21964.056296316521</v>
      </c>
      <c r="J387" s="5">
        <v>21983.28787111786</v>
      </c>
      <c r="K387" s="5">
        <v>22487.31195890874</v>
      </c>
      <c r="L387" s="5">
        <v>22169.75702551044</v>
      </c>
      <c r="M387" s="5">
        <v>23977.620250673841</v>
      </c>
      <c r="N387" s="5">
        <v>29755.01572919136</v>
      </c>
      <c r="O387" s="5">
        <v>31949.683997059361</v>
      </c>
      <c r="P387" s="5">
        <v>32143.536477654819</v>
      </c>
      <c r="Q387" s="5">
        <v>31770.926864350091</v>
      </c>
      <c r="R387" s="5">
        <v>31987.613338877181</v>
      </c>
      <c r="S387" s="5">
        <v>30366.233557485939</v>
      </c>
      <c r="T387" s="5">
        <v>33610.98271023298</v>
      </c>
      <c r="U387" s="5">
        <v>34658.88510243444</v>
      </c>
      <c r="V387" s="5">
        <v>33555.748944736362</v>
      </c>
      <c r="W387" s="5">
        <v>33301.661639473823</v>
      </c>
      <c r="X387" s="5">
        <v>34395.549646542931</v>
      </c>
      <c r="Y387" s="5">
        <v>34429.96667770169</v>
      </c>
      <c r="Z387" s="5">
        <v>34065.854258863277</v>
      </c>
      <c r="AA387" s="5">
        <v>33270.069323684133</v>
      </c>
      <c r="AB387" s="5">
        <v>33767.345453912523</v>
      </c>
      <c r="AC387" s="5">
        <v>33538.007481719949</v>
      </c>
      <c r="AD387" s="5">
        <v>31654.83072360637</v>
      </c>
      <c r="AE387" s="5">
        <v>33272.060708234989</v>
      </c>
    </row>
    <row r="388" spans="1:31">
      <c r="A388" s="56" t="s">
        <v>80</v>
      </c>
      <c r="B388" s="56" t="s">
        <v>163</v>
      </c>
      <c r="C388" s="56" t="s">
        <v>143</v>
      </c>
      <c r="D388" s="5">
        <v>7294.8888528211019</v>
      </c>
      <c r="E388" s="5">
        <v>6245.4632856791204</v>
      </c>
      <c r="F388" s="5">
        <v>7695.2153116826194</v>
      </c>
      <c r="G388" s="5">
        <v>7959.0567284841118</v>
      </c>
      <c r="H388" s="5">
        <v>10448.901649469521</v>
      </c>
      <c r="I388" s="5">
        <v>11915.01595294375</v>
      </c>
      <c r="J388" s="5">
        <v>14679.481730647291</v>
      </c>
      <c r="K388" s="5">
        <v>15772.196773351339</v>
      </c>
      <c r="L388" s="5">
        <v>15595.46666645547</v>
      </c>
      <c r="M388" s="5">
        <v>14253.918258811729</v>
      </c>
      <c r="N388" s="5">
        <v>16909.2307229947</v>
      </c>
      <c r="O388" s="5">
        <v>18208.149362546399</v>
      </c>
      <c r="P388" s="5">
        <v>17905.29612552937</v>
      </c>
      <c r="Q388" s="5">
        <v>19053.902926775761</v>
      </c>
      <c r="R388" s="5">
        <v>19207.59154103143</v>
      </c>
      <c r="S388" s="5">
        <v>18702.76007788429</v>
      </c>
      <c r="T388" s="5">
        <v>21787.02099495121</v>
      </c>
      <c r="U388" s="5">
        <v>23659.533526843628</v>
      </c>
      <c r="V388" s="5">
        <v>23522.506460425211</v>
      </c>
      <c r="W388" s="5">
        <v>24015.80074937993</v>
      </c>
      <c r="X388" s="5">
        <v>22501.192467311779</v>
      </c>
      <c r="Y388" s="5">
        <v>23638.552696305371</v>
      </c>
      <c r="Z388" s="5">
        <v>25832.467802571591</v>
      </c>
      <c r="AA388" s="5">
        <v>25644.842719038959</v>
      </c>
      <c r="AB388" s="5">
        <v>25790.497276257582</v>
      </c>
      <c r="AC388" s="5">
        <v>25426.808409806959</v>
      </c>
      <c r="AD388" s="5">
        <v>25377.546322221151</v>
      </c>
      <c r="AE388" s="5">
        <v>26582.155016589841</v>
      </c>
    </row>
    <row r="389" spans="1:31">
      <c r="A389" s="56" t="s">
        <v>80</v>
      </c>
      <c r="B389" s="56" t="s">
        <v>163</v>
      </c>
      <c r="C389" s="56" t="s">
        <v>144</v>
      </c>
      <c r="D389" s="5">
        <v>8139.1548438</v>
      </c>
      <c r="E389" s="5">
        <v>8882.7313732000002</v>
      </c>
      <c r="F389" s="5">
        <v>9628.2582760000005</v>
      </c>
      <c r="G389" s="5">
        <v>10400.694461999999</v>
      </c>
      <c r="H389" s="5">
        <v>11195.222809000001</v>
      </c>
      <c r="I389" s="5">
        <v>11937.635863</v>
      </c>
      <c r="J389" s="5">
        <v>12614.640619</v>
      </c>
      <c r="K389" s="5">
        <v>13269.92916</v>
      </c>
      <c r="L389" s="5">
        <v>14022.373971999999</v>
      </c>
      <c r="M389" s="5">
        <v>14781.500964999999</v>
      </c>
      <c r="N389" s="5">
        <v>15535.783844</v>
      </c>
      <c r="O389" s="5">
        <v>16283.612619</v>
      </c>
      <c r="P389" s="5">
        <v>17035.748406999999</v>
      </c>
      <c r="Q389" s="5">
        <v>17688.295298000001</v>
      </c>
      <c r="R389" s="5">
        <v>18320.707981</v>
      </c>
      <c r="S389" s="5">
        <v>18945.130552999999</v>
      </c>
      <c r="T389" s="5">
        <v>19597.658640000001</v>
      </c>
      <c r="U389" s="5">
        <v>20144.883444999999</v>
      </c>
      <c r="V389" s="5">
        <v>20672.349671</v>
      </c>
      <c r="W389" s="5">
        <v>21218.487286</v>
      </c>
      <c r="X389" s="5">
        <v>21830.769661999999</v>
      </c>
      <c r="Y389" s="5">
        <v>22427.023679000002</v>
      </c>
      <c r="Z389" s="5">
        <v>23119.132570000002</v>
      </c>
      <c r="AA389" s="5">
        <v>23855.187782000001</v>
      </c>
      <c r="AB389" s="5">
        <v>24648.547571999999</v>
      </c>
      <c r="AC389" s="5">
        <v>25343.553103999999</v>
      </c>
      <c r="AD389" s="5">
        <v>26044.154151999999</v>
      </c>
      <c r="AE389" s="5">
        <v>26044.154151999999</v>
      </c>
    </row>
    <row r="390" spans="1:31">
      <c r="A390" s="56" t="s">
        <v>80</v>
      </c>
      <c r="B390" s="56" t="s">
        <v>163</v>
      </c>
      <c r="C390" s="56" t="s">
        <v>146</v>
      </c>
      <c r="D390" s="5">
        <v>1.407699999999998E-7</v>
      </c>
      <c r="E390" s="5">
        <v>1.4663499999999991E-7</v>
      </c>
      <c r="F390" s="5">
        <v>1.5600500000000011E-7</v>
      </c>
      <c r="G390" s="5">
        <v>0.38375543304999771</v>
      </c>
      <c r="H390" s="5">
        <v>1.1891456840400061</v>
      </c>
      <c r="I390" s="5">
        <v>0.1310556115799997</v>
      </c>
      <c r="J390" s="5">
        <v>0.1698693922449985</v>
      </c>
      <c r="K390" s="5">
        <v>3.081726866280015</v>
      </c>
      <c r="L390" s="5">
        <v>0.71451468354999559</v>
      </c>
      <c r="M390" s="5">
        <v>2.9031588571749949</v>
      </c>
      <c r="N390" s="5">
        <v>6.1405775843150119</v>
      </c>
      <c r="O390" s="5">
        <v>4.5556574368500149</v>
      </c>
      <c r="P390" s="5">
        <v>0.113464490685</v>
      </c>
      <c r="Q390" s="5">
        <v>1.419404999999999E-6</v>
      </c>
      <c r="R390" s="5">
        <v>0.18417455057500001</v>
      </c>
      <c r="S390" s="5">
        <v>1.8030950000000011E-6</v>
      </c>
      <c r="T390" s="5">
        <v>1.835490000000001E-6</v>
      </c>
      <c r="U390" s="5">
        <v>2.0397600000000001E-6</v>
      </c>
      <c r="V390" s="5">
        <v>2.0777449999999998E-6</v>
      </c>
      <c r="W390" s="5">
        <v>2.2888050000000012E-6</v>
      </c>
      <c r="X390" s="5">
        <v>2.8885280866350138</v>
      </c>
      <c r="Y390" s="5">
        <v>4.3508299999999961E-6</v>
      </c>
      <c r="Z390" s="5">
        <v>4.75191E-6</v>
      </c>
      <c r="AA390" s="5">
        <v>5.1993550000000008E-6</v>
      </c>
      <c r="AB390" s="5">
        <v>5.7154999999999972E-6</v>
      </c>
      <c r="AC390" s="5">
        <v>6.8022100000000023E-6</v>
      </c>
      <c r="AD390" s="5">
        <v>24.881304961239991</v>
      </c>
      <c r="AE390" s="5">
        <v>2.9765062610149999</v>
      </c>
    </row>
    <row r="391" spans="1:31">
      <c r="A391" s="56" t="s">
        <v>80</v>
      </c>
      <c r="B391" s="56" t="s">
        <v>163</v>
      </c>
      <c r="C391" s="56" t="s">
        <v>149</v>
      </c>
      <c r="D391" s="5">
        <v>-1470.818602670987</v>
      </c>
      <c r="E391" s="5">
        <v>-1968.863984761321</v>
      </c>
      <c r="F391" s="5">
        <v>-4342.9309911228893</v>
      </c>
      <c r="G391" s="5">
        <v>-5767.3716329043473</v>
      </c>
      <c r="H391" s="5">
        <v>-7189.5845783946388</v>
      </c>
      <c r="I391" s="5">
        <v>-8950.7633328365428</v>
      </c>
      <c r="J391" s="5">
        <v>-9591.425452490028</v>
      </c>
      <c r="K391" s="5">
        <v>-9448.6143017819759</v>
      </c>
      <c r="L391" s="5">
        <v>-9039.4252247222321</v>
      </c>
      <c r="M391" s="5">
        <v>-8485.1880625041376</v>
      </c>
      <c r="N391" s="5">
        <v>-9393.4219293531351</v>
      </c>
      <c r="O391" s="5">
        <v>-9685.7080074299211</v>
      </c>
      <c r="P391" s="5">
        <v>-9857.917236282683</v>
      </c>
      <c r="Q391" s="5">
        <v>-9538.3198153035319</v>
      </c>
      <c r="R391" s="5">
        <v>-9628.9201970725881</v>
      </c>
      <c r="S391" s="5">
        <v>-9375.1356902302396</v>
      </c>
      <c r="T391" s="5">
        <v>-10426.00751507289</v>
      </c>
      <c r="U391" s="5">
        <v>-9774.4318693615951</v>
      </c>
      <c r="V391" s="5">
        <v>-9120.5468121409776</v>
      </c>
      <c r="W391" s="5">
        <v>-8426.417115828619</v>
      </c>
      <c r="X391" s="5">
        <v>-7505.0037248328463</v>
      </c>
      <c r="Y391" s="5">
        <v>-7936.0315431707404</v>
      </c>
      <c r="Z391" s="5">
        <v>-7303.4387581128649</v>
      </c>
      <c r="AA391" s="5">
        <v>-7125.6777100277204</v>
      </c>
      <c r="AB391" s="5">
        <v>-4931.4044817197309</v>
      </c>
      <c r="AC391" s="5">
        <v>-5346.2028732467743</v>
      </c>
      <c r="AD391" s="5">
        <v>-5034.9787517798659</v>
      </c>
      <c r="AE391" s="5">
        <v>-5007.1703655848332</v>
      </c>
    </row>
    <row r="392" spans="1:31">
      <c r="A392" s="56" t="s">
        <v>80</v>
      </c>
      <c r="B392" s="56" t="s">
        <v>163</v>
      </c>
      <c r="C392" s="56" t="s">
        <v>150</v>
      </c>
      <c r="D392" s="5">
        <v>-34.227665995830023</v>
      </c>
      <c r="E392" s="5">
        <v>-78.344724409529945</v>
      </c>
      <c r="F392" s="5">
        <v>-120.39270344978</v>
      </c>
      <c r="G392" s="5">
        <v>-189.50227557105501</v>
      </c>
      <c r="H392" s="5">
        <v>-264.7238679277749</v>
      </c>
      <c r="I392" s="5">
        <v>-342.30299683375023</v>
      </c>
      <c r="J392" s="5">
        <v>-491.04019656216502</v>
      </c>
      <c r="K392" s="5">
        <v>-606.75904454898011</v>
      </c>
      <c r="L392" s="5">
        <v>-768.77165430523507</v>
      </c>
      <c r="M392" s="5">
        <v>-833.88771624997025</v>
      </c>
      <c r="N392" s="5">
        <v>-1061.2741083117251</v>
      </c>
      <c r="O392" s="5">
        <v>-1405.4743123758251</v>
      </c>
      <c r="P392" s="5">
        <v>-1674.6321288926349</v>
      </c>
      <c r="Q392" s="5">
        <v>-1870.0194028574799</v>
      </c>
      <c r="R392" s="5">
        <v>-2154.0934060183949</v>
      </c>
      <c r="S392" s="5">
        <v>-2447.0981342392438</v>
      </c>
      <c r="T392" s="5">
        <v>-2773.3191683248542</v>
      </c>
      <c r="U392" s="5">
        <v>-2949.487287608174</v>
      </c>
      <c r="V392" s="5">
        <v>-2837.1467660903791</v>
      </c>
      <c r="W392" s="5">
        <v>-2765.2244612827858</v>
      </c>
      <c r="X392" s="5">
        <v>-2679.4645388282152</v>
      </c>
      <c r="Y392" s="5">
        <v>-2933.3164977237111</v>
      </c>
      <c r="Z392" s="5">
        <v>-3363.794357850662</v>
      </c>
      <c r="AA392" s="5">
        <v>-3314.0458699185201</v>
      </c>
      <c r="AB392" s="5">
        <v>-3587.3085244477038</v>
      </c>
      <c r="AC392" s="5">
        <v>-4589.0239505242216</v>
      </c>
      <c r="AD392" s="5">
        <v>-5063.7083762485472</v>
      </c>
      <c r="AE392" s="5">
        <v>-4920.6574417341553</v>
      </c>
    </row>
    <row r="393" spans="1:31">
      <c r="A393" s="56" t="s">
        <v>80</v>
      </c>
      <c r="B393" s="56" t="s">
        <v>163</v>
      </c>
      <c r="C393" s="56" t="s">
        <v>151</v>
      </c>
      <c r="D393" s="5">
        <v>-129.609394493183</v>
      </c>
      <c r="E393" s="5">
        <v>-176.26486277726801</v>
      </c>
      <c r="F393" s="5">
        <v>-236.98169173480301</v>
      </c>
      <c r="G393" s="5">
        <v>-299.93668678168501</v>
      </c>
      <c r="H393" s="5">
        <v>-361.39073377375303</v>
      </c>
      <c r="I393" s="5">
        <v>-417.27497454974002</v>
      </c>
      <c r="J393" s="5">
        <v>-487.00754329262901</v>
      </c>
      <c r="K393" s="5">
        <v>-562.42779381443302</v>
      </c>
      <c r="L393" s="5">
        <v>-649.30317348466497</v>
      </c>
      <c r="M393" s="5">
        <v>-743.974255468867</v>
      </c>
      <c r="N393" s="5">
        <v>-847.47754387429404</v>
      </c>
      <c r="O393" s="5">
        <v>-953.09923849963195</v>
      </c>
      <c r="P393" s="5">
        <v>-1069.5127141851201</v>
      </c>
      <c r="Q393" s="5">
        <v>-1160.14257351474</v>
      </c>
      <c r="R393" s="5">
        <v>-1250.96820917428</v>
      </c>
      <c r="S393" s="5">
        <v>-1334.0290021644601</v>
      </c>
      <c r="T393" s="5">
        <v>-1409.4739798927301</v>
      </c>
      <c r="U393" s="5">
        <v>-1452.40841021442</v>
      </c>
      <c r="V393" s="5">
        <v>-1492.18368940446</v>
      </c>
      <c r="W393" s="5">
        <v>-1518.40404863454</v>
      </c>
      <c r="X393" s="5">
        <v>-1526.64009206064</v>
      </c>
      <c r="Y393" s="5">
        <v>-1527.8816031439301</v>
      </c>
      <c r="Z393" s="5">
        <v>-1529.52920646332</v>
      </c>
      <c r="AA393" s="5">
        <v>-1544.80678713356</v>
      </c>
      <c r="AB393" s="5">
        <v>-1540.06431819107</v>
      </c>
      <c r="AC393" s="5">
        <v>-1528.9892121376699</v>
      </c>
      <c r="AD393" s="5">
        <v>-1518.8044877457301</v>
      </c>
      <c r="AE393" s="5">
        <v>-1547.4707571706101</v>
      </c>
    </row>
    <row r="395" spans="1:31">
      <c r="A395" s="56" t="s">
        <v>80</v>
      </c>
      <c r="B395" s="56" t="s">
        <v>197</v>
      </c>
      <c r="C395" s="56" t="s">
        <v>130</v>
      </c>
      <c r="D395" s="5">
        <v>42822.426822341004</v>
      </c>
      <c r="E395" s="5">
        <v>40932.449645564731</v>
      </c>
      <c r="F395" s="5">
        <v>38595.648972110801</v>
      </c>
      <c r="G395" s="5">
        <v>37206.22880679783</v>
      </c>
      <c r="H395" s="5">
        <v>38138.081522042034</v>
      </c>
      <c r="I395" s="5">
        <v>38534.430255090549</v>
      </c>
      <c r="J395" s="5">
        <v>37719.535413264151</v>
      </c>
      <c r="K395" s="5">
        <v>26351.507021793452</v>
      </c>
      <c r="L395" s="5">
        <v>25446.666089988019</v>
      </c>
      <c r="M395" s="5">
        <v>25842.94550758434</v>
      </c>
      <c r="N395" s="5">
        <v>25705.78381868223</v>
      </c>
      <c r="O395" s="5">
        <v>24286.272399788439</v>
      </c>
      <c r="P395" s="5">
        <v>17317.755835735661</v>
      </c>
      <c r="Q395" s="5">
        <v>17404.783992740529</v>
      </c>
      <c r="R395" s="5">
        <v>16049.81283645314</v>
      </c>
      <c r="S395" s="5">
        <v>13789.154242854651</v>
      </c>
      <c r="T395" s="5">
        <v>11611.35709738163</v>
      </c>
      <c r="U395" s="5">
        <v>11449.31503076668</v>
      </c>
      <c r="V395" s="5">
        <v>11672.500913115649</v>
      </c>
      <c r="W395" s="5">
        <v>6370.8559879758932</v>
      </c>
      <c r="X395" s="5">
        <v>6470.2151896333253</v>
      </c>
      <c r="Y395" s="5">
        <v>6332.6322166305436</v>
      </c>
      <c r="Z395" s="5">
        <v>6278.2126413567112</v>
      </c>
      <c r="AA395" s="5">
        <v>6451.8678380534766</v>
      </c>
      <c r="AB395" s="5">
        <v>6592.3581337988489</v>
      </c>
      <c r="AC395" s="5">
        <v>2562.17599154254</v>
      </c>
      <c r="AD395" s="5">
        <v>0</v>
      </c>
      <c r="AE395" s="5">
        <v>0</v>
      </c>
    </row>
    <row r="396" spans="1:31">
      <c r="A396" s="56" t="s">
        <v>80</v>
      </c>
      <c r="B396" s="56" t="s">
        <v>197</v>
      </c>
      <c r="C396" s="56" t="s">
        <v>132</v>
      </c>
      <c r="D396" s="5">
        <v>971.27993819887081</v>
      </c>
      <c r="E396" s="5">
        <v>967.75939687885307</v>
      </c>
      <c r="F396" s="5">
        <v>989.72587462511387</v>
      </c>
      <c r="G396" s="5">
        <v>990.87465158087787</v>
      </c>
      <c r="H396" s="5">
        <v>1000.6260520293461</v>
      </c>
      <c r="I396" s="5">
        <v>983.0526529243491</v>
      </c>
      <c r="J396" s="5">
        <v>976.96585921863527</v>
      </c>
      <c r="K396" s="5">
        <v>1882.832394804135</v>
      </c>
      <c r="L396" s="5">
        <v>1786.4551472508961</v>
      </c>
      <c r="M396" s="5">
        <v>2184.9407027499251</v>
      </c>
      <c r="N396" s="5">
        <v>3156.4529003027928</v>
      </c>
      <c r="O396" s="5">
        <v>3631.8289616987959</v>
      </c>
      <c r="P396" s="5">
        <v>4958.5196370312206</v>
      </c>
      <c r="Q396" s="5">
        <v>4067.206733016506</v>
      </c>
      <c r="R396" s="5">
        <v>7649.8894745107946</v>
      </c>
      <c r="S396" s="5">
        <v>9488.9859297501516</v>
      </c>
      <c r="T396" s="5">
        <v>8571.3665079639577</v>
      </c>
      <c r="U396" s="5">
        <v>9097.672019441261</v>
      </c>
      <c r="V396" s="5">
        <v>11757.551618311019</v>
      </c>
      <c r="W396" s="5">
        <v>13053.05128579685</v>
      </c>
      <c r="X396" s="5">
        <v>13729.05512068896</v>
      </c>
      <c r="Y396" s="5">
        <v>13557.423940735271</v>
      </c>
      <c r="Z396" s="5">
        <v>9080.3838652421455</v>
      </c>
      <c r="AA396" s="5">
        <v>17453.392260475859</v>
      </c>
      <c r="AB396" s="5">
        <v>23042.933280847719</v>
      </c>
      <c r="AC396" s="5">
        <v>48544.20083861149</v>
      </c>
      <c r="AD396" s="5">
        <v>45409.562821196239</v>
      </c>
      <c r="AE396" s="5">
        <v>44543.053583652043</v>
      </c>
    </row>
    <row r="397" spans="1:31">
      <c r="A397" s="56" t="s">
        <v>80</v>
      </c>
      <c r="B397" s="56" t="s">
        <v>197</v>
      </c>
      <c r="C397" s="56" t="s">
        <v>133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15322.91158120506</v>
      </c>
      <c r="AE397" s="5">
        <v>15332.24029971868</v>
      </c>
    </row>
    <row r="398" spans="1:31">
      <c r="A398" s="56" t="s">
        <v>80</v>
      </c>
      <c r="B398" s="56" t="s">
        <v>197</v>
      </c>
      <c r="C398" s="56" t="s">
        <v>134</v>
      </c>
      <c r="D398" s="5">
        <v>0</v>
      </c>
      <c r="E398" s="5">
        <v>0</v>
      </c>
      <c r="F398" s="5">
        <v>0.313164436815</v>
      </c>
      <c r="G398" s="5">
        <v>0.97907575911000022</v>
      </c>
      <c r="H398" s="5">
        <v>1.2833768295950001</v>
      </c>
      <c r="I398" s="5">
        <v>3.5067402672950001</v>
      </c>
      <c r="J398" s="5">
        <v>0</v>
      </c>
      <c r="K398" s="5">
        <v>18.338271330309951</v>
      </c>
      <c r="L398" s="5">
        <v>26.672199038374998</v>
      </c>
      <c r="M398" s="5">
        <v>64.274666199969914</v>
      </c>
      <c r="N398" s="5">
        <v>75.076468826499976</v>
      </c>
      <c r="O398" s="5">
        <v>301.97785270251501</v>
      </c>
      <c r="P398" s="5">
        <v>1762.383560776866</v>
      </c>
      <c r="Q398" s="5">
        <v>1850.029661841922</v>
      </c>
      <c r="R398" s="5">
        <v>1514.4830853339961</v>
      </c>
      <c r="S398" s="5">
        <v>1859.8004550135761</v>
      </c>
      <c r="T398" s="5">
        <v>1885.0728606889211</v>
      </c>
      <c r="U398" s="5">
        <v>2025.370818873703</v>
      </c>
      <c r="V398" s="5">
        <v>1379.7190640971301</v>
      </c>
      <c r="W398" s="5">
        <v>1753.05412832364</v>
      </c>
      <c r="X398" s="5">
        <v>2175.8008024930791</v>
      </c>
      <c r="Y398" s="5">
        <v>1701.858593519474</v>
      </c>
      <c r="Z398" s="5">
        <v>3046.1359276343292</v>
      </c>
      <c r="AA398" s="5">
        <v>2659.560661903432</v>
      </c>
      <c r="AB398" s="5">
        <v>2751.166771503335</v>
      </c>
      <c r="AC398" s="5">
        <v>2457.9148692537378</v>
      </c>
      <c r="AD398" s="5">
        <v>2463.811870871401</v>
      </c>
      <c r="AE398" s="5">
        <v>2529.691560923196</v>
      </c>
    </row>
    <row r="399" spans="1:31">
      <c r="A399" s="56" t="s">
        <v>80</v>
      </c>
      <c r="B399" s="56" t="s">
        <v>197</v>
      </c>
      <c r="C399" s="56" t="s">
        <v>135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</row>
    <row r="400" spans="1:31">
      <c r="A400" s="56" t="s">
        <v>80</v>
      </c>
      <c r="B400" s="56" t="s">
        <v>197</v>
      </c>
      <c r="C400" s="56" t="s">
        <v>136</v>
      </c>
      <c r="D400" s="5">
        <v>213.0451672642549</v>
      </c>
      <c r="E400" s="5">
        <v>251.4204370133551</v>
      </c>
      <c r="F400" s="5">
        <v>199.22103711051491</v>
      </c>
      <c r="G400" s="5">
        <v>126.742013799245</v>
      </c>
      <c r="H400" s="5">
        <v>180.51341470237489</v>
      </c>
      <c r="I400" s="5">
        <v>184.4177296504501</v>
      </c>
      <c r="J400" s="5">
        <v>308.66522838477988</v>
      </c>
      <c r="K400" s="5">
        <v>160.582699262375</v>
      </c>
      <c r="L400" s="5">
        <v>280.02973910662001</v>
      </c>
      <c r="M400" s="5">
        <v>299.18001783698497</v>
      </c>
      <c r="N400" s="5">
        <v>248.91692171449</v>
      </c>
      <c r="O400" s="5">
        <v>213.04516473046979</v>
      </c>
      <c r="P400" s="5">
        <v>251.42043502062</v>
      </c>
      <c r="Q400" s="5">
        <v>199.2210360607001</v>
      </c>
      <c r="R400" s="5">
        <v>54.607372759545044</v>
      </c>
      <c r="S400" s="5">
        <v>64.035428089044942</v>
      </c>
      <c r="T400" s="5">
        <v>77.214285469895003</v>
      </c>
      <c r="U400" s="5">
        <v>166.5612786892348</v>
      </c>
      <c r="V400" s="5">
        <v>81.7598105644349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</row>
    <row r="401" spans="1:31">
      <c r="A401" s="56" t="s">
        <v>80</v>
      </c>
      <c r="B401" s="56" t="s">
        <v>197</v>
      </c>
      <c r="C401" s="56" t="s">
        <v>137</v>
      </c>
      <c r="D401" s="5">
        <v>861.76424813544543</v>
      </c>
      <c r="E401" s="5">
        <v>1159.1788402781001</v>
      </c>
      <c r="F401" s="5">
        <v>1430.1447283270909</v>
      </c>
      <c r="G401" s="5">
        <v>1473.67894700598</v>
      </c>
      <c r="H401" s="5">
        <v>1428.1084855834649</v>
      </c>
      <c r="I401" s="5">
        <v>1450.4007788960951</v>
      </c>
      <c r="J401" s="5">
        <v>1493.2965333524701</v>
      </c>
      <c r="K401" s="5">
        <v>2392.9726667479008</v>
      </c>
      <c r="L401" s="5">
        <v>2289.390078853291</v>
      </c>
      <c r="M401" s="5">
        <v>2009.333715800605</v>
      </c>
      <c r="N401" s="5">
        <v>2523.9719088050551</v>
      </c>
      <c r="O401" s="5">
        <v>3267.8856633325909</v>
      </c>
      <c r="P401" s="5">
        <v>5225.1789546512191</v>
      </c>
      <c r="Q401" s="5">
        <v>6132.6058826393246</v>
      </c>
      <c r="R401" s="5">
        <v>6135.596699150351</v>
      </c>
      <c r="S401" s="5">
        <v>6250.4825381026603</v>
      </c>
      <c r="T401" s="5">
        <v>7718.8798283065607</v>
      </c>
      <c r="U401" s="5">
        <v>7584.984259651178</v>
      </c>
      <c r="V401" s="5">
        <v>7575.5579935539436</v>
      </c>
      <c r="W401" s="5">
        <v>7214.4777574180871</v>
      </c>
      <c r="X401" s="5">
        <v>6084.2234054993842</v>
      </c>
      <c r="Y401" s="5">
        <v>6686.0673172663865</v>
      </c>
      <c r="Z401" s="5">
        <v>10052.8961796643</v>
      </c>
      <c r="AA401" s="5">
        <v>10264.789636587449</v>
      </c>
      <c r="AB401" s="5">
        <v>10304.048384666699</v>
      </c>
      <c r="AC401" s="5">
        <v>9450.8824244985353</v>
      </c>
      <c r="AD401" s="5">
        <v>9831.4006434121839</v>
      </c>
      <c r="AE401" s="5">
        <v>9711.2485918798029</v>
      </c>
    </row>
    <row r="402" spans="1:31">
      <c r="A402" s="56" t="s">
        <v>80</v>
      </c>
      <c r="B402" s="56" t="s">
        <v>197</v>
      </c>
      <c r="C402" s="56" t="s">
        <v>138</v>
      </c>
      <c r="D402" s="5">
        <v>17.463342096499989</v>
      </c>
      <c r="E402" s="5">
        <v>36.286429763870011</v>
      </c>
      <c r="F402" s="5">
        <v>55.334327679789943</v>
      </c>
      <c r="G402" s="5">
        <v>91.631613209660003</v>
      </c>
      <c r="H402" s="5">
        <v>139.45063264693491</v>
      </c>
      <c r="I402" s="5">
        <v>193.27027799686999</v>
      </c>
      <c r="J402" s="5">
        <v>277.69344073489981</v>
      </c>
      <c r="K402" s="5">
        <v>269.02420960465491</v>
      </c>
      <c r="L402" s="5">
        <v>373.03282852274492</v>
      </c>
      <c r="M402" s="5">
        <v>418.74069119930999</v>
      </c>
      <c r="N402" s="5">
        <v>543.2232329693253</v>
      </c>
      <c r="O402" s="5">
        <v>722.53165134726987</v>
      </c>
      <c r="P402" s="5">
        <v>959.68054947682458</v>
      </c>
      <c r="Q402" s="5">
        <v>1088.6612961803351</v>
      </c>
      <c r="R402" s="5">
        <v>1221.8084608362601</v>
      </c>
      <c r="S402" s="5">
        <v>1432.187061970779</v>
      </c>
      <c r="T402" s="5">
        <v>1645.178877569464</v>
      </c>
      <c r="U402" s="5">
        <v>1863.67237820422</v>
      </c>
      <c r="V402" s="5">
        <v>1995.013310547246</v>
      </c>
      <c r="W402" s="5">
        <v>2108.325777976665</v>
      </c>
      <c r="X402" s="5">
        <v>1953.1129282500201</v>
      </c>
      <c r="Y402" s="5">
        <v>2350.37019505025</v>
      </c>
      <c r="Z402" s="5">
        <v>2525.9546618183608</v>
      </c>
      <c r="AA402" s="5">
        <v>2558.8245526253249</v>
      </c>
      <c r="AB402" s="5">
        <v>2463.2312798706898</v>
      </c>
      <c r="AC402" s="5">
        <v>1671.498316402405</v>
      </c>
      <c r="AD402" s="5">
        <v>1781.8788144313851</v>
      </c>
      <c r="AE402" s="5">
        <v>1833.6833732831501</v>
      </c>
    </row>
    <row r="403" spans="1:31">
      <c r="A403" s="56" t="s">
        <v>80</v>
      </c>
      <c r="B403" s="56" t="s">
        <v>197</v>
      </c>
      <c r="C403" s="56" t="s">
        <v>139</v>
      </c>
      <c r="D403" s="5">
        <v>63.824008213021997</v>
      </c>
      <c r="E403" s="5">
        <v>79.063171663566706</v>
      </c>
      <c r="F403" s="5">
        <v>101.887320505342</v>
      </c>
      <c r="G403" s="5">
        <v>133.158772546666</v>
      </c>
      <c r="H403" s="5">
        <v>169.227310946969</v>
      </c>
      <c r="I403" s="5">
        <v>206.738543574396</v>
      </c>
      <c r="J403" s="5">
        <v>250.67950244750099</v>
      </c>
      <c r="K403" s="5">
        <v>299.25516716737002</v>
      </c>
      <c r="L403" s="5">
        <v>369.13523016461897</v>
      </c>
      <c r="M403" s="5">
        <v>460.54711567596598</v>
      </c>
      <c r="N403" s="5">
        <v>558.56176802077596</v>
      </c>
      <c r="O403" s="5">
        <v>654.24183828778303</v>
      </c>
      <c r="P403" s="5">
        <v>751.02435044482604</v>
      </c>
      <c r="Q403" s="5">
        <v>832.06933290236304</v>
      </c>
      <c r="R403" s="5">
        <v>916.69437511486103</v>
      </c>
      <c r="S403" s="5">
        <v>990.27732281968099</v>
      </c>
      <c r="T403" s="5">
        <v>1065.7455336023299</v>
      </c>
      <c r="U403" s="5">
        <v>1121.36062064506</v>
      </c>
      <c r="V403" s="5">
        <v>1186.4172322864899</v>
      </c>
      <c r="W403" s="5">
        <v>1243.2026816129201</v>
      </c>
      <c r="X403" s="5">
        <v>1294.4852082602499</v>
      </c>
      <c r="Y403" s="5">
        <v>1323.8612771321</v>
      </c>
      <c r="Z403" s="5">
        <v>1341.6137193331899</v>
      </c>
      <c r="AA403" s="5">
        <v>1355.08221580293</v>
      </c>
      <c r="AB403" s="5">
        <v>1355.3684737875799</v>
      </c>
      <c r="AC403" s="5">
        <v>1343.9632981981299</v>
      </c>
      <c r="AD403" s="5">
        <v>1328.9268256233499</v>
      </c>
      <c r="AE403" s="5">
        <v>1352.07169661226</v>
      </c>
    </row>
    <row r="404" spans="1:31">
      <c r="A404" s="56" t="s">
        <v>80</v>
      </c>
      <c r="B404" s="56" t="s">
        <v>197</v>
      </c>
      <c r="C404" s="56" t="s">
        <v>140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</row>
    <row r="405" spans="1:31">
      <c r="A405" s="56" t="s">
        <v>80</v>
      </c>
      <c r="B405" s="56" t="s">
        <v>197</v>
      </c>
      <c r="C405" s="56" t="s">
        <v>141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</row>
    <row r="406" spans="1:31">
      <c r="A406" s="56" t="s">
        <v>80</v>
      </c>
      <c r="B406" s="56" t="s">
        <v>197</v>
      </c>
      <c r="C406" s="56" t="s">
        <v>142</v>
      </c>
      <c r="D406" s="5">
        <v>4130.7190508651793</v>
      </c>
      <c r="E406" s="5">
        <v>5454.4560634534846</v>
      </c>
      <c r="F406" s="5">
        <v>6270.8349397403663</v>
      </c>
      <c r="G406" s="5">
        <v>7588.3069640779486</v>
      </c>
      <c r="H406" s="5">
        <v>9128.234871960587</v>
      </c>
      <c r="I406" s="5">
        <v>10331.758350635249</v>
      </c>
      <c r="J406" s="5">
        <v>11666.26598796964</v>
      </c>
      <c r="K406" s="5">
        <v>17369.853095640159</v>
      </c>
      <c r="L406" s="5">
        <v>20187.75171854873</v>
      </c>
      <c r="M406" s="5">
        <v>23103.649530518502</v>
      </c>
      <c r="N406" s="5">
        <v>26319.5380608833</v>
      </c>
      <c r="O406" s="5">
        <v>28184.165336339222</v>
      </c>
      <c r="P406" s="5">
        <v>30354.455777478179</v>
      </c>
      <c r="Q406" s="5">
        <v>32130.212624334301</v>
      </c>
      <c r="R406" s="5">
        <v>31352.675219643232</v>
      </c>
      <c r="S406" s="5">
        <v>32088.756481786491</v>
      </c>
      <c r="T406" s="5">
        <v>32930.468268931967</v>
      </c>
      <c r="U406" s="5">
        <v>34653.308788276227</v>
      </c>
      <c r="V406" s="5">
        <v>31863.544847198071</v>
      </c>
      <c r="W406" s="5">
        <v>36114.704081056101</v>
      </c>
      <c r="X406" s="5">
        <v>38076.807453344867</v>
      </c>
      <c r="Y406" s="5">
        <v>36819.042436365191</v>
      </c>
      <c r="Z406" s="5">
        <v>37845.713439926047</v>
      </c>
      <c r="AA406" s="5">
        <v>36450.38260531058</v>
      </c>
      <c r="AB406" s="5">
        <v>37796.892671239977</v>
      </c>
      <c r="AC406" s="5">
        <v>37556.000035305631</v>
      </c>
      <c r="AD406" s="5">
        <v>37749.873674264803</v>
      </c>
      <c r="AE406" s="5">
        <v>37575.231828426527</v>
      </c>
    </row>
    <row r="407" spans="1:31">
      <c r="A407" s="56" t="s">
        <v>80</v>
      </c>
      <c r="B407" s="56" t="s">
        <v>197</v>
      </c>
      <c r="C407" s="56" t="s">
        <v>143</v>
      </c>
      <c r="D407" s="5">
        <v>5585.8500787460453</v>
      </c>
      <c r="E407" s="5">
        <v>6418.2018709494341</v>
      </c>
      <c r="F407" s="5">
        <v>6679.4611849408457</v>
      </c>
      <c r="G407" s="5">
        <v>6607.7324164538804</v>
      </c>
      <c r="H407" s="5">
        <v>6269.0950366703937</v>
      </c>
      <c r="I407" s="5">
        <v>6430.002444338651</v>
      </c>
      <c r="J407" s="5">
        <v>6389.0863183492575</v>
      </c>
      <c r="K407" s="5">
        <v>6804.6821325354058</v>
      </c>
      <c r="L407" s="5">
        <v>6587.5048771243046</v>
      </c>
      <c r="M407" s="5">
        <v>5685.9898255298831</v>
      </c>
      <c r="N407" s="5">
        <v>6792.2520477083399</v>
      </c>
      <c r="O407" s="5">
        <v>8200.2710402759076</v>
      </c>
      <c r="P407" s="5">
        <v>13174.897199822301</v>
      </c>
      <c r="Q407" s="5">
        <v>15404.037694043551</v>
      </c>
      <c r="R407" s="5">
        <v>16987.575658091591</v>
      </c>
      <c r="S407" s="5">
        <v>17447.993389836789</v>
      </c>
      <c r="T407" s="5">
        <v>20451.691209333501</v>
      </c>
      <c r="U407" s="5">
        <v>20316.65046379625</v>
      </c>
      <c r="V407" s="5">
        <v>22624.23473324595</v>
      </c>
      <c r="W407" s="5">
        <v>23119.369757638309</v>
      </c>
      <c r="X407" s="5">
        <v>20767.064644864611</v>
      </c>
      <c r="Y407" s="5">
        <v>23154.03062883579</v>
      </c>
      <c r="Z407" s="5">
        <v>28015.350259268729</v>
      </c>
      <c r="AA407" s="5">
        <v>30281.048409519539</v>
      </c>
      <c r="AB407" s="5">
        <v>31665.299914547719</v>
      </c>
      <c r="AC407" s="5">
        <v>33881.815132168558</v>
      </c>
      <c r="AD407" s="5">
        <v>34234.103435074852</v>
      </c>
      <c r="AE407" s="5">
        <v>34998.770256052019</v>
      </c>
    </row>
    <row r="408" spans="1:31">
      <c r="A408" s="56" t="s">
        <v>80</v>
      </c>
      <c r="B408" s="56" t="s">
        <v>197</v>
      </c>
      <c r="C408" s="56" t="s">
        <v>144</v>
      </c>
      <c r="D408" s="5">
        <v>8066.6635741</v>
      </c>
      <c r="E408" s="5">
        <v>8681.3383525999998</v>
      </c>
      <c r="F408" s="5">
        <v>9263.2446696000006</v>
      </c>
      <c r="G408" s="5">
        <v>9852.6854175000008</v>
      </c>
      <c r="H408" s="5">
        <v>10449.6523406</v>
      </c>
      <c r="I408" s="5">
        <v>10980.2308333</v>
      </c>
      <c r="J408" s="5">
        <v>11482.937853699999</v>
      </c>
      <c r="K408" s="5">
        <v>11986.572055299999</v>
      </c>
      <c r="L408" s="5">
        <v>12626.295016599999</v>
      </c>
      <c r="M408" s="5">
        <v>13323.2166633</v>
      </c>
      <c r="N408" s="5">
        <v>14051.771752000001</v>
      </c>
      <c r="O408" s="5">
        <v>14775.3633572</v>
      </c>
      <c r="P408" s="5">
        <v>15499.9244077</v>
      </c>
      <c r="Q408" s="5">
        <v>16113.5820463</v>
      </c>
      <c r="R408" s="5">
        <v>16729.570208599998</v>
      </c>
      <c r="S408" s="5">
        <v>17334.894159399999</v>
      </c>
      <c r="T408" s="5">
        <v>17962.203582499998</v>
      </c>
      <c r="U408" s="5">
        <v>18471.740253200001</v>
      </c>
      <c r="V408" s="5">
        <v>18976.706246500002</v>
      </c>
      <c r="W408" s="5">
        <v>19479.668469799999</v>
      </c>
      <c r="X408" s="5">
        <v>20023.148224199998</v>
      </c>
      <c r="Y408" s="5">
        <v>20501.7260584</v>
      </c>
      <c r="Z408" s="5">
        <v>21060.229698399999</v>
      </c>
      <c r="AA408" s="5">
        <v>21653.538078699999</v>
      </c>
      <c r="AB408" s="5">
        <v>22303.193232500002</v>
      </c>
      <c r="AC408" s="5">
        <v>22842.9406036</v>
      </c>
      <c r="AD408" s="5">
        <v>23404.7680559</v>
      </c>
      <c r="AE408" s="5">
        <v>23404.7680559</v>
      </c>
    </row>
    <row r="409" spans="1:31">
      <c r="A409" s="56" t="s">
        <v>80</v>
      </c>
      <c r="B409" s="56" t="s">
        <v>197</v>
      </c>
      <c r="C409" s="56" t="s">
        <v>146</v>
      </c>
      <c r="D409" s="5">
        <v>1.379300000000002E-7</v>
      </c>
      <c r="E409" s="5">
        <v>1.4361500000000011E-7</v>
      </c>
      <c r="F409" s="5">
        <v>1.529350000000003E-7</v>
      </c>
      <c r="G409" s="5">
        <v>1.6068999999999999E-7</v>
      </c>
      <c r="H409" s="5">
        <v>1.7022500000000019E-7</v>
      </c>
      <c r="I409" s="5">
        <v>0.15269567334000089</v>
      </c>
      <c r="J409" s="5">
        <v>1.8858499999999999E-7</v>
      </c>
      <c r="K409" s="5">
        <v>7.9498999999999963E-7</v>
      </c>
      <c r="L409" s="5">
        <v>8.4566999999999918E-7</v>
      </c>
      <c r="M409" s="5">
        <v>9.155399999999999E-7</v>
      </c>
      <c r="N409" s="5">
        <v>1.0063149999999989E-6</v>
      </c>
      <c r="O409" s="5">
        <v>1.0798100000000009E-6</v>
      </c>
      <c r="P409" s="5">
        <v>0.26333601446999999</v>
      </c>
      <c r="Q409" s="5">
        <v>1.006382782280002</v>
      </c>
      <c r="R409" s="5">
        <v>1.3945549999999989E-6</v>
      </c>
      <c r="S409" s="5">
        <v>2.1879139044249909</v>
      </c>
      <c r="T409" s="5">
        <v>1.629884999999999E-6</v>
      </c>
      <c r="U409" s="5">
        <v>1.750785E-6</v>
      </c>
      <c r="V409" s="5">
        <v>1.8197600000000001E-6</v>
      </c>
      <c r="W409" s="5">
        <v>2.0084449999999999E-6</v>
      </c>
      <c r="X409" s="5">
        <v>14.83388069681498</v>
      </c>
      <c r="Y409" s="5">
        <v>0.37104687478500009</v>
      </c>
      <c r="Z409" s="5">
        <v>35.011892193654987</v>
      </c>
      <c r="AA409" s="5">
        <v>5.3668849999999933E-6</v>
      </c>
      <c r="AB409" s="5">
        <v>4.8873650000000026E-6</v>
      </c>
      <c r="AC409" s="5">
        <v>5.7208549999999974E-6</v>
      </c>
      <c r="AD409" s="5">
        <v>8.2296749999999899E-6</v>
      </c>
      <c r="AE409" s="5">
        <v>5.978090000000009E-6</v>
      </c>
    </row>
    <row r="410" spans="1:31">
      <c r="A410" s="56" t="s">
        <v>80</v>
      </c>
      <c r="B410" s="56" t="s">
        <v>197</v>
      </c>
      <c r="C410" s="56" t="s">
        <v>149</v>
      </c>
      <c r="D410" s="5">
        <v>-1220.1214129425939</v>
      </c>
      <c r="E410" s="5">
        <v>-1648.5222117201449</v>
      </c>
      <c r="F410" s="5">
        <v>-1979.9760479496611</v>
      </c>
      <c r="G410" s="5">
        <v>-2045.7866046728359</v>
      </c>
      <c r="H410" s="5">
        <v>-1990.7568673701851</v>
      </c>
      <c r="I410" s="5">
        <v>-2008.850547563605</v>
      </c>
      <c r="J410" s="5">
        <v>-2088.459188045515</v>
      </c>
      <c r="K410" s="5">
        <v>-3085.743812600193</v>
      </c>
      <c r="L410" s="5">
        <v>-2947.5560871379962</v>
      </c>
      <c r="M410" s="5">
        <v>-2570.24191699229</v>
      </c>
      <c r="N410" s="5">
        <v>-3192.0607705435841</v>
      </c>
      <c r="O410" s="5">
        <v>-4070.9396098365032</v>
      </c>
      <c r="P410" s="5">
        <v>-6563.8366946642282</v>
      </c>
      <c r="Q410" s="5">
        <v>-7704.1762744300358</v>
      </c>
      <c r="R410" s="5">
        <v>-7739.2988070797292</v>
      </c>
      <c r="S410" s="5">
        <v>-7863.3974409177681</v>
      </c>
      <c r="T410" s="5">
        <v>-9815.9569592085809</v>
      </c>
      <c r="U410" s="5">
        <v>-9610.6131862574894</v>
      </c>
      <c r="V410" s="5">
        <v>-9597.2952589064116</v>
      </c>
      <c r="W410" s="5">
        <v>-9182.116144398613</v>
      </c>
      <c r="X410" s="5">
        <v>-7743.8316577144824</v>
      </c>
      <c r="Y410" s="5">
        <v>-8535.3718575704916</v>
      </c>
      <c r="Z410" s="5">
        <v>-12942.27173856729</v>
      </c>
      <c r="AA410" s="5">
        <v>-13350.109031841161</v>
      </c>
      <c r="AB410" s="5">
        <v>-13339.05743171637</v>
      </c>
      <c r="AC410" s="5">
        <v>-12334.04738708221</v>
      </c>
      <c r="AD410" s="5">
        <v>-12639.24151271269</v>
      </c>
      <c r="AE410" s="5">
        <v>-12651.201197154909</v>
      </c>
    </row>
    <row r="411" spans="1:31">
      <c r="A411" s="56" t="s">
        <v>80</v>
      </c>
      <c r="B411" s="56" t="s">
        <v>197</v>
      </c>
      <c r="C411" s="56" t="s">
        <v>150</v>
      </c>
      <c r="D411" s="5">
        <v>-20.543073867000011</v>
      </c>
      <c r="E411" s="5">
        <v>-42.685694995364983</v>
      </c>
      <c r="F411" s="5">
        <v>-65.092772638210022</v>
      </c>
      <c r="G411" s="5">
        <v>-107.7912414082201</v>
      </c>
      <c r="H411" s="5">
        <v>-164.04335268287491</v>
      </c>
      <c r="I411" s="5">
        <v>-227.35432583411509</v>
      </c>
      <c r="J411" s="5">
        <v>-326.66587926655001</v>
      </c>
      <c r="K411" s="5">
        <v>-317.33270737818498</v>
      </c>
      <c r="L411" s="5">
        <v>-442.33215050544999</v>
      </c>
      <c r="M411" s="5">
        <v>-498.63241768944022</v>
      </c>
      <c r="N411" s="5">
        <v>-650.49758179796027</v>
      </c>
      <c r="O411" s="5">
        <v>-866.22027345438516</v>
      </c>
      <c r="P411" s="5">
        <v>-1158.3521951017849</v>
      </c>
      <c r="Q411" s="5">
        <v>-1316.0587721387451</v>
      </c>
      <c r="R411" s="5">
        <v>-1486.5078477818099</v>
      </c>
      <c r="S411" s="5">
        <v>-1744.66063937069</v>
      </c>
      <c r="T411" s="5">
        <v>-2015.60019781911</v>
      </c>
      <c r="U411" s="5">
        <v>-2273.6134354885098</v>
      </c>
      <c r="V411" s="5">
        <v>-2450.3371029681689</v>
      </c>
      <c r="W411" s="5">
        <v>-2589.4155414365991</v>
      </c>
      <c r="X411" s="5">
        <v>-2389.1633025176789</v>
      </c>
      <c r="Y411" s="5">
        <v>-2896.963137274146</v>
      </c>
      <c r="Z411" s="5">
        <v>-3105.112156587661</v>
      </c>
      <c r="AA411" s="5">
        <v>-3149.1998707623402</v>
      </c>
      <c r="AB411" s="5">
        <v>-3006.8197143611251</v>
      </c>
      <c r="AC411" s="5">
        <v>-2047.8602766930039</v>
      </c>
      <c r="AD411" s="5">
        <v>-2146.3534185812409</v>
      </c>
      <c r="AE411" s="5">
        <v>-2252.677132566635</v>
      </c>
    </row>
    <row r="412" spans="1:31">
      <c r="A412" s="56" t="s">
        <v>80</v>
      </c>
      <c r="B412" s="56" t="s">
        <v>197</v>
      </c>
      <c r="C412" s="56" t="s">
        <v>151</v>
      </c>
      <c r="D412" s="5">
        <v>-74.211807379665004</v>
      </c>
      <c r="E412" s="5">
        <v>-91.586783745670999</v>
      </c>
      <c r="F412" s="5">
        <v>-117.918764656024</v>
      </c>
      <c r="G412" s="5">
        <v>-153.51420995415799</v>
      </c>
      <c r="H412" s="5">
        <v>-194.62866004837801</v>
      </c>
      <c r="I412" s="5">
        <v>-237.85359363737101</v>
      </c>
      <c r="J412" s="5">
        <v>-288.68883087651699</v>
      </c>
      <c r="K412" s="5">
        <v>-344.219107882147</v>
      </c>
      <c r="L412" s="5">
        <v>-425.83783066065303</v>
      </c>
      <c r="M412" s="5">
        <v>-531.59546936497998</v>
      </c>
      <c r="N412" s="5">
        <v>-646.98997484059498</v>
      </c>
      <c r="O412" s="5">
        <v>-757.64839003732095</v>
      </c>
      <c r="P412" s="5">
        <v>-871.02657189209401</v>
      </c>
      <c r="Q412" s="5">
        <v>-966.45596240473105</v>
      </c>
      <c r="R412" s="5">
        <v>-1062.23267175399</v>
      </c>
      <c r="S412" s="5">
        <v>-1146.39081608222</v>
      </c>
      <c r="T412" s="5">
        <v>-1235.4705640674099</v>
      </c>
      <c r="U412" s="5">
        <v>-1302.9291447150199</v>
      </c>
      <c r="V412" s="5">
        <v>-1375.12479277848</v>
      </c>
      <c r="W412" s="5">
        <v>-1445.5986249102</v>
      </c>
      <c r="X412" s="5">
        <v>-1501.1750544143399</v>
      </c>
      <c r="Y412" s="5">
        <v>-1538.9962565649701</v>
      </c>
      <c r="Z412" s="5">
        <v>-1557.88084642182</v>
      </c>
      <c r="AA412" s="5">
        <v>-1576.9758845306801</v>
      </c>
      <c r="AB412" s="5">
        <v>-1574.79417392919</v>
      </c>
      <c r="AC412" s="5">
        <v>-1561.4892532779199</v>
      </c>
      <c r="AD412" s="5">
        <v>-1542.5783371836201</v>
      </c>
      <c r="AE412" s="5">
        <v>-1571.46460639927</v>
      </c>
    </row>
    <row r="414" spans="1:31">
      <c r="A414" s="56" t="s">
        <v>80</v>
      </c>
      <c r="B414" s="56" t="s">
        <v>198</v>
      </c>
      <c r="C414" s="56" t="s">
        <v>131</v>
      </c>
      <c r="D414" s="5">
        <v>34577.713777247853</v>
      </c>
      <c r="E414" s="5">
        <v>30384.067712316999</v>
      </c>
      <c r="F414" s="5">
        <v>34247.487994752701</v>
      </c>
      <c r="G414" s="5">
        <v>33835.15477893925</v>
      </c>
      <c r="H414" s="5">
        <v>32839.615378011149</v>
      </c>
      <c r="I414" s="5">
        <v>23825.013007081459</v>
      </c>
      <c r="J414" s="5">
        <v>23673.92438970432</v>
      </c>
      <c r="K414" s="5">
        <v>15461.31961051174</v>
      </c>
      <c r="L414" s="5">
        <v>15536.11351635855</v>
      </c>
      <c r="M414" s="5">
        <v>15668.573881908211</v>
      </c>
      <c r="N414" s="5">
        <v>15290.450042650091</v>
      </c>
      <c r="O414" s="5">
        <v>15630.96525299632</v>
      </c>
      <c r="P414" s="5">
        <v>15116.64729749441</v>
      </c>
      <c r="Q414" s="5">
        <v>15623.81855804407</v>
      </c>
      <c r="R414" s="5">
        <v>15727.72071234376</v>
      </c>
      <c r="S414" s="5">
        <v>15755.826367958851</v>
      </c>
      <c r="T414" s="5">
        <v>15639.30103879725</v>
      </c>
      <c r="U414" s="5">
        <v>16014.42460897069</v>
      </c>
      <c r="V414" s="5">
        <v>15854.20820588043</v>
      </c>
      <c r="W414" s="5">
        <v>12280.083060402019</v>
      </c>
      <c r="X414" s="5">
        <v>12410.234927803769</v>
      </c>
      <c r="Y414" s="5">
        <v>8184.7305239185926</v>
      </c>
      <c r="Z414" s="5">
        <v>8210.5332094637251</v>
      </c>
      <c r="AA414" s="5">
        <v>8392.2877777543144</v>
      </c>
      <c r="AB414" s="5">
        <v>0</v>
      </c>
      <c r="AC414" s="5">
        <v>0</v>
      </c>
      <c r="AD414" s="5">
        <v>0</v>
      </c>
      <c r="AE414" s="5">
        <v>0</v>
      </c>
    </row>
    <row r="415" spans="1:31">
      <c r="A415" s="56" t="s">
        <v>80</v>
      </c>
      <c r="B415" s="56" t="s">
        <v>198</v>
      </c>
      <c r="C415" s="56" t="s">
        <v>132</v>
      </c>
      <c r="D415" s="5">
        <v>7.0248479290450012</v>
      </c>
      <c r="E415" s="5">
        <v>3.4750277352349999</v>
      </c>
      <c r="F415" s="5">
        <v>1.1857982924849999</v>
      </c>
      <c r="G415" s="5">
        <v>2.0914418836399999</v>
      </c>
      <c r="H415" s="5">
        <v>9.9171269435000015E-2</v>
      </c>
      <c r="I415" s="5">
        <v>40.553903666194998</v>
      </c>
      <c r="J415" s="5">
        <v>36.697913036510009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3066.3965848582552</v>
      </c>
      <c r="W415" s="5">
        <v>4134.8091765335676</v>
      </c>
      <c r="X415" s="5">
        <v>4419.2907995785536</v>
      </c>
      <c r="Y415" s="5">
        <v>4665.5148850113801</v>
      </c>
      <c r="Z415" s="5">
        <v>8112.0238949225732</v>
      </c>
      <c r="AA415" s="5">
        <v>9727.1833881586572</v>
      </c>
      <c r="AB415" s="5">
        <v>23125.58323770644</v>
      </c>
      <c r="AC415" s="5">
        <v>25803.07023132726</v>
      </c>
      <c r="AD415" s="5">
        <v>30929.743891382961</v>
      </c>
      <c r="AE415" s="5">
        <v>30430.736949326802</v>
      </c>
    </row>
    <row r="416" spans="1:31">
      <c r="A416" s="56" t="s">
        <v>80</v>
      </c>
      <c r="B416" s="56" t="s">
        <v>198</v>
      </c>
      <c r="C416" s="56" t="s">
        <v>133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</row>
    <row r="417" spans="1:31">
      <c r="A417" s="56" t="s">
        <v>80</v>
      </c>
      <c r="B417" s="56" t="s">
        <v>198</v>
      </c>
      <c r="C417" s="56" t="s">
        <v>134</v>
      </c>
      <c r="D417" s="5">
        <v>3.7374063561550002</v>
      </c>
      <c r="E417" s="5">
        <v>5.3917272135099994</v>
      </c>
      <c r="F417" s="5">
        <v>0.46820277928999998</v>
      </c>
      <c r="G417" s="5">
        <v>2.2910142423650002</v>
      </c>
      <c r="H417" s="5">
        <v>5.8480000000000011E-8</v>
      </c>
      <c r="I417" s="5">
        <v>31.449293269639998</v>
      </c>
      <c r="J417" s="5">
        <v>22.492623887019999</v>
      </c>
      <c r="K417" s="5">
        <v>43.993923672670022</v>
      </c>
      <c r="L417" s="5">
        <v>59.493465980359943</v>
      </c>
      <c r="M417" s="5">
        <v>96.872702195539958</v>
      </c>
      <c r="N417" s="5">
        <v>42.938810548365012</v>
      </c>
      <c r="O417" s="5">
        <v>124.6744727885998</v>
      </c>
      <c r="P417" s="5">
        <v>100.27264039558</v>
      </c>
      <c r="Q417" s="5">
        <v>413.65931313760501</v>
      </c>
      <c r="R417" s="5">
        <v>277.10405865276482</v>
      </c>
      <c r="S417" s="5">
        <v>1189.962353432036</v>
      </c>
      <c r="T417" s="5">
        <v>1274.29416606327</v>
      </c>
      <c r="U417" s="5">
        <v>1401.04960084046</v>
      </c>
      <c r="V417" s="5">
        <v>520.33477628802984</v>
      </c>
      <c r="W417" s="5">
        <v>1668.270425881361</v>
      </c>
      <c r="X417" s="5">
        <v>1773.549405421569</v>
      </c>
      <c r="Y417" s="5">
        <v>1013.978852914236</v>
      </c>
      <c r="Z417" s="5">
        <v>721.38398122029503</v>
      </c>
      <c r="AA417" s="5">
        <v>574.17734579175499</v>
      </c>
      <c r="AB417" s="5">
        <v>1006.8119959212059</v>
      </c>
      <c r="AC417" s="5">
        <v>389.20428744772948</v>
      </c>
      <c r="AD417" s="5">
        <v>529.53904169319014</v>
      </c>
      <c r="AE417" s="5">
        <v>1400.641723582231</v>
      </c>
    </row>
    <row r="418" spans="1:31">
      <c r="A418" s="56" t="s">
        <v>80</v>
      </c>
      <c r="B418" s="56" t="s">
        <v>198</v>
      </c>
      <c r="C418" s="56" t="s">
        <v>135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</row>
    <row r="419" spans="1:31">
      <c r="A419" s="56" t="s">
        <v>80</v>
      </c>
      <c r="B419" s="56" t="s">
        <v>198</v>
      </c>
      <c r="C419" s="56" t="s">
        <v>136</v>
      </c>
      <c r="D419" s="5">
        <v>3747.093339900146</v>
      </c>
      <c r="E419" s="5">
        <v>1827.094115511911</v>
      </c>
      <c r="F419" s="5">
        <v>1990.842650777935</v>
      </c>
      <c r="G419" s="5">
        <v>1820.373098263085</v>
      </c>
      <c r="H419" s="5">
        <v>2087.9160352170102</v>
      </c>
      <c r="I419" s="5">
        <v>3165.0994276680522</v>
      </c>
      <c r="J419" s="5">
        <v>2740.5131380259581</v>
      </c>
      <c r="K419" s="5">
        <v>2028.109744421504</v>
      </c>
      <c r="L419" s="5">
        <v>2121.590663713745</v>
      </c>
      <c r="M419" s="5">
        <v>1975.90420453094</v>
      </c>
      <c r="N419" s="5">
        <v>2470.0557172484</v>
      </c>
      <c r="O419" s="5">
        <v>3070.7739491291568</v>
      </c>
      <c r="P419" s="5">
        <v>2408.9392583506051</v>
      </c>
      <c r="Q419" s="5">
        <v>3058.8597060324191</v>
      </c>
      <c r="R419" s="5">
        <v>3026.1077825972111</v>
      </c>
      <c r="S419" s="5">
        <v>3410.2008425305748</v>
      </c>
      <c r="T419" s="5">
        <v>2166.689796739437</v>
      </c>
      <c r="U419" s="5">
        <v>2400.9088866546949</v>
      </c>
      <c r="V419" s="5">
        <v>1664.47637768099</v>
      </c>
      <c r="W419" s="5">
        <v>1821.2729583277801</v>
      </c>
      <c r="X419" s="5">
        <v>1761.830773825614</v>
      </c>
      <c r="Y419" s="5">
        <v>3306.075457011149</v>
      </c>
      <c r="Z419" s="5">
        <v>2851.084388096755</v>
      </c>
      <c r="AA419" s="5">
        <v>2698.595664553181</v>
      </c>
      <c r="AB419" s="5">
        <v>1829.9486441689151</v>
      </c>
      <c r="AC419" s="5">
        <v>2569.3464724603618</v>
      </c>
      <c r="AD419" s="5">
        <v>3469.682247366035</v>
      </c>
      <c r="AE419" s="5">
        <v>1026.3856720234951</v>
      </c>
    </row>
    <row r="420" spans="1:31">
      <c r="A420" s="56" t="s">
        <v>80</v>
      </c>
      <c r="B420" s="56" t="s">
        <v>198</v>
      </c>
      <c r="C420" s="56" t="s">
        <v>137</v>
      </c>
      <c r="D420" s="5">
        <v>211.10295565456991</v>
      </c>
      <c r="E420" s="5">
        <v>267.83258278494009</v>
      </c>
      <c r="F420" s="5">
        <v>204.83516942489001</v>
      </c>
      <c r="G420" s="5">
        <v>224.02150131103991</v>
      </c>
      <c r="H420" s="5">
        <v>221.51587518760499</v>
      </c>
      <c r="I420" s="5">
        <v>216.31812067197501</v>
      </c>
      <c r="J420" s="5">
        <v>477.3636932203151</v>
      </c>
      <c r="K420" s="5">
        <v>2078.1377055006101</v>
      </c>
      <c r="L420" s="5">
        <v>1991.5233459307799</v>
      </c>
      <c r="M420" s="5">
        <v>2486.2498778139402</v>
      </c>
      <c r="N420" s="5">
        <v>2907.940575433096</v>
      </c>
      <c r="O420" s="5">
        <v>2954.4961633567991</v>
      </c>
      <c r="P420" s="5">
        <v>4199.5374145660799</v>
      </c>
      <c r="Q420" s="5">
        <v>4348.0507506905096</v>
      </c>
      <c r="R420" s="5">
        <v>4175.5516452286811</v>
      </c>
      <c r="S420" s="5">
        <v>4270.2189763286206</v>
      </c>
      <c r="T420" s="5">
        <v>4398.4490559446049</v>
      </c>
      <c r="U420" s="5">
        <v>4364.1638508148499</v>
      </c>
      <c r="V420" s="5">
        <v>4247.8428525808786</v>
      </c>
      <c r="W420" s="5">
        <v>3947.0254647599249</v>
      </c>
      <c r="X420" s="5">
        <v>3493.8309443945509</v>
      </c>
      <c r="Y420" s="5">
        <v>3649.0540984468939</v>
      </c>
      <c r="Z420" s="5">
        <v>3755.642251872991</v>
      </c>
      <c r="AA420" s="5">
        <v>3495.7272035546162</v>
      </c>
      <c r="AB420" s="5">
        <v>3050.263527348241</v>
      </c>
      <c r="AC420" s="5">
        <v>2860.4466564364161</v>
      </c>
      <c r="AD420" s="5">
        <v>2468.6238390480162</v>
      </c>
      <c r="AE420" s="5">
        <v>2706.6176504116861</v>
      </c>
    </row>
    <row r="421" spans="1:31">
      <c r="A421" s="56" t="s">
        <v>80</v>
      </c>
      <c r="B421" s="56" t="s">
        <v>198</v>
      </c>
      <c r="C421" s="56" t="s">
        <v>138</v>
      </c>
      <c r="D421" s="5">
        <v>17.796136788144999</v>
      </c>
      <c r="E421" s="5">
        <v>36.599747766004988</v>
      </c>
      <c r="F421" s="5">
        <v>45.810426849075007</v>
      </c>
      <c r="G421" s="5">
        <v>83.540240588515005</v>
      </c>
      <c r="H421" s="5">
        <v>136.7143462561998</v>
      </c>
      <c r="I421" s="5">
        <v>176.37871452222001</v>
      </c>
      <c r="J421" s="5">
        <v>249.504853826665</v>
      </c>
      <c r="K421" s="5">
        <v>297.88040847805479</v>
      </c>
      <c r="L421" s="5">
        <v>402.78331919460499</v>
      </c>
      <c r="M421" s="5">
        <v>439.79348795175002</v>
      </c>
      <c r="N421" s="5">
        <v>562.88733548873995</v>
      </c>
      <c r="O421" s="5">
        <v>724.35011680771458</v>
      </c>
      <c r="P421" s="5">
        <v>810.20918647685448</v>
      </c>
      <c r="Q421" s="5">
        <v>966.1987896233444</v>
      </c>
      <c r="R421" s="5">
        <v>1125.6702627463601</v>
      </c>
      <c r="S421" s="5">
        <v>1356.1336945312951</v>
      </c>
      <c r="T421" s="5">
        <v>1532.2524585347001</v>
      </c>
      <c r="U421" s="5">
        <v>1681.004616392041</v>
      </c>
      <c r="V421" s="5">
        <v>1779.074128164845</v>
      </c>
      <c r="W421" s="5">
        <v>1852.4367513296961</v>
      </c>
      <c r="X421" s="5">
        <v>1818.6472051829039</v>
      </c>
      <c r="Y421" s="5">
        <v>1945.99136668135</v>
      </c>
      <c r="Z421" s="5">
        <v>2167.303925395021</v>
      </c>
      <c r="AA421" s="5">
        <v>2201.11907651302</v>
      </c>
      <c r="AB421" s="5">
        <v>2087.7524343196851</v>
      </c>
      <c r="AC421" s="5">
        <v>1986.8515114974939</v>
      </c>
      <c r="AD421" s="5">
        <v>2047.4582314269589</v>
      </c>
      <c r="AE421" s="5">
        <v>1942.4542835036591</v>
      </c>
    </row>
    <row r="422" spans="1:31">
      <c r="A422" s="56" t="s">
        <v>80</v>
      </c>
      <c r="B422" s="56" t="s">
        <v>198</v>
      </c>
      <c r="C422" s="56" t="s">
        <v>139</v>
      </c>
      <c r="D422" s="5">
        <v>54.249326213662499</v>
      </c>
      <c r="E422" s="5">
        <v>66.404791758330305</v>
      </c>
      <c r="F422" s="5">
        <v>80.590277140076395</v>
      </c>
      <c r="G422" s="5">
        <v>105.867792418722</v>
      </c>
      <c r="H422" s="5">
        <v>141.985185423769</v>
      </c>
      <c r="I422" s="5">
        <v>173.466938027243</v>
      </c>
      <c r="J422" s="5">
        <v>202.57761974537499</v>
      </c>
      <c r="K422" s="5">
        <v>234.501837778967</v>
      </c>
      <c r="L422" s="5">
        <v>272.97165547478102</v>
      </c>
      <c r="M422" s="5">
        <v>318.10299768307601</v>
      </c>
      <c r="N422" s="5">
        <v>370.63766213999901</v>
      </c>
      <c r="O422" s="5">
        <v>425.21695040279502</v>
      </c>
      <c r="P422" s="5">
        <v>484.56711714293101</v>
      </c>
      <c r="Q422" s="5">
        <v>539.65009773945303</v>
      </c>
      <c r="R422" s="5">
        <v>603.37666205476398</v>
      </c>
      <c r="S422" s="5">
        <v>658.04985221182801</v>
      </c>
      <c r="T422" s="5">
        <v>712.23884052460801</v>
      </c>
      <c r="U422" s="5">
        <v>752.88993663450299</v>
      </c>
      <c r="V422" s="5">
        <v>787.41911374378401</v>
      </c>
      <c r="W422" s="5">
        <v>818.90862204635903</v>
      </c>
      <c r="X422" s="5">
        <v>848.43077731057201</v>
      </c>
      <c r="Y422" s="5">
        <v>862.816223585035</v>
      </c>
      <c r="Z422" s="5">
        <v>874.79257480195201</v>
      </c>
      <c r="AA422" s="5">
        <v>886.03345059316598</v>
      </c>
      <c r="AB422" s="5">
        <v>888.50336857951504</v>
      </c>
      <c r="AC422" s="5">
        <v>885.16012786344197</v>
      </c>
      <c r="AD422" s="5">
        <v>878.09814135976603</v>
      </c>
      <c r="AE422" s="5">
        <v>896.68704990584104</v>
      </c>
    </row>
    <row r="423" spans="1:31">
      <c r="A423" s="56" t="s">
        <v>80</v>
      </c>
      <c r="B423" s="56" t="s">
        <v>198</v>
      </c>
      <c r="C423" s="56" t="s">
        <v>140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</row>
    <row r="424" spans="1:31">
      <c r="A424" s="56" t="s">
        <v>80</v>
      </c>
      <c r="B424" s="56" t="s">
        <v>198</v>
      </c>
      <c r="C424" s="56" t="s">
        <v>141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3.00645E-7</v>
      </c>
      <c r="N424" s="5">
        <v>8.7158000000000024E-7</v>
      </c>
      <c r="O424" s="5">
        <v>1.0467249999999999E-6</v>
      </c>
      <c r="P424" s="5">
        <v>3.51441E-6</v>
      </c>
      <c r="Q424" s="5">
        <v>3.1599349999999999E-6</v>
      </c>
      <c r="R424" s="5">
        <v>7.677239999999996E-6</v>
      </c>
      <c r="S424" s="5">
        <v>8.2939050000000024E-6</v>
      </c>
      <c r="T424" s="5">
        <v>9.4224750000000016E-6</v>
      </c>
      <c r="U424" s="5">
        <v>1.3596159999999999E-5</v>
      </c>
      <c r="V424" s="5">
        <v>1.480864000000001E-5</v>
      </c>
      <c r="W424" s="5">
        <v>1.8710294999999999E-5</v>
      </c>
      <c r="X424" s="5">
        <v>2.6993975000000001E-5</v>
      </c>
      <c r="Y424" s="5">
        <v>7.9332339999999975E-5</v>
      </c>
      <c r="Z424" s="5">
        <v>7.4398254999999999E-5</v>
      </c>
      <c r="AA424" s="5">
        <v>460.94535978254493</v>
      </c>
      <c r="AB424" s="5">
        <v>399.16895518508022</v>
      </c>
      <c r="AC424" s="5">
        <v>1045.1449736372349</v>
      </c>
      <c r="AD424" s="5">
        <v>1307.500228659191</v>
      </c>
      <c r="AE424" s="5">
        <v>1278.1718629506749</v>
      </c>
    </row>
    <row r="425" spans="1:31">
      <c r="A425" s="56" t="s">
        <v>80</v>
      </c>
      <c r="B425" s="56" t="s">
        <v>198</v>
      </c>
      <c r="C425" s="56" t="s">
        <v>142</v>
      </c>
      <c r="D425" s="5">
        <v>11448.160924613891</v>
      </c>
      <c r="E425" s="5">
        <v>14065.172805275601</v>
      </c>
      <c r="F425" s="5">
        <v>12963.632439172899</v>
      </c>
      <c r="G425" s="5">
        <v>13147.905878774091</v>
      </c>
      <c r="H425" s="5">
        <v>12595.393954432189</v>
      </c>
      <c r="I425" s="5">
        <v>13479.12219598788</v>
      </c>
      <c r="J425" s="5">
        <v>13525.946882947321</v>
      </c>
      <c r="K425" s="5">
        <v>18153.613521032232</v>
      </c>
      <c r="L425" s="5">
        <v>18517.9414523218</v>
      </c>
      <c r="M425" s="5">
        <v>20364.64836478257</v>
      </c>
      <c r="N425" s="5">
        <v>26003.17588142525</v>
      </c>
      <c r="O425" s="5">
        <v>25559.435506282611</v>
      </c>
      <c r="P425" s="5">
        <v>29621.776926412571</v>
      </c>
      <c r="Q425" s="5">
        <v>26503.447528765919</v>
      </c>
      <c r="R425" s="5">
        <v>28163.827018670308</v>
      </c>
      <c r="S425" s="5">
        <v>26708.831680518269</v>
      </c>
      <c r="T425" s="5">
        <v>27798.542141706261</v>
      </c>
      <c r="U425" s="5">
        <v>28012.408144627829</v>
      </c>
      <c r="V425" s="5">
        <v>28873.562328465501</v>
      </c>
      <c r="W425" s="5">
        <v>27592.974932317102</v>
      </c>
      <c r="X425" s="5">
        <v>27536.242497326351</v>
      </c>
      <c r="Y425" s="5">
        <v>29151.441014946598</v>
      </c>
      <c r="Z425" s="5">
        <v>26373.651933549201</v>
      </c>
      <c r="AA425" s="5">
        <v>29361.592898051131</v>
      </c>
      <c r="AB425" s="5">
        <v>26152.496984394191</v>
      </c>
      <c r="AC425" s="5">
        <v>26932.26503414477</v>
      </c>
      <c r="AD425" s="5">
        <v>25485.349650310331</v>
      </c>
      <c r="AE425" s="5">
        <v>25671.31110865423</v>
      </c>
    </row>
    <row r="426" spans="1:31">
      <c r="A426" s="56" t="s">
        <v>80</v>
      </c>
      <c r="B426" s="56" t="s">
        <v>198</v>
      </c>
      <c r="C426" s="56" t="s">
        <v>143</v>
      </c>
      <c r="D426" s="5">
        <v>1805.538458391125</v>
      </c>
      <c r="E426" s="5">
        <v>1404.92082455477</v>
      </c>
      <c r="F426" s="5">
        <v>1626.87782537566</v>
      </c>
      <c r="G426" s="5">
        <v>1505.6547894201201</v>
      </c>
      <c r="H426" s="5">
        <v>1472.018821103675</v>
      </c>
      <c r="I426" s="5">
        <v>1632.68834532697</v>
      </c>
      <c r="J426" s="5">
        <v>1575.71149353495</v>
      </c>
      <c r="K426" s="5">
        <v>1758.381882753539</v>
      </c>
      <c r="L426" s="5">
        <v>1741.3457404180999</v>
      </c>
      <c r="M426" s="5">
        <v>1691.623793442315</v>
      </c>
      <c r="N426" s="5">
        <v>1784.978136877055</v>
      </c>
      <c r="O426" s="5">
        <v>1823.18216311332</v>
      </c>
      <c r="P426" s="5">
        <v>1766.76825064893</v>
      </c>
      <c r="Q426" s="5">
        <v>3499.5366771511899</v>
      </c>
      <c r="R426" s="5">
        <v>3550.3952030271671</v>
      </c>
      <c r="S426" s="5">
        <v>4762.8783705540809</v>
      </c>
      <c r="T426" s="5">
        <v>5148.3357688175602</v>
      </c>
      <c r="U426" s="5">
        <v>5229.5940973369361</v>
      </c>
      <c r="V426" s="5">
        <v>5107.0811425969459</v>
      </c>
      <c r="W426" s="5">
        <v>6675.1280566782152</v>
      </c>
      <c r="X426" s="5">
        <v>7199.9264970878876</v>
      </c>
      <c r="Y426" s="5">
        <v>8487.9004199215378</v>
      </c>
      <c r="Z426" s="5">
        <v>9999.5350790876346</v>
      </c>
      <c r="AA426" s="5">
        <v>9482.8941409144772</v>
      </c>
      <c r="AB426" s="5">
        <v>11234.400670981429</v>
      </c>
      <c r="AC426" s="5">
        <v>11730.86632346841</v>
      </c>
      <c r="AD426" s="5">
        <v>12254.91524464432</v>
      </c>
      <c r="AE426" s="5">
        <v>12735.76743595142</v>
      </c>
    </row>
    <row r="427" spans="1:31">
      <c r="A427" s="56" t="s">
        <v>80</v>
      </c>
      <c r="B427" s="56" t="s">
        <v>198</v>
      </c>
      <c r="C427" s="56" t="s">
        <v>144</v>
      </c>
      <c r="D427" s="5">
        <v>5842.7808560000003</v>
      </c>
      <c r="E427" s="5">
        <v>6613.7275390000004</v>
      </c>
      <c r="F427" s="5">
        <v>7347.8947669999998</v>
      </c>
      <c r="G427" s="5">
        <v>8118.929795</v>
      </c>
      <c r="H427" s="5">
        <v>8908.912875</v>
      </c>
      <c r="I427" s="5">
        <v>9552.6316360000001</v>
      </c>
      <c r="J427" s="5">
        <v>9994.1490259999991</v>
      </c>
      <c r="K427" s="5">
        <v>10449.33756</v>
      </c>
      <c r="L427" s="5">
        <v>10985.632439999999</v>
      </c>
      <c r="M427" s="5">
        <v>11533.316849999999</v>
      </c>
      <c r="N427" s="5">
        <v>12070.42345</v>
      </c>
      <c r="O427" s="5">
        <v>12638.259260000001</v>
      </c>
      <c r="P427" s="5">
        <v>13222.36166</v>
      </c>
      <c r="Q427" s="5">
        <v>13762.17942</v>
      </c>
      <c r="R427" s="5">
        <v>14261.039769999999</v>
      </c>
      <c r="S427" s="5">
        <v>14773.439340000001</v>
      </c>
      <c r="T427" s="5">
        <v>15306.059649999999</v>
      </c>
      <c r="U427" s="5">
        <v>15760.22983</v>
      </c>
      <c r="V427" s="5">
        <v>16157.362709999999</v>
      </c>
      <c r="W427" s="5">
        <v>16595.683089999999</v>
      </c>
      <c r="X427" s="5">
        <v>17081.074069999999</v>
      </c>
      <c r="Y427" s="5">
        <v>17575.605339999998</v>
      </c>
      <c r="Z427" s="5">
        <v>18115.9306</v>
      </c>
      <c r="AA427" s="5">
        <v>18716.871429999999</v>
      </c>
      <c r="AB427" s="5">
        <v>19358.948530000001</v>
      </c>
      <c r="AC427" s="5">
        <v>19947.394520000002</v>
      </c>
      <c r="AD427" s="5">
        <v>20501.581569999998</v>
      </c>
      <c r="AE427" s="5">
        <v>20501.581569999998</v>
      </c>
    </row>
    <row r="428" spans="1:31">
      <c r="A428" s="56" t="s">
        <v>80</v>
      </c>
      <c r="B428" s="56" t="s">
        <v>198</v>
      </c>
      <c r="C428" s="56" t="s">
        <v>146</v>
      </c>
      <c r="D428" s="5">
        <v>1.366000000000001E-7</v>
      </c>
      <c r="E428" s="5">
        <v>1.4048000000000021E-7</v>
      </c>
      <c r="F428" s="5">
        <v>1.5065499999999981E-7</v>
      </c>
      <c r="G428" s="5">
        <v>1.5847499999999989E-7</v>
      </c>
      <c r="H428" s="5">
        <v>1.6917500000000011E-7</v>
      </c>
      <c r="I428" s="5">
        <v>3.1366086924999897E-2</v>
      </c>
      <c r="J428" s="5">
        <v>3.2491014635000169E-2</v>
      </c>
      <c r="K428" s="5">
        <v>6.7710089469999998E-2</v>
      </c>
      <c r="L428" s="5">
        <v>9.0939500000000042E-7</v>
      </c>
      <c r="M428" s="5">
        <v>9.8091000000000028E-7</v>
      </c>
      <c r="N428" s="5">
        <v>1.06032E-6</v>
      </c>
      <c r="O428" s="5">
        <v>1.188329999999999E-6</v>
      </c>
      <c r="P428" s="5">
        <v>1.2109149999999991E-6</v>
      </c>
      <c r="Q428" s="5">
        <v>0.4918550957749997</v>
      </c>
      <c r="R428" s="5">
        <v>5.2114487909999972E-2</v>
      </c>
      <c r="S428" s="5">
        <v>1.9361500000000009E-6</v>
      </c>
      <c r="T428" s="5">
        <v>6.3434387582299996</v>
      </c>
      <c r="U428" s="5">
        <v>1.66005169531</v>
      </c>
      <c r="V428" s="5">
        <v>1.9971550000000012E-6</v>
      </c>
      <c r="W428" s="5">
        <v>2.331944999999999E-6</v>
      </c>
      <c r="X428" s="5">
        <v>1.654424167370002</v>
      </c>
      <c r="Y428" s="5">
        <v>4.5887500000000016E-6</v>
      </c>
      <c r="Z428" s="5">
        <v>4.9702200000000059E-6</v>
      </c>
      <c r="AA428" s="5">
        <v>5.3711850000000044E-6</v>
      </c>
      <c r="AB428" s="5">
        <v>5.9147599999999994E-6</v>
      </c>
      <c r="AC428" s="5">
        <v>8.2305149999999996E-6</v>
      </c>
      <c r="AD428" s="5">
        <v>121.932411544625</v>
      </c>
      <c r="AE428" s="5">
        <v>12.002802602555001</v>
      </c>
    </row>
    <row r="429" spans="1:31">
      <c r="A429" s="56" t="s">
        <v>80</v>
      </c>
      <c r="B429" s="56" t="s">
        <v>198</v>
      </c>
      <c r="C429" s="56" t="s">
        <v>149</v>
      </c>
      <c r="D429" s="5">
        <v>-251.31311763335509</v>
      </c>
      <c r="E429" s="5">
        <v>-319.38413330360498</v>
      </c>
      <c r="F429" s="5">
        <v>-243.31574158204</v>
      </c>
      <c r="G429" s="5">
        <v>-267.22806941047003</v>
      </c>
      <c r="H429" s="5">
        <v>-263.1737288994251</v>
      </c>
      <c r="I429" s="5">
        <v>-257.52165309396503</v>
      </c>
      <c r="J429" s="5">
        <v>-598.99857511836535</v>
      </c>
      <c r="K429" s="5">
        <v>-2717.5402309434639</v>
      </c>
      <c r="L429" s="5">
        <v>-2593.4768254555538</v>
      </c>
      <c r="M429" s="5">
        <v>-3226.9775024508249</v>
      </c>
      <c r="N429" s="5">
        <v>-3816.044167632424</v>
      </c>
      <c r="O429" s="5">
        <v>-3828.9919510694099</v>
      </c>
      <c r="P429" s="5">
        <v>-5401.3441868274831</v>
      </c>
      <c r="Q429" s="5">
        <v>-5525.168352085846</v>
      </c>
      <c r="R429" s="5">
        <v>-5348.5089757469632</v>
      </c>
      <c r="S429" s="5">
        <v>-5450.2380600836896</v>
      </c>
      <c r="T429" s="5">
        <v>-5625.7523191454093</v>
      </c>
      <c r="U429" s="5">
        <v>-5594.9652441196176</v>
      </c>
      <c r="V429" s="5">
        <v>-5443.5867918193844</v>
      </c>
      <c r="W429" s="5">
        <v>-5034.1141285679651</v>
      </c>
      <c r="X429" s="5">
        <v>-4460.5470956224663</v>
      </c>
      <c r="Y429" s="5">
        <v>-4692.6755212728795</v>
      </c>
      <c r="Z429" s="5">
        <v>-4786.2715244390874</v>
      </c>
      <c r="AA429" s="5">
        <v>-4503.0279775805629</v>
      </c>
      <c r="AB429" s="5">
        <v>-3877.7579353873771</v>
      </c>
      <c r="AC429" s="5">
        <v>-3691.0454110423329</v>
      </c>
      <c r="AD429" s="5">
        <v>-3107.7347259733269</v>
      </c>
      <c r="AE429" s="5">
        <v>-3460.0889002471522</v>
      </c>
    </row>
    <row r="430" spans="1:31">
      <c r="A430" s="56" t="s">
        <v>80</v>
      </c>
      <c r="B430" s="56" t="s">
        <v>198</v>
      </c>
      <c r="C430" s="56" t="s">
        <v>150</v>
      </c>
      <c r="D430" s="5">
        <v>-20.934562367280009</v>
      </c>
      <c r="E430" s="5">
        <v>-43.11445573988501</v>
      </c>
      <c r="F430" s="5">
        <v>-53.829110284555043</v>
      </c>
      <c r="G430" s="5">
        <v>-98.434742279719956</v>
      </c>
      <c r="H430" s="5">
        <v>-160.66269558091</v>
      </c>
      <c r="I430" s="5">
        <v>-207.48386502681001</v>
      </c>
      <c r="J430" s="5">
        <v>-293.50611599122982</v>
      </c>
      <c r="K430" s="5">
        <v>-354.98532602914992</v>
      </c>
      <c r="L430" s="5">
        <v>-484.26805050417988</v>
      </c>
      <c r="M430" s="5">
        <v>-531.66117773641986</v>
      </c>
      <c r="N430" s="5">
        <v>-688.06385184777923</v>
      </c>
      <c r="O430" s="5">
        <v>-885.86708443786506</v>
      </c>
      <c r="P430" s="5">
        <v>-995.77848177431019</v>
      </c>
      <c r="Q430" s="5">
        <v>-1188.638141371255</v>
      </c>
      <c r="R430" s="5">
        <v>-1395.373522563031</v>
      </c>
      <c r="S430" s="5">
        <v>-1681.3068751880289</v>
      </c>
      <c r="T430" s="5">
        <v>-1914.1080444836509</v>
      </c>
      <c r="U430" s="5">
        <v>-2104.7284690822712</v>
      </c>
      <c r="V430" s="5">
        <v>-2240.554094040765</v>
      </c>
      <c r="W430" s="5">
        <v>-2329.8316554576591</v>
      </c>
      <c r="X430" s="5">
        <v>-2280.8242029838339</v>
      </c>
      <c r="Y430" s="5">
        <v>-2469.5138563012338</v>
      </c>
      <c r="Z430" s="5">
        <v>-2731.7276494365051</v>
      </c>
      <c r="AA430" s="5">
        <v>-2810.2554287466769</v>
      </c>
      <c r="AB430" s="5">
        <v>-2637.4185534470739</v>
      </c>
      <c r="AC430" s="5">
        <v>-2502.8788422091702</v>
      </c>
      <c r="AD430" s="5">
        <v>-2535.5365390039501</v>
      </c>
      <c r="AE430" s="5">
        <v>-2434.7679587934349</v>
      </c>
    </row>
    <row r="431" spans="1:31">
      <c r="A431" s="56" t="s">
        <v>80</v>
      </c>
      <c r="B431" s="56" t="s">
        <v>198</v>
      </c>
      <c r="C431" s="56" t="s">
        <v>151</v>
      </c>
      <c r="D431" s="5">
        <v>-64.640683730661493</v>
      </c>
      <c r="E431" s="5">
        <v>-78.974564630307398</v>
      </c>
      <c r="F431" s="5">
        <v>-96.411545191184103</v>
      </c>
      <c r="G431" s="5">
        <v>-126.342993042294</v>
      </c>
      <c r="H431" s="5">
        <v>-169.221363393449</v>
      </c>
      <c r="I431" s="5">
        <v>-207.17130659842101</v>
      </c>
      <c r="J431" s="5">
        <v>-242.970139444615</v>
      </c>
      <c r="K431" s="5">
        <v>-280.05241876440903</v>
      </c>
      <c r="L431" s="5">
        <v>-326.56994395440802</v>
      </c>
      <c r="M431" s="5">
        <v>-380.701426228755</v>
      </c>
      <c r="N431" s="5">
        <v>-442.19890460835302</v>
      </c>
      <c r="O431" s="5">
        <v>-508.15607879348602</v>
      </c>
      <c r="P431" s="5">
        <v>-578.19875137019903</v>
      </c>
      <c r="Q431" s="5">
        <v>-646.12430590496695</v>
      </c>
      <c r="R431" s="5">
        <v>-719.14319428237798</v>
      </c>
      <c r="S431" s="5">
        <v>-785.38277037239504</v>
      </c>
      <c r="T431" s="5">
        <v>-847.13069201499002</v>
      </c>
      <c r="U431" s="5">
        <v>-905.46440911891898</v>
      </c>
      <c r="V431" s="5">
        <v>-938.85607393065595</v>
      </c>
      <c r="W431" s="5">
        <v>-979.84344447978799</v>
      </c>
      <c r="X431" s="5">
        <v>-1010.4516068958</v>
      </c>
      <c r="Y431" s="5">
        <v>-1028.3457385454799</v>
      </c>
      <c r="Z431" s="5">
        <v>-1044.46388478329</v>
      </c>
      <c r="AA431" s="5">
        <v>-1060.9671190445199</v>
      </c>
      <c r="AB431" s="5">
        <v>-1060.45421366547</v>
      </c>
      <c r="AC431" s="5">
        <v>-1055.45360697056</v>
      </c>
      <c r="AD431" s="5">
        <v>-1047.28162756347</v>
      </c>
      <c r="AE431" s="5">
        <v>-1068.3071608677401</v>
      </c>
    </row>
    <row r="433" spans="1:31">
      <c r="A433" s="56" t="s">
        <v>80</v>
      </c>
      <c r="B433" s="56" t="s">
        <v>199</v>
      </c>
      <c r="C433" s="56" t="s">
        <v>132</v>
      </c>
      <c r="D433" s="5">
        <v>526.31703707886527</v>
      </c>
      <c r="E433" s="5">
        <v>430.76909909814498</v>
      </c>
      <c r="F433" s="5">
        <v>51.331666589585012</v>
      </c>
      <c r="G433" s="5">
        <v>33.24036145238</v>
      </c>
      <c r="H433" s="5">
        <v>64.007484397184996</v>
      </c>
      <c r="I433" s="5">
        <v>147.987828311285</v>
      </c>
      <c r="J433" s="5">
        <v>134.33751023835001</v>
      </c>
      <c r="K433" s="5">
        <v>436.82962098203541</v>
      </c>
      <c r="L433" s="5">
        <v>580.30570296954522</v>
      </c>
      <c r="M433" s="5">
        <v>717.73636805608453</v>
      </c>
      <c r="N433" s="5">
        <v>1064.21103123798</v>
      </c>
      <c r="O433" s="5">
        <v>1408.539723015474</v>
      </c>
      <c r="P433" s="5">
        <v>1050.28998233737</v>
      </c>
      <c r="Q433" s="5">
        <v>1239.968739845714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1444.8955428697959</v>
      </c>
      <c r="AD433" s="5">
        <v>2974.2436782838331</v>
      </c>
      <c r="AE433" s="5">
        <v>3170.36176873265</v>
      </c>
    </row>
    <row r="434" spans="1:31">
      <c r="A434" s="56" t="s">
        <v>80</v>
      </c>
      <c r="B434" s="56" t="s">
        <v>199</v>
      </c>
      <c r="C434" s="56" t="s">
        <v>133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</row>
    <row r="435" spans="1:31">
      <c r="A435" s="56" t="s">
        <v>80</v>
      </c>
      <c r="B435" s="56" t="s">
        <v>199</v>
      </c>
      <c r="C435" s="56" t="s">
        <v>134</v>
      </c>
      <c r="D435" s="5">
        <v>58.340580472935002</v>
      </c>
      <c r="E435" s="5">
        <v>52.974237052519982</v>
      </c>
      <c r="F435" s="5">
        <v>10.025385127205</v>
      </c>
      <c r="G435" s="5">
        <v>3.7667313465399999</v>
      </c>
      <c r="H435" s="5">
        <v>9.7196374374650052</v>
      </c>
      <c r="I435" s="5">
        <v>40.312014079974993</v>
      </c>
      <c r="J435" s="5">
        <v>40.670077062259999</v>
      </c>
      <c r="K435" s="5">
        <v>90.032319355360045</v>
      </c>
      <c r="L435" s="5">
        <v>137.19321729543</v>
      </c>
      <c r="M435" s="5">
        <v>194.67670906772511</v>
      </c>
      <c r="N435" s="5">
        <v>358.14654136983489</v>
      </c>
      <c r="O435" s="5">
        <v>466.73290839480569</v>
      </c>
      <c r="P435" s="5">
        <v>391.34187305460972</v>
      </c>
      <c r="Q435" s="5">
        <v>497.42923822510028</v>
      </c>
      <c r="R435" s="5">
        <v>682.02295761886512</v>
      </c>
      <c r="S435" s="5">
        <v>1140.18857191538</v>
      </c>
      <c r="T435" s="5">
        <v>712.98223381528476</v>
      </c>
      <c r="U435" s="5">
        <v>786.46775105789993</v>
      </c>
      <c r="V435" s="5">
        <v>577.82886194389016</v>
      </c>
      <c r="W435" s="5">
        <v>746.26957104065536</v>
      </c>
      <c r="X435" s="5">
        <v>807.89692265364988</v>
      </c>
      <c r="Y435" s="5">
        <v>445.98509886589011</v>
      </c>
      <c r="Z435" s="5">
        <v>433.55786688544998</v>
      </c>
      <c r="AA435" s="5">
        <v>427.9970564773401</v>
      </c>
      <c r="AB435" s="5">
        <v>611.69625939125524</v>
      </c>
      <c r="AC435" s="5">
        <v>536.12241932307995</v>
      </c>
      <c r="AD435" s="5">
        <v>600.05702040633003</v>
      </c>
      <c r="AE435" s="5">
        <v>516.38595107032472</v>
      </c>
    </row>
    <row r="436" spans="1:31">
      <c r="A436" s="56" t="s">
        <v>80</v>
      </c>
      <c r="B436" s="56" t="s">
        <v>199</v>
      </c>
      <c r="C436" s="56" t="s">
        <v>135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</row>
    <row r="437" spans="1:31">
      <c r="A437" s="56" t="s">
        <v>80</v>
      </c>
      <c r="B437" s="56" t="s">
        <v>199</v>
      </c>
      <c r="C437" s="56" t="s">
        <v>136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</row>
    <row r="438" spans="1:31">
      <c r="A438" s="56" t="s">
        <v>80</v>
      </c>
      <c r="B438" s="56" t="s">
        <v>199</v>
      </c>
      <c r="C438" s="56" t="s">
        <v>137</v>
      </c>
      <c r="D438" s="5">
        <v>362.62035103968492</v>
      </c>
      <c r="E438" s="5">
        <v>454.22839403795518</v>
      </c>
      <c r="F438" s="5">
        <v>351.68757161736488</v>
      </c>
      <c r="G438" s="5">
        <v>370.51499158903482</v>
      </c>
      <c r="H438" s="5">
        <v>379.73929863760998</v>
      </c>
      <c r="I438" s="5">
        <v>362.69480640398501</v>
      </c>
      <c r="J438" s="5">
        <v>389.13706376548009</v>
      </c>
      <c r="K438" s="5">
        <v>376.91486626792539</v>
      </c>
      <c r="L438" s="5">
        <v>368.91797463891987</v>
      </c>
      <c r="M438" s="5">
        <v>298.23493287629498</v>
      </c>
      <c r="N438" s="5">
        <v>332.91886711027013</v>
      </c>
      <c r="O438" s="5">
        <v>367.21579324170978</v>
      </c>
      <c r="P438" s="5">
        <v>624.14970751936482</v>
      </c>
      <c r="Q438" s="5">
        <v>630.96517916707489</v>
      </c>
      <c r="R438" s="5">
        <v>1606.2902682175511</v>
      </c>
      <c r="S438" s="5">
        <v>1667.461022993095</v>
      </c>
      <c r="T438" s="5">
        <v>1708.3991461227349</v>
      </c>
      <c r="U438" s="5">
        <v>1716.71873831887</v>
      </c>
      <c r="V438" s="5">
        <v>1610.0010608022101</v>
      </c>
      <c r="W438" s="5">
        <v>1564.9551984448799</v>
      </c>
      <c r="X438" s="5">
        <v>1429.3037658818839</v>
      </c>
      <c r="Y438" s="5">
        <v>1535.2410774185601</v>
      </c>
      <c r="Z438" s="5">
        <v>1581.047986868839</v>
      </c>
      <c r="AA438" s="5">
        <v>1392.3909735382049</v>
      </c>
      <c r="AB438" s="5">
        <v>1402.126601012319</v>
      </c>
      <c r="AC438" s="5">
        <v>1329.58043924292</v>
      </c>
      <c r="AD438" s="5">
        <v>1349.1126298884101</v>
      </c>
      <c r="AE438" s="5">
        <v>1289.096110389989</v>
      </c>
    </row>
    <row r="439" spans="1:31">
      <c r="A439" s="56" t="s">
        <v>80</v>
      </c>
      <c r="B439" s="56" t="s">
        <v>199</v>
      </c>
      <c r="C439" s="56" t="s">
        <v>138</v>
      </c>
      <c r="D439" s="5">
        <v>73.593628851900064</v>
      </c>
      <c r="E439" s="5">
        <v>120.795336924325</v>
      </c>
      <c r="F439" s="5">
        <v>123.03739355547999</v>
      </c>
      <c r="G439" s="5">
        <v>162.94620286847501</v>
      </c>
      <c r="H439" s="5">
        <v>200.72772108564499</v>
      </c>
      <c r="I439" s="5">
        <v>230.96492386818019</v>
      </c>
      <c r="J439" s="5">
        <v>286.75006464001012</v>
      </c>
      <c r="K439" s="5">
        <v>313.74032711525018</v>
      </c>
      <c r="L439" s="5">
        <v>369.13647808999491</v>
      </c>
      <c r="M439" s="5">
        <v>370.07390404402008</v>
      </c>
      <c r="N439" s="5">
        <v>443.73308818568989</v>
      </c>
      <c r="O439" s="5">
        <v>547.94959995129511</v>
      </c>
      <c r="P439" s="5">
        <v>620.14147573348475</v>
      </c>
      <c r="Q439" s="5">
        <v>694.56260404854993</v>
      </c>
      <c r="R439" s="5">
        <v>752.53750981457517</v>
      </c>
      <c r="S439" s="5">
        <v>881.11113733783429</v>
      </c>
      <c r="T439" s="5">
        <v>957.92731663264021</v>
      </c>
      <c r="U439" s="5">
        <v>1005.71432899119</v>
      </c>
      <c r="V439" s="5">
        <v>1041.0918604193851</v>
      </c>
      <c r="W439" s="5">
        <v>1078.4182241464291</v>
      </c>
      <c r="X439" s="5">
        <v>1102.0620689550201</v>
      </c>
      <c r="Y439" s="5">
        <v>1184.5519619879749</v>
      </c>
      <c r="Z439" s="5">
        <v>1309.0936382971499</v>
      </c>
      <c r="AA439" s="5">
        <v>1244.512671379395</v>
      </c>
      <c r="AB439" s="5">
        <v>1255.584653498845</v>
      </c>
      <c r="AC439" s="5">
        <v>1195.07047168809</v>
      </c>
      <c r="AD439" s="5">
        <v>1263.2363664235299</v>
      </c>
      <c r="AE439" s="5">
        <v>1223.49532013771</v>
      </c>
    </row>
    <row r="440" spans="1:31">
      <c r="A440" s="56" t="s">
        <v>80</v>
      </c>
      <c r="B440" s="56" t="s">
        <v>199</v>
      </c>
      <c r="C440" s="56" t="s">
        <v>139</v>
      </c>
      <c r="D440" s="5">
        <v>61.125537086179797</v>
      </c>
      <c r="E440" s="5">
        <v>75.521406578758999</v>
      </c>
      <c r="F440" s="5">
        <v>89.799427448853194</v>
      </c>
      <c r="G440" s="5">
        <v>104.522880801684</v>
      </c>
      <c r="H440" s="5">
        <v>119.106502825606</v>
      </c>
      <c r="I440" s="5">
        <v>132.638461654715</v>
      </c>
      <c r="J440" s="5">
        <v>147.03961400327199</v>
      </c>
      <c r="K440" s="5">
        <v>160.79290445230799</v>
      </c>
      <c r="L440" s="5">
        <v>176.98409794646301</v>
      </c>
      <c r="M440" s="5">
        <v>194.724673733467</v>
      </c>
      <c r="N440" s="5">
        <v>214.400785065767</v>
      </c>
      <c r="O440" s="5">
        <v>234.10287850697199</v>
      </c>
      <c r="P440" s="5">
        <v>255.11589305206499</v>
      </c>
      <c r="Q440" s="5">
        <v>271.44223833760901</v>
      </c>
      <c r="R440" s="5">
        <v>287.97081623727701</v>
      </c>
      <c r="S440" s="5">
        <v>301.95784819186298</v>
      </c>
      <c r="T440" s="5">
        <v>315.10785619469999</v>
      </c>
      <c r="U440" s="5">
        <v>321.46052280606898</v>
      </c>
      <c r="V440" s="5">
        <v>327.62642002192001</v>
      </c>
      <c r="W440" s="5">
        <v>330.647282906925</v>
      </c>
      <c r="X440" s="5">
        <v>331.59043462239202</v>
      </c>
      <c r="Y440" s="5">
        <v>329.57176604128301</v>
      </c>
      <c r="Z440" s="5">
        <v>328.33938568547597</v>
      </c>
      <c r="AA440" s="5">
        <v>329.83260252169703</v>
      </c>
      <c r="AB440" s="5">
        <v>329.43227394387401</v>
      </c>
      <c r="AC440" s="5">
        <v>326.31250381442101</v>
      </c>
      <c r="AD440" s="5">
        <v>322.15587751755498</v>
      </c>
      <c r="AE440" s="5">
        <v>328.01629049660602</v>
      </c>
    </row>
    <row r="441" spans="1:31">
      <c r="A441" s="56" t="s">
        <v>80</v>
      </c>
      <c r="B441" s="56" t="s">
        <v>199</v>
      </c>
      <c r="C441" s="56" t="s">
        <v>140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</row>
    <row r="442" spans="1:31">
      <c r="A442" s="56" t="s">
        <v>80</v>
      </c>
      <c r="B442" s="56" t="s">
        <v>199</v>
      </c>
      <c r="C442" s="56" t="s">
        <v>141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</row>
    <row r="443" spans="1:31">
      <c r="A443" s="56" t="s">
        <v>80</v>
      </c>
      <c r="B443" s="56" t="s">
        <v>199</v>
      </c>
      <c r="C443" s="56" t="s">
        <v>142</v>
      </c>
      <c r="D443" s="5">
        <v>6199.3771176834016</v>
      </c>
      <c r="E443" s="5">
        <v>6631.1444024245684</v>
      </c>
      <c r="F443" s="5">
        <v>6320.6575266276604</v>
      </c>
      <c r="G443" s="5">
        <v>6348.0067060169031</v>
      </c>
      <c r="H443" s="5">
        <v>5990.9118715269742</v>
      </c>
      <c r="I443" s="5">
        <v>6622.9808052931539</v>
      </c>
      <c r="J443" s="5">
        <v>6264.8254813218236</v>
      </c>
      <c r="K443" s="5">
        <v>9644.224266856123</v>
      </c>
      <c r="L443" s="5">
        <v>10183.574629014051</v>
      </c>
      <c r="M443" s="5">
        <v>10615.07332747735</v>
      </c>
      <c r="N443" s="5">
        <v>12269.54890882741</v>
      </c>
      <c r="O443" s="5">
        <v>11760.06266287688</v>
      </c>
      <c r="P443" s="5">
        <v>15102.615441530481</v>
      </c>
      <c r="Q443" s="5">
        <v>13611.36541255954</v>
      </c>
      <c r="R443" s="5">
        <v>14394.1592769828</v>
      </c>
      <c r="S443" s="5">
        <v>13007.98683912134</v>
      </c>
      <c r="T443" s="5">
        <v>15656.48973635274</v>
      </c>
      <c r="U443" s="5">
        <v>15522.557386966781</v>
      </c>
      <c r="V443" s="5">
        <v>15679.529878172551</v>
      </c>
      <c r="W443" s="5">
        <v>15629.357611509489</v>
      </c>
      <c r="X443" s="5">
        <v>15196.18558094121</v>
      </c>
      <c r="Y443" s="5">
        <v>16342.359811833659</v>
      </c>
      <c r="Z443" s="5">
        <v>15514.377318531921</v>
      </c>
      <c r="AA443" s="5">
        <v>17100.078638866969</v>
      </c>
      <c r="AB443" s="5">
        <v>16458.038986923439</v>
      </c>
      <c r="AC443" s="5">
        <v>16161.791998654429</v>
      </c>
      <c r="AD443" s="5">
        <v>14589.338979961691</v>
      </c>
      <c r="AE443" s="5">
        <v>16240.249196689279</v>
      </c>
    </row>
    <row r="444" spans="1:31">
      <c r="A444" s="56" t="s">
        <v>80</v>
      </c>
      <c r="B444" s="56" t="s">
        <v>199</v>
      </c>
      <c r="C444" s="56" t="s">
        <v>143</v>
      </c>
      <c r="D444" s="5">
        <v>838.94327935621504</v>
      </c>
      <c r="E444" s="5">
        <v>720.19271443451487</v>
      </c>
      <c r="F444" s="5">
        <v>848.09402491726496</v>
      </c>
      <c r="G444" s="5">
        <v>799.45939341656504</v>
      </c>
      <c r="H444" s="5">
        <v>809.09990887434014</v>
      </c>
      <c r="I444" s="5">
        <v>826.58337044033499</v>
      </c>
      <c r="J444" s="5">
        <v>821.92773324369989</v>
      </c>
      <c r="K444" s="5">
        <v>889.35572228423996</v>
      </c>
      <c r="L444" s="5">
        <v>835.02863883973021</v>
      </c>
      <c r="M444" s="5">
        <v>842.39392885782502</v>
      </c>
      <c r="N444" s="5">
        <v>876.92069384406011</v>
      </c>
      <c r="O444" s="5">
        <v>1547.0041250448701</v>
      </c>
      <c r="P444" s="5">
        <v>1552.727244237245</v>
      </c>
      <c r="Q444" s="5">
        <v>2892.0917629647251</v>
      </c>
      <c r="R444" s="5">
        <v>3710.9168006144942</v>
      </c>
      <c r="S444" s="5">
        <v>4424.7504977828294</v>
      </c>
      <c r="T444" s="5">
        <v>4504.1331075770331</v>
      </c>
      <c r="U444" s="5">
        <v>4762.3740523941806</v>
      </c>
      <c r="V444" s="5">
        <v>4787.8302156031286</v>
      </c>
      <c r="W444" s="5">
        <v>5409.2402196413204</v>
      </c>
      <c r="X444" s="5">
        <v>6131.0944299945149</v>
      </c>
      <c r="Y444" s="5">
        <v>6289.4247278364919</v>
      </c>
      <c r="Z444" s="5">
        <v>6788.4732379545558</v>
      </c>
      <c r="AA444" s="5">
        <v>6872.3192179375064</v>
      </c>
      <c r="AB444" s="5">
        <v>8056.6032263783136</v>
      </c>
      <c r="AC444" s="5">
        <v>9169.9874350604514</v>
      </c>
      <c r="AD444" s="5">
        <v>9784.8659627306333</v>
      </c>
      <c r="AE444" s="5">
        <v>9979.8159416351973</v>
      </c>
    </row>
    <row r="445" spans="1:31">
      <c r="A445" s="56" t="s">
        <v>80</v>
      </c>
      <c r="B445" s="56" t="s">
        <v>199</v>
      </c>
      <c r="C445" s="56" t="s">
        <v>144</v>
      </c>
      <c r="D445" s="5">
        <v>3464.1042900000002</v>
      </c>
      <c r="E445" s="5">
        <v>3704.3012859999999</v>
      </c>
      <c r="F445" s="5">
        <v>3929.336597</v>
      </c>
      <c r="G445" s="5">
        <v>4160.8445330000004</v>
      </c>
      <c r="H445" s="5">
        <v>4390.4749350000002</v>
      </c>
      <c r="I445" s="5">
        <v>4602.935066</v>
      </c>
      <c r="J445" s="5">
        <v>4788.5521189999999</v>
      </c>
      <c r="K445" s="5">
        <v>4974.068561</v>
      </c>
      <c r="L445" s="5">
        <v>5195.5127199999997</v>
      </c>
      <c r="M445" s="5">
        <v>5426.1236559999998</v>
      </c>
      <c r="N445" s="5">
        <v>5659.3460420000001</v>
      </c>
      <c r="O445" s="5">
        <v>5899.359058</v>
      </c>
      <c r="P445" s="5">
        <v>6128.2930829999996</v>
      </c>
      <c r="Q445" s="5">
        <v>6330.8400430000002</v>
      </c>
      <c r="R445" s="5">
        <v>6528.5941540000003</v>
      </c>
      <c r="S445" s="5">
        <v>6729.7528599999996</v>
      </c>
      <c r="T445" s="5">
        <v>6932.071758</v>
      </c>
      <c r="U445" s="5">
        <v>7102.3802949999999</v>
      </c>
      <c r="V445" s="5">
        <v>7264.4218510000001</v>
      </c>
      <c r="W445" s="5">
        <v>7435.724432</v>
      </c>
      <c r="X445" s="5">
        <v>7617.199627</v>
      </c>
      <c r="Y445" s="5">
        <v>7790.836738</v>
      </c>
      <c r="Z445" s="5">
        <v>7985.3206039999995</v>
      </c>
      <c r="AA445" s="5">
        <v>8198.2314499999993</v>
      </c>
      <c r="AB445" s="5">
        <v>8419.1045009999998</v>
      </c>
      <c r="AC445" s="5">
        <v>8611.9832600000009</v>
      </c>
      <c r="AD445" s="5">
        <v>8802.7371449999991</v>
      </c>
      <c r="AE445" s="5">
        <v>8802.7371449999991</v>
      </c>
    </row>
    <row r="446" spans="1:31">
      <c r="A446" s="56" t="s">
        <v>80</v>
      </c>
      <c r="B446" s="56" t="s">
        <v>199</v>
      </c>
      <c r="C446" s="56" t="s">
        <v>146</v>
      </c>
      <c r="D446" s="5">
        <v>1.5039499999999999E-7</v>
      </c>
      <c r="E446" s="5">
        <v>1.52925E-7</v>
      </c>
      <c r="F446" s="5">
        <v>1.54605E-7</v>
      </c>
      <c r="G446" s="5">
        <v>1.6210500000000019E-7</v>
      </c>
      <c r="H446" s="5">
        <v>1.7446999999999979E-7</v>
      </c>
      <c r="I446" s="5">
        <v>1.87915E-7</v>
      </c>
      <c r="J446" s="5">
        <v>1.3978639654999981E-2</v>
      </c>
      <c r="K446" s="5">
        <v>9.4463194249999969E-3</v>
      </c>
      <c r="L446" s="5">
        <v>8.8412000000000016E-7</v>
      </c>
      <c r="M446" s="5">
        <v>9.5531500000000061E-7</v>
      </c>
      <c r="N446" s="5">
        <v>1.04346E-6</v>
      </c>
      <c r="O446" s="5">
        <v>1.148599999999999E-6</v>
      </c>
      <c r="P446" s="5">
        <v>1.1680799999999989E-6</v>
      </c>
      <c r="Q446" s="5">
        <v>1.317039999999999E-6</v>
      </c>
      <c r="R446" s="5">
        <v>2.1923135465000021E-2</v>
      </c>
      <c r="S446" s="5">
        <v>2.0122450000000002E-6</v>
      </c>
      <c r="T446" s="5">
        <v>2.80240754126</v>
      </c>
      <c r="U446" s="5">
        <v>0.96355995834999997</v>
      </c>
      <c r="V446" s="5">
        <v>0.87504934115499988</v>
      </c>
      <c r="W446" s="5">
        <v>2.1137749999999999E-6</v>
      </c>
      <c r="X446" s="5">
        <v>0.85171022509999872</v>
      </c>
      <c r="Y446" s="5">
        <v>3.5519137302499919</v>
      </c>
      <c r="Z446" s="5">
        <v>0.79302769083500013</v>
      </c>
      <c r="AA446" s="5">
        <v>5.1461400000000034E-6</v>
      </c>
      <c r="AB446" s="5">
        <v>6.3985950337899986</v>
      </c>
      <c r="AC446" s="5">
        <v>2.5991489268499932</v>
      </c>
      <c r="AD446" s="5">
        <v>68.973923154380032</v>
      </c>
      <c r="AE446" s="5">
        <v>4.4424326254500004</v>
      </c>
    </row>
    <row r="447" spans="1:31">
      <c r="A447" s="56" t="s">
        <v>80</v>
      </c>
      <c r="B447" s="56" t="s">
        <v>199</v>
      </c>
      <c r="C447" s="56" t="s">
        <v>149</v>
      </c>
      <c r="D447" s="5">
        <v>-431.691025264465</v>
      </c>
      <c r="E447" s="5">
        <v>-540.74824999505017</v>
      </c>
      <c r="F447" s="5">
        <v>-418.67580618271518</v>
      </c>
      <c r="G447" s="5">
        <v>-441.09055415218012</v>
      </c>
      <c r="H447" s="5">
        <v>-452.06957725268012</v>
      </c>
      <c r="I447" s="5">
        <v>-431.78232632530489</v>
      </c>
      <c r="J447" s="5">
        <v>-463.25587637308001</v>
      </c>
      <c r="K447" s="5">
        <v>-449.28557821098991</v>
      </c>
      <c r="L447" s="5">
        <v>-438.61103223514522</v>
      </c>
      <c r="M447" s="5">
        <v>-355.04160568536997</v>
      </c>
      <c r="N447" s="5">
        <v>-396.90939380714502</v>
      </c>
      <c r="O447" s="5">
        <v>-436.58452751262001</v>
      </c>
      <c r="P447" s="5">
        <v>-748.28103313661472</v>
      </c>
      <c r="Q447" s="5">
        <v>-753.52355282630504</v>
      </c>
      <c r="R447" s="5">
        <v>-1934.1538218932201</v>
      </c>
      <c r="S447" s="5">
        <v>-1999.883425306607</v>
      </c>
      <c r="T447" s="5">
        <v>-2057.4156114235739</v>
      </c>
      <c r="U447" s="5">
        <v>-2058.6378734938062</v>
      </c>
      <c r="V447" s="5">
        <v>-1940.2325131372611</v>
      </c>
      <c r="W447" s="5">
        <v>-1875.4181335240951</v>
      </c>
      <c r="X447" s="5">
        <v>-1717.596271149737</v>
      </c>
      <c r="Y447" s="5">
        <v>-1850.414195635705</v>
      </c>
      <c r="Z447" s="5">
        <v>-1894.744287747701</v>
      </c>
      <c r="AA447" s="5">
        <v>-1679.119163888641</v>
      </c>
      <c r="AB447" s="5">
        <v>-1681.173460417446</v>
      </c>
      <c r="AC447" s="5">
        <v>-1603.469519534699</v>
      </c>
      <c r="AD447" s="5">
        <v>-1617.03266961841</v>
      </c>
      <c r="AE447" s="5">
        <v>-1550.306810079911</v>
      </c>
    </row>
    <row r="448" spans="1:31">
      <c r="A448" s="56" t="s">
        <v>80</v>
      </c>
      <c r="B448" s="56" t="s">
        <v>199</v>
      </c>
      <c r="C448" s="56" t="s">
        <v>150</v>
      </c>
      <c r="D448" s="5">
        <v>-86.572184388855035</v>
      </c>
      <c r="E448" s="5">
        <v>-142.09811821084</v>
      </c>
      <c r="F448" s="5">
        <v>-144.73557151373009</v>
      </c>
      <c r="G448" s="5">
        <v>-191.68247217496989</v>
      </c>
      <c r="H448" s="5">
        <v>-236.12692472024989</v>
      </c>
      <c r="I448" s="5">
        <v>-271.69658915318502</v>
      </c>
      <c r="J448" s="5">
        <v>-337.31968129858018</v>
      </c>
      <c r="K448" s="5">
        <v>-369.45159472332472</v>
      </c>
      <c r="L448" s="5">
        <v>-435.6378557158551</v>
      </c>
      <c r="M448" s="5">
        <v>-437.73924219166008</v>
      </c>
      <c r="N448" s="5">
        <v>-527.41361551656519</v>
      </c>
      <c r="O448" s="5">
        <v>-650.45996017014477</v>
      </c>
      <c r="P448" s="5">
        <v>-739.94889586263048</v>
      </c>
      <c r="Q448" s="5">
        <v>-829.31030839481468</v>
      </c>
      <c r="R448" s="5">
        <v>-902.48850649324402</v>
      </c>
      <c r="S448" s="5">
        <v>-1057.2038328771309</v>
      </c>
      <c r="T448" s="5">
        <v>-1156.29175427568</v>
      </c>
      <c r="U448" s="5">
        <v>-1215.7724720965541</v>
      </c>
      <c r="V448" s="5">
        <v>-1267.131020310725</v>
      </c>
      <c r="W448" s="5">
        <v>-1309.195772421205</v>
      </c>
      <c r="X448" s="5">
        <v>-1342.9607224004039</v>
      </c>
      <c r="Y448" s="5">
        <v>-1454.487672833327</v>
      </c>
      <c r="Z448" s="5">
        <v>-1601.7751712183051</v>
      </c>
      <c r="AA448" s="5">
        <v>-1541.1856428258909</v>
      </c>
      <c r="AB448" s="5">
        <v>-1551.861121260715</v>
      </c>
      <c r="AC448" s="5">
        <v>-1487.864204280535</v>
      </c>
      <c r="AD448" s="5">
        <v>-1564.5187243138889</v>
      </c>
      <c r="AE448" s="5">
        <v>-1525.4968741047251</v>
      </c>
    </row>
    <row r="449" spans="1:31">
      <c r="A449" s="56" t="s">
        <v>80</v>
      </c>
      <c r="B449" s="56" t="s">
        <v>199</v>
      </c>
      <c r="C449" s="56" t="s">
        <v>151</v>
      </c>
      <c r="D449" s="5">
        <v>-71.831632237984294</v>
      </c>
      <c r="E449" s="5">
        <v>-88.474226014238099</v>
      </c>
      <c r="F449" s="5">
        <v>-105.091648382366</v>
      </c>
      <c r="G449" s="5">
        <v>-121.847230262655</v>
      </c>
      <c r="H449" s="5">
        <v>-138.18307167329399</v>
      </c>
      <c r="I449" s="5">
        <v>-154.54672448616799</v>
      </c>
      <c r="J449" s="5">
        <v>-170.085384672635</v>
      </c>
      <c r="K449" s="5">
        <v>-186.06412840038001</v>
      </c>
      <c r="L449" s="5">
        <v>-204.29765091465299</v>
      </c>
      <c r="M449" s="5">
        <v>-224.31885777919999</v>
      </c>
      <c r="N449" s="5">
        <v>-245.80229024094101</v>
      </c>
      <c r="O449" s="5">
        <v>-269.571024561721</v>
      </c>
      <c r="P449" s="5">
        <v>-292.08771853213301</v>
      </c>
      <c r="Q449" s="5">
        <v>-311.14962977854498</v>
      </c>
      <c r="R449" s="5">
        <v>-329.12199576827101</v>
      </c>
      <c r="S449" s="5">
        <v>-344.35469671242203</v>
      </c>
      <c r="T449" s="5">
        <v>-359.06046283572999</v>
      </c>
      <c r="U449" s="5">
        <v>-366.42615864923403</v>
      </c>
      <c r="V449" s="5">
        <v>-372.97435756681699</v>
      </c>
      <c r="W449" s="5">
        <v>-375.98843199699598</v>
      </c>
      <c r="X449" s="5">
        <v>-376.14972154543398</v>
      </c>
      <c r="Y449" s="5">
        <v>-372.10247113258799</v>
      </c>
      <c r="Z449" s="5">
        <v>-372.35619505575198</v>
      </c>
      <c r="AA449" s="5">
        <v>-371.74906723915598</v>
      </c>
      <c r="AB449" s="5">
        <v>-371.888449210082</v>
      </c>
      <c r="AC449" s="5">
        <v>-367.52447906026799</v>
      </c>
      <c r="AD449" s="5">
        <v>-361.74313760135999</v>
      </c>
      <c r="AE449" s="5">
        <v>-367.48323469837601</v>
      </c>
    </row>
    <row r="451" spans="1:31">
      <c r="A451" s="56" t="s">
        <v>80</v>
      </c>
      <c r="B451" s="56" t="s">
        <v>200</v>
      </c>
      <c r="C451" s="56" t="s">
        <v>132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</row>
    <row r="452" spans="1:31">
      <c r="A452" s="56" t="s">
        <v>80</v>
      </c>
      <c r="B452" s="56" t="s">
        <v>200</v>
      </c>
      <c r="C452" s="56" t="s">
        <v>133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</row>
    <row r="453" spans="1:31">
      <c r="A453" s="56" t="s">
        <v>80</v>
      </c>
      <c r="B453" s="56" t="s">
        <v>200</v>
      </c>
      <c r="C453" s="56" t="s">
        <v>134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7.6000000000000002E-9</v>
      </c>
      <c r="L453" s="5">
        <v>8.7299999999999994E-9</v>
      </c>
      <c r="M453" s="5">
        <v>1.1924999999999999E-8</v>
      </c>
      <c r="N453" s="5">
        <v>5.4450000000000001E-9</v>
      </c>
      <c r="O453" s="5">
        <v>1.7865000000000001E-8</v>
      </c>
      <c r="P453" s="5">
        <v>3.9139999999999998E-8</v>
      </c>
      <c r="Q453" s="5">
        <v>1.3842730698400001</v>
      </c>
      <c r="R453" s="5">
        <v>4.8699999999999999E-9</v>
      </c>
      <c r="S453" s="5">
        <v>0.74114905647499996</v>
      </c>
      <c r="T453" s="5">
        <v>0.15814289460499989</v>
      </c>
      <c r="U453" s="5">
        <v>0.10607916894500009</v>
      </c>
      <c r="V453" s="5">
        <v>2.515249999999991E-7</v>
      </c>
      <c r="W453" s="5">
        <v>4.8179999999999935E-7</v>
      </c>
      <c r="X453" s="5">
        <v>5.008649999999995E-7</v>
      </c>
      <c r="Y453" s="5">
        <v>8.6251000000000176E-7</v>
      </c>
      <c r="Z453" s="5">
        <v>2.9364000000000021E-6</v>
      </c>
      <c r="AA453" s="5">
        <v>2.003970000000004E-6</v>
      </c>
      <c r="AB453" s="5">
        <v>3.9039400000000053E-6</v>
      </c>
      <c r="AC453" s="5">
        <v>4.0024250000000026E-6</v>
      </c>
      <c r="AD453" s="5">
        <v>0.30422598420000002</v>
      </c>
      <c r="AE453" s="5">
        <v>1.9382050000000011E-6</v>
      </c>
    </row>
    <row r="454" spans="1:31">
      <c r="A454" s="56" t="s">
        <v>80</v>
      </c>
      <c r="B454" s="56" t="s">
        <v>200</v>
      </c>
      <c r="C454" s="56" t="s">
        <v>135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</row>
    <row r="455" spans="1:31">
      <c r="A455" s="56" t="s">
        <v>80</v>
      </c>
      <c r="B455" s="56" t="s">
        <v>200</v>
      </c>
      <c r="C455" s="56" t="s">
        <v>136</v>
      </c>
      <c r="D455" s="5">
        <v>7144.361440623692</v>
      </c>
      <c r="E455" s="5">
        <v>9163.2969620693075</v>
      </c>
      <c r="F455" s="5">
        <v>8287.8574399428762</v>
      </c>
      <c r="G455" s="5">
        <v>8091.3405859632176</v>
      </c>
      <c r="H455" s="5">
        <v>8662.7142005462047</v>
      </c>
      <c r="I455" s="5">
        <v>8321.6855289400228</v>
      </c>
      <c r="J455" s="5">
        <v>7504.0372899472804</v>
      </c>
      <c r="K455" s="5">
        <v>7113.8042216874173</v>
      </c>
      <c r="L455" s="5">
        <v>6724.622284362229</v>
      </c>
      <c r="M455" s="5">
        <v>7171.4609917723164</v>
      </c>
      <c r="N455" s="5">
        <v>6730.4659135077209</v>
      </c>
      <c r="O455" s="5">
        <v>6843.0290379149301</v>
      </c>
      <c r="P455" s="5">
        <v>6129.3611914216299</v>
      </c>
      <c r="Q455" s="5">
        <v>6617.3421956882621</v>
      </c>
      <c r="R455" s="5">
        <v>6744.3645921642819</v>
      </c>
      <c r="S455" s="5">
        <v>6557.5515507402706</v>
      </c>
      <c r="T455" s="5">
        <v>6336.4211997217608</v>
      </c>
      <c r="U455" s="5">
        <v>6306.0558285777897</v>
      </c>
      <c r="V455" s="5">
        <v>6176.5226041722353</v>
      </c>
      <c r="W455" s="5">
        <v>6756.6621896486658</v>
      </c>
      <c r="X455" s="5">
        <v>6940.9478107240639</v>
      </c>
      <c r="Y455" s="5">
        <v>7190.9866401500676</v>
      </c>
      <c r="Z455" s="5">
        <v>7167.6407959532989</v>
      </c>
      <c r="AA455" s="5">
        <v>7610.0892531940672</v>
      </c>
      <c r="AB455" s="5">
        <v>8067.7804365577122</v>
      </c>
      <c r="AC455" s="5">
        <v>8418.5884458272012</v>
      </c>
      <c r="AD455" s="5">
        <v>9180.3597602800346</v>
      </c>
      <c r="AE455" s="5">
        <v>9055.9186137667311</v>
      </c>
    </row>
    <row r="456" spans="1:31">
      <c r="A456" s="56" t="s">
        <v>80</v>
      </c>
      <c r="B456" s="56" t="s">
        <v>200</v>
      </c>
      <c r="C456" s="56" t="s">
        <v>137</v>
      </c>
      <c r="D456" s="5">
        <v>0</v>
      </c>
      <c r="E456" s="5">
        <v>3.1E-9</v>
      </c>
      <c r="F456" s="5">
        <v>1.0165E-8</v>
      </c>
      <c r="G456" s="5">
        <v>1.3325E-8</v>
      </c>
      <c r="H456" s="5">
        <v>1.1675E-8</v>
      </c>
      <c r="I456" s="5">
        <v>1.01745E-7</v>
      </c>
      <c r="J456" s="5">
        <v>2.2387000000000001E-7</v>
      </c>
      <c r="K456" s="5">
        <v>5.1870040000000013E-5</v>
      </c>
      <c r="L456" s="5">
        <v>5.0341870000000018E-5</v>
      </c>
      <c r="M456" s="5">
        <v>6.6067310000000025E-5</v>
      </c>
      <c r="N456" s="5">
        <v>6.8649270000000018E-5</v>
      </c>
      <c r="O456" s="5">
        <v>7.2347324999999993E-5</v>
      </c>
      <c r="P456" s="5">
        <v>7.9254274999999996E-5</v>
      </c>
      <c r="Q456" s="5">
        <v>8.617722999999996E-5</v>
      </c>
      <c r="R456" s="5">
        <v>1.5464267000000001E-4</v>
      </c>
      <c r="S456" s="5">
        <v>1.582754250000001E-4</v>
      </c>
      <c r="T456" s="5">
        <v>1.5961692499999989E-4</v>
      </c>
      <c r="U456" s="5">
        <v>1.570953849999999E-4</v>
      </c>
      <c r="V456" s="5">
        <v>1.5928839499999999E-4</v>
      </c>
      <c r="W456" s="5">
        <v>1.5455297500000011E-4</v>
      </c>
      <c r="X456" s="5">
        <v>1.5573725000000001E-4</v>
      </c>
      <c r="Y456" s="5">
        <v>2.2056391000000011E-4</v>
      </c>
      <c r="Z456" s="5">
        <v>1.949079700000001E-4</v>
      </c>
      <c r="AA456" s="5">
        <v>2.7774768499999998E-4</v>
      </c>
      <c r="AB456" s="5">
        <v>1.4470014E-4</v>
      </c>
      <c r="AC456" s="5">
        <v>1.493888150000001E-4</v>
      </c>
      <c r="AD456" s="5">
        <v>3.0689971E-4</v>
      </c>
      <c r="AE456" s="5">
        <v>1.9500495500000001E-4</v>
      </c>
    </row>
    <row r="457" spans="1:31">
      <c r="A457" s="56" t="s">
        <v>80</v>
      </c>
      <c r="B457" s="56" t="s">
        <v>200</v>
      </c>
      <c r="C457" s="56" t="s">
        <v>138</v>
      </c>
      <c r="D457" s="5">
        <v>0.2369742166499999</v>
      </c>
      <c r="E457" s="5">
        <v>9.8811582714999888E-2</v>
      </c>
      <c r="F457" s="5">
        <v>1.031349899384999</v>
      </c>
      <c r="G457" s="5">
        <v>2.5507580755150001</v>
      </c>
      <c r="H457" s="5">
        <v>4.607443644575004</v>
      </c>
      <c r="I457" s="5">
        <v>6.5342637285599956</v>
      </c>
      <c r="J457" s="5">
        <v>11.622481685354989</v>
      </c>
      <c r="K457" s="5">
        <v>16.038477520970009</v>
      </c>
      <c r="L457" s="5">
        <v>21.54344195513999</v>
      </c>
      <c r="M457" s="5">
        <v>19.27902239937</v>
      </c>
      <c r="N457" s="5">
        <v>25.94675029099502</v>
      </c>
      <c r="O457" s="5">
        <v>42.507101212879988</v>
      </c>
      <c r="P457" s="5">
        <v>45.69230328354999</v>
      </c>
      <c r="Q457" s="5">
        <v>43.424199576105003</v>
      </c>
      <c r="R457" s="5">
        <v>43.529116686805011</v>
      </c>
      <c r="S457" s="5">
        <v>65.352070782500007</v>
      </c>
      <c r="T457" s="5">
        <v>69.375573164369982</v>
      </c>
      <c r="U457" s="5">
        <v>61.622510090755007</v>
      </c>
      <c r="V457" s="5">
        <v>80.947481251579987</v>
      </c>
      <c r="W457" s="5">
        <v>69.504047617789936</v>
      </c>
      <c r="X457" s="5">
        <v>56.365265986229993</v>
      </c>
      <c r="Y457" s="5">
        <v>45.501728609405021</v>
      </c>
      <c r="Z457" s="5">
        <v>85.52390607449</v>
      </c>
      <c r="AA457" s="5">
        <v>56.740270340439992</v>
      </c>
      <c r="AB457" s="5">
        <v>49.124182101874993</v>
      </c>
      <c r="AC457" s="5">
        <v>46.978320078300023</v>
      </c>
      <c r="AD457" s="5">
        <v>40.539316924590018</v>
      </c>
      <c r="AE457" s="5">
        <v>49.332446312669973</v>
      </c>
    </row>
    <row r="458" spans="1:31">
      <c r="A458" s="56" t="s">
        <v>80</v>
      </c>
      <c r="B458" s="56" t="s">
        <v>200</v>
      </c>
      <c r="C458" s="56" t="s">
        <v>139</v>
      </c>
      <c r="D458" s="5">
        <v>7.5943584782816398</v>
      </c>
      <c r="E458" s="5">
        <v>9.35558322541198</v>
      </c>
      <c r="F458" s="5">
        <v>11.882387939156001</v>
      </c>
      <c r="G458" s="5">
        <v>14.9103662051164</v>
      </c>
      <c r="H458" s="5">
        <v>18.03693020071</v>
      </c>
      <c r="I458" s="5">
        <v>21.036604033623</v>
      </c>
      <c r="J458" s="5">
        <v>24.3908289421265</v>
      </c>
      <c r="K458" s="5">
        <v>28.224592023561598</v>
      </c>
      <c r="L458" s="5">
        <v>32.8965827171656</v>
      </c>
      <c r="M458" s="5">
        <v>38.277702237721797</v>
      </c>
      <c r="N458" s="5">
        <v>43.930417683147802</v>
      </c>
      <c r="O458" s="5">
        <v>49.490265883845701</v>
      </c>
      <c r="P458" s="5">
        <v>54.923837538665097</v>
      </c>
      <c r="Q458" s="5">
        <v>59.899171894250799</v>
      </c>
      <c r="R458" s="5">
        <v>64.894617226543104</v>
      </c>
      <c r="S458" s="5">
        <v>69.387074545358999</v>
      </c>
      <c r="T458" s="5">
        <v>73.955472774595194</v>
      </c>
      <c r="U458" s="5">
        <v>77.261625175471593</v>
      </c>
      <c r="V458" s="5">
        <v>80.244189827946201</v>
      </c>
      <c r="W458" s="5">
        <v>82.932125157328798</v>
      </c>
      <c r="X458" s="5">
        <v>84.884354638558406</v>
      </c>
      <c r="Y458" s="5">
        <v>86.142498543790893</v>
      </c>
      <c r="Z458" s="5">
        <v>86.949978384196797</v>
      </c>
      <c r="AA458" s="5">
        <v>87.262289998231097</v>
      </c>
      <c r="AB458" s="5">
        <v>87.818370121998001</v>
      </c>
      <c r="AC458" s="5">
        <v>87.556175313573107</v>
      </c>
      <c r="AD458" s="5">
        <v>87.198840439916296</v>
      </c>
      <c r="AE458" s="5">
        <v>89.054167889816398</v>
      </c>
    </row>
    <row r="459" spans="1:31">
      <c r="A459" s="56" t="s">
        <v>80</v>
      </c>
      <c r="B459" s="56" t="s">
        <v>200</v>
      </c>
      <c r="C459" s="56" t="s">
        <v>140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</row>
    <row r="460" spans="1:31">
      <c r="A460" s="56" t="s">
        <v>80</v>
      </c>
      <c r="B460" s="56" t="s">
        <v>200</v>
      </c>
      <c r="C460" s="56" t="s">
        <v>141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</row>
    <row r="461" spans="1:31">
      <c r="A461" s="56" t="s">
        <v>80</v>
      </c>
      <c r="B461" s="56" t="s">
        <v>200</v>
      </c>
      <c r="C461" s="56" t="s">
        <v>142</v>
      </c>
      <c r="D461" s="5">
        <v>1844.9996482452441</v>
      </c>
      <c r="E461" s="5">
        <v>2657.293469740991</v>
      </c>
      <c r="F461" s="5">
        <v>3134.034555660081</v>
      </c>
      <c r="G461" s="5">
        <v>3632.0267397862899</v>
      </c>
      <c r="H461" s="5">
        <v>4346.47189078471</v>
      </c>
      <c r="I461" s="5">
        <v>4910.7121135875768</v>
      </c>
      <c r="J461" s="5">
        <v>5513.2293329182648</v>
      </c>
      <c r="K461" s="5">
        <v>6177.5396129701458</v>
      </c>
      <c r="L461" s="5">
        <v>6293.9237074528201</v>
      </c>
      <c r="M461" s="5">
        <v>6666.6435937997376</v>
      </c>
      <c r="N461" s="5">
        <v>7014.5691813182657</v>
      </c>
      <c r="O461" s="5">
        <v>7183.9280726017641</v>
      </c>
      <c r="P461" s="5">
        <v>8013.2427087178476</v>
      </c>
      <c r="Q461" s="5">
        <v>8020.7907753921218</v>
      </c>
      <c r="R461" s="5">
        <v>7938.1333511017519</v>
      </c>
      <c r="S461" s="5">
        <v>8243.4457380889362</v>
      </c>
      <c r="T461" s="5">
        <v>8511.5246223551494</v>
      </c>
      <c r="U461" s="5">
        <v>8769.344008777678</v>
      </c>
      <c r="V461" s="5">
        <v>8977.2576683740244</v>
      </c>
      <c r="W461" s="5">
        <v>8545.5461721902357</v>
      </c>
      <c r="X461" s="5">
        <v>8649.688420616465</v>
      </c>
      <c r="Y461" s="5">
        <v>8313.7061564215892</v>
      </c>
      <c r="Z461" s="5">
        <v>8067.2962189358459</v>
      </c>
      <c r="AA461" s="5">
        <v>8671.78798127755</v>
      </c>
      <c r="AB461" s="5">
        <v>8463.2509710551458</v>
      </c>
      <c r="AC461" s="5">
        <v>8191.709942705118</v>
      </c>
      <c r="AD461" s="5">
        <v>8419.7471026216135</v>
      </c>
      <c r="AE461" s="5">
        <v>8127.1057636948717</v>
      </c>
    </row>
    <row r="462" spans="1:31">
      <c r="A462" s="56" t="s">
        <v>80</v>
      </c>
      <c r="B462" s="56" t="s">
        <v>200</v>
      </c>
      <c r="C462" s="56" t="s">
        <v>143</v>
      </c>
      <c r="D462" s="5">
        <v>0</v>
      </c>
      <c r="E462" s="5">
        <v>0</v>
      </c>
      <c r="F462" s="5">
        <v>0</v>
      </c>
      <c r="G462" s="5">
        <v>5.3183500000000016E-7</v>
      </c>
      <c r="H462" s="5">
        <v>8.1097999999999992E-7</v>
      </c>
      <c r="I462" s="5">
        <v>2.1528599999999999E-6</v>
      </c>
      <c r="J462" s="5">
        <v>3.739955E-6</v>
      </c>
      <c r="K462" s="5">
        <v>1.5606525000000009E-5</v>
      </c>
      <c r="L462" s="5">
        <v>1.8408345000000001E-5</v>
      </c>
      <c r="M462" s="5">
        <v>2.4387249999999999E-5</v>
      </c>
      <c r="N462" s="5">
        <v>3.3644234999999988E-5</v>
      </c>
      <c r="O462" s="5">
        <v>4.9080850000000003E-5</v>
      </c>
      <c r="P462" s="5">
        <v>4.0561344999999997E-5</v>
      </c>
      <c r="Q462" s="5">
        <v>4.8826600000000018E-5</v>
      </c>
      <c r="R462" s="5">
        <v>8.0222199999999992E-5</v>
      </c>
      <c r="S462" s="5">
        <v>8.3707945000000049E-5</v>
      </c>
      <c r="T462" s="5">
        <v>9.7300030000000023E-5</v>
      </c>
      <c r="U462" s="5">
        <v>9.7390394999999954E-5</v>
      </c>
      <c r="V462" s="5">
        <v>9.0768894999999997E-5</v>
      </c>
      <c r="W462" s="5">
        <v>8.9978720000000048E-5</v>
      </c>
      <c r="X462" s="5">
        <v>8.2357964999999964E-5</v>
      </c>
      <c r="Y462" s="5">
        <v>1.047455949999999E-4</v>
      </c>
      <c r="Z462" s="5">
        <v>1.35930245E-4</v>
      </c>
      <c r="AA462" s="5">
        <v>1.10868025E-4</v>
      </c>
      <c r="AB462" s="5">
        <v>446.97980774501042</v>
      </c>
      <c r="AC462" s="5">
        <v>503.65300553473492</v>
      </c>
      <c r="AD462" s="5">
        <v>482.52241998862002</v>
      </c>
      <c r="AE462" s="5">
        <v>976.94345908098057</v>
      </c>
    </row>
    <row r="463" spans="1:31">
      <c r="A463" s="56" t="s">
        <v>80</v>
      </c>
      <c r="B463" s="56" t="s">
        <v>200</v>
      </c>
      <c r="C463" s="56" t="s">
        <v>144</v>
      </c>
      <c r="D463" s="5">
        <v>307.21185229999998</v>
      </c>
      <c r="E463" s="5">
        <v>341.09214129999998</v>
      </c>
      <c r="F463" s="5">
        <v>373.61637789999997</v>
      </c>
      <c r="G463" s="5">
        <v>404.77897760000002</v>
      </c>
      <c r="H463" s="5">
        <v>436.80261760000002</v>
      </c>
      <c r="I463" s="5">
        <v>469.37796559999998</v>
      </c>
      <c r="J463" s="5">
        <v>498.17428430000001</v>
      </c>
      <c r="K463" s="5">
        <v>526.38711709999995</v>
      </c>
      <c r="L463" s="5">
        <v>559.2703477</v>
      </c>
      <c r="M463" s="5">
        <v>595.22509649999995</v>
      </c>
      <c r="N463" s="5">
        <v>629.4524639</v>
      </c>
      <c r="O463" s="5">
        <v>663.53005259999998</v>
      </c>
      <c r="P463" s="5">
        <v>695.61538689999998</v>
      </c>
      <c r="Q463" s="5">
        <v>724.61826659999997</v>
      </c>
      <c r="R463" s="5">
        <v>751.93301810000003</v>
      </c>
      <c r="S463" s="5">
        <v>780.30437199999994</v>
      </c>
      <c r="T463" s="5">
        <v>809.14990599999999</v>
      </c>
      <c r="U463" s="5">
        <v>835.55322379999996</v>
      </c>
      <c r="V463" s="5">
        <v>860.12645729999997</v>
      </c>
      <c r="W463" s="5">
        <v>887.29482840000003</v>
      </c>
      <c r="X463" s="5">
        <v>916.00382660000002</v>
      </c>
      <c r="Y463" s="5">
        <v>946.78663129999995</v>
      </c>
      <c r="Z463" s="5">
        <v>980.61210229999995</v>
      </c>
      <c r="AA463" s="5">
        <v>1017.366252</v>
      </c>
      <c r="AB463" s="5">
        <v>1054.6281280000001</v>
      </c>
      <c r="AC463" s="5">
        <v>1089.4942370000001</v>
      </c>
      <c r="AD463" s="5">
        <v>1121.9043590000001</v>
      </c>
      <c r="AE463" s="5">
        <v>1121.9043590000001</v>
      </c>
    </row>
    <row r="464" spans="1:31">
      <c r="A464" s="56" t="s">
        <v>80</v>
      </c>
      <c r="B464" s="56" t="s">
        <v>200</v>
      </c>
      <c r="C464" s="56" t="s">
        <v>146</v>
      </c>
      <c r="D464" s="5">
        <v>1.3678000000000041E-7</v>
      </c>
      <c r="E464" s="5">
        <v>1.3332000000000001E-7</v>
      </c>
      <c r="F464" s="5">
        <v>1.443349999999996E-7</v>
      </c>
      <c r="G464" s="5">
        <v>1.5131999999999911E-7</v>
      </c>
      <c r="H464" s="5">
        <v>1.5714500000000079E-7</v>
      </c>
      <c r="I464" s="5">
        <v>1.657150000000009E-7</v>
      </c>
      <c r="J464" s="5">
        <v>1.749199999999995E-7</v>
      </c>
      <c r="K464" s="5">
        <v>6.1971000000000236E-7</v>
      </c>
      <c r="L464" s="5">
        <v>7.5774999999999859E-7</v>
      </c>
      <c r="M464" s="5">
        <v>6.9245000000000099E-7</v>
      </c>
      <c r="N464" s="5">
        <v>7.286050000000031E-7</v>
      </c>
      <c r="O464" s="5">
        <v>7.9727500000000542E-7</v>
      </c>
      <c r="P464" s="5">
        <v>8.1252000000000145E-7</v>
      </c>
      <c r="Q464" s="5">
        <v>8.6311000000000456E-7</v>
      </c>
      <c r="R464" s="5">
        <v>9.5267999999999521E-7</v>
      </c>
      <c r="S464" s="5">
        <v>1.0086349999999939E-6</v>
      </c>
      <c r="T464" s="5">
        <v>1.0677899999999999E-6</v>
      </c>
      <c r="U464" s="5">
        <v>1.1194600000000051E-6</v>
      </c>
      <c r="V464" s="5">
        <v>1.183800000000004E-6</v>
      </c>
      <c r="W464" s="5">
        <v>1.2630900000000029E-6</v>
      </c>
      <c r="X464" s="5">
        <v>1.323249999999997E-6</v>
      </c>
      <c r="Y464" s="5">
        <v>2.2788400000000042E-6</v>
      </c>
      <c r="Z464" s="5">
        <v>3.180405E-6</v>
      </c>
      <c r="AA464" s="5">
        <v>2.544564999999985E-6</v>
      </c>
      <c r="AB464" s="5">
        <v>3.725705000000017E-6</v>
      </c>
      <c r="AC464" s="5">
        <v>4.717174999999985E-6</v>
      </c>
      <c r="AD464" s="5">
        <v>0.33098159929999998</v>
      </c>
      <c r="AE464" s="5">
        <v>0.25369443156499988</v>
      </c>
    </row>
    <row r="465" spans="1:31">
      <c r="A465" s="56" t="s">
        <v>80</v>
      </c>
      <c r="B465" s="56" t="s">
        <v>200</v>
      </c>
      <c r="C465" s="56" t="s">
        <v>149</v>
      </c>
      <c r="D465" s="5">
        <v>0</v>
      </c>
      <c r="E465" s="5">
        <v>0</v>
      </c>
      <c r="F465" s="5">
        <v>0</v>
      </c>
      <c r="G465" s="5">
        <v>-4.0499999999999999E-9</v>
      </c>
      <c r="H465" s="5">
        <v>0</v>
      </c>
      <c r="I465" s="5">
        <v>-2.3135150000000002E-6</v>
      </c>
      <c r="J465" s="5">
        <v>-4.1692049999999976E-6</v>
      </c>
      <c r="K465" s="5">
        <v>-6.7707665000000007E-5</v>
      </c>
      <c r="L465" s="5">
        <v>-6.3031564999999992E-5</v>
      </c>
      <c r="M465" s="5">
        <v>-8.4839754999999997E-5</v>
      </c>
      <c r="N465" s="5">
        <v>-8.764971999999997E-5</v>
      </c>
      <c r="O465" s="5">
        <v>-9.2090285000000007E-5</v>
      </c>
      <c r="P465" s="5">
        <v>-1.0056503500000001E-4</v>
      </c>
      <c r="Q465" s="5">
        <v>-1.08508155E-4</v>
      </c>
      <c r="R465" s="5">
        <v>-1.938740499999999E-4</v>
      </c>
      <c r="S465" s="5">
        <v>-1.9814759500000009E-4</v>
      </c>
      <c r="T465" s="5">
        <v>-1.9986040500000001E-4</v>
      </c>
      <c r="U465" s="5">
        <v>-1.96634225E-4</v>
      </c>
      <c r="V465" s="5">
        <v>-1.9935212000000001E-4</v>
      </c>
      <c r="W465" s="5">
        <v>-1.935207049999999E-4</v>
      </c>
      <c r="X465" s="5">
        <v>-1.9462854999999999E-4</v>
      </c>
      <c r="Y465" s="5">
        <v>-2.7729505499999988E-4</v>
      </c>
      <c r="Z465" s="5">
        <v>-2.4522968000000001E-4</v>
      </c>
      <c r="AA465" s="5">
        <v>-3.504660750000001E-4</v>
      </c>
      <c r="AB465" s="5">
        <v>-1.83126735E-4</v>
      </c>
      <c r="AC465" s="5">
        <v>-1.8699594000000001E-4</v>
      </c>
      <c r="AD465" s="5">
        <v>-3.8615204999999998E-4</v>
      </c>
      <c r="AE465" s="5">
        <v>-2.4231287000000019E-4</v>
      </c>
    </row>
    <row r="466" spans="1:31">
      <c r="A466" s="56" t="s">
        <v>80</v>
      </c>
      <c r="B466" s="56" t="s">
        <v>200</v>
      </c>
      <c r="C466" s="56" t="s">
        <v>150</v>
      </c>
      <c r="D466" s="5">
        <v>-0.27876498328000099</v>
      </c>
      <c r="E466" s="5">
        <v>-0.12355092811</v>
      </c>
      <c r="F466" s="5">
        <v>-1.205922324295003</v>
      </c>
      <c r="G466" s="5">
        <v>-3.0005896209099991</v>
      </c>
      <c r="H466" s="5">
        <v>-5.4199863253199956</v>
      </c>
      <c r="I466" s="5">
        <v>-7.6866100551499947</v>
      </c>
      <c r="J466" s="5">
        <v>-13.67215608414004</v>
      </c>
      <c r="K466" s="5">
        <v>-18.963015626585001</v>
      </c>
      <c r="L466" s="5">
        <v>-25.502465328505</v>
      </c>
      <c r="M466" s="5">
        <v>-22.999880201134989</v>
      </c>
      <c r="N466" s="5">
        <v>-31.231435907375019</v>
      </c>
      <c r="O466" s="5">
        <v>-51.077721530545013</v>
      </c>
      <c r="P466" s="5">
        <v>-55.309368246460039</v>
      </c>
      <c r="Q466" s="5">
        <v>-52.459054236850008</v>
      </c>
      <c r="R466" s="5">
        <v>-52.981831677244983</v>
      </c>
      <c r="S466" s="5">
        <v>-79.852191804920039</v>
      </c>
      <c r="T466" s="5">
        <v>-85.33701576915</v>
      </c>
      <c r="U466" s="5">
        <v>-76.517873874715008</v>
      </c>
      <c r="V466" s="5">
        <v>-100.38135036374</v>
      </c>
      <c r="W466" s="5">
        <v>-85.535539804530032</v>
      </c>
      <c r="X466" s="5">
        <v>-70.20086928586997</v>
      </c>
      <c r="Y466" s="5">
        <v>-57.937807836994978</v>
      </c>
      <c r="Z466" s="5">
        <v>-107.468859862</v>
      </c>
      <c r="AA466" s="5">
        <v>-72.418326888519985</v>
      </c>
      <c r="AB466" s="5">
        <v>-62.918438689310001</v>
      </c>
      <c r="AC466" s="5">
        <v>-58.944942811229978</v>
      </c>
      <c r="AD466" s="5">
        <v>-51.301726953025018</v>
      </c>
      <c r="AE466" s="5">
        <v>-62.51457083580496</v>
      </c>
    </row>
    <row r="467" spans="1:31">
      <c r="A467" s="56" t="s">
        <v>80</v>
      </c>
      <c r="B467" s="56" t="s">
        <v>200</v>
      </c>
      <c r="C467" s="56" t="s">
        <v>151</v>
      </c>
      <c r="D467" s="5">
        <v>-8.9905931718519003</v>
      </c>
      <c r="E467" s="5">
        <v>-11.0991070529571</v>
      </c>
      <c r="F467" s="5">
        <v>-14.092300452595</v>
      </c>
      <c r="G467" s="5">
        <v>-17.651587491091501</v>
      </c>
      <c r="H467" s="5">
        <v>-21.266470663727599</v>
      </c>
      <c r="I467" s="5">
        <v>-24.844815551878899</v>
      </c>
      <c r="J467" s="5">
        <v>-28.916523344822501</v>
      </c>
      <c r="K467" s="5">
        <v>-33.422949870217899</v>
      </c>
      <c r="L467" s="5">
        <v>-38.8844106541843</v>
      </c>
      <c r="M467" s="5">
        <v>-45.180081446496203</v>
      </c>
      <c r="N467" s="5">
        <v>-51.721710221997398</v>
      </c>
      <c r="O467" s="5">
        <v>-58.492701511090999</v>
      </c>
      <c r="P467" s="5">
        <v>-65.036709333302298</v>
      </c>
      <c r="Q467" s="5">
        <v>-70.917398162746906</v>
      </c>
      <c r="R467" s="5">
        <v>-76.525590065592297</v>
      </c>
      <c r="S467" s="5">
        <v>-81.911240568639798</v>
      </c>
      <c r="T467" s="5">
        <v>-87.101563057250004</v>
      </c>
      <c r="U467" s="5">
        <v>-91.7511167577387</v>
      </c>
      <c r="V467" s="5">
        <v>-95.055004214953499</v>
      </c>
      <c r="W467" s="5">
        <v>-98.220408033616394</v>
      </c>
      <c r="X467" s="5">
        <v>-100.184143262265</v>
      </c>
      <c r="Y467" s="5">
        <v>-101.50487792761</v>
      </c>
      <c r="Z467" s="5">
        <v>-102.84692313157301</v>
      </c>
      <c r="AA467" s="5">
        <v>-103.608617372038</v>
      </c>
      <c r="AB467" s="5">
        <v>-104.07363556475801</v>
      </c>
      <c r="AC467" s="5">
        <v>-103.49020009297099</v>
      </c>
      <c r="AD467" s="5">
        <v>-103.036910478547</v>
      </c>
      <c r="AE467" s="5">
        <v>-104.958266879345</v>
      </c>
    </row>
  </sheetData>
  <autoFilter ref="A3:C467" xr:uid="{00000000-0009-0000-0000-000007000000}"/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8">
    <tabColor theme="7"/>
  </sheetPr>
  <dimension ref="A1:AE158"/>
  <sheetViews>
    <sheetView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" style="6" customWidth="1"/>
    <col min="3" max="3" width="24.6640625" style="6" customWidth="1"/>
    <col min="4" max="4" width="9" style="6" customWidth="1"/>
    <col min="5" max="16384" width="9" style="6"/>
  </cols>
  <sheetData>
    <row r="1" spans="1:31" s="15" customFormat="1" ht="23.25" customHeight="1" thickBot="1">
      <c r="A1" s="1" t="s">
        <v>202</v>
      </c>
      <c r="B1" s="1"/>
      <c r="C1" s="49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</row>
    <row r="2" spans="1:31" s="7" customFormat="1" ht="15" customHeight="1" thickTop="1">
      <c r="A2" s="12" t="s">
        <v>203</v>
      </c>
      <c r="C2" s="12"/>
    </row>
    <row r="3" spans="1:31">
      <c r="A3" s="57" t="s">
        <v>191</v>
      </c>
      <c r="B3" s="57" t="s">
        <v>194</v>
      </c>
      <c r="C3" s="57" t="s">
        <v>204</v>
      </c>
      <c r="D3" s="57">
        <v>2024</v>
      </c>
      <c r="E3" s="57">
        <v>2025</v>
      </c>
      <c r="F3" s="57">
        <v>2026</v>
      </c>
      <c r="G3" s="57">
        <v>2027</v>
      </c>
      <c r="H3" s="57">
        <v>2028</v>
      </c>
      <c r="I3" s="57">
        <v>2029</v>
      </c>
      <c r="J3" s="57">
        <v>2030</v>
      </c>
      <c r="K3" s="57">
        <v>2031</v>
      </c>
      <c r="L3" s="57">
        <v>2032</v>
      </c>
      <c r="M3" s="57">
        <v>2033</v>
      </c>
      <c r="N3" s="57">
        <v>2034</v>
      </c>
      <c r="O3" s="57">
        <v>2035</v>
      </c>
      <c r="P3" s="57">
        <v>2036</v>
      </c>
      <c r="Q3" s="57">
        <v>2037</v>
      </c>
      <c r="R3" s="57">
        <v>2038</v>
      </c>
      <c r="S3" s="57">
        <v>2039</v>
      </c>
      <c r="T3" s="57">
        <v>2040</v>
      </c>
      <c r="U3" s="57">
        <v>2041</v>
      </c>
      <c r="V3" s="57">
        <v>2042</v>
      </c>
      <c r="W3" s="57">
        <v>2043</v>
      </c>
      <c r="X3" s="57">
        <v>2044</v>
      </c>
      <c r="Y3" s="57">
        <v>2045</v>
      </c>
      <c r="Z3" s="57">
        <v>2046</v>
      </c>
      <c r="AA3" s="57">
        <v>2047</v>
      </c>
      <c r="AB3" s="57">
        <v>2048</v>
      </c>
      <c r="AC3" s="57">
        <v>2049</v>
      </c>
      <c r="AD3" s="57">
        <v>2050</v>
      </c>
      <c r="AE3" s="57">
        <v>2051</v>
      </c>
    </row>
    <row r="4" spans="1:31">
      <c r="A4" s="56" t="s">
        <v>60</v>
      </c>
      <c r="B4" s="56" t="s">
        <v>163</v>
      </c>
      <c r="C4" s="56" t="s">
        <v>152</v>
      </c>
      <c r="D4" s="5">
        <v>0</v>
      </c>
      <c r="E4" s="5">
        <v>0</v>
      </c>
      <c r="F4" s="5">
        <v>680</v>
      </c>
      <c r="G4" s="5">
        <v>2040</v>
      </c>
      <c r="H4" s="5">
        <v>2040</v>
      </c>
      <c r="I4" s="5">
        <v>2040</v>
      </c>
      <c r="J4" s="5">
        <v>2040</v>
      </c>
      <c r="K4" s="5">
        <v>2040</v>
      </c>
      <c r="L4" s="5">
        <v>2040</v>
      </c>
      <c r="M4" s="5">
        <v>2040</v>
      </c>
      <c r="N4" s="5">
        <v>2040</v>
      </c>
      <c r="O4" s="5">
        <v>2040</v>
      </c>
      <c r="P4" s="5">
        <v>2040</v>
      </c>
      <c r="Q4" s="5">
        <v>2040</v>
      </c>
      <c r="R4" s="5">
        <v>2040</v>
      </c>
      <c r="S4" s="5">
        <v>2040</v>
      </c>
      <c r="T4" s="5">
        <v>2040</v>
      </c>
      <c r="U4" s="5">
        <v>2040</v>
      </c>
      <c r="V4" s="5">
        <v>2040</v>
      </c>
      <c r="W4" s="5">
        <v>2040</v>
      </c>
      <c r="X4" s="5">
        <v>2040</v>
      </c>
      <c r="Y4" s="5">
        <v>2040</v>
      </c>
      <c r="Z4" s="5">
        <v>2040</v>
      </c>
      <c r="AA4" s="5">
        <v>2040</v>
      </c>
      <c r="AB4" s="5">
        <v>2040</v>
      </c>
      <c r="AC4" s="5">
        <v>2040</v>
      </c>
      <c r="AD4" s="5">
        <v>2040</v>
      </c>
      <c r="AE4" s="5">
        <v>2040</v>
      </c>
    </row>
    <row r="5" spans="1:31">
      <c r="A5" s="56" t="s">
        <v>60</v>
      </c>
      <c r="B5" s="56" t="s">
        <v>163</v>
      </c>
      <c r="C5" s="56" t="s">
        <v>153</v>
      </c>
      <c r="D5" s="5">
        <v>160</v>
      </c>
      <c r="E5" s="5">
        <v>160</v>
      </c>
      <c r="F5" s="5">
        <v>160</v>
      </c>
      <c r="G5" s="5">
        <v>160</v>
      </c>
      <c r="H5" s="5">
        <v>160</v>
      </c>
      <c r="I5" s="5">
        <v>160.00003455999999</v>
      </c>
      <c r="J5" s="5">
        <v>160.00003559000001</v>
      </c>
      <c r="K5" s="5">
        <v>160.00012038</v>
      </c>
      <c r="L5" s="5">
        <v>160.00012039000001</v>
      </c>
      <c r="M5" s="5">
        <v>160.00012039000001</v>
      </c>
      <c r="N5" s="5">
        <v>160.00012039000001</v>
      </c>
      <c r="O5" s="5">
        <v>160.00012136000001</v>
      </c>
      <c r="P5" s="5">
        <v>160.00012214</v>
      </c>
      <c r="Q5" s="5">
        <v>160.00012379</v>
      </c>
      <c r="R5" s="5">
        <v>160.00013615</v>
      </c>
      <c r="S5" s="5">
        <v>160.00013645000001</v>
      </c>
      <c r="T5" s="5">
        <v>912.82126764999998</v>
      </c>
      <c r="U5" s="5">
        <v>1160.00002096</v>
      </c>
      <c r="V5" s="5">
        <v>1160.00002096</v>
      </c>
      <c r="W5" s="5">
        <v>1160.00002098</v>
      </c>
      <c r="X5" s="5">
        <v>1160.0000794</v>
      </c>
      <c r="Y5" s="5">
        <v>1160.0000899300001</v>
      </c>
      <c r="Z5" s="5">
        <v>1160.0000946099999</v>
      </c>
      <c r="AA5" s="5">
        <v>1160.00009462</v>
      </c>
      <c r="AB5" s="5">
        <v>1160.00018256</v>
      </c>
      <c r="AC5" s="5">
        <v>1160.00019593</v>
      </c>
      <c r="AD5" s="5">
        <v>1160.0001960699999</v>
      </c>
      <c r="AE5" s="5">
        <v>1160.00031939</v>
      </c>
    </row>
    <row r="6" spans="1:31">
      <c r="A6" s="56" t="s">
        <v>60</v>
      </c>
      <c r="B6" s="56" t="s">
        <v>163</v>
      </c>
      <c r="C6" s="56" t="s">
        <v>154</v>
      </c>
      <c r="D6" s="5">
        <v>80.000020320000004</v>
      </c>
      <c r="E6" s="5">
        <v>80.000022110000003</v>
      </c>
      <c r="F6" s="5">
        <v>679.99666737999996</v>
      </c>
      <c r="G6" s="5">
        <v>679.99666844000001</v>
      </c>
      <c r="H6" s="5">
        <v>1604.9992859399999</v>
      </c>
      <c r="I6" s="5">
        <v>2080.0092288800001</v>
      </c>
      <c r="J6" s="5">
        <v>2080.0092303699998</v>
      </c>
      <c r="K6" s="5">
        <v>2080.0092948699998</v>
      </c>
      <c r="L6" s="5">
        <v>2080.0092968700001</v>
      </c>
      <c r="M6" s="5">
        <v>2080.0092987899998</v>
      </c>
      <c r="N6" s="5">
        <v>2080.00929959</v>
      </c>
      <c r="O6" s="5">
        <v>2080.0093047999999</v>
      </c>
      <c r="P6" s="5">
        <v>2080.0093074599999</v>
      </c>
      <c r="Q6" s="5">
        <v>2080.0093171399999</v>
      </c>
      <c r="R6" s="5">
        <v>2080.0093369299998</v>
      </c>
      <c r="S6" s="5">
        <v>2080.0093369299998</v>
      </c>
      <c r="T6" s="5">
        <v>2080.0097456100002</v>
      </c>
      <c r="U6" s="5">
        <v>2080.0100220899999</v>
      </c>
      <c r="V6" s="5">
        <v>2080.0100220899999</v>
      </c>
      <c r="W6" s="5">
        <v>2080.0100220899999</v>
      </c>
      <c r="X6" s="5">
        <v>2080.0100017700001</v>
      </c>
      <c r="Y6" s="5">
        <v>2080.0100613899999</v>
      </c>
      <c r="Z6" s="5">
        <v>1480.0134736</v>
      </c>
      <c r="AA6" s="5">
        <v>1480.0135611200001</v>
      </c>
      <c r="AB6" s="5">
        <v>654.27266528999996</v>
      </c>
      <c r="AC6" s="5">
        <v>654.28526568000007</v>
      </c>
      <c r="AD6" s="5">
        <v>1433.8487734400001</v>
      </c>
      <c r="AE6" s="5">
        <v>2049.2468042300002</v>
      </c>
    </row>
    <row r="7" spans="1:31">
      <c r="A7" s="56" t="s">
        <v>60</v>
      </c>
      <c r="B7" s="56" t="s">
        <v>163</v>
      </c>
      <c r="C7" s="56" t="s">
        <v>155</v>
      </c>
      <c r="D7" s="5">
        <v>50</v>
      </c>
      <c r="E7" s="5">
        <v>50</v>
      </c>
      <c r="F7" s="5">
        <v>50</v>
      </c>
      <c r="G7" s="5">
        <v>50</v>
      </c>
      <c r="H7" s="5">
        <v>50</v>
      </c>
      <c r="I7" s="5">
        <v>50</v>
      </c>
      <c r="J7" s="5">
        <v>50</v>
      </c>
      <c r="K7" s="5">
        <v>50</v>
      </c>
      <c r="L7" s="5">
        <v>50</v>
      </c>
      <c r="M7" s="5">
        <v>50</v>
      </c>
      <c r="N7" s="5">
        <v>50</v>
      </c>
      <c r="O7" s="5">
        <v>50</v>
      </c>
      <c r="P7" s="5">
        <v>50</v>
      </c>
      <c r="Q7" s="5">
        <v>50</v>
      </c>
      <c r="R7" s="5">
        <v>50</v>
      </c>
      <c r="S7" s="5">
        <v>50</v>
      </c>
      <c r="T7" s="5">
        <v>50</v>
      </c>
      <c r="U7" s="5">
        <v>50</v>
      </c>
      <c r="V7" s="5">
        <v>50</v>
      </c>
      <c r="W7" s="5">
        <v>50</v>
      </c>
      <c r="X7" s="5">
        <v>50</v>
      </c>
      <c r="Y7" s="5">
        <v>50</v>
      </c>
      <c r="Z7" s="5">
        <v>50</v>
      </c>
      <c r="AA7" s="5">
        <v>50</v>
      </c>
      <c r="AB7" s="5">
        <v>50</v>
      </c>
      <c r="AC7" s="5">
        <v>50</v>
      </c>
      <c r="AD7" s="5">
        <v>50</v>
      </c>
      <c r="AE7" s="5">
        <v>50</v>
      </c>
    </row>
    <row r="8" spans="1:31">
      <c r="A8" s="56" t="s">
        <v>60</v>
      </c>
      <c r="B8" s="56" t="s">
        <v>163</v>
      </c>
      <c r="C8" s="56" t="s">
        <v>138</v>
      </c>
      <c r="D8" s="5">
        <v>35.02999999</v>
      </c>
      <c r="E8" s="5">
        <v>66.469999989999991</v>
      </c>
      <c r="F8" s="5">
        <v>108.38500000000001</v>
      </c>
      <c r="G8" s="5">
        <v>164.93599999</v>
      </c>
      <c r="H8" s="5">
        <v>231.892</v>
      </c>
      <c r="I8" s="5">
        <v>309.83299999000002</v>
      </c>
      <c r="J8" s="5">
        <v>419.29300001000001</v>
      </c>
      <c r="K8" s="5">
        <v>525.28738249000003</v>
      </c>
      <c r="L8" s="5">
        <v>675.22522690999995</v>
      </c>
      <c r="M8" s="5">
        <v>847.1084129599999</v>
      </c>
      <c r="N8" s="5">
        <v>1045.3195499599999</v>
      </c>
      <c r="O8" s="5">
        <v>1274.0469571599999</v>
      </c>
      <c r="P8" s="5">
        <v>1526.09067319</v>
      </c>
      <c r="Q8" s="5">
        <v>1792.32732498</v>
      </c>
      <c r="R8" s="5">
        <v>2078.1703843300002</v>
      </c>
      <c r="S8" s="5">
        <v>2386.2274074900001</v>
      </c>
      <c r="T8" s="5">
        <v>2679.40297409</v>
      </c>
      <c r="U8" s="5">
        <v>2972.0554745600002</v>
      </c>
      <c r="V8" s="5">
        <v>3267.02089811</v>
      </c>
      <c r="W8" s="5">
        <v>3559.36491101</v>
      </c>
      <c r="X8" s="5">
        <v>3853.4202612399999</v>
      </c>
      <c r="Y8" s="5">
        <v>4158.5588425300002</v>
      </c>
      <c r="Z8" s="5">
        <v>4478.5367078599993</v>
      </c>
      <c r="AA8" s="5">
        <v>4812.9430813600002</v>
      </c>
      <c r="AB8" s="5">
        <v>5169.6485570200011</v>
      </c>
      <c r="AC8" s="5">
        <v>5533.2993767899998</v>
      </c>
      <c r="AD8" s="5">
        <v>5911.9665535800004</v>
      </c>
      <c r="AE8" s="5">
        <v>5970.2965017799997</v>
      </c>
    </row>
    <row r="9" spans="1:31">
      <c r="A9" s="56" t="s">
        <v>60</v>
      </c>
      <c r="B9" s="56" t="s">
        <v>163</v>
      </c>
      <c r="C9" s="56" t="s">
        <v>139</v>
      </c>
      <c r="D9" s="5">
        <v>342.40800000000002</v>
      </c>
      <c r="E9" s="5">
        <v>492.38850000000002</v>
      </c>
      <c r="F9" s="5">
        <v>638.09849999999994</v>
      </c>
      <c r="G9" s="5">
        <v>797.97050000000002</v>
      </c>
      <c r="H9" s="5">
        <v>941.96749999999997</v>
      </c>
      <c r="I9" s="5">
        <v>1074.9155000000001</v>
      </c>
      <c r="J9" s="5">
        <v>1258.761</v>
      </c>
      <c r="K9" s="5">
        <v>1431.83</v>
      </c>
      <c r="L9" s="5">
        <v>1668.596</v>
      </c>
      <c r="M9" s="5">
        <v>1912.4335000000001</v>
      </c>
      <c r="N9" s="5">
        <v>2164.4295000000002</v>
      </c>
      <c r="O9" s="5">
        <v>2429.6734999999999</v>
      </c>
      <c r="P9" s="5">
        <v>2676.247499999999</v>
      </c>
      <c r="Q9" s="5">
        <v>2908.6255000000001</v>
      </c>
      <c r="R9" s="5">
        <v>3127.7739999999999</v>
      </c>
      <c r="S9" s="5">
        <v>3338.6740000000009</v>
      </c>
      <c r="T9" s="5">
        <v>3468.2249999999999</v>
      </c>
      <c r="U9" s="5">
        <v>3574.1655000000001</v>
      </c>
      <c r="V9" s="5">
        <v>3651.5284999999999</v>
      </c>
      <c r="W9" s="5">
        <v>3696.8409999999999</v>
      </c>
      <c r="X9" s="5">
        <v>3704.3780000000011</v>
      </c>
      <c r="Y9" s="5">
        <v>3716.8415</v>
      </c>
      <c r="Z9" s="5">
        <v>3724.722999999999</v>
      </c>
      <c r="AA9" s="5">
        <v>3727.1390000000001</v>
      </c>
      <c r="AB9" s="5">
        <v>3717.7939999999999</v>
      </c>
      <c r="AC9" s="5">
        <v>3708.8209999999999</v>
      </c>
      <c r="AD9" s="5">
        <v>3694.5160000000001</v>
      </c>
      <c r="AE9" s="5">
        <v>3694.5160000000001</v>
      </c>
    </row>
    <row r="10" spans="1:3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</row>
    <row r="11" spans="1:31">
      <c r="A11" s="56" t="s">
        <v>60</v>
      </c>
      <c r="B11" s="56" t="s">
        <v>197</v>
      </c>
      <c r="C11" s="56" t="s">
        <v>153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3.5590000000000003E-5</v>
      </c>
      <c r="J11" s="5">
        <v>3.5590000000000003E-5</v>
      </c>
      <c r="K11" s="5">
        <v>5.5489999999999999E-5</v>
      </c>
      <c r="L11" s="5">
        <v>5.5489999999999999E-5</v>
      </c>
      <c r="M11" s="5">
        <v>5.5489999999999999E-5</v>
      </c>
      <c r="N11" s="5">
        <v>5.5500000000000001E-5</v>
      </c>
      <c r="O11" s="5">
        <v>5.609E-5</v>
      </c>
      <c r="P11" s="5">
        <v>1.6309000000000001E-4</v>
      </c>
      <c r="Q11" s="5">
        <v>1.6309000000000001E-4</v>
      </c>
      <c r="R11" s="5">
        <v>350.26813755000001</v>
      </c>
      <c r="S11" s="5">
        <v>350.26813762</v>
      </c>
      <c r="T11" s="5">
        <v>500.33292711000001</v>
      </c>
      <c r="U11" s="5">
        <v>888.96861810999997</v>
      </c>
      <c r="V11" s="5">
        <v>888.96861810999997</v>
      </c>
      <c r="W11" s="5">
        <v>924.83478335999996</v>
      </c>
      <c r="X11" s="5">
        <v>924.83489546999988</v>
      </c>
      <c r="Y11" s="5">
        <v>1119.4431886299999</v>
      </c>
      <c r="Z11" s="5">
        <v>2434.0024687199998</v>
      </c>
      <c r="AA11" s="5">
        <v>2936.6386159499998</v>
      </c>
      <c r="AB11" s="5">
        <v>4072.45442624</v>
      </c>
      <c r="AC11" s="5">
        <v>4072.4544263399998</v>
      </c>
      <c r="AD11" s="5">
        <v>4133.68683728</v>
      </c>
      <c r="AE11" s="5">
        <v>4133.6868373999996</v>
      </c>
    </row>
    <row r="12" spans="1:31">
      <c r="A12" s="56" t="s">
        <v>60</v>
      </c>
      <c r="B12" s="56" t="s">
        <v>197</v>
      </c>
      <c r="C12" s="56" t="s">
        <v>154</v>
      </c>
      <c r="D12" s="5">
        <v>570.00001791</v>
      </c>
      <c r="E12" s="5">
        <v>570.00002042999995</v>
      </c>
      <c r="F12" s="5">
        <v>820.00002298000004</v>
      </c>
      <c r="G12" s="5">
        <v>820.00002805999998</v>
      </c>
      <c r="H12" s="5">
        <v>820.00003082000001</v>
      </c>
      <c r="I12" s="5">
        <v>945.76581834000001</v>
      </c>
      <c r="J12" s="5">
        <v>945.76581834000001</v>
      </c>
      <c r="K12" s="5">
        <v>1075.18032614</v>
      </c>
      <c r="L12" s="5">
        <v>1075.18032614</v>
      </c>
      <c r="M12" s="5">
        <v>1075.18032614</v>
      </c>
      <c r="N12" s="5">
        <v>1419.28159426</v>
      </c>
      <c r="O12" s="5">
        <v>1500.88391849</v>
      </c>
      <c r="P12" s="5">
        <v>2788.1072430700001</v>
      </c>
      <c r="Q12" s="5">
        <v>2788.1072430700001</v>
      </c>
      <c r="R12" s="5">
        <v>2788.1072715300002</v>
      </c>
      <c r="S12" s="5">
        <v>2788.1072715300002</v>
      </c>
      <c r="T12" s="5">
        <v>3063.3207507299999</v>
      </c>
      <c r="U12" s="5">
        <v>3063.3207507900001</v>
      </c>
      <c r="V12" s="5">
        <v>3063.3207507900001</v>
      </c>
      <c r="W12" s="5">
        <v>3063.3207507900001</v>
      </c>
      <c r="X12" s="5">
        <v>3063.3207328799999</v>
      </c>
      <c r="Y12" s="5">
        <v>3063.3207785499999</v>
      </c>
      <c r="Z12" s="5">
        <v>3063.32077613</v>
      </c>
      <c r="AA12" s="5">
        <v>3063.3299200800002</v>
      </c>
      <c r="AB12" s="5">
        <v>3416.0614372199998</v>
      </c>
      <c r="AC12" s="5">
        <v>4912.4801684800004</v>
      </c>
      <c r="AD12" s="5">
        <v>6555.5755847999999</v>
      </c>
      <c r="AE12" s="5">
        <v>6426.1624926599998</v>
      </c>
    </row>
    <row r="13" spans="1:31">
      <c r="A13" s="56" t="s">
        <v>60</v>
      </c>
      <c r="B13" s="56" t="s">
        <v>197</v>
      </c>
      <c r="C13" s="56" t="s">
        <v>155</v>
      </c>
      <c r="D13" s="5">
        <v>100.0000055</v>
      </c>
      <c r="E13" s="5">
        <v>100.00000632</v>
      </c>
      <c r="F13" s="5">
        <v>100.00000691</v>
      </c>
      <c r="G13" s="5">
        <v>100.00000827</v>
      </c>
      <c r="H13" s="5">
        <v>100.00000903999999</v>
      </c>
      <c r="I13" s="5">
        <v>100.00003166</v>
      </c>
      <c r="J13" s="5">
        <v>100.00003166</v>
      </c>
      <c r="K13" s="5">
        <v>100.00004104999999</v>
      </c>
      <c r="L13" s="5">
        <v>100.00004104999999</v>
      </c>
      <c r="M13" s="5">
        <v>100.00004104999999</v>
      </c>
      <c r="N13" s="5">
        <v>100.00004855</v>
      </c>
      <c r="O13" s="5">
        <v>100.00005319</v>
      </c>
      <c r="P13" s="5">
        <v>100.00006179</v>
      </c>
      <c r="Q13" s="5">
        <v>100.00006179</v>
      </c>
      <c r="R13" s="5">
        <v>100.00006894000001</v>
      </c>
      <c r="S13" s="5">
        <v>100.00006895</v>
      </c>
      <c r="T13" s="5">
        <v>100.00006947</v>
      </c>
      <c r="U13" s="5">
        <v>100.00007890000001</v>
      </c>
      <c r="V13" s="5">
        <v>100.00007890000001</v>
      </c>
      <c r="W13" s="5">
        <v>100.00007890000001</v>
      </c>
      <c r="X13" s="5">
        <v>100.00007340000001</v>
      </c>
      <c r="Y13" s="5">
        <v>100.00013462</v>
      </c>
      <c r="Z13" s="5">
        <v>100.0001371</v>
      </c>
      <c r="AA13" s="5">
        <v>100.00019346000001</v>
      </c>
      <c r="AB13" s="5">
        <v>100.00022262</v>
      </c>
      <c r="AC13" s="5">
        <v>100.00024267000001</v>
      </c>
      <c r="AD13" s="5">
        <v>100.00028475000001</v>
      </c>
      <c r="AE13" s="5">
        <v>100.00028277</v>
      </c>
    </row>
    <row r="14" spans="1:31">
      <c r="A14" s="56" t="s">
        <v>60</v>
      </c>
      <c r="B14" s="56" t="s">
        <v>197</v>
      </c>
      <c r="C14" s="56" t="s">
        <v>138</v>
      </c>
      <c r="D14" s="5">
        <v>18.838999999999999</v>
      </c>
      <c r="E14" s="5">
        <v>30.972000000000001</v>
      </c>
      <c r="F14" s="5">
        <v>50.94</v>
      </c>
      <c r="G14" s="5">
        <v>79.948999999999998</v>
      </c>
      <c r="H14" s="5">
        <v>118.98399999999999</v>
      </c>
      <c r="I14" s="5">
        <v>166.928</v>
      </c>
      <c r="J14" s="5">
        <v>232.95500000000001</v>
      </c>
      <c r="K14" s="5">
        <v>295.07310101000002</v>
      </c>
      <c r="L14" s="5">
        <v>409.28461462000001</v>
      </c>
      <c r="M14" s="5">
        <v>546.49439326000004</v>
      </c>
      <c r="N14" s="5">
        <v>703.16856768000002</v>
      </c>
      <c r="O14" s="5">
        <v>877.87147774000005</v>
      </c>
      <c r="P14" s="5">
        <v>1068.75407331</v>
      </c>
      <c r="Q14" s="5">
        <v>1271.4459004400001</v>
      </c>
      <c r="R14" s="5">
        <v>1490.4415349200001</v>
      </c>
      <c r="S14" s="5">
        <v>1727.0777828400001</v>
      </c>
      <c r="T14" s="5">
        <v>1969.1584449500001</v>
      </c>
      <c r="U14" s="5">
        <v>2223.9569902399999</v>
      </c>
      <c r="V14" s="5">
        <v>2496.56162567</v>
      </c>
      <c r="W14" s="5">
        <v>2785.1480421800002</v>
      </c>
      <c r="X14" s="5">
        <v>3073.0860760400001</v>
      </c>
      <c r="Y14" s="5">
        <v>3346.2985513499998</v>
      </c>
      <c r="Z14" s="5">
        <v>3612.1516041700011</v>
      </c>
      <c r="AA14" s="5">
        <v>3869.9208983499998</v>
      </c>
      <c r="AB14" s="5">
        <v>4128.2938823900004</v>
      </c>
      <c r="AC14" s="5">
        <v>4388.5159284499996</v>
      </c>
      <c r="AD14" s="5">
        <v>4657.9511452500001</v>
      </c>
      <c r="AE14" s="5">
        <v>4738.5973468599996</v>
      </c>
    </row>
    <row r="15" spans="1:31">
      <c r="A15" s="56" t="s">
        <v>60</v>
      </c>
      <c r="B15" s="56" t="s">
        <v>197</v>
      </c>
      <c r="C15" s="56" t="s">
        <v>139</v>
      </c>
      <c r="D15" s="5">
        <v>176.69049999999999</v>
      </c>
      <c r="E15" s="5">
        <v>220.38300000000001</v>
      </c>
      <c r="F15" s="5">
        <v>291.14049999999997</v>
      </c>
      <c r="G15" s="5">
        <v>375.91799999999989</v>
      </c>
      <c r="H15" s="5">
        <v>473.93450000000001</v>
      </c>
      <c r="I15" s="5">
        <v>567.99900000000002</v>
      </c>
      <c r="J15" s="5">
        <v>689.92699999999991</v>
      </c>
      <c r="K15" s="5">
        <v>806.70550000000003</v>
      </c>
      <c r="L15" s="5">
        <v>1028.5840000000001</v>
      </c>
      <c r="M15" s="5">
        <v>1271.1665</v>
      </c>
      <c r="N15" s="5">
        <v>1515.414</v>
      </c>
      <c r="O15" s="5">
        <v>1755.8154999999999</v>
      </c>
      <c r="P15" s="5">
        <v>1977.0934999999999</v>
      </c>
      <c r="Q15" s="5">
        <v>2187.7379999999998</v>
      </c>
      <c r="R15" s="5">
        <v>2389.4564999999998</v>
      </c>
      <c r="S15" s="5">
        <v>2584.6570000000002</v>
      </c>
      <c r="T15" s="5">
        <v>2742.6190000000001</v>
      </c>
      <c r="U15" s="5">
        <v>2898.8229999999999</v>
      </c>
      <c r="V15" s="5">
        <v>3049.6635000000001</v>
      </c>
      <c r="W15" s="5">
        <v>3191.7325000000001</v>
      </c>
      <c r="X15" s="5">
        <v>3290.657999999999</v>
      </c>
      <c r="Y15" s="5">
        <v>3358.1235000000001</v>
      </c>
      <c r="Z15" s="5">
        <v>3395.029</v>
      </c>
      <c r="AA15" s="5">
        <v>3404.2585000000008</v>
      </c>
      <c r="AB15" s="5">
        <v>3384.9764999999989</v>
      </c>
      <c r="AC15" s="5">
        <v>3365.9845</v>
      </c>
      <c r="AD15" s="5">
        <v>3342.139000000001</v>
      </c>
      <c r="AE15" s="5">
        <v>3342.139000000001</v>
      </c>
    </row>
    <row r="16" spans="1:3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</row>
    <row r="17" spans="1:31">
      <c r="A17" s="56" t="s">
        <v>60</v>
      </c>
      <c r="B17" s="56" t="s">
        <v>198</v>
      </c>
      <c r="C17" s="56" t="s">
        <v>153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6.800000000000001E-6</v>
      </c>
      <c r="J17" s="5">
        <v>6.9900000000000008E-6</v>
      </c>
      <c r="K17" s="5">
        <v>1.3030000000000001E-5</v>
      </c>
      <c r="L17" s="5">
        <v>1.4270000000000001E-5</v>
      </c>
      <c r="M17" s="5">
        <v>2.0599999999999999E-5</v>
      </c>
      <c r="N17" s="5">
        <v>2.181E-5</v>
      </c>
      <c r="O17" s="5">
        <v>2.879E-5</v>
      </c>
      <c r="P17" s="5">
        <v>3.3120000000000001E-5</v>
      </c>
      <c r="Q17" s="5">
        <v>3.3120000000000001E-5</v>
      </c>
      <c r="R17" s="5">
        <v>3.9839999999999998E-5</v>
      </c>
      <c r="S17" s="5">
        <v>3.9839999999999998E-5</v>
      </c>
      <c r="T17" s="5">
        <v>3.9839999999999998E-5</v>
      </c>
      <c r="U17" s="5">
        <v>4.3810000000000002E-5</v>
      </c>
      <c r="V17" s="5">
        <v>4.3810000000000002E-5</v>
      </c>
      <c r="W17" s="5">
        <v>4.3810000000000002E-5</v>
      </c>
      <c r="X17" s="5">
        <v>195.26176833</v>
      </c>
      <c r="Y17" s="5">
        <v>195.26180836</v>
      </c>
      <c r="Z17" s="5">
        <v>195.26180837999999</v>
      </c>
      <c r="AA17" s="5">
        <v>515.22461274</v>
      </c>
      <c r="AB17" s="5">
        <v>700.00010435000002</v>
      </c>
      <c r="AC17" s="5">
        <v>700.00010436000002</v>
      </c>
      <c r="AD17" s="5">
        <v>700.00010438000004</v>
      </c>
      <c r="AE17" s="5">
        <v>1099.9999834499999</v>
      </c>
    </row>
    <row r="18" spans="1:31">
      <c r="A18" s="56" t="s">
        <v>60</v>
      </c>
      <c r="B18" s="56" t="s">
        <v>198</v>
      </c>
      <c r="C18" s="56" t="s">
        <v>154</v>
      </c>
      <c r="D18" s="5">
        <v>5.8499999999999999E-6</v>
      </c>
      <c r="E18" s="5">
        <v>6.0699999999999986E-6</v>
      </c>
      <c r="F18" s="5">
        <v>6.9700000000000002E-6</v>
      </c>
      <c r="G18" s="5">
        <v>7.7500000000000003E-6</v>
      </c>
      <c r="H18" s="5">
        <v>8.4600000000000003E-6</v>
      </c>
      <c r="I18" s="5">
        <v>1.0540000000000001E-5</v>
      </c>
      <c r="J18" s="5">
        <v>1.24E-5</v>
      </c>
      <c r="K18" s="5">
        <v>1.7370000000000001E-5</v>
      </c>
      <c r="L18" s="5">
        <v>2.1590000000000002E-5</v>
      </c>
      <c r="M18" s="5">
        <v>3.3607E-4</v>
      </c>
      <c r="N18" s="5">
        <v>7.9186999999999997E-4</v>
      </c>
      <c r="O18" s="5">
        <v>45.291464159999997</v>
      </c>
      <c r="P18" s="5">
        <v>1123.2482945500001</v>
      </c>
      <c r="Q18" s="5">
        <v>1123.2482945500001</v>
      </c>
      <c r="R18" s="5">
        <v>1123.2483030999999</v>
      </c>
      <c r="S18" s="5">
        <v>1123.2483030999999</v>
      </c>
      <c r="T18" s="5">
        <v>1123.2483030999999</v>
      </c>
      <c r="U18" s="5">
        <v>1123.2483062399999</v>
      </c>
      <c r="V18" s="5">
        <v>1123.2483062399999</v>
      </c>
      <c r="W18" s="5">
        <v>1123.2483062399999</v>
      </c>
      <c r="X18" s="5">
        <v>1123.2483003899999</v>
      </c>
      <c r="Y18" s="5">
        <v>1123.24844147</v>
      </c>
      <c r="Z18" s="5">
        <v>1123.24844059</v>
      </c>
      <c r="AA18" s="5">
        <v>1211.6689938899999</v>
      </c>
      <c r="AB18" s="5">
        <v>1211.66899375</v>
      </c>
      <c r="AC18" s="5">
        <v>1211.6689917000001</v>
      </c>
      <c r="AD18" s="5">
        <v>1211.66898988</v>
      </c>
      <c r="AE18" s="5">
        <v>1211.66898515</v>
      </c>
    </row>
    <row r="19" spans="1:31">
      <c r="A19" s="56" t="s">
        <v>60</v>
      </c>
      <c r="B19" s="56" t="s">
        <v>198</v>
      </c>
      <c r="C19" s="56" t="s">
        <v>155</v>
      </c>
      <c r="D19" s="5">
        <v>125.23</v>
      </c>
      <c r="E19" s="5">
        <v>124.13</v>
      </c>
      <c r="F19" s="5">
        <v>124.13</v>
      </c>
      <c r="G19" s="5">
        <v>124.13</v>
      </c>
      <c r="H19" s="5">
        <v>125.23</v>
      </c>
      <c r="I19" s="5">
        <v>124.13</v>
      </c>
      <c r="J19" s="5">
        <v>124.13</v>
      </c>
      <c r="K19" s="5">
        <v>124.13</v>
      </c>
      <c r="L19" s="5">
        <v>124.13</v>
      </c>
      <c r="M19" s="5">
        <v>375.23</v>
      </c>
      <c r="N19" s="5">
        <v>374.13</v>
      </c>
      <c r="O19" s="5">
        <v>375.23</v>
      </c>
      <c r="P19" s="5">
        <v>374.13</v>
      </c>
      <c r="Q19" s="5">
        <v>374.13</v>
      </c>
      <c r="R19" s="5">
        <v>374.13</v>
      </c>
      <c r="S19" s="5">
        <v>375.23</v>
      </c>
      <c r="T19" s="5">
        <v>374.13</v>
      </c>
      <c r="U19" s="5">
        <v>374.13</v>
      </c>
      <c r="V19" s="5">
        <v>374.13</v>
      </c>
      <c r="W19" s="5">
        <v>374.13</v>
      </c>
      <c r="X19" s="5">
        <v>375.23</v>
      </c>
      <c r="Y19" s="5">
        <v>374.13</v>
      </c>
      <c r="Z19" s="5">
        <v>375.23</v>
      </c>
      <c r="AA19" s="5">
        <v>374.13</v>
      </c>
      <c r="AB19" s="5">
        <v>375.23</v>
      </c>
      <c r="AC19" s="5">
        <v>375.23</v>
      </c>
      <c r="AD19" s="5">
        <v>375.23</v>
      </c>
      <c r="AE19" s="5">
        <v>375.23</v>
      </c>
    </row>
    <row r="20" spans="1:31">
      <c r="A20" s="56" t="s">
        <v>60</v>
      </c>
      <c r="B20" s="56" t="s">
        <v>198</v>
      </c>
      <c r="C20" s="56" t="s">
        <v>138</v>
      </c>
      <c r="D20" s="5">
        <v>18.14</v>
      </c>
      <c r="E20" s="5">
        <v>30.966000000000001</v>
      </c>
      <c r="F20" s="5">
        <v>48.356000000000002</v>
      </c>
      <c r="G20" s="5">
        <v>81.885999999999996</v>
      </c>
      <c r="H20" s="5">
        <v>130.08000000000001</v>
      </c>
      <c r="I20" s="5">
        <v>178.929</v>
      </c>
      <c r="J20" s="5">
        <v>243.18899999999999</v>
      </c>
      <c r="K20" s="5">
        <v>308.55135326999999</v>
      </c>
      <c r="L20" s="5">
        <v>405.21240256999999</v>
      </c>
      <c r="M20" s="5">
        <v>520.85541197999999</v>
      </c>
      <c r="N20" s="5">
        <v>658.37870593000002</v>
      </c>
      <c r="O20" s="5">
        <v>817.74173775999998</v>
      </c>
      <c r="P20" s="5">
        <v>998.03423137000004</v>
      </c>
      <c r="Q20" s="5">
        <v>1203.61717292</v>
      </c>
      <c r="R20" s="5">
        <v>1435.9331237599999</v>
      </c>
      <c r="S20" s="5">
        <v>1678.82339598</v>
      </c>
      <c r="T20" s="5">
        <v>1929.6023754400001</v>
      </c>
      <c r="U20" s="5">
        <v>2173.1667760199998</v>
      </c>
      <c r="V20" s="5">
        <v>2433.1600630399998</v>
      </c>
      <c r="W20" s="5">
        <v>2706.9205209000002</v>
      </c>
      <c r="X20" s="5">
        <v>2986.7466388799999</v>
      </c>
      <c r="Y20" s="5">
        <v>3263.7128615299998</v>
      </c>
      <c r="Z20" s="5">
        <v>3541.9466311800002</v>
      </c>
      <c r="AA20" s="5">
        <v>3821.88939828</v>
      </c>
      <c r="AB20" s="5">
        <v>4109.4792878499993</v>
      </c>
      <c r="AC20" s="5">
        <v>4404.0250771699993</v>
      </c>
      <c r="AD20" s="5">
        <v>4711.6905148899996</v>
      </c>
      <c r="AE20" s="5">
        <v>4767.7094063300001</v>
      </c>
    </row>
    <row r="21" spans="1:31">
      <c r="A21" s="56" t="s">
        <v>60</v>
      </c>
      <c r="B21" s="56" t="s">
        <v>198</v>
      </c>
      <c r="C21" s="56" t="s">
        <v>139</v>
      </c>
      <c r="D21" s="5">
        <v>192.197</v>
      </c>
      <c r="E21" s="5">
        <v>240.648</v>
      </c>
      <c r="F21" s="5">
        <v>291.60399999999998</v>
      </c>
      <c r="G21" s="5">
        <v>401.51799999999997</v>
      </c>
      <c r="H21" s="5">
        <v>532.50300000000004</v>
      </c>
      <c r="I21" s="5">
        <v>620.04250000000002</v>
      </c>
      <c r="J21" s="5">
        <v>723.53800000000001</v>
      </c>
      <c r="K21" s="5">
        <v>824.2360000000001</v>
      </c>
      <c r="L21" s="5">
        <v>973.98399999999992</v>
      </c>
      <c r="M21" s="5">
        <v>1138.355</v>
      </c>
      <c r="N21" s="5">
        <v>1315.6434999999999</v>
      </c>
      <c r="O21" s="5">
        <v>1502.1965</v>
      </c>
      <c r="P21" s="5">
        <v>1684.529</v>
      </c>
      <c r="Q21" s="5">
        <v>1883.4224999999999</v>
      </c>
      <c r="R21" s="5">
        <v>2091.261</v>
      </c>
      <c r="S21" s="5">
        <v>2276.761500000001</v>
      </c>
      <c r="T21" s="5">
        <v>2429.2325000000001</v>
      </c>
      <c r="U21" s="5">
        <v>2546.2619999999988</v>
      </c>
      <c r="V21" s="5">
        <v>2657.9364999999998</v>
      </c>
      <c r="W21" s="5">
        <v>2760.1385</v>
      </c>
      <c r="X21" s="5">
        <v>2832.114</v>
      </c>
      <c r="Y21" s="5">
        <v>2886.2420000000002</v>
      </c>
      <c r="Z21" s="5">
        <v>2919.8580000000002</v>
      </c>
      <c r="AA21" s="5">
        <v>2935.6309999999999</v>
      </c>
      <c r="AB21" s="5">
        <v>2930.2645000000002</v>
      </c>
      <c r="AC21" s="5">
        <v>2926.1819999999989</v>
      </c>
      <c r="AD21" s="5">
        <v>2918.5005000000001</v>
      </c>
      <c r="AE21" s="5">
        <v>2918.5005000000001</v>
      </c>
    </row>
    <row r="22" spans="1:3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</row>
    <row r="23" spans="1:31">
      <c r="A23" s="56" t="s">
        <v>60</v>
      </c>
      <c r="B23" s="56" t="s">
        <v>199</v>
      </c>
      <c r="C23" s="56" t="s">
        <v>153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</row>
    <row r="24" spans="1:31">
      <c r="A24" s="56" t="s">
        <v>60</v>
      </c>
      <c r="B24" s="56" t="s">
        <v>199</v>
      </c>
      <c r="C24" s="56" t="s">
        <v>154</v>
      </c>
      <c r="D24" s="5">
        <v>7.4100000000000002E-6</v>
      </c>
      <c r="E24" s="5">
        <v>7.4399999999999999E-6</v>
      </c>
      <c r="F24" s="5">
        <v>7.4800000000000004E-6</v>
      </c>
      <c r="G24" s="5">
        <v>8.1499999999999999E-6</v>
      </c>
      <c r="H24" s="5">
        <v>9.0799999999999995E-6</v>
      </c>
      <c r="I24" s="5">
        <v>1.5140000000000001E-5</v>
      </c>
      <c r="J24" s="5">
        <v>1.7710000000000002E-5</v>
      </c>
      <c r="K24" s="5">
        <v>2.529E-5</v>
      </c>
      <c r="L24" s="5">
        <v>3.146E-5</v>
      </c>
      <c r="M24" s="5">
        <v>51.046940070000012</v>
      </c>
      <c r="N24" s="5">
        <v>202.07516095</v>
      </c>
      <c r="O24" s="5">
        <v>212.48207536999999</v>
      </c>
      <c r="P24" s="5">
        <v>295.16574874000003</v>
      </c>
      <c r="Q24" s="5">
        <v>295.16574874000003</v>
      </c>
      <c r="R24" s="5">
        <v>1051.40410165</v>
      </c>
      <c r="S24" s="5">
        <v>1051.40410165</v>
      </c>
      <c r="T24" s="5">
        <v>1051.40410165</v>
      </c>
      <c r="U24" s="5">
        <v>1051.4041146899999</v>
      </c>
      <c r="V24" s="5">
        <v>1051.4041146899999</v>
      </c>
      <c r="W24" s="5">
        <v>1051.4041146899999</v>
      </c>
      <c r="X24" s="5">
        <v>1051.4041072800001</v>
      </c>
      <c r="Y24" s="5">
        <v>1051.40415527</v>
      </c>
      <c r="Z24" s="5">
        <v>1051.4041554</v>
      </c>
      <c r="AA24" s="5">
        <v>1051.4041549599999</v>
      </c>
      <c r="AB24" s="5">
        <v>1051.40467154</v>
      </c>
      <c r="AC24" s="5">
        <v>1149.42131898</v>
      </c>
      <c r="AD24" s="5">
        <v>1781.6238604499999</v>
      </c>
      <c r="AE24" s="5">
        <v>1855.2247165700001</v>
      </c>
    </row>
    <row r="25" spans="1:31">
      <c r="A25" s="56" t="s">
        <v>60</v>
      </c>
      <c r="B25" s="56" t="s">
        <v>199</v>
      </c>
      <c r="C25" s="56" t="s">
        <v>155</v>
      </c>
      <c r="D25" s="5">
        <v>473.33</v>
      </c>
      <c r="E25" s="5">
        <v>473.33</v>
      </c>
      <c r="F25" s="5">
        <v>473.33</v>
      </c>
      <c r="G25" s="5">
        <v>473.33</v>
      </c>
      <c r="H25" s="5">
        <v>473.33</v>
      </c>
      <c r="I25" s="5">
        <v>473.33</v>
      </c>
      <c r="J25" s="5">
        <v>473.33</v>
      </c>
      <c r="K25" s="5">
        <v>473.33</v>
      </c>
      <c r="L25" s="5">
        <v>473.33</v>
      </c>
      <c r="M25" s="5">
        <v>473.33</v>
      </c>
      <c r="N25" s="5">
        <v>473.33</v>
      </c>
      <c r="O25" s="5">
        <v>473.33</v>
      </c>
      <c r="P25" s="5">
        <v>473.33</v>
      </c>
      <c r="Q25" s="5">
        <v>473.33</v>
      </c>
      <c r="R25" s="5">
        <v>473.33</v>
      </c>
      <c r="S25" s="5">
        <v>473.33</v>
      </c>
      <c r="T25" s="5">
        <v>473.33</v>
      </c>
      <c r="U25" s="5">
        <v>473.33</v>
      </c>
      <c r="V25" s="5">
        <v>473.33</v>
      </c>
      <c r="W25" s="5">
        <v>473.33</v>
      </c>
      <c r="X25" s="5">
        <v>473.33</v>
      </c>
      <c r="Y25" s="5">
        <v>475.43</v>
      </c>
      <c r="Z25" s="5">
        <v>473.33</v>
      </c>
      <c r="AA25" s="5">
        <v>473.33</v>
      </c>
      <c r="AB25" s="5">
        <v>473.33</v>
      </c>
      <c r="AC25" s="5">
        <v>473.33</v>
      </c>
      <c r="AD25" s="5">
        <v>473.33</v>
      </c>
      <c r="AE25" s="5">
        <v>473.33</v>
      </c>
    </row>
    <row r="26" spans="1:31">
      <c r="A26" s="56" t="s">
        <v>60</v>
      </c>
      <c r="B26" s="56" t="s">
        <v>199</v>
      </c>
      <c r="C26" s="56" t="s">
        <v>138</v>
      </c>
      <c r="D26" s="5">
        <v>73.308999999999997</v>
      </c>
      <c r="E26" s="5">
        <v>101.551</v>
      </c>
      <c r="F26" s="5">
        <v>127.312</v>
      </c>
      <c r="G26" s="5">
        <v>163.02500000000001</v>
      </c>
      <c r="H26" s="5">
        <v>199.60599999999999</v>
      </c>
      <c r="I26" s="5">
        <v>240.464</v>
      </c>
      <c r="J26" s="5">
        <v>286.77499999999998</v>
      </c>
      <c r="K26" s="5">
        <v>327.14164325000002</v>
      </c>
      <c r="L26" s="5">
        <v>386.59627754000002</v>
      </c>
      <c r="M26" s="5">
        <v>451.54583057000002</v>
      </c>
      <c r="N26" s="5">
        <v>523.74430347000009</v>
      </c>
      <c r="O26" s="5">
        <v>603.50220841999999</v>
      </c>
      <c r="P26" s="5">
        <v>685.87139996999997</v>
      </c>
      <c r="Q26" s="5">
        <v>770.29098284999998</v>
      </c>
      <c r="R26" s="5">
        <v>860.29049325000005</v>
      </c>
      <c r="S26" s="5">
        <v>955.90802156999996</v>
      </c>
      <c r="T26" s="5">
        <v>1038.7049956000001</v>
      </c>
      <c r="U26" s="5">
        <v>1118.5736002599999</v>
      </c>
      <c r="V26" s="5">
        <v>1198.6207917300001</v>
      </c>
      <c r="W26" s="5">
        <v>1275.50663986</v>
      </c>
      <c r="X26" s="5">
        <v>1349.49831356</v>
      </c>
      <c r="Y26" s="5">
        <v>1425.62567932</v>
      </c>
      <c r="Z26" s="5">
        <v>1507.24028828</v>
      </c>
      <c r="AA26" s="5">
        <v>1592.0229601999999</v>
      </c>
      <c r="AB26" s="5">
        <v>1679.8513663599999</v>
      </c>
      <c r="AC26" s="5">
        <v>1768.54372947</v>
      </c>
      <c r="AD26" s="5">
        <v>1862.5243552300001</v>
      </c>
      <c r="AE26" s="5">
        <v>1893.2939912899999</v>
      </c>
    </row>
    <row r="27" spans="1:31">
      <c r="A27" s="56" t="s">
        <v>60</v>
      </c>
      <c r="B27" s="56" t="s">
        <v>199</v>
      </c>
      <c r="C27" s="56" t="s">
        <v>139</v>
      </c>
      <c r="D27" s="5">
        <v>181.58349999999999</v>
      </c>
      <c r="E27" s="5">
        <v>230.42949999999999</v>
      </c>
      <c r="F27" s="5">
        <v>263.601</v>
      </c>
      <c r="G27" s="5">
        <v>310.37200000000001</v>
      </c>
      <c r="H27" s="5">
        <v>348.61299999999989</v>
      </c>
      <c r="I27" s="5">
        <v>387.50349999999997</v>
      </c>
      <c r="J27" s="5">
        <v>424.69</v>
      </c>
      <c r="K27" s="5">
        <v>458.70399999999989</v>
      </c>
      <c r="L27" s="5">
        <v>512.68150000000003</v>
      </c>
      <c r="M27" s="5">
        <v>568.37599999999998</v>
      </c>
      <c r="N27" s="5">
        <v>623.41800000000001</v>
      </c>
      <c r="O27" s="5">
        <v>679.90600000000006</v>
      </c>
      <c r="P27" s="5">
        <v>731.43100000000004</v>
      </c>
      <c r="Q27" s="5">
        <v>780.53399999999988</v>
      </c>
      <c r="R27" s="5">
        <v>825.68650000000002</v>
      </c>
      <c r="S27" s="5">
        <v>869.44999999999993</v>
      </c>
      <c r="T27" s="5">
        <v>894.35399999999993</v>
      </c>
      <c r="U27" s="5">
        <v>914.74150000000009</v>
      </c>
      <c r="V27" s="5">
        <v>927.40250000000015</v>
      </c>
      <c r="W27" s="5">
        <v>933.21299999999974</v>
      </c>
      <c r="X27" s="5">
        <v>933.12100000000009</v>
      </c>
      <c r="Y27" s="5">
        <v>934.87250000000017</v>
      </c>
      <c r="Z27" s="5">
        <v>933.9994999999999</v>
      </c>
      <c r="AA27" s="5">
        <v>932.10199999999986</v>
      </c>
      <c r="AB27" s="5">
        <v>929.02750000000037</v>
      </c>
      <c r="AC27" s="5">
        <v>926.92099999999982</v>
      </c>
      <c r="AD27" s="5">
        <v>921.52750000000037</v>
      </c>
      <c r="AE27" s="5">
        <v>921.52750000000037</v>
      </c>
    </row>
    <row r="28" spans="1:3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</row>
    <row r="29" spans="1:31">
      <c r="A29" s="56" t="s">
        <v>60</v>
      </c>
      <c r="B29" s="56" t="s">
        <v>200</v>
      </c>
      <c r="C29" s="56" t="s">
        <v>153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1.066E-5</v>
      </c>
      <c r="J29" s="5">
        <v>1.5489999999999999E-5</v>
      </c>
      <c r="K29" s="5">
        <v>2.3269999999999999E-5</v>
      </c>
      <c r="L29" s="5">
        <v>3.2907765200000001</v>
      </c>
      <c r="M29" s="5">
        <v>463.6592675</v>
      </c>
      <c r="N29" s="5">
        <v>510.00833095000002</v>
      </c>
      <c r="O29" s="5">
        <v>566.34679842999992</v>
      </c>
      <c r="P29" s="5">
        <v>566.34679842999992</v>
      </c>
      <c r="Q29" s="5">
        <v>566.34679842999992</v>
      </c>
      <c r="R29" s="5">
        <v>566.34681473000001</v>
      </c>
      <c r="S29" s="5">
        <v>566.34681473000001</v>
      </c>
      <c r="T29" s="5">
        <v>566.34681473000001</v>
      </c>
      <c r="U29" s="5">
        <v>566.34849530999998</v>
      </c>
      <c r="V29" s="5">
        <v>566.34849530999998</v>
      </c>
      <c r="W29" s="5">
        <v>566.34849531999998</v>
      </c>
      <c r="X29" s="5">
        <v>595.91377598999998</v>
      </c>
      <c r="Y29" s="5">
        <v>595.91377624999996</v>
      </c>
      <c r="Z29" s="5">
        <v>667.98072453999998</v>
      </c>
      <c r="AA29" s="5">
        <v>667.98072458000001</v>
      </c>
      <c r="AB29" s="5">
        <v>789.36617326999999</v>
      </c>
      <c r="AC29" s="5">
        <v>789.36617329000001</v>
      </c>
      <c r="AD29" s="5">
        <v>789.36617332000003</v>
      </c>
      <c r="AE29" s="5">
        <v>789.36617340999999</v>
      </c>
    </row>
    <row r="30" spans="1:31">
      <c r="A30" s="56" t="s">
        <v>60</v>
      </c>
      <c r="B30" s="56" t="s">
        <v>200</v>
      </c>
      <c r="C30" s="56" t="s">
        <v>154</v>
      </c>
      <c r="D30" s="5">
        <v>3.3699999999999999E-6</v>
      </c>
      <c r="E30" s="5">
        <v>3.6200000000000001E-6</v>
      </c>
      <c r="F30" s="5">
        <v>4.1099999999999996E-6</v>
      </c>
      <c r="G30" s="5">
        <v>4.5199999999999999E-6</v>
      </c>
      <c r="H30" s="5">
        <v>4.9200000000000003E-6</v>
      </c>
      <c r="I30" s="5">
        <v>5.5600000000000001E-6</v>
      </c>
      <c r="J30" s="5">
        <v>7.3100000000000003E-6</v>
      </c>
      <c r="K30" s="5">
        <v>8.6300000000000004E-6</v>
      </c>
      <c r="L30" s="5">
        <v>1.294E-5</v>
      </c>
      <c r="M30" s="5">
        <v>4.579E-5</v>
      </c>
      <c r="N30" s="5">
        <v>5.151E-5</v>
      </c>
      <c r="O30" s="5">
        <v>5.1659999999999997E-5</v>
      </c>
      <c r="P30" s="5">
        <v>5.1669999999999998E-5</v>
      </c>
      <c r="Q30" s="5">
        <v>5.1669999999999998E-5</v>
      </c>
      <c r="R30" s="5">
        <v>5.9700000000000001E-5</v>
      </c>
      <c r="S30" s="5">
        <v>5.9700000000000001E-5</v>
      </c>
      <c r="T30" s="5">
        <v>5.9700000000000001E-5</v>
      </c>
      <c r="U30" s="5">
        <v>5.9729999999999999E-5</v>
      </c>
      <c r="V30" s="5">
        <v>5.9729999999999999E-5</v>
      </c>
      <c r="W30" s="5">
        <v>5.9729999999999999E-5</v>
      </c>
      <c r="X30" s="5">
        <v>5.6360000000000002E-5</v>
      </c>
      <c r="Y30" s="5">
        <v>6.0430000000000002E-5</v>
      </c>
      <c r="Z30" s="5">
        <v>7.4510000000000003E-5</v>
      </c>
      <c r="AA30" s="5">
        <v>1.1237E-4</v>
      </c>
      <c r="AB30" s="5">
        <v>1.1201000000000001E-4</v>
      </c>
      <c r="AC30" s="5">
        <v>1.1141000000000001E-4</v>
      </c>
      <c r="AD30" s="5">
        <v>1.0974E-4</v>
      </c>
      <c r="AE30" s="5">
        <v>1.1022E-4</v>
      </c>
    </row>
    <row r="31" spans="1:31">
      <c r="A31" s="56" t="s">
        <v>60</v>
      </c>
      <c r="B31" s="56" t="s">
        <v>200</v>
      </c>
      <c r="C31" s="56" t="s">
        <v>155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</row>
    <row r="32" spans="1:31">
      <c r="A32" s="56" t="s">
        <v>60</v>
      </c>
      <c r="B32" s="56" t="s">
        <v>200</v>
      </c>
      <c r="C32" s="56" t="s">
        <v>138</v>
      </c>
      <c r="D32" s="5">
        <v>2.1869999999999998</v>
      </c>
      <c r="E32" s="5">
        <v>3.7669999999999999</v>
      </c>
      <c r="F32" s="5">
        <v>6.1920000000000002</v>
      </c>
      <c r="G32" s="5">
        <v>9.4580000000000002</v>
      </c>
      <c r="H32" s="5">
        <v>13.686</v>
      </c>
      <c r="I32" s="5">
        <v>18.501000000000001</v>
      </c>
      <c r="J32" s="5">
        <v>25.306000000000001</v>
      </c>
      <c r="K32" s="5">
        <v>31.184044839999999</v>
      </c>
      <c r="L32" s="5">
        <v>40.632942110000002</v>
      </c>
      <c r="M32" s="5">
        <v>51.300529429999997</v>
      </c>
      <c r="N32" s="5">
        <v>63.448775210000001</v>
      </c>
      <c r="O32" s="5">
        <v>77.123163699999992</v>
      </c>
      <c r="P32" s="5">
        <v>92.380225859999996</v>
      </c>
      <c r="Q32" s="5">
        <v>108.63036286000001</v>
      </c>
      <c r="R32" s="5">
        <v>126.28066242</v>
      </c>
      <c r="S32" s="5">
        <v>145.43464886000001</v>
      </c>
      <c r="T32" s="5">
        <v>164.97765337999999</v>
      </c>
      <c r="U32" s="5">
        <v>185.59044840999999</v>
      </c>
      <c r="V32" s="5">
        <v>206.81589911</v>
      </c>
      <c r="W32" s="5">
        <v>228.36185279</v>
      </c>
      <c r="X32" s="5">
        <v>250.33571445000001</v>
      </c>
      <c r="Y32" s="5">
        <v>272.02680687999998</v>
      </c>
      <c r="Z32" s="5">
        <v>293.77251605999999</v>
      </c>
      <c r="AA32" s="5">
        <v>316.44538920999997</v>
      </c>
      <c r="AB32" s="5">
        <v>340.54830737999998</v>
      </c>
      <c r="AC32" s="5">
        <v>365.09264996000002</v>
      </c>
      <c r="AD32" s="5">
        <v>390.57406130999999</v>
      </c>
      <c r="AE32" s="5">
        <v>398.45674804999999</v>
      </c>
    </row>
    <row r="33" spans="1:31">
      <c r="A33" s="56" t="s">
        <v>60</v>
      </c>
      <c r="B33" s="56" t="s">
        <v>200</v>
      </c>
      <c r="C33" s="56" t="s">
        <v>139</v>
      </c>
      <c r="D33" s="5">
        <v>24.267499999999998</v>
      </c>
      <c r="E33" s="5">
        <v>30.654</v>
      </c>
      <c r="F33" s="5">
        <v>38.909999999999997</v>
      </c>
      <c r="G33" s="5">
        <v>48.162500000000001</v>
      </c>
      <c r="H33" s="5">
        <v>57.612000000000002</v>
      </c>
      <c r="I33" s="5">
        <v>65.989999999999995</v>
      </c>
      <c r="J33" s="5">
        <v>77.194499999999991</v>
      </c>
      <c r="K33" s="5">
        <v>87.767999999999986</v>
      </c>
      <c r="L33" s="5">
        <v>103.953</v>
      </c>
      <c r="M33" s="5">
        <v>120.367</v>
      </c>
      <c r="N33" s="5">
        <v>136.76050000000001</v>
      </c>
      <c r="O33" s="5">
        <v>153.10300000000001</v>
      </c>
      <c r="P33" s="5">
        <v>168.62100000000001</v>
      </c>
      <c r="Q33" s="5">
        <v>183.447</v>
      </c>
      <c r="R33" s="5">
        <v>197.71899999999999</v>
      </c>
      <c r="S33" s="5">
        <v>211.54949999999999</v>
      </c>
      <c r="T33" s="5">
        <v>222.221</v>
      </c>
      <c r="U33" s="5">
        <v>232.72049999999999</v>
      </c>
      <c r="V33" s="5">
        <v>241.60300000000001</v>
      </c>
      <c r="W33" s="5">
        <v>248.62799999999999</v>
      </c>
      <c r="X33" s="5">
        <v>253.13300000000001</v>
      </c>
      <c r="Y33" s="5">
        <v>256.3845</v>
      </c>
      <c r="Z33" s="5">
        <v>258.06499999999988</v>
      </c>
      <c r="AA33" s="5">
        <v>259.22649999999999</v>
      </c>
      <c r="AB33" s="5">
        <v>259.37849999999992</v>
      </c>
      <c r="AC33" s="5">
        <v>259.49599999999998</v>
      </c>
      <c r="AD33" s="5">
        <v>259.11299999999989</v>
      </c>
      <c r="AE33" s="5">
        <v>259.11299999999989</v>
      </c>
    </row>
    <row r="34" spans="1:31"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</row>
    <row r="35" spans="1:31">
      <c r="A35" s="56" t="s">
        <v>70</v>
      </c>
      <c r="B35" s="56" t="s">
        <v>163</v>
      </c>
      <c r="C35" s="56" t="s">
        <v>152</v>
      </c>
      <c r="D35" s="5">
        <v>0</v>
      </c>
      <c r="E35" s="5">
        <v>0</v>
      </c>
      <c r="F35" s="5">
        <v>680</v>
      </c>
      <c r="G35" s="5">
        <v>2040</v>
      </c>
      <c r="H35" s="5">
        <v>2040</v>
      </c>
      <c r="I35" s="5">
        <v>2040</v>
      </c>
      <c r="J35" s="5">
        <v>2040</v>
      </c>
      <c r="K35" s="5">
        <v>2040</v>
      </c>
      <c r="L35" s="5">
        <v>2040</v>
      </c>
      <c r="M35" s="5">
        <v>2040</v>
      </c>
      <c r="N35" s="5">
        <v>2040</v>
      </c>
      <c r="O35" s="5">
        <v>2040</v>
      </c>
      <c r="P35" s="5">
        <v>2040</v>
      </c>
      <c r="Q35" s="5">
        <v>2040</v>
      </c>
      <c r="R35" s="5">
        <v>2040</v>
      </c>
      <c r="S35" s="5">
        <v>2040</v>
      </c>
      <c r="T35" s="5">
        <v>2040</v>
      </c>
      <c r="U35" s="5">
        <v>2040</v>
      </c>
      <c r="V35" s="5">
        <v>2040</v>
      </c>
      <c r="W35" s="5">
        <v>2040</v>
      </c>
      <c r="X35" s="5">
        <v>2040</v>
      </c>
      <c r="Y35" s="5">
        <v>2040</v>
      </c>
      <c r="Z35" s="5">
        <v>2040</v>
      </c>
      <c r="AA35" s="5">
        <v>2040</v>
      </c>
      <c r="AB35" s="5">
        <v>2040</v>
      </c>
      <c r="AC35" s="5">
        <v>2040</v>
      </c>
      <c r="AD35" s="5">
        <v>2040</v>
      </c>
      <c r="AE35" s="5">
        <v>2040</v>
      </c>
    </row>
    <row r="36" spans="1:31">
      <c r="A36" s="56" t="s">
        <v>70</v>
      </c>
      <c r="B36" s="56" t="s">
        <v>163</v>
      </c>
      <c r="C36" s="56" t="s">
        <v>153</v>
      </c>
      <c r="D36" s="5">
        <v>160</v>
      </c>
      <c r="E36" s="5">
        <v>160</v>
      </c>
      <c r="F36" s="5">
        <v>160</v>
      </c>
      <c r="G36" s="5">
        <v>160</v>
      </c>
      <c r="H36" s="5">
        <v>160</v>
      </c>
      <c r="I36" s="5">
        <v>160.00003455999999</v>
      </c>
      <c r="J36" s="5">
        <v>160.00003559000001</v>
      </c>
      <c r="K36" s="5">
        <v>160.00012038</v>
      </c>
      <c r="L36" s="5">
        <v>160.00012039000001</v>
      </c>
      <c r="M36" s="5">
        <v>160.00012039000001</v>
      </c>
      <c r="N36" s="5">
        <v>160.00012039000001</v>
      </c>
      <c r="O36" s="5">
        <v>160.00012136000001</v>
      </c>
      <c r="P36" s="5">
        <v>160.00012214</v>
      </c>
      <c r="Q36" s="5">
        <v>160.00012379</v>
      </c>
      <c r="R36" s="5">
        <v>160.00013615</v>
      </c>
      <c r="S36" s="5">
        <v>160.00013645000001</v>
      </c>
      <c r="T36" s="5">
        <v>912.82126764999998</v>
      </c>
      <c r="U36" s="5">
        <v>1160.00002096</v>
      </c>
      <c r="V36" s="5">
        <v>1160.00002096</v>
      </c>
      <c r="W36" s="5">
        <v>1160.00002098</v>
      </c>
      <c r="X36" s="5">
        <v>1160.0000794</v>
      </c>
      <c r="Y36" s="5">
        <v>1160.0000899300001</v>
      </c>
      <c r="Z36" s="5">
        <v>1160.0000946099999</v>
      </c>
      <c r="AA36" s="5">
        <v>1160.00009462</v>
      </c>
      <c r="AB36" s="5">
        <v>1160.00018256</v>
      </c>
      <c r="AC36" s="5">
        <v>1160.00019593</v>
      </c>
      <c r="AD36" s="5">
        <v>1160.0001960699999</v>
      </c>
      <c r="AE36" s="5">
        <v>1160.00031939</v>
      </c>
    </row>
    <row r="37" spans="1:31">
      <c r="A37" s="56" t="s">
        <v>70</v>
      </c>
      <c r="B37" s="56" t="s">
        <v>163</v>
      </c>
      <c r="C37" s="56" t="s">
        <v>154</v>
      </c>
      <c r="D37" s="5">
        <v>80.000020320000004</v>
      </c>
      <c r="E37" s="5">
        <v>80.000022110000003</v>
      </c>
      <c r="F37" s="5">
        <v>679.99666737999996</v>
      </c>
      <c r="G37" s="5">
        <v>679.99666844000001</v>
      </c>
      <c r="H37" s="5">
        <v>1604.9992859399999</v>
      </c>
      <c r="I37" s="5">
        <v>2080.0092288800001</v>
      </c>
      <c r="J37" s="5">
        <v>2080.0092303699998</v>
      </c>
      <c r="K37" s="5">
        <v>2080.0092948699998</v>
      </c>
      <c r="L37" s="5">
        <v>2080.0092968700001</v>
      </c>
      <c r="M37" s="5">
        <v>2080.0092987899998</v>
      </c>
      <c r="N37" s="5">
        <v>2080.00929959</v>
      </c>
      <c r="O37" s="5">
        <v>2080.0093047999999</v>
      </c>
      <c r="P37" s="5">
        <v>2080.0093074599999</v>
      </c>
      <c r="Q37" s="5">
        <v>2080.0093171399999</v>
      </c>
      <c r="R37" s="5">
        <v>2080.0093369299998</v>
      </c>
      <c r="S37" s="5">
        <v>2080.0093369299998</v>
      </c>
      <c r="T37" s="5">
        <v>2080.0097456100002</v>
      </c>
      <c r="U37" s="5">
        <v>2080.0100220899999</v>
      </c>
      <c r="V37" s="5">
        <v>2080.0100220899999</v>
      </c>
      <c r="W37" s="5">
        <v>2080.0100220899999</v>
      </c>
      <c r="X37" s="5">
        <v>2080.0100017700001</v>
      </c>
      <c r="Y37" s="5">
        <v>2080.0100613899999</v>
      </c>
      <c r="Z37" s="5">
        <v>1480.0134736</v>
      </c>
      <c r="AA37" s="5">
        <v>1480.0135611200001</v>
      </c>
      <c r="AB37" s="5">
        <v>654.27266528999996</v>
      </c>
      <c r="AC37" s="5">
        <v>654.28526568000007</v>
      </c>
      <c r="AD37" s="5">
        <v>1433.8487734400001</v>
      </c>
      <c r="AE37" s="5">
        <v>2049.2468042300002</v>
      </c>
    </row>
    <row r="38" spans="1:31">
      <c r="A38" s="56" t="s">
        <v>70</v>
      </c>
      <c r="B38" s="56" t="s">
        <v>163</v>
      </c>
      <c r="C38" s="56" t="s">
        <v>155</v>
      </c>
      <c r="D38" s="5">
        <v>50</v>
      </c>
      <c r="E38" s="5">
        <v>50</v>
      </c>
      <c r="F38" s="5">
        <v>50</v>
      </c>
      <c r="G38" s="5">
        <v>50</v>
      </c>
      <c r="H38" s="5">
        <v>50</v>
      </c>
      <c r="I38" s="5">
        <v>50</v>
      </c>
      <c r="J38" s="5">
        <v>50</v>
      </c>
      <c r="K38" s="5">
        <v>50</v>
      </c>
      <c r="L38" s="5">
        <v>50</v>
      </c>
      <c r="M38" s="5">
        <v>50</v>
      </c>
      <c r="N38" s="5">
        <v>50</v>
      </c>
      <c r="O38" s="5">
        <v>50</v>
      </c>
      <c r="P38" s="5">
        <v>50</v>
      </c>
      <c r="Q38" s="5">
        <v>50</v>
      </c>
      <c r="R38" s="5">
        <v>50</v>
      </c>
      <c r="S38" s="5">
        <v>50</v>
      </c>
      <c r="T38" s="5">
        <v>50</v>
      </c>
      <c r="U38" s="5">
        <v>50</v>
      </c>
      <c r="V38" s="5">
        <v>50</v>
      </c>
      <c r="W38" s="5">
        <v>50</v>
      </c>
      <c r="X38" s="5">
        <v>50</v>
      </c>
      <c r="Y38" s="5">
        <v>50</v>
      </c>
      <c r="Z38" s="5">
        <v>50</v>
      </c>
      <c r="AA38" s="5">
        <v>50</v>
      </c>
      <c r="AB38" s="5">
        <v>50</v>
      </c>
      <c r="AC38" s="5">
        <v>50</v>
      </c>
      <c r="AD38" s="5">
        <v>50</v>
      </c>
      <c r="AE38" s="5">
        <v>50</v>
      </c>
    </row>
    <row r="39" spans="1:31">
      <c r="A39" s="56" t="s">
        <v>70</v>
      </c>
      <c r="B39" s="56" t="s">
        <v>163</v>
      </c>
      <c r="C39" s="56" t="s">
        <v>138</v>
      </c>
      <c r="D39" s="5">
        <v>35.02999999</v>
      </c>
      <c r="E39" s="5">
        <v>66.469999989999991</v>
      </c>
      <c r="F39" s="5">
        <v>108.38500000000001</v>
      </c>
      <c r="G39" s="5">
        <v>164.93599999</v>
      </c>
      <c r="H39" s="5">
        <v>231.892</v>
      </c>
      <c r="I39" s="5">
        <v>309.83299999000002</v>
      </c>
      <c r="J39" s="5">
        <v>419.29300001000001</v>
      </c>
      <c r="K39" s="5">
        <v>525.28738249000003</v>
      </c>
      <c r="L39" s="5">
        <v>675.22522690999995</v>
      </c>
      <c r="M39" s="5">
        <v>847.1084129599999</v>
      </c>
      <c r="N39" s="5">
        <v>1045.3195499599999</v>
      </c>
      <c r="O39" s="5">
        <v>1274.0469571599999</v>
      </c>
      <c r="P39" s="5">
        <v>1526.09067319</v>
      </c>
      <c r="Q39" s="5">
        <v>1792.32732498</v>
      </c>
      <c r="R39" s="5">
        <v>2078.1703843300002</v>
      </c>
      <c r="S39" s="5">
        <v>2386.2274074900001</v>
      </c>
      <c r="T39" s="5">
        <v>2679.40297409</v>
      </c>
      <c r="U39" s="5">
        <v>2972.0554745600002</v>
      </c>
      <c r="V39" s="5">
        <v>3267.02089811</v>
      </c>
      <c r="W39" s="5">
        <v>3559.36491101</v>
      </c>
      <c r="X39" s="5">
        <v>3853.4202612399999</v>
      </c>
      <c r="Y39" s="5">
        <v>4158.5588425300002</v>
      </c>
      <c r="Z39" s="5">
        <v>4478.5367078599993</v>
      </c>
      <c r="AA39" s="5">
        <v>4812.9430813600002</v>
      </c>
      <c r="AB39" s="5">
        <v>5169.6485570200011</v>
      </c>
      <c r="AC39" s="5">
        <v>5533.2993767899998</v>
      </c>
      <c r="AD39" s="5">
        <v>5911.9665535800004</v>
      </c>
      <c r="AE39" s="5">
        <v>5970.2965017799997</v>
      </c>
    </row>
    <row r="40" spans="1:31">
      <c r="A40" s="56" t="s">
        <v>70</v>
      </c>
      <c r="B40" s="56" t="s">
        <v>163</v>
      </c>
      <c r="C40" s="56" t="s">
        <v>139</v>
      </c>
      <c r="D40" s="5">
        <v>342.40800000000002</v>
      </c>
      <c r="E40" s="5">
        <v>492.38850000000002</v>
      </c>
      <c r="F40" s="5">
        <v>638.09849999999994</v>
      </c>
      <c r="G40" s="5">
        <v>797.97050000000002</v>
      </c>
      <c r="H40" s="5">
        <v>941.96749999999997</v>
      </c>
      <c r="I40" s="5">
        <v>1074.9155000000001</v>
      </c>
      <c r="J40" s="5">
        <v>1258.761</v>
      </c>
      <c r="K40" s="5">
        <v>1431.83</v>
      </c>
      <c r="L40" s="5">
        <v>1668.596</v>
      </c>
      <c r="M40" s="5">
        <v>1912.4335000000001</v>
      </c>
      <c r="N40" s="5">
        <v>2164.4295000000002</v>
      </c>
      <c r="O40" s="5">
        <v>2429.6734999999999</v>
      </c>
      <c r="P40" s="5">
        <v>2676.247499999999</v>
      </c>
      <c r="Q40" s="5">
        <v>2908.6255000000001</v>
      </c>
      <c r="R40" s="5">
        <v>3127.7739999999999</v>
      </c>
      <c r="S40" s="5">
        <v>3338.6740000000009</v>
      </c>
      <c r="T40" s="5">
        <v>3468.2249999999999</v>
      </c>
      <c r="U40" s="5">
        <v>3574.1655000000001</v>
      </c>
      <c r="V40" s="5">
        <v>3651.5284999999999</v>
      </c>
      <c r="W40" s="5">
        <v>3696.8409999999999</v>
      </c>
      <c r="X40" s="5">
        <v>3704.3780000000011</v>
      </c>
      <c r="Y40" s="5">
        <v>3716.8415</v>
      </c>
      <c r="Z40" s="5">
        <v>3724.722999999999</v>
      </c>
      <c r="AA40" s="5">
        <v>3727.1390000000001</v>
      </c>
      <c r="AB40" s="5">
        <v>3717.7939999999999</v>
      </c>
      <c r="AC40" s="5">
        <v>3708.8209999999999</v>
      </c>
      <c r="AD40" s="5">
        <v>3694.5160000000001</v>
      </c>
      <c r="AE40" s="5">
        <v>3694.5160000000001</v>
      </c>
    </row>
    <row r="41" spans="1:3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</row>
    <row r="42" spans="1:31">
      <c r="A42" s="56" t="s">
        <v>70</v>
      </c>
      <c r="B42" s="56" t="s">
        <v>197</v>
      </c>
      <c r="C42" s="56" t="s">
        <v>153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3.5590000000000003E-5</v>
      </c>
      <c r="J42" s="5">
        <v>3.5590000000000003E-5</v>
      </c>
      <c r="K42" s="5">
        <v>5.5489999999999999E-5</v>
      </c>
      <c r="L42" s="5">
        <v>5.5489999999999999E-5</v>
      </c>
      <c r="M42" s="5">
        <v>5.5489999999999999E-5</v>
      </c>
      <c r="N42" s="5">
        <v>5.5500000000000001E-5</v>
      </c>
      <c r="O42" s="5">
        <v>5.609E-5</v>
      </c>
      <c r="P42" s="5">
        <v>1.6309000000000001E-4</v>
      </c>
      <c r="Q42" s="5">
        <v>1.6309000000000001E-4</v>
      </c>
      <c r="R42" s="5">
        <v>350.26813755000001</v>
      </c>
      <c r="S42" s="5">
        <v>350.26813762</v>
      </c>
      <c r="T42" s="5">
        <v>500.33292711000001</v>
      </c>
      <c r="U42" s="5">
        <v>888.96861810999997</v>
      </c>
      <c r="V42" s="5">
        <v>888.96861810999997</v>
      </c>
      <c r="W42" s="5">
        <v>924.83478335999996</v>
      </c>
      <c r="X42" s="5">
        <v>924.83489546999988</v>
      </c>
      <c r="Y42" s="5">
        <v>1119.4431886299999</v>
      </c>
      <c r="Z42" s="5">
        <v>2434.0024687199998</v>
      </c>
      <c r="AA42" s="5">
        <v>2936.6386159499998</v>
      </c>
      <c r="AB42" s="5">
        <v>4072.45442624</v>
      </c>
      <c r="AC42" s="5">
        <v>4072.4544263399998</v>
      </c>
      <c r="AD42" s="5">
        <v>4133.68683728</v>
      </c>
      <c r="AE42" s="5">
        <v>4133.6868373999996</v>
      </c>
    </row>
    <row r="43" spans="1:31">
      <c r="A43" s="56" t="s">
        <v>70</v>
      </c>
      <c r="B43" s="56" t="s">
        <v>197</v>
      </c>
      <c r="C43" s="56" t="s">
        <v>154</v>
      </c>
      <c r="D43" s="5">
        <v>570.00001791</v>
      </c>
      <c r="E43" s="5">
        <v>570.00002042999995</v>
      </c>
      <c r="F43" s="5">
        <v>820.00002298000004</v>
      </c>
      <c r="G43" s="5">
        <v>820.00002805999998</v>
      </c>
      <c r="H43" s="5">
        <v>820.00003082000001</v>
      </c>
      <c r="I43" s="5">
        <v>945.76581834000001</v>
      </c>
      <c r="J43" s="5">
        <v>945.76581834000001</v>
      </c>
      <c r="K43" s="5">
        <v>1075.18032614</v>
      </c>
      <c r="L43" s="5">
        <v>1075.18032614</v>
      </c>
      <c r="M43" s="5">
        <v>1075.18032614</v>
      </c>
      <c r="N43" s="5">
        <v>1419.28159426</v>
      </c>
      <c r="O43" s="5">
        <v>1500.88391849</v>
      </c>
      <c r="P43" s="5">
        <v>2788.1072430700001</v>
      </c>
      <c r="Q43" s="5">
        <v>2788.1072430700001</v>
      </c>
      <c r="R43" s="5">
        <v>2788.1072715300002</v>
      </c>
      <c r="S43" s="5">
        <v>2788.1072715300002</v>
      </c>
      <c r="T43" s="5">
        <v>3063.3207507299999</v>
      </c>
      <c r="U43" s="5">
        <v>3063.3207507900001</v>
      </c>
      <c r="V43" s="5">
        <v>3063.3207507900001</v>
      </c>
      <c r="W43" s="5">
        <v>3063.3207507900001</v>
      </c>
      <c r="X43" s="5">
        <v>3063.3207328799999</v>
      </c>
      <c r="Y43" s="5">
        <v>3063.3207785499999</v>
      </c>
      <c r="Z43" s="5">
        <v>3063.32077613</v>
      </c>
      <c r="AA43" s="5">
        <v>3063.3299200800002</v>
      </c>
      <c r="AB43" s="5">
        <v>3416.0614372199998</v>
      </c>
      <c r="AC43" s="5">
        <v>4912.4801684800004</v>
      </c>
      <c r="AD43" s="5">
        <v>6555.5755847999999</v>
      </c>
      <c r="AE43" s="5">
        <v>6426.1624926599998</v>
      </c>
    </row>
    <row r="44" spans="1:31">
      <c r="A44" s="56" t="s">
        <v>70</v>
      </c>
      <c r="B44" s="56" t="s">
        <v>197</v>
      </c>
      <c r="C44" s="56" t="s">
        <v>155</v>
      </c>
      <c r="D44" s="5">
        <v>100.0000055</v>
      </c>
      <c r="E44" s="5">
        <v>100.00000632</v>
      </c>
      <c r="F44" s="5">
        <v>100.00000691</v>
      </c>
      <c r="G44" s="5">
        <v>100.00000827</v>
      </c>
      <c r="H44" s="5">
        <v>100.00000903999999</v>
      </c>
      <c r="I44" s="5">
        <v>100.00003166</v>
      </c>
      <c r="J44" s="5">
        <v>100.00003166</v>
      </c>
      <c r="K44" s="5">
        <v>100.00004104999999</v>
      </c>
      <c r="L44" s="5">
        <v>100.00004104999999</v>
      </c>
      <c r="M44" s="5">
        <v>100.00004104999999</v>
      </c>
      <c r="N44" s="5">
        <v>100.00004855</v>
      </c>
      <c r="O44" s="5">
        <v>100.00005319</v>
      </c>
      <c r="P44" s="5">
        <v>100.00006179</v>
      </c>
      <c r="Q44" s="5">
        <v>100.00006179</v>
      </c>
      <c r="R44" s="5">
        <v>100.00006894000001</v>
      </c>
      <c r="S44" s="5">
        <v>100.00006895</v>
      </c>
      <c r="T44" s="5">
        <v>100.00006947</v>
      </c>
      <c r="U44" s="5">
        <v>100.00007890000001</v>
      </c>
      <c r="V44" s="5">
        <v>100.00007890000001</v>
      </c>
      <c r="W44" s="5">
        <v>100.00007890000001</v>
      </c>
      <c r="X44" s="5">
        <v>100.00007340000001</v>
      </c>
      <c r="Y44" s="5">
        <v>100.00013462</v>
      </c>
      <c r="Z44" s="5">
        <v>100.0001371</v>
      </c>
      <c r="AA44" s="5">
        <v>100.00019346000001</v>
      </c>
      <c r="AB44" s="5">
        <v>100.00022262</v>
      </c>
      <c r="AC44" s="5">
        <v>100.00024267000001</v>
      </c>
      <c r="AD44" s="5">
        <v>100.00028475000001</v>
      </c>
      <c r="AE44" s="5">
        <v>100.00028277</v>
      </c>
    </row>
    <row r="45" spans="1:31">
      <c r="A45" s="56" t="s">
        <v>70</v>
      </c>
      <c r="B45" s="56" t="s">
        <v>197</v>
      </c>
      <c r="C45" s="56" t="s">
        <v>138</v>
      </c>
      <c r="D45" s="5">
        <v>18.838999999999999</v>
      </c>
      <c r="E45" s="5">
        <v>30.972000000000001</v>
      </c>
      <c r="F45" s="5">
        <v>50.94</v>
      </c>
      <c r="G45" s="5">
        <v>79.948999999999998</v>
      </c>
      <c r="H45" s="5">
        <v>118.98399999999999</v>
      </c>
      <c r="I45" s="5">
        <v>166.928</v>
      </c>
      <c r="J45" s="5">
        <v>232.95500000000001</v>
      </c>
      <c r="K45" s="5">
        <v>295.07310101000002</v>
      </c>
      <c r="L45" s="5">
        <v>409.28461462000001</v>
      </c>
      <c r="M45" s="5">
        <v>546.49439326000004</v>
      </c>
      <c r="N45" s="5">
        <v>703.16856768000002</v>
      </c>
      <c r="O45" s="5">
        <v>877.87147774000005</v>
      </c>
      <c r="P45" s="5">
        <v>1068.75407331</v>
      </c>
      <c r="Q45" s="5">
        <v>1271.4459004400001</v>
      </c>
      <c r="R45" s="5">
        <v>1490.4415349200001</v>
      </c>
      <c r="S45" s="5">
        <v>1727.0777828400001</v>
      </c>
      <c r="T45" s="5">
        <v>1969.1584449500001</v>
      </c>
      <c r="U45" s="5">
        <v>2223.9569902399999</v>
      </c>
      <c r="V45" s="5">
        <v>2496.56162567</v>
      </c>
      <c r="W45" s="5">
        <v>2785.1480421800002</v>
      </c>
      <c r="X45" s="5">
        <v>3073.0860760400001</v>
      </c>
      <c r="Y45" s="5">
        <v>3346.2985513499998</v>
      </c>
      <c r="Z45" s="5">
        <v>3612.1516041700011</v>
      </c>
      <c r="AA45" s="5">
        <v>3869.9208983499998</v>
      </c>
      <c r="AB45" s="5">
        <v>4128.2938823900004</v>
      </c>
      <c r="AC45" s="5">
        <v>4388.5159284499996</v>
      </c>
      <c r="AD45" s="5">
        <v>4657.9511452500001</v>
      </c>
      <c r="AE45" s="5">
        <v>4738.5973468599996</v>
      </c>
    </row>
    <row r="46" spans="1:31">
      <c r="A46" s="56" t="s">
        <v>70</v>
      </c>
      <c r="B46" s="56" t="s">
        <v>197</v>
      </c>
      <c r="C46" s="56" t="s">
        <v>139</v>
      </c>
      <c r="D46" s="5">
        <v>176.69049999999999</v>
      </c>
      <c r="E46" s="5">
        <v>220.38300000000001</v>
      </c>
      <c r="F46" s="5">
        <v>291.14049999999997</v>
      </c>
      <c r="G46" s="5">
        <v>375.91799999999989</v>
      </c>
      <c r="H46" s="5">
        <v>473.93450000000001</v>
      </c>
      <c r="I46" s="5">
        <v>567.99900000000002</v>
      </c>
      <c r="J46" s="5">
        <v>689.92699999999991</v>
      </c>
      <c r="K46" s="5">
        <v>806.70550000000003</v>
      </c>
      <c r="L46" s="5">
        <v>1028.5840000000001</v>
      </c>
      <c r="M46" s="5">
        <v>1271.1665</v>
      </c>
      <c r="N46" s="5">
        <v>1515.414</v>
      </c>
      <c r="O46" s="5">
        <v>1755.8154999999999</v>
      </c>
      <c r="P46" s="5">
        <v>1977.0934999999999</v>
      </c>
      <c r="Q46" s="5">
        <v>2187.7379999999998</v>
      </c>
      <c r="R46" s="5">
        <v>2389.4564999999998</v>
      </c>
      <c r="S46" s="5">
        <v>2584.6570000000002</v>
      </c>
      <c r="T46" s="5">
        <v>2742.6190000000001</v>
      </c>
      <c r="U46" s="5">
        <v>2898.8229999999999</v>
      </c>
      <c r="V46" s="5">
        <v>3049.6635000000001</v>
      </c>
      <c r="W46" s="5">
        <v>3191.7325000000001</v>
      </c>
      <c r="X46" s="5">
        <v>3290.657999999999</v>
      </c>
      <c r="Y46" s="5">
        <v>3358.1235000000001</v>
      </c>
      <c r="Z46" s="5">
        <v>3395.029</v>
      </c>
      <c r="AA46" s="5">
        <v>3404.2585000000008</v>
      </c>
      <c r="AB46" s="5">
        <v>3384.9764999999989</v>
      </c>
      <c r="AC46" s="5">
        <v>3365.9845</v>
      </c>
      <c r="AD46" s="5">
        <v>3342.139000000001</v>
      </c>
      <c r="AE46" s="5">
        <v>3342.139000000001</v>
      </c>
    </row>
    <row r="47" spans="1:3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</row>
    <row r="48" spans="1:31">
      <c r="A48" s="56" t="s">
        <v>70</v>
      </c>
      <c r="B48" s="56" t="s">
        <v>198</v>
      </c>
      <c r="C48" s="56" t="s">
        <v>153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6.800000000000001E-6</v>
      </c>
      <c r="J48" s="5">
        <v>6.9900000000000008E-6</v>
      </c>
      <c r="K48" s="5">
        <v>1.3030000000000001E-5</v>
      </c>
      <c r="L48" s="5">
        <v>1.4270000000000001E-5</v>
      </c>
      <c r="M48" s="5">
        <v>2.0599999999999999E-5</v>
      </c>
      <c r="N48" s="5">
        <v>2.181E-5</v>
      </c>
      <c r="O48" s="5">
        <v>2.879E-5</v>
      </c>
      <c r="P48" s="5">
        <v>3.3120000000000001E-5</v>
      </c>
      <c r="Q48" s="5">
        <v>3.3120000000000001E-5</v>
      </c>
      <c r="R48" s="5">
        <v>3.9839999999999998E-5</v>
      </c>
      <c r="S48" s="5">
        <v>3.9839999999999998E-5</v>
      </c>
      <c r="T48" s="5">
        <v>3.9839999999999998E-5</v>
      </c>
      <c r="U48" s="5">
        <v>4.3810000000000002E-5</v>
      </c>
      <c r="V48" s="5">
        <v>4.3810000000000002E-5</v>
      </c>
      <c r="W48" s="5">
        <v>4.3810000000000002E-5</v>
      </c>
      <c r="X48" s="5">
        <v>195.26176833</v>
      </c>
      <c r="Y48" s="5">
        <v>195.26180836</v>
      </c>
      <c r="Z48" s="5">
        <v>195.26180837999999</v>
      </c>
      <c r="AA48" s="5">
        <v>515.22461274</v>
      </c>
      <c r="AB48" s="5">
        <v>700.00010435000002</v>
      </c>
      <c r="AC48" s="5">
        <v>700.00010436000002</v>
      </c>
      <c r="AD48" s="5">
        <v>700.00010438000004</v>
      </c>
      <c r="AE48" s="5">
        <v>1099.9999834499999</v>
      </c>
    </row>
    <row r="49" spans="1:31">
      <c r="A49" s="56" t="s">
        <v>70</v>
      </c>
      <c r="B49" s="56" t="s">
        <v>198</v>
      </c>
      <c r="C49" s="56" t="s">
        <v>154</v>
      </c>
      <c r="D49" s="5">
        <v>5.8499999999999999E-6</v>
      </c>
      <c r="E49" s="5">
        <v>6.0699999999999986E-6</v>
      </c>
      <c r="F49" s="5">
        <v>6.9700000000000002E-6</v>
      </c>
      <c r="G49" s="5">
        <v>7.7500000000000003E-6</v>
      </c>
      <c r="H49" s="5">
        <v>8.4600000000000003E-6</v>
      </c>
      <c r="I49" s="5">
        <v>1.0540000000000001E-5</v>
      </c>
      <c r="J49" s="5">
        <v>1.24E-5</v>
      </c>
      <c r="K49" s="5">
        <v>1.7370000000000001E-5</v>
      </c>
      <c r="L49" s="5">
        <v>2.1590000000000002E-5</v>
      </c>
      <c r="M49" s="5">
        <v>3.3607E-4</v>
      </c>
      <c r="N49" s="5">
        <v>7.9186999999999997E-4</v>
      </c>
      <c r="O49" s="5">
        <v>45.291464159999997</v>
      </c>
      <c r="P49" s="5">
        <v>1123.2482945500001</v>
      </c>
      <c r="Q49" s="5">
        <v>1123.2482945500001</v>
      </c>
      <c r="R49" s="5">
        <v>1123.2483030999999</v>
      </c>
      <c r="S49" s="5">
        <v>1123.2483030999999</v>
      </c>
      <c r="T49" s="5">
        <v>1123.2483030999999</v>
      </c>
      <c r="U49" s="5">
        <v>1123.2483062399999</v>
      </c>
      <c r="V49" s="5">
        <v>1123.2483062399999</v>
      </c>
      <c r="W49" s="5">
        <v>1123.2483062399999</v>
      </c>
      <c r="X49" s="5">
        <v>1123.2483003899999</v>
      </c>
      <c r="Y49" s="5">
        <v>1123.24844147</v>
      </c>
      <c r="Z49" s="5">
        <v>1123.24844059</v>
      </c>
      <c r="AA49" s="5">
        <v>1211.6689938899999</v>
      </c>
      <c r="AB49" s="5">
        <v>1211.66899375</v>
      </c>
      <c r="AC49" s="5">
        <v>1211.6689917000001</v>
      </c>
      <c r="AD49" s="5">
        <v>1211.66898988</v>
      </c>
      <c r="AE49" s="5">
        <v>1211.66898515</v>
      </c>
    </row>
    <row r="50" spans="1:31">
      <c r="A50" s="56" t="s">
        <v>70</v>
      </c>
      <c r="B50" s="56" t="s">
        <v>198</v>
      </c>
      <c r="C50" s="56" t="s">
        <v>155</v>
      </c>
      <c r="D50" s="5">
        <v>125.23</v>
      </c>
      <c r="E50" s="5">
        <v>124.13</v>
      </c>
      <c r="F50" s="5">
        <v>124.13</v>
      </c>
      <c r="G50" s="5">
        <v>124.13</v>
      </c>
      <c r="H50" s="5">
        <v>125.23</v>
      </c>
      <c r="I50" s="5">
        <v>124.13</v>
      </c>
      <c r="J50" s="5">
        <v>124.13</v>
      </c>
      <c r="K50" s="5">
        <v>124.13</v>
      </c>
      <c r="L50" s="5">
        <v>124.13</v>
      </c>
      <c r="M50" s="5">
        <v>375.23</v>
      </c>
      <c r="N50" s="5">
        <v>374.13</v>
      </c>
      <c r="O50" s="5">
        <v>375.23</v>
      </c>
      <c r="P50" s="5">
        <v>374.13</v>
      </c>
      <c r="Q50" s="5">
        <v>374.13</v>
      </c>
      <c r="R50" s="5">
        <v>374.13</v>
      </c>
      <c r="S50" s="5">
        <v>375.23</v>
      </c>
      <c r="T50" s="5">
        <v>374.13</v>
      </c>
      <c r="U50" s="5">
        <v>374.13</v>
      </c>
      <c r="V50" s="5">
        <v>374.13</v>
      </c>
      <c r="W50" s="5">
        <v>374.13</v>
      </c>
      <c r="X50" s="5">
        <v>375.23</v>
      </c>
      <c r="Y50" s="5">
        <v>374.13</v>
      </c>
      <c r="Z50" s="5">
        <v>375.23</v>
      </c>
      <c r="AA50" s="5">
        <v>374.13</v>
      </c>
      <c r="AB50" s="5">
        <v>375.23</v>
      </c>
      <c r="AC50" s="5">
        <v>375.23</v>
      </c>
      <c r="AD50" s="5">
        <v>375.23</v>
      </c>
      <c r="AE50" s="5">
        <v>375.23</v>
      </c>
    </row>
    <row r="51" spans="1:31">
      <c r="A51" s="56" t="s">
        <v>70</v>
      </c>
      <c r="B51" s="56" t="s">
        <v>198</v>
      </c>
      <c r="C51" s="56" t="s">
        <v>138</v>
      </c>
      <c r="D51" s="5">
        <v>18.14</v>
      </c>
      <c r="E51" s="5">
        <v>30.966000000000001</v>
      </c>
      <c r="F51" s="5">
        <v>48.356000000000002</v>
      </c>
      <c r="G51" s="5">
        <v>81.885999999999996</v>
      </c>
      <c r="H51" s="5">
        <v>130.08000000000001</v>
      </c>
      <c r="I51" s="5">
        <v>178.929</v>
      </c>
      <c r="J51" s="5">
        <v>243.18899999999999</v>
      </c>
      <c r="K51" s="5">
        <v>308.55135326999999</v>
      </c>
      <c r="L51" s="5">
        <v>405.21240256999999</v>
      </c>
      <c r="M51" s="5">
        <v>520.85541197999999</v>
      </c>
      <c r="N51" s="5">
        <v>658.37870593000002</v>
      </c>
      <c r="O51" s="5">
        <v>817.74173775999998</v>
      </c>
      <c r="P51" s="5">
        <v>998.03423137000004</v>
      </c>
      <c r="Q51" s="5">
        <v>1203.61717292</v>
      </c>
      <c r="R51" s="5">
        <v>1435.9331237599999</v>
      </c>
      <c r="S51" s="5">
        <v>1678.82339598</v>
      </c>
      <c r="T51" s="5">
        <v>1929.6023754400001</v>
      </c>
      <c r="U51" s="5">
        <v>2173.1667760199998</v>
      </c>
      <c r="V51" s="5">
        <v>2433.1600630399998</v>
      </c>
      <c r="W51" s="5">
        <v>2706.9205209000002</v>
      </c>
      <c r="X51" s="5">
        <v>2986.7466388799999</v>
      </c>
      <c r="Y51" s="5">
        <v>3263.7128615299998</v>
      </c>
      <c r="Z51" s="5">
        <v>3541.9466311800002</v>
      </c>
      <c r="AA51" s="5">
        <v>3821.88939828</v>
      </c>
      <c r="AB51" s="5">
        <v>4109.4792878499993</v>
      </c>
      <c r="AC51" s="5">
        <v>4404.0250771699993</v>
      </c>
      <c r="AD51" s="5">
        <v>4711.6905148899996</v>
      </c>
      <c r="AE51" s="5">
        <v>4767.7094063300001</v>
      </c>
    </row>
    <row r="52" spans="1:31">
      <c r="A52" s="56" t="s">
        <v>70</v>
      </c>
      <c r="B52" s="56" t="s">
        <v>198</v>
      </c>
      <c r="C52" s="56" t="s">
        <v>139</v>
      </c>
      <c r="D52" s="5">
        <v>192.197</v>
      </c>
      <c r="E52" s="5">
        <v>240.648</v>
      </c>
      <c r="F52" s="5">
        <v>291.60399999999998</v>
      </c>
      <c r="G52" s="5">
        <v>401.51799999999997</v>
      </c>
      <c r="H52" s="5">
        <v>532.50300000000004</v>
      </c>
      <c r="I52" s="5">
        <v>620.04250000000002</v>
      </c>
      <c r="J52" s="5">
        <v>723.53800000000001</v>
      </c>
      <c r="K52" s="5">
        <v>824.2360000000001</v>
      </c>
      <c r="L52" s="5">
        <v>973.98399999999992</v>
      </c>
      <c r="M52" s="5">
        <v>1138.355</v>
      </c>
      <c r="N52" s="5">
        <v>1315.6434999999999</v>
      </c>
      <c r="O52" s="5">
        <v>1502.1965</v>
      </c>
      <c r="P52" s="5">
        <v>1684.529</v>
      </c>
      <c r="Q52" s="5">
        <v>1883.4224999999999</v>
      </c>
      <c r="R52" s="5">
        <v>2091.261</v>
      </c>
      <c r="S52" s="5">
        <v>2276.761500000001</v>
      </c>
      <c r="T52" s="5">
        <v>2429.2325000000001</v>
      </c>
      <c r="U52" s="5">
        <v>2546.2619999999988</v>
      </c>
      <c r="V52" s="5">
        <v>2657.9364999999998</v>
      </c>
      <c r="W52" s="5">
        <v>2760.1385</v>
      </c>
      <c r="X52" s="5">
        <v>2832.114</v>
      </c>
      <c r="Y52" s="5">
        <v>2886.2420000000002</v>
      </c>
      <c r="Z52" s="5">
        <v>2919.8580000000002</v>
      </c>
      <c r="AA52" s="5">
        <v>2935.6309999999999</v>
      </c>
      <c r="AB52" s="5">
        <v>2930.2645000000002</v>
      </c>
      <c r="AC52" s="5">
        <v>2926.1819999999989</v>
      </c>
      <c r="AD52" s="5">
        <v>2918.5005000000001</v>
      </c>
      <c r="AE52" s="5">
        <v>2918.5005000000001</v>
      </c>
    </row>
    <row r="53" spans="1:3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</row>
    <row r="54" spans="1:31">
      <c r="A54" s="56" t="s">
        <v>70</v>
      </c>
      <c r="B54" s="56" t="s">
        <v>199</v>
      </c>
      <c r="C54" s="56" t="s">
        <v>153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</row>
    <row r="55" spans="1:31">
      <c r="A55" s="56" t="s">
        <v>70</v>
      </c>
      <c r="B55" s="56" t="s">
        <v>199</v>
      </c>
      <c r="C55" s="56" t="s">
        <v>154</v>
      </c>
      <c r="D55" s="5">
        <v>7.4100000000000002E-6</v>
      </c>
      <c r="E55" s="5">
        <v>7.4399999999999999E-6</v>
      </c>
      <c r="F55" s="5">
        <v>7.4800000000000004E-6</v>
      </c>
      <c r="G55" s="5">
        <v>8.1499999999999999E-6</v>
      </c>
      <c r="H55" s="5">
        <v>9.0799999999999995E-6</v>
      </c>
      <c r="I55" s="5">
        <v>1.5140000000000001E-5</v>
      </c>
      <c r="J55" s="5">
        <v>1.7710000000000002E-5</v>
      </c>
      <c r="K55" s="5">
        <v>2.529E-5</v>
      </c>
      <c r="L55" s="5">
        <v>3.146E-5</v>
      </c>
      <c r="M55" s="5">
        <v>51.046940070000012</v>
      </c>
      <c r="N55" s="5">
        <v>202.07516095</v>
      </c>
      <c r="O55" s="5">
        <v>212.48207536999999</v>
      </c>
      <c r="P55" s="5">
        <v>295.16574874000003</v>
      </c>
      <c r="Q55" s="5">
        <v>295.16574874000003</v>
      </c>
      <c r="R55" s="5">
        <v>1051.40410165</v>
      </c>
      <c r="S55" s="5">
        <v>1051.40410165</v>
      </c>
      <c r="T55" s="5">
        <v>1051.40410165</v>
      </c>
      <c r="U55" s="5">
        <v>1051.4041146899999</v>
      </c>
      <c r="V55" s="5">
        <v>1051.4041146899999</v>
      </c>
      <c r="W55" s="5">
        <v>1051.4041146899999</v>
      </c>
      <c r="X55" s="5">
        <v>1051.4041072800001</v>
      </c>
      <c r="Y55" s="5">
        <v>1051.40415527</v>
      </c>
      <c r="Z55" s="5">
        <v>1051.4041554</v>
      </c>
      <c r="AA55" s="5">
        <v>1051.4041549599999</v>
      </c>
      <c r="AB55" s="5">
        <v>1051.40467154</v>
      </c>
      <c r="AC55" s="5">
        <v>1149.42131898</v>
      </c>
      <c r="AD55" s="5">
        <v>1781.6238604499999</v>
      </c>
      <c r="AE55" s="5">
        <v>1855.2247165700001</v>
      </c>
    </row>
    <row r="56" spans="1:31">
      <c r="A56" s="56" t="s">
        <v>70</v>
      </c>
      <c r="B56" s="56" t="s">
        <v>199</v>
      </c>
      <c r="C56" s="56" t="s">
        <v>155</v>
      </c>
      <c r="D56" s="5">
        <v>473.33</v>
      </c>
      <c r="E56" s="5">
        <v>473.33</v>
      </c>
      <c r="F56" s="5">
        <v>473.33</v>
      </c>
      <c r="G56" s="5">
        <v>473.33</v>
      </c>
      <c r="H56" s="5">
        <v>473.33</v>
      </c>
      <c r="I56" s="5">
        <v>473.33</v>
      </c>
      <c r="J56" s="5">
        <v>473.33</v>
      </c>
      <c r="K56" s="5">
        <v>473.33</v>
      </c>
      <c r="L56" s="5">
        <v>473.33</v>
      </c>
      <c r="M56" s="5">
        <v>473.33</v>
      </c>
      <c r="N56" s="5">
        <v>473.33</v>
      </c>
      <c r="O56" s="5">
        <v>473.33</v>
      </c>
      <c r="P56" s="5">
        <v>473.33</v>
      </c>
      <c r="Q56" s="5">
        <v>473.33</v>
      </c>
      <c r="R56" s="5">
        <v>473.33</v>
      </c>
      <c r="S56" s="5">
        <v>473.33</v>
      </c>
      <c r="T56" s="5">
        <v>473.33</v>
      </c>
      <c r="U56" s="5">
        <v>473.33</v>
      </c>
      <c r="V56" s="5">
        <v>473.33</v>
      </c>
      <c r="W56" s="5">
        <v>473.33</v>
      </c>
      <c r="X56" s="5">
        <v>473.33</v>
      </c>
      <c r="Y56" s="5">
        <v>475.43</v>
      </c>
      <c r="Z56" s="5">
        <v>473.33</v>
      </c>
      <c r="AA56" s="5">
        <v>473.33</v>
      </c>
      <c r="AB56" s="5">
        <v>473.33</v>
      </c>
      <c r="AC56" s="5">
        <v>473.33</v>
      </c>
      <c r="AD56" s="5">
        <v>473.33</v>
      </c>
      <c r="AE56" s="5">
        <v>473.33</v>
      </c>
    </row>
    <row r="57" spans="1:31">
      <c r="A57" s="56" t="s">
        <v>70</v>
      </c>
      <c r="B57" s="56" t="s">
        <v>199</v>
      </c>
      <c r="C57" s="56" t="s">
        <v>138</v>
      </c>
      <c r="D57" s="5">
        <v>73.308999999999997</v>
      </c>
      <c r="E57" s="5">
        <v>101.551</v>
      </c>
      <c r="F57" s="5">
        <v>127.312</v>
      </c>
      <c r="G57" s="5">
        <v>163.02500000000001</v>
      </c>
      <c r="H57" s="5">
        <v>199.60599999999999</v>
      </c>
      <c r="I57" s="5">
        <v>240.464</v>
      </c>
      <c r="J57" s="5">
        <v>286.77499999999998</v>
      </c>
      <c r="K57" s="5">
        <v>327.14164325000002</v>
      </c>
      <c r="L57" s="5">
        <v>386.59627754000002</v>
      </c>
      <c r="M57" s="5">
        <v>451.54583057000002</v>
      </c>
      <c r="N57" s="5">
        <v>523.74430347000009</v>
      </c>
      <c r="O57" s="5">
        <v>603.50220841999999</v>
      </c>
      <c r="P57" s="5">
        <v>685.87139996999997</v>
      </c>
      <c r="Q57" s="5">
        <v>770.29098284999998</v>
      </c>
      <c r="R57" s="5">
        <v>860.29049325000005</v>
      </c>
      <c r="S57" s="5">
        <v>955.90802156999996</v>
      </c>
      <c r="T57" s="5">
        <v>1038.7049956000001</v>
      </c>
      <c r="U57" s="5">
        <v>1118.5736002599999</v>
      </c>
      <c r="V57" s="5">
        <v>1198.6207917300001</v>
      </c>
      <c r="W57" s="5">
        <v>1275.50663986</v>
      </c>
      <c r="X57" s="5">
        <v>1349.49831356</v>
      </c>
      <c r="Y57" s="5">
        <v>1425.62567932</v>
      </c>
      <c r="Z57" s="5">
        <v>1507.24028828</v>
      </c>
      <c r="AA57" s="5">
        <v>1592.0229601999999</v>
      </c>
      <c r="AB57" s="5">
        <v>1679.8513663599999</v>
      </c>
      <c r="AC57" s="5">
        <v>1768.54372947</v>
      </c>
      <c r="AD57" s="5">
        <v>1862.5243552300001</v>
      </c>
      <c r="AE57" s="5">
        <v>1893.2939912899999</v>
      </c>
    </row>
    <row r="58" spans="1:31">
      <c r="A58" s="56" t="s">
        <v>70</v>
      </c>
      <c r="B58" s="56" t="s">
        <v>199</v>
      </c>
      <c r="C58" s="56" t="s">
        <v>139</v>
      </c>
      <c r="D58" s="5">
        <v>181.58349999999999</v>
      </c>
      <c r="E58" s="5">
        <v>230.42949999999999</v>
      </c>
      <c r="F58" s="5">
        <v>263.601</v>
      </c>
      <c r="G58" s="5">
        <v>310.37200000000001</v>
      </c>
      <c r="H58" s="5">
        <v>348.61299999999989</v>
      </c>
      <c r="I58" s="5">
        <v>387.50349999999997</v>
      </c>
      <c r="J58" s="5">
        <v>424.69</v>
      </c>
      <c r="K58" s="5">
        <v>458.70399999999989</v>
      </c>
      <c r="L58" s="5">
        <v>512.68150000000003</v>
      </c>
      <c r="M58" s="5">
        <v>568.37599999999998</v>
      </c>
      <c r="N58" s="5">
        <v>623.41800000000001</v>
      </c>
      <c r="O58" s="5">
        <v>679.90600000000006</v>
      </c>
      <c r="P58" s="5">
        <v>731.43100000000004</v>
      </c>
      <c r="Q58" s="5">
        <v>780.53399999999988</v>
      </c>
      <c r="R58" s="5">
        <v>825.68650000000002</v>
      </c>
      <c r="S58" s="5">
        <v>869.44999999999993</v>
      </c>
      <c r="T58" s="5">
        <v>894.35399999999993</v>
      </c>
      <c r="U58" s="5">
        <v>914.74150000000009</v>
      </c>
      <c r="V58" s="5">
        <v>927.40250000000015</v>
      </c>
      <c r="W58" s="5">
        <v>933.21299999999974</v>
      </c>
      <c r="X58" s="5">
        <v>933.12100000000009</v>
      </c>
      <c r="Y58" s="5">
        <v>934.87250000000017</v>
      </c>
      <c r="Z58" s="5">
        <v>933.9994999999999</v>
      </c>
      <c r="AA58" s="5">
        <v>932.10199999999986</v>
      </c>
      <c r="AB58" s="5">
        <v>929.02750000000037</v>
      </c>
      <c r="AC58" s="5">
        <v>926.92099999999982</v>
      </c>
      <c r="AD58" s="5">
        <v>921.52750000000037</v>
      </c>
      <c r="AE58" s="5">
        <v>921.52750000000037</v>
      </c>
    </row>
    <row r="59" spans="1:3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</row>
    <row r="60" spans="1:31">
      <c r="A60" s="56" t="s">
        <v>70</v>
      </c>
      <c r="B60" s="56" t="s">
        <v>200</v>
      </c>
      <c r="C60" s="56" t="s">
        <v>153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1.066E-5</v>
      </c>
      <c r="J60" s="5">
        <v>1.5489999999999999E-5</v>
      </c>
      <c r="K60" s="5">
        <v>2.3269999999999999E-5</v>
      </c>
      <c r="L60" s="5">
        <v>3.2907765200000001</v>
      </c>
      <c r="M60" s="5">
        <v>463.6592675</v>
      </c>
      <c r="N60" s="5">
        <v>510.00833095000002</v>
      </c>
      <c r="O60" s="5">
        <v>566.34679842999992</v>
      </c>
      <c r="P60" s="5">
        <v>566.34679842999992</v>
      </c>
      <c r="Q60" s="5">
        <v>566.34679842999992</v>
      </c>
      <c r="R60" s="5">
        <v>566.34681473000001</v>
      </c>
      <c r="S60" s="5">
        <v>566.34681473000001</v>
      </c>
      <c r="T60" s="5">
        <v>566.34681473000001</v>
      </c>
      <c r="U60" s="5">
        <v>566.34849530999998</v>
      </c>
      <c r="V60" s="5">
        <v>566.34849530999998</v>
      </c>
      <c r="W60" s="5">
        <v>566.34849531999998</v>
      </c>
      <c r="X60" s="5">
        <v>595.91377598999998</v>
      </c>
      <c r="Y60" s="5">
        <v>595.91377624999996</v>
      </c>
      <c r="Z60" s="5">
        <v>667.98072453999998</v>
      </c>
      <c r="AA60" s="5">
        <v>667.98072458000001</v>
      </c>
      <c r="AB60" s="5">
        <v>789.36617326999999</v>
      </c>
      <c r="AC60" s="5">
        <v>789.36617329000001</v>
      </c>
      <c r="AD60" s="5">
        <v>789.36617332000003</v>
      </c>
      <c r="AE60" s="5">
        <v>789.36617340999999</v>
      </c>
    </row>
    <row r="61" spans="1:31">
      <c r="A61" s="56" t="s">
        <v>70</v>
      </c>
      <c r="B61" s="56" t="s">
        <v>200</v>
      </c>
      <c r="C61" s="56" t="s">
        <v>154</v>
      </c>
      <c r="D61" s="5">
        <v>3.3699999999999999E-6</v>
      </c>
      <c r="E61" s="5">
        <v>3.6200000000000001E-6</v>
      </c>
      <c r="F61" s="5">
        <v>4.1099999999999996E-6</v>
      </c>
      <c r="G61" s="5">
        <v>4.5199999999999999E-6</v>
      </c>
      <c r="H61" s="5">
        <v>4.9200000000000003E-6</v>
      </c>
      <c r="I61" s="5">
        <v>5.5600000000000001E-6</v>
      </c>
      <c r="J61" s="5">
        <v>7.3100000000000003E-6</v>
      </c>
      <c r="K61" s="5">
        <v>8.6300000000000004E-6</v>
      </c>
      <c r="L61" s="5">
        <v>1.294E-5</v>
      </c>
      <c r="M61" s="5">
        <v>4.579E-5</v>
      </c>
      <c r="N61" s="5">
        <v>5.151E-5</v>
      </c>
      <c r="O61" s="5">
        <v>5.1659999999999997E-5</v>
      </c>
      <c r="P61" s="5">
        <v>5.1669999999999998E-5</v>
      </c>
      <c r="Q61" s="5">
        <v>5.1669999999999998E-5</v>
      </c>
      <c r="R61" s="5">
        <v>5.9700000000000001E-5</v>
      </c>
      <c r="S61" s="5">
        <v>5.9700000000000001E-5</v>
      </c>
      <c r="T61" s="5">
        <v>5.9700000000000001E-5</v>
      </c>
      <c r="U61" s="5">
        <v>5.9729999999999999E-5</v>
      </c>
      <c r="V61" s="5">
        <v>5.9729999999999999E-5</v>
      </c>
      <c r="W61" s="5">
        <v>5.9729999999999999E-5</v>
      </c>
      <c r="X61" s="5">
        <v>5.6360000000000002E-5</v>
      </c>
      <c r="Y61" s="5">
        <v>6.0430000000000002E-5</v>
      </c>
      <c r="Z61" s="5">
        <v>7.4510000000000003E-5</v>
      </c>
      <c r="AA61" s="5">
        <v>1.1237E-4</v>
      </c>
      <c r="AB61" s="5">
        <v>1.1201000000000001E-4</v>
      </c>
      <c r="AC61" s="5">
        <v>1.1141000000000001E-4</v>
      </c>
      <c r="AD61" s="5">
        <v>1.0974E-4</v>
      </c>
      <c r="AE61" s="5">
        <v>1.1022E-4</v>
      </c>
    </row>
    <row r="62" spans="1:31">
      <c r="A62" s="56" t="s">
        <v>70</v>
      </c>
      <c r="B62" s="56" t="s">
        <v>200</v>
      </c>
      <c r="C62" s="56" t="s">
        <v>155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</row>
    <row r="63" spans="1:31">
      <c r="A63" s="56" t="s">
        <v>70</v>
      </c>
      <c r="B63" s="56" t="s">
        <v>200</v>
      </c>
      <c r="C63" s="56" t="s">
        <v>138</v>
      </c>
      <c r="D63" s="5">
        <v>2.1869999999999998</v>
      </c>
      <c r="E63" s="5">
        <v>3.7669999999999999</v>
      </c>
      <c r="F63" s="5">
        <v>6.1920000000000002</v>
      </c>
      <c r="G63" s="5">
        <v>9.4580000000000002</v>
      </c>
      <c r="H63" s="5">
        <v>13.686</v>
      </c>
      <c r="I63" s="5">
        <v>18.501000000000001</v>
      </c>
      <c r="J63" s="5">
        <v>25.306000000000001</v>
      </c>
      <c r="K63" s="5">
        <v>31.184044839999999</v>
      </c>
      <c r="L63" s="5">
        <v>40.632942110000002</v>
      </c>
      <c r="M63" s="5">
        <v>51.300529429999997</v>
      </c>
      <c r="N63" s="5">
        <v>63.448775210000001</v>
      </c>
      <c r="O63" s="5">
        <v>77.123163699999992</v>
      </c>
      <c r="P63" s="5">
        <v>92.380225859999996</v>
      </c>
      <c r="Q63" s="5">
        <v>108.63036286000001</v>
      </c>
      <c r="R63" s="5">
        <v>126.28066242</v>
      </c>
      <c r="S63" s="5">
        <v>145.43464886000001</v>
      </c>
      <c r="T63" s="5">
        <v>164.97765337999999</v>
      </c>
      <c r="U63" s="5">
        <v>185.59044840999999</v>
      </c>
      <c r="V63" s="5">
        <v>206.81589911</v>
      </c>
      <c r="W63" s="5">
        <v>228.36185279</v>
      </c>
      <c r="X63" s="5">
        <v>250.33571445000001</v>
      </c>
      <c r="Y63" s="5">
        <v>272.02680687999998</v>
      </c>
      <c r="Z63" s="5">
        <v>293.77251605999999</v>
      </c>
      <c r="AA63" s="5">
        <v>316.44538920999997</v>
      </c>
      <c r="AB63" s="5">
        <v>340.54830737999998</v>
      </c>
      <c r="AC63" s="5">
        <v>365.09264996000002</v>
      </c>
      <c r="AD63" s="5">
        <v>390.57406130999999</v>
      </c>
      <c r="AE63" s="5">
        <v>398.45674804999999</v>
      </c>
    </row>
    <row r="64" spans="1:31">
      <c r="A64" s="56" t="s">
        <v>70</v>
      </c>
      <c r="B64" s="56" t="s">
        <v>200</v>
      </c>
      <c r="C64" s="56" t="s">
        <v>139</v>
      </c>
      <c r="D64" s="5">
        <v>24.267499999999998</v>
      </c>
      <c r="E64" s="5">
        <v>30.654</v>
      </c>
      <c r="F64" s="5">
        <v>38.909999999999997</v>
      </c>
      <c r="G64" s="5">
        <v>48.162500000000001</v>
      </c>
      <c r="H64" s="5">
        <v>57.612000000000002</v>
      </c>
      <c r="I64" s="5">
        <v>65.989999999999995</v>
      </c>
      <c r="J64" s="5">
        <v>77.194499999999991</v>
      </c>
      <c r="K64" s="5">
        <v>87.767999999999986</v>
      </c>
      <c r="L64" s="5">
        <v>103.953</v>
      </c>
      <c r="M64" s="5">
        <v>120.367</v>
      </c>
      <c r="N64" s="5">
        <v>136.76050000000001</v>
      </c>
      <c r="O64" s="5">
        <v>153.10300000000001</v>
      </c>
      <c r="P64" s="5">
        <v>168.62100000000001</v>
      </c>
      <c r="Q64" s="5">
        <v>183.447</v>
      </c>
      <c r="R64" s="5">
        <v>197.71899999999999</v>
      </c>
      <c r="S64" s="5">
        <v>211.54949999999999</v>
      </c>
      <c r="T64" s="5">
        <v>222.221</v>
      </c>
      <c r="U64" s="5">
        <v>232.72049999999999</v>
      </c>
      <c r="V64" s="5">
        <v>241.60300000000001</v>
      </c>
      <c r="W64" s="5">
        <v>248.62799999999999</v>
      </c>
      <c r="X64" s="5">
        <v>253.13300000000001</v>
      </c>
      <c r="Y64" s="5">
        <v>256.3845</v>
      </c>
      <c r="Z64" s="5">
        <v>258.06499999999988</v>
      </c>
      <c r="AA64" s="5">
        <v>259.22649999999999</v>
      </c>
      <c r="AB64" s="5">
        <v>259.37849999999992</v>
      </c>
      <c r="AC64" s="5">
        <v>259.49599999999998</v>
      </c>
      <c r="AD64" s="5">
        <v>259.11299999999989</v>
      </c>
      <c r="AE64" s="5">
        <v>259.11299999999989</v>
      </c>
    </row>
    <row r="65" spans="1:31"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</row>
    <row r="66" spans="1:31">
      <c r="A66" s="56" t="s">
        <v>73</v>
      </c>
      <c r="B66" s="56" t="s">
        <v>163</v>
      </c>
      <c r="C66" s="56" t="s">
        <v>152</v>
      </c>
      <c r="D66" s="5">
        <v>0</v>
      </c>
      <c r="E66" s="5">
        <v>0</v>
      </c>
      <c r="F66" s="5">
        <v>680</v>
      </c>
      <c r="G66" s="5">
        <v>2040</v>
      </c>
      <c r="H66" s="5">
        <v>2040</v>
      </c>
      <c r="I66" s="5">
        <v>2040</v>
      </c>
      <c r="J66" s="5">
        <v>2040</v>
      </c>
      <c r="K66" s="5">
        <v>2040</v>
      </c>
      <c r="L66" s="5">
        <v>2040</v>
      </c>
      <c r="M66" s="5">
        <v>2040</v>
      </c>
      <c r="N66" s="5">
        <v>2040</v>
      </c>
      <c r="O66" s="5">
        <v>2040</v>
      </c>
      <c r="P66" s="5">
        <v>2040</v>
      </c>
      <c r="Q66" s="5">
        <v>2040</v>
      </c>
      <c r="R66" s="5">
        <v>2040</v>
      </c>
      <c r="S66" s="5">
        <v>2040</v>
      </c>
      <c r="T66" s="5">
        <v>2040</v>
      </c>
      <c r="U66" s="5">
        <v>2040</v>
      </c>
      <c r="V66" s="5">
        <v>2040</v>
      </c>
      <c r="W66" s="5">
        <v>2040</v>
      </c>
      <c r="X66" s="5">
        <v>2040</v>
      </c>
      <c r="Y66" s="5">
        <v>2040</v>
      </c>
      <c r="Z66" s="5">
        <v>2040</v>
      </c>
      <c r="AA66" s="5">
        <v>2040</v>
      </c>
      <c r="AB66" s="5">
        <v>2040</v>
      </c>
      <c r="AC66" s="5">
        <v>2040</v>
      </c>
      <c r="AD66" s="5">
        <v>2040</v>
      </c>
      <c r="AE66" s="5">
        <v>2040</v>
      </c>
    </row>
    <row r="67" spans="1:31">
      <c r="A67" s="56" t="s">
        <v>73</v>
      </c>
      <c r="B67" s="56" t="s">
        <v>163</v>
      </c>
      <c r="C67" s="56" t="s">
        <v>153</v>
      </c>
      <c r="D67" s="5">
        <v>160</v>
      </c>
      <c r="E67" s="5">
        <v>160</v>
      </c>
      <c r="F67" s="5">
        <v>160</v>
      </c>
      <c r="G67" s="5">
        <v>160</v>
      </c>
      <c r="H67" s="5">
        <v>160</v>
      </c>
      <c r="I67" s="5">
        <v>160.00001584</v>
      </c>
      <c r="J67" s="5">
        <v>160.00001646999999</v>
      </c>
      <c r="K67" s="5">
        <v>160.00002094999999</v>
      </c>
      <c r="L67" s="5">
        <v>160.00002104999999</v>
      </c>
      <c r="M67" s="5">
        <v>160.00002108000001</v>
      </c>
      <c r="N67" s="5">
        <v>160.00002204</v>
      </c>
      <c r="O67" s="5">
        <v>160.00003061999999</v>
      </c>
      <c r="P67" s="5">
        <v>160.00003140000001</v>
      </c>
      <c r="Q67" s="5">
        <v>160.00004722</v>
      </c>
      <c r="R67" s="5">
        <v>260.40420155999999</v>
      </c>
      <c r="S67" s="5">
        <v>260.40420155999999</v>
      </c>
      <c r="T67" s="5">
        <v>980.68872467000006</v>
      </c>
      <c r="U67" s="5">
        <v>1160.00003584</v>
      </c>
      <c r="V67" s="5">
        <v>1160.00003584</v>
      </c>
      <c r="W67" s="5">
        <v>1160.00003586</v>
      </c>
      <c r="X67" s="5">
        <v>1160.00012526</v>
      </c>
      <c r="Y67" s="5">
        <v>1160.0001297599999</v>
      </c>
      <c r="Z67" s="5">
        <v>1160.00013373</v>
      </c>
      <c r="AA67" s="5">
        <v>1160.0001337399999</v>
      </c>
      <c r="AB67" s="5">
        <v>1160.0001859900001</v>
      </c>
      <c r="AC67" s="5">
        <v>1160.0002001400001</v>
      </c>
      <c r="AD67" s="5">
        <v>1160.0002002799999</v>
      </c>
      <c r="AE67" s="5">
        <v>1160.0003219299999</v>
      </c>
    </row>
    <row r="68" spans="1:31">
      <c r="A68" s="56" t="s">
        <v>73</v>
      </c>
      <c r="B68" s="56" t="s">
        <v>163</v>
      </c>
      <c r="C68" s="56" t="s">
        <v>154</v>
      </c>
      <c r="D68" s="5">
        <v>80.000006189999993</v>
      </c>
      <c r="E68" s="5">
        <v>80.000009939999998</v>
      </c>
      <c r="F68" s="5">
        <v>679.99952393000001</v>
      </c>
      <c r="G68" s="5">
        <v>679.99952411999993</v>
      </c>
      <c r="H68" s="5">
        <v>1604.9956878</v>
      </c>
      <c r="I68" s="5">
        <v>2005.0036526900001</v>
      </c>
      <c r="J68" s="5">
        <v>2079.9975011500001</v>
      </c>
      <c r="K68" s="5">
        <v>2079.9975101300001</v>
      </c>
      <c r="L68" s="5">
        <v>2079.997512469999</v>
      </c>
      <c r="M68" s="5">
        <v>2079.9975162699998</v>
      </c>
      <c r="N68" s="5">
        <v>2079.9975319599998</v>
      </c>
      <c r="O68" s="5">
        <v>2079.9975464300001</v>
      </c>
      <c r="P68" s="5">
        <v>2079.9975504700001</v>
      </c>
      <c r="Q68" s="5">
        <v>2079.99756553</v>
      </c>
      <c r="R68" s="5">
        <v>2080.0136158599998</v>
      </c>
      <c r="S68" s="5">
        <v>2080.0136158599998</v>
      </c>
      <c r="T68" s="5">
        <v>2080.0143566900001</v>
      </c>
      <c r="U68" s="5">
        <v>2080.0157554100001</v>
      </c>
      <c r="V68" s="5">
        <v>2080.0157554100001</v>
      </c>
      <c r="W68" s="5">
        <v>2080.0157554100001</v>
      </c>
      <c r="X68" s="5">
        <v>2080.0157462799998</v>
      </c>
      <c r="Y68" s="5">
        <v>2080.0157991699998</v>
      </c>
      <c r="Z68" s="5">
        <v>1480.0163941000001</v>
      </c>
      <c r="AA68" s="5">
        <v>1480.01652911</v>
      </c>
      <c r="AB68" s="5">
        <v>646.72285087</v>
      </c>
      <c r="AC68" s="5">
        <v>646.73422873999993</v>
      </c>
      <c r="AD68" s="5">
        <v>1425.8721577599999</v>
      </c>
      <c r="AE68" s="5">
        <v>2034.8152203300001</v>
      </c>
    </row>
    <row r="69" spans="1:31">
      <c r="A69" s="56" t="s">
        <v>73</v>
      </c>
      <c r="B69" s="56" t="s">
        <v>163</v>
      </c>
      <c r="C69" s="56" t="s">
        <v>155</v>
      </c>
      <c r="D69" s="5">
        <v>50</v>
      </c>
      <c r="E69" s="5">
        <v>50</v>
      </c>
      <c r="F69" s="5">
        <v>50</v>
      </c>
      <c r="G69" s="5">
        <v>50</v>
      </c>
      <c r="H69" s="5">
        <v>50</v>
      </c>
      <c r="I69" s="5">
        <v>50</v>
      </c>
      <c r="J69" s="5">
        <v>50</v>
      </c>
      <c r="K69" s="5">
        <v>50</v>
      </c>
      <c r="L69" s="5">
        <v>50</v>
      </c>
      <c r="M69" s="5">
        <v>50</v>
      </c>
      <c r="N69" s="5">
        <v>50</v>
      </c>
      <c r="O69" s="5">
        <v>50</v>
      </c>
      <c r="P69" s="5">
        <v>50</v>
      </c>
      <c r="Q69" s="5">
        <v>50</v>
      </c>
      <c r="R69" s="5">
        <v>50</v>
      </c>
      <c r="S69" s="5">
        <v>50</v>
      </c>
      <c r="T69" s="5">
        <v>50</v>
      </c>
      <c r="U69" s="5">
        <v>50</v>
      </c>
      <c r="V69" s="5">
        <v>50</v>
      </c>
      <c r="W69" s="5">
        <v>50</v>
      </c>
      <c r="X69" s="5">
        <v>50</v>
      </c>
      <c r="Y69" s="5">
        <v>50</v>
      </c>
      <c r="Z69" s="5">
        <v>50</v>
      </c>
      <c r="AA69" s="5">
        <v>50</v>
      </c>
      <c r="AB69" s="5">
        <v>50</v>
      </c>
      <c r="AC69" s="5">
        <v>50</v>
      </c>
      <c r="AD69" s="5">
        <v>50</v>
      </c>
      <c r="AE69" s="5">
        <v>50</v>
      </c>
    </row>
    <row r="70" spans="1:31">
      <c r="A70" s="56" t="s">
        <v>73</v>
      </c>
      <c r="B70" s="56" t="s">
        <v>163</v>
      </c>
      <c r="C70" s="56" t="s">
        <v>138</v>
      </c>
      <c r="D70" s="5">
        <v>35.02999999</v>
      </c>
      <c r="E70" s="5">
        <v>66.469999989999991</v>
      </c>
      <c r="F70" s="5">
        <v>108.38500000000001</v>
      </c>
      <c r="G70" s="5">
        <v>164.93599999</v>
      </c>
      <c r="H70" s="5">
        <v>231.892</v>
      </c>
      <c r="I70" s="5">
        <v>309.83299999000002</v>
      </c>
      <c r="J70" s="5">
        <v>419.29300001000001</v>
      </c>
      <c r="K70" s="5">
        <v>525.28738249000003</v>
      </c>
      <c r="L70" s="5">
        <v>675.22522690999995</v>
      </c>
      <c r="M70" s="5">
        <v>847.1084129599999</v>
      </c>
      <c r="N70" s="5">
        <v>1045.3195499599999</v>
      </c>
      <c r="O70" s="5">
        <v>1274.0469571599999</v>
      </c>
      <c r="P70" s="5">
        <v>1526.09067319</v>
      </c>
      <c r="Q70" s="5">
        <v>1792.32732498</v>
      </c>
      <c r="R70" s="5">
        <v>2078.1703843300002</v>
      </c>
      <c r="S70" s="5">
        <v>2386.2274074900001</v>
      </c>
      <c r="T70" s="5">
        <v>2679.40297409</v>
      </c>
      <c r="U70" s="5">
        <v>2972.0554745600002</v>
      </c>
      <c r="V70" s="5">
        <v>3267.02089811</v>
      </c>
      <c r="W70" s="5">
        <v>3559.36491101</v>
      </c>
      <c r="X70" s="5">
        <v>3853.4202612399999</v>
      </c>
      <c r="Y70" s="5">
        <v>4158.5588425300002</v>
      </c>
      <c r="Z70" s="5">
        <v>4478.5367078599993</v>
      </c>
      <c r="AA70" s="5">
        <v>4812.9430813600002</v>
      </c>
      <c r="AB70" s="5">
        <v>5169.6485570200011</v>
      </c>
      <c r="AC70" s="5">
        <v>5533.2993767899998</v>
      </c>
      <c r="AD70" s="5">
        <v>5911.9665535800004</v>
      </c>
      <c r="AE70" s="5">
        <v>5970.2965017799997</v>
      </c>
    </row>
    <row r="71" spans="1:31">
      <c r="A71" s="56" t="s">
        <v>73</v>
      </c>
      <c r="B71" s="56" t="s">
        <v>163</v>
      </c>
      <c r="C71" s="56" t="s">
        <v>139</v>
      </c>
      <c r="D71" s="5">
        <v>342.40800000000002</v>
      </c>
      <c r="E71" s="5">
        <v>492.38850000000002</v>
      </c>
      <c r="F71" s="5">
        <v>638.09849999999994</v>
      </c>
      <c r="G71" s="5">
        <v>797.97050000000002</v>
      </c>
      <c r="H71" s="5">
        <v>941.96749999999997</v>
      </c>
      <c r="I71" s="5">
        <v>1074.9155000000001</v>
      </c>
      <c r="J71" s="5">
        <v>1258.761</v>
      </c>
      <c r="K71" s="5">
        <v>1431.83</v>
      </c>
      <c r="L71" s="5">
        <v>1668.596</v>
      </c>
      <c r="M71" s="5">
        <v>1912.4335000000001</v>
      </c>
      <c r="N71" s="5">
        <v>2164.4295000000002</v>
      </c>
      <c r="O71" s="5">
        <v>2429.6734999999999</v>
      </c>
      <c r="P71" s="5">
        <v>2676.247499999999</v>
      </c>
      <c r="Q71" s="5">
        <v>2908.6255000000001</v>
      </c>
      <c r="R71" s="5">
        <v>3127.7739999999999</v>
      </c>
      <c r="S71" s="5">
        <v>3338.6740000000009</v>
      </c>
      <c r="T71" s="5">
        <v>3468.2249999999999</v>
      </c>
      <c r="U71" s="5">
        <v>3574.1655000000001</v>
      </c>
      <c r="V71" s="5">
        <v>3651.5284999999999</v>
      </c>
      <c r="W71" s="5">
        <v>3696.8409999999999</v>
      </c>
      <c r="X71" s="5">
        <v>3704.3780000000011</v>
      </c>
      <c r="Y71" s="5">
        <v>3716.8415</v>
      </c>
      <c r="Z71" s="5">
        <v>3724.722999999999</v>
      </c>
      <c r="AA71" s="5">
        <v>3727.1390000000001</v>
      </c>
      <c r="AB71" s="5">
        <v>3717.7939999999999</v>
      </c>
      <c r="AC71" s="5">
        <v>3708.8209999999999</v>
      </c>
      <c r="AD71" s="5">
        <v>3694.5160000000001</v>
      </c>
      <c r="AE71" s="5">
        <v>3694.5160000000001</v>
      </c>
    </row>
    <row r="72" spans="1:3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</row>
    <row r="73" spans="1:31">
      <c r="A73" s="56" t="s">
        <v>73</v>
      </c>
      <c r="B73" s="56" t="s">
        <v>197</v>
      </c>
      <c r="C73" s="56" t="s">
        <v>153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6.0999999999999992E-6</v>
      </c>
      <c r="J73" s="5">
        <v>6.4699999999999999E-6</v>
      </c>
      <c r="K73" s="5">
        <v>1.8430000000000001E-5</v>
      </c>
      <c r="L73" s="5">
        <v>2.2739999999999999E-5</v>
      </c>
      <c r="M73" s="5">
        <v>3.553E-5</v>
      </c>
      <c r="N73" s="5">
        <v>3.9549999999999999E-5</v>
      </c>
      <c r="O73" s="5">
        <v>4.6699999999999997E-5</v>
      </c>
      <c r="P73" s="5">
        <v>1.3938000000000001E-4</v>
      </c>
      <c r="Q73" s="5">
        <v>1.3938000000000001E-4</v>
      </c>
      <c r="R73" s="5">
        <v>464.44596354999999</v>
      </c>
      <c r="S73" s="5">
        <v>464.44596354999999</v>
      </c>
      <c r="T73" s="5">
        <v>464.44597604000001</v>
      </c>
      <c r="U73" s="5">
        <v>873.08655699999997</v>
      </c>
      <c r="V73" s="5">
        <v>873.08655699999997</v>
      </c>
      <c r="W73" s="5">
        <v>873.08655935000002</v>
      </c>
      <c r="X73" s="5">
        <v>873.08679912000002</v>
      </c>
      <c r="Y73" s="5">
        <v>1105.2476536199999</v>
      </c>
      <c r="Z73" s="5">
        <v>2413.3299783100001</v>
      </c>
      <c r="AA73" s="5">
        <v>2893.3113239099998</v>
      </c>
      <c r="AB73" s="5">
        <v>4037.0096895800002</v>
      </c>
      <c r="AC73" s="5">
        <v>4037.00968969</v>
      </c>
      <c r="AD73" s="5">
        <v>4105.9749426899998</v>
      </c>
      <c r="AE73" s="5">
        <v>4105.9749427999996</v>
      </c>
    </row>
    <row r="74" spans="1:31">
      <c r="A74" s="56" t="s">
        <v>73</v>
      </c>
      <c r="B74" s="56" t="s">
        <v>197</v>
      </c>
      <c r="C74" s="56" t="s">
        <v>154</v>
      </c>
      <c r="D74" s="5">
        <v>570.00000509999995</v>
      </c>
      <c r="E74" s="5">
        <v>570.00000921000003</v>
      </c>
      <c r="F74" s="5">
        <v>820.00001035000003</v>
      </c>
      <c r="G74" s="5">
        <v>820.00001248000001</v>
      </c>
      <c r="H74" s="5">
        <v>820.00001358999998</v>
      </c>
      <c r="I74" s="5">
        <v>820.00001631999999</v>
      </c>
      <c r="J74" s="5">
        <v>820.00001952000002</v>
      </c>
      <c r="K74" s="5">
        <v>820.00004374000002</v>
      </c>
      <c r="L74" s="5">
        <v>820.00006097999994</v>
      </c>
      <c r="M74" s="5">
        <v>888.19021451000003</v>
      </c>
      <c r="N74" s="5">
        <v>1387.43904404</v>
      </c>
      <c r="O74" s="5">
        <v>1445.4927576499999</v>
      </c>
      <c r="P74" s="5">
        <v>2773.19854523</v>
      </c>
      <c r="Q74" s="5">
        <v>2773.19854523</v>
      </c>
      <c r="R74" s="5">
        <v>2773.1986027200001</v>
      </c>
      <c r="S74" s="5">
        <v>2773.1986027200001</v>
      </c>
      <c r="T74" s="5">
        <v>3152.38996253</v>
      </c>
      <c r="U74" s="5">
        <v>3241.2399217799998</v>
      </c>
      <c r="V74" s="5">
        <v>3241.2399217799998</v>
      </c>
      <c r="W74" s="5">
        <v>3241.2399217799998</v>
      </c>
      <c r="X74" s="5">
        <v>3241.2399137100001</v>
      </c>
      <c r="Y74" s="5">
        <v>3241.2400500799999</v>
      </c>
      <c r="Z74" s="5">
        <v>3241.24004909</v>
      </c>
      <c r="AA74" s="5">
        <v>3241.2445751800001</v>
      </c>
      <c r="AB74" s="5">
        <v>3559.7524814399999</v>
      </c>
      <c r="AC74" s="5">
        <v>5114.4760461599999</v>
      </c>
      <c r="AD74" s="5">
        <v>6750.7014643599996</v>
      </c>
      <c r="AE74" s="5">
        <v>6750.7022574100001</v>
      </c>
    </row>
    <row r="75" spans="1:31">
      <c r="A75" s="56" t="s">
        <v>73</v>
      </c>
      <c r="B75" s="56" t="s">
        <v>197</v>
      </c>
      <c r="C75" s="56" t="s">
        <v>155</v>
      </c>
      <c r="D75" s="5">
        <v>100.00000248000001</v>
      </c>
      <c r="E75" s="5">
        <v>100.00000285</v>
      </c>
      <c r="F75" s="5">
        <v>100.00000312</v>
      </c>
      <c r="G75" s="5">
        <v>100.00000369</v>
      </c>
      <c r="H75" s="5">
        <v>100.000004</v>
      </c>
      <c r="I75" s="5">
        <v>100.00000464999999</v>
      </c>
      <c r="J75" s="5">
        <v>100.00000534</v>
      </c>
      <c r="K75" s="5">
        <v>100.00001243</v>
      </c>
      <c r="L75" s="5">
        <v>100.00001772</v>
      </c>
      <c r="M75" s="5">
        <v>100.00004181</v>
      </c>
      <c r="N75" s="5">
        <v>100.00004729</v>
      </c>
      <c r="O75" s="5">
        <v>100.00005166</v>
      </c>
      <c r="P75" s="5">
        <v>100.00006003</v>
      </c>
      <c r="Q75" s="5">
        <v>100.00006003</v>
      </c>
      <c r="R75" s="5">
        <v>100.00007042999999</v>
      </c>
      <c r="S75" s="5">
        <v>100.00007042999999</v>
      </c>
      <c r="T75" s="5">
        <v>100.00007392000001</v>
      </c>
      <c r="U75" s="5">
        <v>100.00008462</v>
      </c>
      <c r="V75" s="5">
        <v>100.00008462</v>
      </c>
      <c r="W75" s="5">
        <v>100.00008462</v>
      </c>
      <c r="X75" s="5">
        <v>100.00008215</v>
      </c>
      <c r="Y75" s="5">
        <v>100.00013652</v>
      </c>
      <c r="Z75" s="5">
        <v>100.00013937999999</v>
      </c>
      <c r="AA75" s="5">
        <v>100.0001963</v>
      </c>
      <c r="AB75" s="5">
        <v>100.000227</v>
      </c>
      <c r="AC75" s="5">
        <v>100.00024779</v>
      </c>
      <c r="AD75" s="5">
        <v>100.00029192</v>
      </c>
      <c r="AE75" s="5">
        <v>100.00028698</v>
      </c>
    </row>
    <row r="76" spans="1:31">
      <c r="A76" s="56" t="s">
        <v>73</v>
      </c>
      <c r="B76" s="56" t="s">
        <v>197</v>
      </c>
      <c r="C76" s="56" t="s">
        <v>138</v>
      </c>
      <c r="D76" s="5">
        <v>18.838999999999999</v>
      </c>
      <c r="E76" s="5">
        <v>30.972000000000001</v>
      </c>
      <c r="F76" s="5">
        <v>50.94</v>
      </c>
      <c r="G76" s="5">
        <v>79.948999999999998</v>
      </c>
      <c r="H76" s="5">
        <v>118.98399999999999</v>
      </c>
      <c r="I76" s="5">
        <v>166.928</v>
      </c>
      <c r="J76" s="5">
        <v>232.95500000000001</v>
      </c>
      <c r="K76" s="5">
        <v>295.07310101000002</v>
      </c>
      <c r="L76" s="5">
        <v>409.28461462000001</v>
      </c>
      <c r="M76" s="5">
        <v>546.49439326000004</v>
      </c>
      <c r="N76" s="5">
        <v>703.16856768000002</v>
      </c>
      <c r="O76" s="5">
        <v>877.87147774000005</v>
      </c>
      <c r="P76" s="5">
        <v>1068.75407331</v>
      </c>
      <c r="Q76" s="5">
        <v>1271.4459004400001</v>
      </c>
      <c r="R76" s="5">
        <v>1490.4415349200001</v>
      </c>
      <c r="S76" s="5">
        <v>1727.0777828400001</v>
      </c>
      <c r="T76" s="5">
        <v>1969.1584449500001</v>
      </c>
      <c r="U76" s="5">
        <v>2223.9569902399999</v>
      </c>
      <c r="V76" s="5">
        <v>2496.56162567</v>
      </c>
      <c r="W76" s="5">
        <v>2785.1480421800002</v>
      </c>
      <c r="X76" s="5">
        <v>3073.0860760400001</v>
      </c>
      <c r="Y76" s="5">
        <v>3346.2985513499998</v>
      </c>
      <c r="Z76" s="5">
        <v>3612.1516041700011</v>
      </c>
      <c r="AA76" s="5">
        <v>3869.9208983499998</v>
      </c>
      <c r="AB76" s="5">
        <v>4128.2938823900004</v>
      </c>
      <c r="AC76" s="5">
        <v>4388.5159284499996</v>
      </c>
      <c r="AD76" s="5">
        <v>4657.9511452500001</v>
      </c>
      <c r="AE76" s="5">
        <v>4738.5973468599996</v>
      </c>
    </row>
    <row r="77" spans="1:31">
      <c r="A77" s="56" t="s">
        <v>73</v>
      </c>
      <c r="B77" s="56" t="s">
        <v>197</v>
      </c>
      <c r="C77" s="56" t="s">
        <v>139</v>
      </c>
      <c r="D77" s="5">
        <v>176.69049999999999</v>
      </c>
      <c r="E77" s="5">
        <v>220.38300000000001</v>
      </c>
      <c r="F77" s="5">
        <v>291.14049999999997</v>
      </c>
      <c r="G77" s="5">
        <v>375.91799999999989</v>
      </c>
      <c r="H77" s="5">
        <v>473.93450000000001</v>
      </c>
      <c r="I77" s="5">
        <v>567.99900000000002</v>
      </c>
      <c r="J77" s="5">
        <v>689.92699999999991</v>
      </c>
      <c r="K77" s="5">
        <v>806.70550000000003</v>
      </c>
      <c r="L77" s="5">
        <v>1028.5840000000001</v>
      </c>
      <c r="M77" s="5">
        <v>1271.1665</v>
      </c>
      <c r="N77" s="5">
        <v>1515.414</v>
      </c>
      <c r="O77" s="5">
        <v>1755.8154999999999</v>
      </c>
      <c r="P77" s="5">
        <v>1977.0934999999999</v>
      </c>
      <c r="Q77" s="5">
        <v>2187.7379999999998</v>
      </c>
      <c r="R77" s="5">
        <v>2389.4564999999998</v>
      </c>
      <c r="S77" s="5">
        <v>2584.6570000000002</v>
      </c>
      <c r="T77" s="5">
        <v>2742.6190000000001</v>
      </c>
      <c r="U77" s="5">
        <v>2898.8229999999999</v>
      </c>
      <c r="V77" s="5">
        <v>3049.6635000000001</v>
      </c>
      <c r="W77" s="5">
        <v>3191.7325000000001</v>
      </c>
      <c r="X77" s="5">
        <v>3290.657999999999</v>
      </c>
      <c r="Y77" s="5">
        <v>3358.1235000000001</v>
      </c>
      <c r="Z77" s="5">
        <v>3395.029</v>
      </c>
      <c r="AA77" s="5">
        <v>3404.2585000000008</v>
      </c>
      <c r="AB77" s="5">
        <v>3384.9764999999989</v>
      </c>
      <c r="AC77" s="5">
        <v>3365.9845</v>
      </c>
      <c r="AD77" s="5">
        <v>3342.139000000001</v>
      </c>
      <c r="AE77" s="5">
        <v>3342.139000000001</v>
      </c>
    </row>
    <row r="78" spans="1:3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</row>
    <row r="79" spans="1:31">
      <c r="A79" s="56" t="s">
        <v>73</v>
      </c>
      <c r="B79" s="56" t="s">
        <v>198</v>
      </c>
      <c r="C79" s="56" t="s">
        <v>153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3.01E-6</v>
      </c>
      <c r="J79" s="5">
        <v>3.0800000000000002E-6</v>
      </c>
      <c r="K79" s="5">
        <v>1.1270000000000001E-5</v>
      </c>
      <c r="L79" s="5">
        <v>1.1379999999999999E-5</v>
      </c>
      <c r="M79" s="5">
        <v>1.7600000000000001E-5</v>
      </c>
      <c r="N79" s="5">
        <v>2.0950000000000001E-5</v>
      </c>
      <c r="O79" s="5">
        <v>2.707E-5</v>
      </c>
      <c r="P79" s="5">
        <v>3.1980000000000002E-5</v>
      </c>
      <c r="Q79" s="5">
        <v>3.1980000000000002E-5</v>
      </c>
      <c r="R79" s="5">
        <v>4.8220000000000002E-5</v>
      </c>
      <c r="S79" s="5">
        <v>4.8220000000000002E-5</v>
      </c>
      <c r="T79" s="5">
        <v>4.8220000000000002E-5</v>
      </c>
      <c r="U79" s="5">
        <v>6.0099999999999997E-5</v>
      </c>
      <c r="V79" s="5">
        <v>6.0099999999999997E-5</v>
      </c>
      <c r="W79" s="5">
        <v>6.0099999999999997E-5</v>
      </c>
      <c r="X79" s="5">
        <v>195.43600258000001</v>
      </c>
      <c r="Y79" s="5">
        <v>195.43602920999999</v>
      </c>
      <c r="Z79" s="5">
        <v>195.43602924000001</v>
      </c>
      <c r="AA79" s="5">
        <v>514.84739295999998</v>
      </c>
      <c r="AB79" s="5">
        <v>700.00010639000004</v>
      </c>
      <c r="AC79" s="5">
        <v>700.00010641000006</v>
      </c>
      <c r="AD79" s="5">
        <v>700.00010643000007</v>
      </c>
      <c r="AE79" s="5">
        <v>1099.99998061</v>
      </c>
    </row>
    <row r="80" spans="1:31">
      <c r="A80" s="56" t="s">
        <v>73</v>
      </c>
      <c r="B80" s="56" t="s">
        <v>198</v>
      </c>
      <c r="C80" s="56" t="s">
        <v>154</v>
      </c>
      <c r="D80" s="5">
        <v>1.66E-6</v>
      </c>
      <c r="E80" s="5">
        <v>2.7300000000000001E-6</v>
      </c>
      <c r="F80" s="5">
        <v>3.14E-6</v>
      </c>
      <c r="G80" s="5">
        <v>3.45E-6</v>
      </c>
      <c r="H80" s="5">
        <v>3.7500000000000001E-6</v>
      </c>
      <c r="I80" s="5">
        <v>4.7199999999999997E-6</v>
      </c>
      <c r="J80" s="5">
        <v>5.5099999999999998E-6</v>
      </c>
      <c r="K80" s="5">
        <v>1.6120000000000002E-5</v>
      </c>
      <c r="L80" s="5">
        <v>1.7390000000000001E-5</v>
      </c>
      <c r="M80" s="5">
        <v>3.7395000000000001E-4</v>
      </c>
      <c r="N80" s="5">
        <v>1.0673200000000001E-3</v>
      </c>
      <c r="O80" s="5">
        <v>8.67034606</v>
      </c>
      <c r="P80" s="5">
        <v>1123.8049539900001</v>
      </c>
      <c r="Q80" s="5">
        <v>1123.8049539900001</v>
      </c>
      <c r="R80" s="5">
        <v>1144.9337179700001</v>
      </c>
      <c r="S80" s="5">
        <v>1144.9337179700001</v>
      </c>
      <c r="T80" s="5">
        <v>1144.93371798</v>
      </c>
      <c r="U80" s="5">
        <v>1144.9337400100001</v>
      </c>
      <c r="V80" s="5">
        <v>1144.9337400100001</v>
      </c>
      <c r="W80" s="5">
        <v>1144.9337400100001</v>
      </c>
      <c r="X80" s="5">
        <v>1144.9337373799999</v>
      </c>
      <c r="Y80" s="5">
        <v>1144.9338474599999</v>
      </c>
      <c r="Z80" s="5">
        <v>1144.93384707</v>
      </c>
      <c r="AA80" s="5">
        <v>1223.1916410199999</v>
      </c>
      <c r="AB80" s="5">
        <v>1223.19164112</v>
      </c>
      <c r="AC80" s="5">
        <v>1223.1916401799999</v>
      </c>
      <c r="AD80" s="5">
        <v>1223.1916394299999</v>
      </c>
      <c r="AE80" s="5">
        <v>1223.1916290900001</v>
      </c>
    </row>
    <row r="81" spans="1:31">
      <c r="A81" s="56" t="s">
        <v>73</v>
      </c>
      <c r="B81" s="56" t="s">
        <v>198</v>
      </c>
      <c r="C81" s="56" t="s">
        <v>155</v>
      </c>
      <c r="D81" s="5">
        <v>125.23</v>
      </c>
      <c r="E81" s="5">
        <v>124.13</v>
      </c>
      <c r="F81" s="5">
        <v>124.13</v>
      </c>
      <c r="G81" s="5">
        <v>124.13</v>
      </c>
      <c r="H81" s="5">
        <v>125.23</v>
      </c>
      <c r="I81" s="5">
        <v>124.13</v>
      </c>
      <c r="J81" s="5">
        <v>124.13</v>
      </c>
      <c r="K81" s="5">
        <v>124.13</v>
      </c>
      <c r="L81" s="5">
        <v>124.13</v>
      </c>
      <c r="M81" s="5">
        <v>375.23</v>
      </c>
      <c r="N81" s="5">
        <v>374.13</v>
      </c>
      <c r="O81" s="5">
        <v>375.23</v>
      </c>
      <c r="P81" s="5">
        <v>374.13</v>
      </c>
      <c r="Q81" s="5">
        <v>374.13</v>
      </c>
      <c r="R81" s="5">
        <v>374.13</v>
      </c>
      <c r="S81" s="5">
        <v>375.23</v>
      </c>
      <c r="T81" s="5">
        <v>374.13</v>
      </c>
      <c r="U81" s="5">
        <v>374.13</v>
      </c>
      <c r="V81" s="5">
        <v>374.13</v>
      </c>
      <c r="W81" s="5">
        <v>374.13</v>
      </c>
      <c r="X81" s="5">
        <v>375.23</v>
      </c>
      <c r="Y81" s="5">
        <v>374.13</v>
      </c>
      <c r="Z81" s="5">
        <v>375.23</v>
      </c>
      <c r="AA81" s="5">
        <v>374.13</v>
      </c>
      <c r="AB81" s="5">
        <v>375.23</v>
      </c>
      <c r="AC81" s="5">
        <v>375.23</v>
      </c>
      <c r="AD81" s="5">
        <v>375.23</v>
      </c>
      <c r="AE81" s="5">
        <v>375.23</v>
      </c>
    </row>
    <row r="82" spans="1:31">
      <c r="A82" s="56" t="s">
        <v>73</v>
      </c>
      <c r="B82" s="56" t="s">
        <v>198</v>
      </c>
      <c r="C82" s="56" t="s">
        <v>138</v>
      </c>
      <c r="D82" s="5">
        <v>18.14</v>
      </c>
      <c r="E82" s="5">
        <v>30.966000000000001</v>
      </c>
      <c r="F82" s="5">
        <v>48.356000000000002</v>
      </c>
      <c r="G82" s="5">
        <v>81.885999999999996</v>
      </c>
      <c r="H82" s="5">
        <v>130.08000000000001</v>
      </c>
      <c r="I82" s="5">
        <v>178.929</v>
      </c>
      <c r="J82" s="5">
        <v>243.18899999999999</v>
      </c>
      <c r="K82" s="5">
        <v>308.55135326999999</v>
      </c>
      <c r="L82" s="5">
        <v>405.21240256999999</v>
      </c>
      <c r="M82" s="5">
        <v>520.85541197999999</v>
      </c>
      <c r="N82" s="5">
        <v>658.37870593000002</v>
      </c>
      <c r="O82" s="5">
        <v>817.74173775999998</v>
      </c>
      <c r="P82" s="5">
        <v>998.03423137000004</v>
      </c>
      <c r="Q82" s="5">
        <v>1203.61717292</v>
      </c>
      <c r="R82" s="5">
        <v>1435.9331237599999</v>
      </c>
      <c r="S82" s="5">
        <v>1678.82339598</v>
      </c>
      <c r="T82" s="5">
        <v>1929.6023754400001</v>
      </c>
      <c r="U82" s="5">
        <v>2173.1667760199998</v>
      </c>
      <c r="V82" s="5">
        <v>2433.1600630399998</v>
      </c>
      <c r="W82" s="5">
        <v>2706.9205209000002</v>
      </c>
      <c r="X82" s="5">
        <v>2986.7466388799999</v>
      </c>
      <c r="Y82" s="5">
        <v>3263.7128615299998</v>
      </c>
      <c r="Z82" s="5">
        <v>3541.9466311800002</v>
      </c>
      <c r="AA82" s="5">
        <v>3821.88939828</v>
      </c>
      <c r="AB82" s="5">
        <v>4109.4792878499993</v>
      </c>
      <c r="AC82" s="5">
        <v>4404.0250771699993</v>
      </c>
      <c r="AD82" s="5">
        <v>4711.6905148899996</v>
      </c>
      <c r="AE82" s="5">
        <v>4767.7094063300001</v>
      </c>
    </row>
    <row r="83" spans="1:31">
      <c r="A83" s="56" t="s">
        <v>73</v>
      </c>
      <c r="B83" s="56" t="s">
        <v>198</v>
      </c>
      <c r="C83" s="56" t="s">
        <v>139</v>
      </c>
      <c r="D83" s="5">
        <v>192.197</v>
      </c>
      <c r="E83" s="5">
        <v>240.648</v>
      </c>
      <c r="F83" s="5">
        <v>291.60399999999998</v>
      </c>
      <c r="G83" s="5">
        <v>401.51799999999997</v>
      </c>
      <c r="H83" s="5">
        <v>532.50300000000004</v>
      </c>
      <c r="I83" s="5">
        <v>620.04250000000002</v>
      </c>
      <c r="J83" s="5">
        <v>723.53800000000001</v>
      </c>
      <c r="K83" s="5">
        <v>824.2360000000001</v>
      </c>
      <c r="L83" s="5">
        <v>973.98399999999992</v>
      </c>
      <c r="M83" s="5">
        <v>1138.355</v>
      </c>
      <c r="N83" s="5">
        <v>1315.6434999999999</v>
      </c>
      <c r="O83" s="5">
        <v>1502.1965</v>
      </c>
      <c r="P83" s="5">
        <v>1684.529</v>
      </c>
      <c r="Q83" s="5">
        <v>1883.4224999999999</v>
      </c>
      <c r="R83" s="5">
        <v>2091.261</v>
      </c>
      <c r="S83" s="5">
        <v>2276.761500000001</v>
      </c>
      <c r="T83" s="5">
        <v>2429.2325000000001</v>
      </c>
      <c r="U83" s="5">
        <v>2546.2619999999988</v>
      </c>
      <c r="V83" s="5">
        <v>2657.9364999999998</v>
      </c>
      <c r="W83" s="5">
        <v>2760.1385</v>
      </c>
      <c r="X83" s="5">
        <v>2832.114</v>
      </c>
      <c r="Y83" s="5">
        <v>2886.2420000000002</v>
      </c>
      <c r="Z83" s="5">
        <v>2919.8580000000002</v>
      </c>
      <c r="AA83" s="5">
        <v>2935.6309999999999</v>
      </c>
      <c r="AB83" s="5">
        <v>2930.2645000000002</v>
      </c>
      <c r="AC83" s="5">
        <v>2926.1819999999989</v>
      </c>
      <c r="AD83" s="5">
        <v>2918.5005000000001</v>
      </c>
      <c r="AE83" s="5">
        <v>2918.5005000000001</v>
      </c>
    </row>
    <row r="84" spans="1:3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</row>
    <row r="85" spans="1:31">
      <c r="A85" s="56" t="s">
        <v>73</v>
      </c>
      <c r="B85" s="56" t="s">
        <v>199</v>
      </c>
      <c r="C85" s="56" t="s">
        <v>153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</row>
    <row r="86" spans="1:31">
      <c r="A86" s="56" t="s">
        <v>73</v>
      </c>
      <c r="B86" s="56" t="s">
        <v>199</v>
      </c>
      <c r="C86" s="56" t="s">
        <v>154</v>
      </c>
      <c r="D86" s="5">
        <v>3.3299999999999999E-6</v>
      </c>
      <c r="E86" s="5">
        <v>3.3400000000000002E-6</v>
      </c>
      <c r="F86" s="5">
        <v>3.3500000000000001E-6</v>
      </c>
      <c r="G86" s="5">
        <v>3.5899999999999999E-6</v>
      </c>
      <c r="H86" s="5">
        <v>4.0100000000000014E-6</v>
      </c>
      <c r="I86" s="5">
        <v>6.7599999999999997E-6</v>
      </c>
      <c r="J86" s="5">
        <v>7.8299999999999996E-6</v>
      </c>
      <c r="K86" s="5">
        <v>2.3010000000000002E-5</v>
      </c>
      <c r="L86" s="5">
        <v>2.5060000000000001E-5</v>
      </c>
      <c r="M86" s="5">
        <v>35.049824260000001</v>
      </c>
      <c r="N86" s="5">
        <v>250.96903209999999</v>
      </c>
      <c r="O86" s="5">
        <v>254.70515191000001</v>
      </c>
      <c r="P86" s="5">
        <v>289.72185432999999</v>
      </c>
      <c r="Q86" s="5">
        <v>289.72185432999999</v>
      </c>
      <c r="R86" s="5">
        <v>1039.66836582</v>
      </c>
      <c r="S86" s="5">
        <v>1039.66836582</v>
      </c>
      <c r="T86" s="5">
        <v>1039.66836582</v>
      </c>
      <c r="U86" s="5">
        <v>1039.66840744</v>
      </c>
      <c r="V86" s="5">
        <v>1039.66840744</v>
      </c>
      <c r="W86" s="5">
        <v>1039.66840744</v>
      </c>
      <c r="X86" s="5">
        <v>1039.6684041200001</v>
      </c>
      <c r="Y86" s="5">
        <v>1039.66842995</v>
      </c>
      <c r="Z86" s="5">
        <v>1039.6684299999999</v>
      </c>
      <c r="AA86" s="5">
        <v>1039.66842987</v>
      </c>
      <c r="AB86" s="5">
        <v>1039.66892151</v>
      </c>
      <c r="AC86" s="5">
        <v>1139.2478348100001</v>
      </c>
      <c r="AD86" s="5">
        <v>1773.80053281</v>
      </c>
      <c r="AE86" s="5">
        <v>1855.5600827000001</v>
      </c>
    </row>
    <row r="87" spans="1:31">
      <c r="A87" s="56" t="s">
        <v>73</v>
      </c>
      <c r="B87" s="56" t="s">
        <v>199</v>
      </c>
      <c r="C87" s="56" t="s">
        <v>155</v>
      </c>
      <c r="D87" s="5">
        <v>473.33</v>
      </c>
      <c r="E87" s="5">
        <v>473.33</v>
      </c>
      <c r="F87" s="5">
        <v>473.33</v>
      </c>
      <c r="G87" s="5">
        <v>473.33</v>
      </c>
      <c r="H87" s="5">
        <v>473.33</v>
      </c>
      <c r="I87" s="5">
        <v>473.33</v>
      </c>
      <c r="J87" s="5">
        <v>473.33</v>
      </c>
      <c r="K87" s="5">
        <v>473.33</v>
      </c>
      <c r="L87" s="5">
        <v>473.33</v>
      </c>
      <c r="M87" s="5">
        <v>473.33</v>
      </c>
      <c r="N87" s="5">
        <v>473.33</v>
      </c>
      <c r="O87" s="5">
        <v>473.33</v>
      </c>
      <c r="P87" s="5">
        <v>473.33</v>
      </c>
      <c r="Q87" s="5">
        <v>473.33</v>
      </c>
      <c r="R87" s="5">
        <v>473.33</v>
      </c>
      <c r="S87" s="5">
        <v>473.33</v>
      </c>
      <c r="T87" s="5">
        <v>473.33</v>
      </c>
      <c r="U87" s="5">
        <v>473.33</v>
      </c>
      <c r="V87" s="5">
        <v>473.33</v>
      </c>
      <c r="W87" s="5">
        <v>473.33</v>
      </c>
      <c r="X87" s="5">
        <v>473.33</v>
      </c>
      <c r="Y87" s="5">
        <v>475.43</v>
      </c>
      <c r="Z87" s="5">
        <v>473.33</v>
      </c>
      <c r="AA87" s="5">
        <v>473.33</v>
      </c>
      <c r="AB87" s="5">
        <v>473.33</v>
      </c>
      <c r="AC87" s="5">
        <v>473.33</v>
      </c>
      <c r="AD87" s="5">
        <v>473.33</v>
      </c>
      <c r="AE87" s="5">
        <v>473.33</v>
      </c>
    </row>
    <row r="88" spans="1:31">
      <c r="A88" s="56" t="s">
        <v>73</v>
      </c>
      <c r="B88" s="56" t="s">
        <v>199</v>
      </c>
      <c r="C88" s="56" t="s">
        <v>138</v>
      </c>
      <c r="D88" s="5">
        <v>73.308999999999997</v>
      </c>
      <c r="E88" s="5">
        <v>101.551</v>
      </c>
      <c r="F88" s="5">
        <v>127.312</v>
      </c>
      <c r="G88" s="5">
        <v>163.02500000000001</v>
      </c>
      <c r="H88" s="5">
        <v>199.60599999999999</v>
      </c>
      <c r="I88" s="5">
        <v>240.464</v>
      </c>
      <c r="J88" s="5">
        <v>286.77499999999998</v>
      </c>
      <c r="K88" s="5">
        <v>327.14164325000002</v>
      </c>
      <c r="L88" s="5">
        <v>386.59627754000002</v>
      </c>
      <c r="M88" s="5">
        <v>451.54583057000002</v>
      </c>
      <c r="N88" s="5">
        <v>523.74430347000009</v>
      </c>
      <c r="O88" s="5">
        <v>603.50220841999999</v>
      </c>
      <c r="P88" s="5">
        <v>685.87139996999997</v>
      </c>
      <c r="Q88" s="5">
        <v>770.29098284999998</v>
      </c>
      <c r="R88" s="5">
        <v>860.29049325000005</v>
      </c>
      <c r="S88" s="5">
        <v>955.90802156999996</v>
      </c>
      <c r="T88" s="5">
        <v>1038.7049956000001</v>
      </c>
      <c r="U88" s="5">
        <v>1118.5736002599999</v>
      </c>
      <c r="V88" s="5">
        <v>1198.6207917300001</v>
      </c>
      <c r="W88" s="5">
        <v>1275.50663986</v>
      </c>
      <c r="X88" s="5">
        <v>1349.49831356</v>
      </c>
      <c r="Y88" s="5">
        <v>1425.62567932</v>
      </c>
      <c r="Z88" s="5">
        <v>1507.24028828</v>
      </c>
      <c r="AA88" s="5">
        <v>1592.0229601999999</v>
      </c>
      <c r="AB88" s="5">
        <v>1679.8513663599999</v>
      </c>
      <c r="AC88" s="5">
        <v>1768.54372947</v>
      </c>
      <c r="AD88" s="5">
        <v>1862.5243552300001</v>
      </c>
      <c r="AE88" s="5">
        <v>1893.2939912899999</v>
      </c>
    </row>
    <row r="89" spans="1:31">
      <c r="A89" s="56" t="s">
        <v>73</v>
      </c>
      <c r="B89" s="56" t="s">
        <v>199</v>
      </c>
      <c r="C89" s="56" t="s">
        <v>139</v>
      </c>
      <c r="D89" s="5">
        <v>181.58349999999999</v>
      </c>
      <c r="E89" s="5">
        <v>230.42949999999999</v>
      </c>
      <c r="F89" s="5">
        <v>263.601</v>
      </c>
      <c r="G89" s="5">
        <v>310.37200000000001</v>
      </c>
      <c r="H89" s="5">
        <v>348.61299999999989</v>
      </c>
      <c r="I89" s="5">
        <v>387.50349999999997</v>
      </c>
      <c r="J89" s="5">
        <v>424.69</v>
      </c>
      <c r="K89" s="5">
        <v>458.70399999999989</v>
      </c>
      <c r="L89" s="5">
        <v>512.68150000000003</v>
      </c>
      <c r="M89" s="5">
        <v>568.37599999999998</v>
      </c>
      <c r="N89" s="5">
        <v>623.41800000000001</v>
      </c>
      <c r="O89" s="5">
        <v>679.90600000000006</v>
      </c>
      <c r="P89" s="5">
        <v>731.43100000000004</v>
      </c>
      <c r="Q89" s="5">
        <v>780.53399999999988</v>
      </c>
      <c r="R89" s="5">
        <v>825.68650000000002</v>
      </c>
      <c r="S89" s="5">
        <v>869.44999999999993</v>
      </c>
      <c r="T89" s="5">
        <v>894.35399999999993</v>
      </c>
      <c r="U89" s="5">
        <v>914.74150000000009</v>
      </c>
      <c r="V89" s="5">
        <v>927.40250000000015</v>
      </c>
      <c r="W89" s="5">
        <v>933.21299999999974</v>
      </c>
      <c r="X89" s="5">
        <v>933.12100000000009</v>
      </c>
      <c r="Y89" s="5">
        <v>934.87250000000017</v>
      </c>
      <c r="Z89" s="5">
        <v>933.9994999999999</v>
      </c>
      <c r="AA89" s="5">
        <v>932.10199999999986</v>
      </c>
      <c r="AB89" s="5">
        <v>929.02750000000037</v>
      </c>
      <c r="AC89" s="5">
        <v>926.92099999999982</v>
      </c>
      <c r="AD89" s="5">
        <v>921.52750000000037</v>
      </c>
      <c r="AE89" s="5">
        <v>921.52750000000037</v>
      </c>
    </row>
    <row r="90" spans="1:3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</row>
    <row r="91" spans="1:31">
      <c r="A91" s="56" t="s">
        <v>73</v>
      </c>
      <c r="B91" s="56" t="s">
        <v>200</v>
      </c>
      <c r="C91" s="56" t="s">
        <v>153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4.78E-6</v>
      </c>
      <c r="J91" s="5">
        <v>6.7100000000000001E-6</v>
      </c>
      <c r="K91" s="5">
        <v>2.2240000000000001E-5</v>
      </c>
      <c r="L91" s="5">
        <v>3.981E-5</v>
      </c>
      <c r="M91" s="5">
        <v>450.10379806999998</v>
      </c>
      <c r="N91" s="5">
        <v>504.04580501999999</v>
      </c>
      <c r="O91" s="5">
        <v>564.73151754000003</v>
      </c>
      <c r="P91" s="5">
        <v>564.73151754000003</v>
      </c>
      <c r="Q91" s="5">
        <v>564.73151754000003</v>
      </c>
      <c r="R91" s="5">
        <v>564.73153286999991</v>
      </c>
      <c r="S91" s="5">
        <v>564.73153286999991</v>
      </c>
      <c r="T91" s="5">
        <v>564.73153286999991</v>
      </c>
      <c r="U91" s="5">
        <v>564.73295048</v>
      </c>
      <c r="V91" s="5">
        <v>564.73295048</v>
      </c>
      <c r="W91" s="5">
        <v>564.73295049000001</v>
      </c>
      <c r="X91" s="5">
        <v>593.47612798</v>
      </c>
      <c r="Y91" s="5">
        <v>593.47612818999994</v>
      </c>
      <c r="Z91" s="5">
        <v>668.29575198999999</v>
      </c>
      <c r="AA91" s="5">
        <v>668.29575203000002</v>
      </c>
      <c r="AB91" s="5">
        <v>789.21891092999999</v>
      </c>
      <c r="AC91" s="5">
        <v>789.21891095000001</v>
      </c>
      <c r="AD91" s="5">
        <v>789.21891098000003</v>
      </c>
      <c r="AE91" s="5">
        <v>789.2189110700001</v>
      </c>
    </row>
    <row r="92" spans="1:31">
      <c r="A92" s="56" t="s">
        <v>73</v>
      </c>
      <c r="B92" s="56" t="s">
        <v>200</v>
      </c>
      <c r="C92" s="56" t="s">
        <v>154</v>
      </c>
      <c r="D92" s="5">
        <v>1.5099999999999999E-6</v>
      </c>
      <c r="E92" s="5">
        <v>1.6199999999999999E-6</v>
      </c>
      <c r="F92" s="5">
        <v>1.84E-6</v>
      </c>
      <c r="G92" s="5">
        <v>2.0200000000000001E-6</v>
      </c>
      <c r="H92" s="5">
        <v>2.2000000000000001E-6</v>
      </c>
      <c r="I92" s="5">
        <v>2.4899999999999999E-6</v>
      </c>
      <c r="J92" s="5">
        <v>3.2499999999999998E-6</v>
      </c>
      <c r="K92" s="5">
        <v>8.14E-6</v>
      </c>
      <c r="L92" s="5">
        <v>1.0370000000000001E-5</v>
      </c>
      <c r="M92" s="5">
        <v>5.3109999999999998E-5</v>
      </c>
      <c r="N92" s="5">
        <v>5.3140000000000003E-5</v>
      </c>
      <c r="O92" s="5">
        <v>5.3170000000000001E-5</v>
      </c>
      <c r="P92" s="5">
        <v>5.3180000000000002E-5</v>
      </c>
      <c r="Q92" s="5">
        <v>5.3180000000000002E-5</v>
      </c>
      <c r="R92" s="5">
        <v>5.9509999999999998E-5</v>
      </c>
      <c r="S92" s="5">
        <v>5.9509999999999998E-5</v>
      </c>
      <c r="T92" s="5">
        <v>5.9509999999999998E-5</v>
      </c>
      <c r="U92" s="5">
        <v>6.2710000000000001E-5</v>
      </c>
      <c r="V92" s="5">
        <v>6.2710000000000001E-5</v>
      </c>
      <c r="W92" s="5">
        <v>6.2710000000000001E-5</v>
      </c>
      <c r="X92" s="5">
        <v>6.1199999999999997E-5</v>
      </c>
      <c r="Y92" s="5">
        <v>6.1710000000000004E-5</v>
      </c>
      <c r="Z92" s="5">
        <v>7.5699999999999997E-5</v>
      </c>
      <c r="AA92" s="5">
        <v>1.1438999999999999E-4</v>
      </c>
      <c r="AB92" s="5">
        <v>1.1425E-4</v>
      </c>
      <c r="AC92" s="5">
        <v>1.1399E-4</v>
      </c>
      <c r="AD92" s="5">
        <v>1.133E-4</v>
      </c>
      <c r="AE92" s="5">
        <v>1.1245E-4</v>
      </c>
    </row>
    <row r="93" spans="1:31">
      <c r="A93" s="56" t="s">
        <v>73</v>
      </c>
      <c r="B93" s="56" t="s">
        <v>200</v>
      </c>
      <c r="C93" s="56" t="s">
        <v>155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</row>
    <row r="94" spans="1:31">
      <c r="A94" s="56" t="s">
        <v>73</v>
      </c>
      <c r="B94" s="56" t="s">
        <v>200</v>
      </c>
      <c r="C94" s="56" t="s">
        <v>138</v>
      </c>
      <c r="D94" s="5">
        <v>2.1869999999999998</v>
      </c>
      <c r="E94" s="5">
        <v>3.7669999999999999</v>
      </c>
      <c r="F94" s="5">
        <v>6.1920000000000002</v>
      </c>
      <c r="G94" s="5">
        <v>9.4580000000000002</v>
      </c>
      <c r="H94" s="5">
        <v>13.686</v>
      </c>
      <c r="I94" s="5">
        <v>18.501000000000001</v>
      </c>
      <c r="J94" s="5">
        <v>25.306000000000001</v>
      </c>
      <c r="K94" s="5">
        <v>31.184044839999999</v>
      </c>
      <c r="L94" s="5">
        <v>40.632942110000002</v>
      </c>
      <c r="M94" s="5">
        <v>51.300529429999997</v>
      </c>
      <c r="N94" s="5">
        <v>63.448775210000001</v>
      </c>
      <c r="O94" s="5">
        <v>77.123163699999992</v>
      </c>
      <c r="P94" s="5">
        <v>92.380225859999996</v>
      </c>
      <c r="Q94" s="5">
        <v>108.63036286000001</v>
      </c>
      <c r="R94" s="5">
        <v>126.28066242</v>
      </c>
      <c r="S94" s="5">
        <v>145.43464886000001</v>
      </c>
      <c r="T94" s="5">
        <v>164.97765337999999</v>
      </c>
      <c r="U94" s="5">
        <v>185.59044840999999</v>
      </c>
      <c r="V94" s="5">
        <v>206.81589911</v>
      </c>
      <c r="W94" s="5">
        <v>228.36185279</v>
      </c>
      <c r="X94" s="5">
        <v>250.33571445000001</v>
      </c>
      <c r="Y94" s="5">
        <v>272.02680687999998</v>
      </c>
      <c r="Z94" s="5">
        <v>293.77251605999999</v>
      </c>
      <c r="AA94" s="5">
        <v>316.44538920999997</v>
      </c>
      <c r="AB94" s="5">
        <v>340.54830737999998</v>
      </c>
      <c r="AC94" s="5">
        <v>365.09264996000002</v>
      </c>
      <c r="AD94" s="5">
        <v>390.57406130999999</v>
      </c>
      <c r="AE94" s="5">
        <v>398.45674804999999</v>
      </c>
    </row>
    <row r="95" spans="1:31">
      <c r="A95" s="56" t="s">
        <v>73</v>
      </c>
      <c r="B95" s="56" t="s">
        <v>200</v>
      </c>
      <c r="C95" s="56" t="s">
        <v>139</v>
      </c>
      <c r="D95" s="5">
        <v>24.267499999999998</v>
      </c>
      <c r="E95" s="5">
        <v>30.654</v>
      </c>
      <c r="F95" s="5">
        <v>38.909999999999997</v>
      </c>
      <c r="G95" s="5">
        <v>48.162500000000001</v>
      </c>
      <c r="H95" s="5">
        <v>57.612000000000002</v>
      </c>
      <c r="I95" s="5">
        <v>65.989999999999995</v>
      </c>
      <c r="J95" s="5">
        <v>77.194499999999991</v>
      </c>
      <c r="K95" s="5">
        <v>87.767999999999986</v>
      </c>
      <c r="L95" s="5">
        <v>103.953</v>
      </c>
      <c r="M95" s="5">
        <v>120.367</v>
      </c>
      <c r="N95" s="5">
        <v>136.76050000000001</v>
      </c>
      <c r="O95" s="5">
        <v>153.10300000000001</v>
      </c>
      <c r="P95" s="5">
        <v>168.62100000000001</v>
      </c>
      <c r="Q95" s="5">
        <v>183.447</v>
      </c>
      <c r="R95" s="5">
        <v>197.71899999999999</v>
      </c>
      <c r="S95" s="5">
        <v>211.54949999999999</v>
      </c>
      <c r="T95" s="5">
        <v>222.221</v>
      </c>
      <c r="U95" s="5">
        <v>232.72049999999999</v>
      </c>
      <c r="V95" s="5">
        <v>241.60300000000001</v>
      </c>
      <c r="W95" s="5">
        <v>248.62799999999999</v>
      </c>
      <c r="X95" s="5">
        <v>253.13300000000001</v>
      </c>
      <c r="Y95" s="5">
        <v>256.3845</v>
      </c>
      <c r="Z95" s="5">
        <v>258.06499999999988</v>
      </c>
      <c r="AA95" s="5">
        <v>259.22649999999999</v>
      </c>
      <c r="AB95" s="5">
        <v>259.37849999999992</v>
      </c>
      <c r="AC95" s="5">
        <v>259.49599999999998</v>
      </c>
      <c r="AD95" s="5">
        <v>259.11299999999989</v>
      </c>
      <c r="AE95" s="5">
        <v>259.11299999999989</v>
      </c>
    </row>
    <row r="96" spans="1:31"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</row>
    <row r="97" spans="1:31">
      <c r="A97" s="56" t="s">
        <v>75</v>
      </c>
      <c r="B97" s="56" t="s">
        <v>163</v>
      </c>
      <c r="C97" s="56" t="s">
        <v>152</v>
      </c>
      <c r="D97" s="5">
        <v>0</v>
      </c>
      <c r="E97" s="5">
        <v>0</v>
      </c>
      <c r="F97" s="5">
        <v>680</v>
      </c>
      <c r="G97" s="5">
        <v>2040</v>
      </c>
      <c r="H97" s="5">
        <v>2040</v>
      </c>
      <c r="I97" s="5">
        <v>2040</v>
      </c>
      <c r="J97" s="5">
        <v>2040</v>
      </c>
      <c r="K97" s="5">
        <v>2040</v>
      </c>
      <c r="L97" s="5">
        <v>2040</v>
      </c>
      <c r="M97" s="5">
        <v>2040</v>
      </c>
      <c r="N97" s="5">
        <v>2040</v>
      </c>
      <c r="O97" s="5">
        <v>2040</v>
      </c>
      <c r="P97" s="5">
        <v>2040</v>
      </c>
      <c r="Q97" s="5">
        <v>2040</v>
      </c>
      <c r="R97" s="5">
        <v>2040</v>
      </c>
      <c r="S97" s="5">
        <v>2040</v>
      </c>
      <c r="T97" s="5">
        <v>2040</v>
      </c>
      <c r="U97" s="5">
        <v>2040</v>
      </c>
      <c r="V97" s="5">
        <v>2040</v>
      </c>
      <c r="W97" s="5">
        <v>2040</v>
      </c>
      <c r="X97" s="5">
        <v>2040</v>
      </c>
      <c r="Y97" s="5">
        <v>2040</v>
      </c>
      <c r="Z97" s="5">
        <v>2040</v>
      </c>
      <c r="AA97" s="5">
        <v>2040</v>
      </c>
      <c r="AB97" s="5">
        <v>2040</v>
      </c>
      <c r="AC97" s="5">
        <v>2040</v>
      </c>
      <c r="AD97" s="5">
        <v>2040</v>
      </c>
      <c r="AE97" s="5">
        <v>2040</v>
      </c>
    </row>
    <row r="98" spans="1:31">
      <c r="A98" s="56" t="s">
        <v>75</v>
      </c>
      <c r="B98" s="56" t="s">
        <v>163</v>
      </c>
      <c r="C98" s="56" t="s">
        <v>153</v>
      </c>
      <c r="D98" s="5">
        <v>160</v>
      </c>
      <c r="E98" s="5">
        <v>160</v>
      </c>
      <c r="F98" s="5">
        <v>160</v>
      </c>
      <c r="G98" s="5">
        <v>160</v>
      </c>
      <c r="H98" s="5">
        <v>160</v>
      </c>
      <c r="I98" s="5">
        <v>160.00003455999999</v>
      </c>
      <c r="J98" s="5">
        <v>160.00003559000001</v>
      </c>
      <c r="K98" s="5">
        <v>160.00012038</v>
      </c>
      <c r="L98" s="5">
        <v>160.00012039000001</v>
      </c>
      <c r="M98" s="5">
        <v>160.00012039000001</v>
      </c>
      <c r="N98" s="5">
        <v>160.00012039000001</v>
      </c>
      <c r="O98" s="5">
        <v>160.00012136000001</v>
      </c>
      <c r="P98" s="5">
        <v>160.00012214</v>
      </c>
      <c r="Q98" s="5">
        <v>160.00012379</v>
      </c>
      <c r="R98" s="5">
        <v>160.00013615</v>
      </c>
      <c r="S98" s="5">
        <v>160.00013645000001</v>
      </c>
      <c r="T98" s="5">
        <v>912.82126764999998</v>
      </c>
      <c r="U98" s="5">
        <v>1160.00002096</v>
      </c>
      <c r="V98" s="5">
        <v>1160.00002096</v>
      </c>
      <c r="W98" s="5">
        <v>1160.00002098</v>
      </c>
      <c r="X98" s="5">
        <v>1160.0000794</v>
      </c>
      <c r="Y98" s="5">
        <v>1160.0000899300001</v>
      </c>
      <c r="Z98" s="5">
        <v>1160.0000946099999</v>
      </c>
      <c r="AA98" s="5">
        <v>1160.00009462</v>
      </c>
      <c r="AB98" s="5">
        <v>1160.00018256</v>
      </c>
      <c r="AC98" s="5">
        <v>1160.00019593</v>
      </c>
      <c r="AD98" s="5">
        <v>1160.0001960699999</v>
      </c>
      <c r="AE98" s="5">
        <v>1160.00031939</v>
      </c>
    </row>
    <row r="99" spans="1:31">
      <c r="A99" s="56" t="s">
        <v>75</v>
      </c>
      <c r="B99" s="56" t="s">
        <v>163</v>
      </c>
      <c r="C99" s="56" t="s">
        <v>154</v>
      </c>
      <c r="D99" s="5">
        <v>80.000020320000004</v>
      </c>
      <c r="E99" s="5">
        <v>80.000022110000003</v>
      </c>
      <c r="F99" s="5">
        <v>679.99666737999996</v>
      </c>
      <c r="G99" s="5">
        <v>679.99666844000001</v>
      </c>
      <c r="H99" s="5">
        <v>1604.9992859399999</v>
      </c>
      <c r="I99" s="5">
        <v>2080.0092288800001</v>
      </c>
      <c r="J99" s="5">
        <v>2080.0092303699998</v>
      </c>
      <c r="K99" s="5">
        <v>2080.0092948699998</v>
      </c>
      <c r="L99" s="5">
        <v>2080.0092968700001</v>
      </c>
      <c r="M99" s="5">
        <v>2080.0092987899998</v>
      </c>
      <c r="N99" s="5">
        <v>2080.00929959</v>
      </c>
      <c r="O99" s="5">
        <v>2080.0093047999999</v>
      </c>
      <c r="P99" s="5">
        <v>2080.0093074599999</v>
      </c>
      <c r="Q99" s="5">
        <v>2080.0093171399999</v>
      </c>
      <c r="R99" s="5">
        <v>2080.0093369299998</v>
      </c>
      <c r="S99" s="5">
        <v>2080.0093369299998</v>
      </c>
      <c r="T99" s="5">
        <v>2080.0097456100002</v>
      </c>
      <c r="U99" s="5">
        <v>2080.0100220899999</v>
      </c>
      <c r="V99" s="5">
        <v>2080.0100220899999</v>
      </c>
      <c r="W99" s="5">
        <v>2080.0100220899999</v>
      </c>
      <c r="X99" s="5">
        <v>2080.0100017700001</v>
      </c>
      <c r="Y99" s="5">
        <v>2080.0100613899999</v>
      </c>
      <c r="Z99" s="5">
        <v>1480.0134736</v>
      </c>
      <c r="AA99" s="5">
        <v>1480.0135611200001</v>
      </c>
      <c r="AB99" s="5">
        <v>654.27266528999996</v>
      </c>
      <c r="AC99" s="5">
        <v>654.28526568000007</v>
      </c>
      <c r="AD99" s="5">
        <v>1433.8487734400001</v>
      </c>
      <c r="AE99" s="5">
        <v>2049.2468042300002</v>
      </c>
    </row>
    <row r="100" spans="1:31">
      <c r="A100" s="56" t="s">
        <v>75</v>
      </c>
      <c r="B100" s="56" t="s">
        <v>163</v>
      </c>
      <c r="C100" s="56" t="s">
        <v>155</v>
      </c>
      <c r="D100" s="5">
        <v>50</v>
      </c>
      <c r="E100" s="5">
        <v>50</v>
      </c>
      <c r="F100" s="5">
        <v>50</v>
      </c>
      <c r="G100" s="5">
        <v>50</v>
      </c>
      <c r="H100" s="5">
        <v>50</v>
      </c>
      <c r="I100" s="5">
        <v>50</v>
      </c>
      <c r="J100" s="5">
        <v>50</v>
      </c>
      <c r="K100" s="5">
        <v>50</v>
      </c>
      <c r="L100" s="5">
        <v>50</v>
      </c>
      <c r="M100" s="5">
        <v>50</v>
      </c>
      <c r="N100" s="5">
        <v>50</v>
      </c>
      <c r="O100" s="5">
        <v>50</v>
      </c>
      <c r="P100" s="5">
        <v>50</v>
      </c>
      <c r="Q100" s="5">
        <v>50</v>
      </c>
      <c r="R100" s="5">
        <v>50</v>
      </c>
      <c r="S100" s="5">
        <v>50</v>
      </c>
      <c r="T100" s="5">
        <v>50</v>
      </c>
      <c r="U100" s="5">
        <v>50</v>
      </c>
      <c r="V100" s="5">
        <v>50</v>
      </c>
      <c r="W100" s="5">
        <v>50</v>
      </c>
      <c r="X100" s="5">
        <v>50</v>
      </c>
      <c r="Y100" s="5">
        <v>50</v>
      </c>
      <c r="Z100" s="5">
        <v>50</v>
      </c>
      <c r="AA100" s="5">
        <v>50</v>
      </c>
      <c r="AB100" s="5">
        <v>50</v>
      </c>
      <c r="AC100" s="5">
        <v>50</v>
      </c>
      <c r="AD100" s="5">
        <v>50</v>
      </c>
      <c r="AE100" s="5">
        <v>50</v>
      </c>
    </row>
    <row r="101" spans="1:31">
      <c r="A101" s="56" t="s">
        <v>75</v>
      </c>
      <c r="B101" s="56" t="s">
        <v>163</v>
      </c>
      <c r="C101" s="56" t="s">
        <v>138</v>
      </c>
      <c r="D101" s="5">
        <v>35.02999999</v>
      </c>
      <c r="E101" s="5">
        <v>66.469999989999991</v>
      </c>
      <c r="F101" s="5">
        <v>108.38500000000001</v>
      </c>
      <c r="G101" s="5">
        <v>164.93599999</v>
      </c>
      <c r="H101" s="5">
        <v>231.892</v>
      </c>
      <c r="I101" s="5">
        <v>309.83299999000002</v>
      </c>
      <c r="J101" s="5">
        <v>419.29300001000001</v>
      </c>
      <c r="K101" s="5">
        <v>525.28738249000003</v>
      </c>
      <c r="L101" s="5">
        <v>675.22522690999995</v>
      </c>
      <c r="M101" s="5">
        <v>847.1084129599999</v>
      </c>
      <c r="N101" s="5">
        <v>1045.3195499599999</v>
      </c>
      <c r="O101" s="5">
        <v>1274.0469571599999</v>
      </c>
      <c r="P101" s="5">
        <v>1526.09067319</v>
      </c>
      <c r="Q101" s="5">
        <v>1792.32732498</v>
      </c>
      <c r="R101" s="5">
        <v>2078.1703843300002</v>
      </c>
      <c r="S101" s="5">
        <v>2386.2274074900001</v>
      </c>
      <c r="T101" s="5">
        <v>2679.40297409</v>
      </c>
      <c r="U101" s="5">
        <v>2972.0554745600002</v>
      </c>
      <c r="V101" s="5">
        <v>3267.02089811</v>
      </c>
      <c r="W101" s="5">
        <v>3559.36491101</v>
      </c>
      <c r="X101" s="5">
        <v>3853.4202612399999</v>
      </c>
      <c r="Y101" s="5">
        <v>4158.5588425300002</v>
      </c>
      <c r="Z101" s="5">
        <v>4478.5367078599993</v>
      </c>
      <c r="AA101" s="5">
        <v>4812.9430813600002</v>
      </c>
      <c r="AB101" s="5">
        <v>5169.6485570200011</v>
      </c>
      <c r="AC101" s="5">
        <v>5533.2993767899998</v>
      </c>
      <c r="AD101" s="5">
        <v>5911.9665535800004</v>
      </c>
      <c r="AE101" s="5">
        <v>5970.2965017799997</v>
      </c>
    </row>
    <row r="102" spans="1:31">
      <c r="A102" s="56" t="s">
        <v>75</v>
      </c>
      <c r="B102" s="56" t="s">
        <v>163</v>
      </c>
      <c r="C102" s="56" t="s">
        <v>139</v>
      </c>
      <c r="D102" s="5">
        <v>342.40800000000002</v>
      </c>
      <c r="E102" s="5">
        <v>492.38850000000002</v>
      </c>
      <c r="F102" s="5">
        <v>638.09849999999994</v>
      </c>
      <c r="G102" s="5">
        <v>797.97050000000002</v>
      </c>
      <c r="H102" s="5">
        <v>941.96749999999997</v>
      </c>
      <c r="I102" s="5">
        <v>1074.9155000000001</v>
      </c>
      <c r="J102" s="5">
        <v>1258.761</v>
      </c>
      <c r="K102" s="5">
        <v>1431.83</v>
      </c>
      <c r="L102" s="5">
        <v>1668.596</v>
      </c>
      <c r="M102" s="5">
        <v>1912.4335000000001</v>
      </c>
      <c r="N102" s="5">
        <v>2164.4295000000002</v>
      </c>
      <c r="O102" s="5">
        <v>2429.6734999999999</v>
      </c>
      <c r="P102" s="5">
        <v>2676.247499999999</v>
      </c>
      <c r="Q102" s="5">
        <v>2908.6255000000001</v>
      </c>
      <c r="R102" s="5">
        <v>3127.7739999999999</v>
      </c>
      <c r="S102" s="5">
        <v>3338.6740000000009</v>
      </c>
      <c r="T102" s="5">
        <v>3468.2249999999999</v>
      </c>
      <c r="U102" s="5">
        <v>3574.1655000000001</v>
      </c>
      <c r="V102" s="5">
        <v>3651.5284999999999</v>
      </c>
      <c r="W102" s="5">
        <v>3696.8409999999999</v>
      </c>
      <c r="X102" s="5">
        <v>3704.3780000000011</v>
      </c>
      <c r="Y102" s="5">
        <v>3716.8415</v>
      </c>
      <c r="Z102" s="5">
        <v>3724.722999999999</v>
      </c>
      <c r="AA102" s="5">
        <v>3727.1390000000001</v>
      </c>
      <c r="AB102" s="5">
        <v>3717.7939999999999</v>
      </c>
      <c r="AC102" s="5">
        <v>3708.8209999999999</v>
      </c>
      <c r="AD102" s="5">
        <v>3694.5160000000001</v>
      </c>
      <c r="AE102" s="5">
        <v>3694.5160000000001</v>
      </c>
    </row>
    <row r="103" spans="1:3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</row>
    <row r="104" spans="1:31">
      <c r="A104" s="56" t="s">
        <v>75</v>
      </c>
      <c r="B104" s="56" t="s">
        <v>197</v>
      </c>
      <c r="C104" s="56" t="s">
        <v>153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3.5590000000000003E-5</v>
      </c>
      <c r="J104" s="5">
        <v>3.5590000000000003E-5</v>
      </c>
      <c r="K104" s="5">
        <v>5.5489999999999999E-5</v>
      </c>
      <c r="L104" s="5">
        <v>5.5489999999999999E-5</v>
      </c>
      <c r="M104" s="5">
        <v>5.5489999999999999E-5</v>
      </c>
      <c r="N104" s="5">
        <v>5.5500000000000001E-5</v>
      </c>
      <c r="O104" s="5">
        <v>5.609E-5</v>
      </c>
      <c r="P104" s="5">
        <v>1.6309000000000001E-4</v>
      </c>
      <c r="Q104" s="5">
        <v>1.6309000000000001E-4</v>
      </c>
      <c r="R104" s="5">
        <v>350.26813755000001</v>
      </c>
      <c r="S104" s="5">
        <v>350.26813762</v>
      </c>
      <c r="T104" s="5">
        <v>500.33292711000001</v>
      </c>
      <c r="U104" s="5">
        <v>888.96861810999997</v>
      </c>
      <c r="V104" s="5">
        <v>888.96861810999997</v>
      </c>
      <c r="W104" s="5">
        <v>924.83478335999996</v>
      </c>
      <c r="X104" s="5">
        <v>924.83489546999988</v>
      </c>
      <c r="Y104" s="5">
        <v>1119.4431886299999</v>
      </c>
      <c r="Z104" s="5">
        <v>2434.0024687199998</v>
      </c>
      <c r="AA104" s="5">
        <v>2936.6386159499998</v>
      </c>
      <c r="AB104" s="5">
        <v>4072.45442624</v>
      </c>
      <c r="AC104" s="5">
        <v>4072.4544263399998</v>
      </c>
      <c r="AD104" s="5">
        <v>4133.68683728</v>
      </c>
      <c r="AE104" s="5">
        <v>4133.6868373999996</v>
      </c>
    </row>
    <row r="105" spans="1:31">
      <c r="A105" s="56" t="s">
        <v>75</v>
      </c>
      <c r="B105" s="56" t="s">
        <v>197</v>
      </c>
      <c r="C105" s="56" t="s">
        <v>154</v>
      </c>
      <c r="D105" s="5">
        <v>570.00001791</v>
      </c>
      <c r="E105" s="5">
        <v>570.00002042999995</v>
      </c>
      <c r="F105" s="5">
        <v>820.00002298000004</v>
      </c>
      <c r="G105" s="5">
        <v>820.00002805999998</v>
      </c>
      <c r="H105" s="5">
        <v>820.00003082000001</v>
      </c>
      <c r="I105" s="5">
        <v>945.76581834000001</v>
      </c>
      <c r="J105" s="5">
        <v>945.76581834000001</v>
      </c>
      <c r="K105" s="5">
        <v>1075.18032614</v>
      </c>
      <c r="L105" s="5">
        <v>1075.18032614</v>
      </c>
      <c r="M105" s="5">
        <v>1075.18032614</v>
      </c>
      <c r="N105" s="5">
        <v>1419.28159426</v>
      </c>
      <c r="O105" s="5">
        <v>1500.88391849</v>
      </c>
      <c r="P105" s="5">
        <v>2788.1072430700001</v>
      </c>
      <c r="Q105" s="5">
        <v>2788.1072430700001</v>
      </c>
      <c r="R105" s="5">
        <v>2788.1072715300002</v>
      </c>
      <c r="S105" s="5">
        <v>2788.1072715300002</v>
      </c>
      <c r="T105" s="5">
        <v>3063.3207507299999</v>
      </c>
      <c r="U105" s="5">
        <v>3063.3207507900001</v>
      </c>
      <c r="V105" s="5">
        <v>3063.3207507900001</v>
      </c>
      <c r="W105" s="5">
        <v>3063.3207507900001</v>
      </c>
      <c r="X105" s="5">
        <v>3063.3207328799999</v>
      </c>
      <c r="Y105" s="5">
        <v>3063.3207785499999</v>
      </c>
      <c r="Z105" s="5">
        <v>3063.32077613</v>
      </c>
      <c r="AA105" s="5">
        <v>3063.3299200800002</v>
      </c>
      <c r="AB105" s="5">
        <v>3416.0614372199998</v>
      </c>
      <c r="AC105" s="5">
        <v>4912.4801684800004</v>
      </c>
      <c r="AD105" s="5">
        <v>6555.5755847999999</v>
      </c>
      <c r="AE105" s="5">
        <v>6426.1624926599998</v>
      </c>
    </row>
    <row r="106" spans="1:31">
      <c r="A106" s="56" t="s">
        <v>75</v>
      </c>
      <c r="B106" s="56" t="s">
        <v>197</v>
      </c>
      <c r="C106" s="56" t="s">
        <v>155</v>
      </c>
      <c r="D106" s="5">
        <v>100.0000055</v>
      </c>
      <c r="E106" s="5">
        <v>100.00000632</v>
      </c>
      <c r="F106" s="5">
        <v>100.00000691</v>
      </c>
      <c r="G106" s="5">
        <v>100.00000827</v>
      </c>
      <c r="H106" s="5">
        <v>100.00000903999999</v>
      </c>
      <c r="I106" s="5">
        <v>100.00003166</v>
      </c>
      <c r="J106" s="5">
        <v>100.00003166</v>
      </c>
      <c r="K106" s="5">
        <v>100.00004104999999</v>
      </c>
      <c r="L106" s="5">
        <v>100.00004104999999</v>
      </c>
      <c r="M106" s="5">
        <v>100.00004104999999</v>
      </c>
      <c r="N106" s="5">
        <v>100.00004855</v>
      </c>
      <c r="O106" s="5">
        <v>100.00005319</v>
      </c>
      <c r="P106" s="5">
        <v>100.00006179</v>
      </c>
      <c r="Q106" s="5">
        <v>100.00006179</v>
      </c>
      <c r="R106" s="5">
        <v>100.00006894000001</v>
      </c>
      <c r="S106" s="5">
        <v>100.00006895</v>
      </c>
      <c r="T106" s="5">
        <v>100.00006947</v>
      </c>
      <c r="U106" s="5">
        <v>100.00007890000001</v>
      </c>
      <c r="V106" s="5">
        <v>100.00007890000001</v>
      </c>
      <c r="W106" s="5">
        <v>100.00007890000001</v>
      </c>
      <c r="X106" s="5">
        <v>100.00007340000001</v>
      </c>
      <c r="Y106" s="5">
        <v>100.00013462</v>
      </c>
      <c r="Z106" s="5">
        <v>100.0001371</v>
      </c>
      <c r="AA106" s="5">
        <v>100.00019346000001</v>
      </c>
      <c r="AB106" s="5">
        <v>100.00022262</v>
      </c>
      <c r="AC106" s="5">
        <v>100.00024267000001</v>
      </c>
      <c r="AD106" s="5">
        <v>100.00028475000001</v>
      </c>
      <c r="AE106" s="5">
        <v>100.00028277</v>
      </c>
    </row>
    <row r="107" spans="1:31">
      <c r="A107" s="56" t="s">
        <v>75</v>
      </c>
      <c r="B107" s="56" t="s">
        <v>197</v>
      </c>
      <c r="C107" s="56" t="s">
        <v>138</v>
      </c>
      <c r="D107" s="5">
        <v>18.838999999999999</v>
      </c>
      <c r="E107" s="5">
        <v>30.972000000000001</v>
      </c>
      <c r="F107" s="5">
        <v>50.94</v>
      </c>
      <c r="G107" s="5">
        <v>79.948999999999998</v>
      </c>
      <c r="H107" s="5">
        <v>118.98399999999999</v>
      </c>
      <c r="I107" s="5">
        <v>166.928</v>
      </c>
      <c r="J107" s="5">
        <v>232.95500000000001</v>
      </c>
      <c r="K107" s="5">
        <v>295.07310101000002</v>
      </c>
      <c r="L107" s="5">
        <v>409.28461462000001</v>
      </c>
      <c r="M107" s="5">
        <v>546.49439326000004</v>
      </c>
      <c r="N107" s="5">
        <v>703.16856768000002</v>
      </c>
      <c r="O107" s="5">
        <v>877.87147774000005</v>
      </c>
      <c r="P107" s="5">
        <v>1068.75407331</v>
      </c>
      <c r="Q107" s="5">
        <v>1271.4459004400001</v>
      </c>
      <c r="R107" s="5">
        <v>1490.4415349200001</v>
      </c>
      <c r="S107" s="5">
        <v>1727.0777828400001</v>
      </c>
      <c r="T107" s="5">
        <v>1969.1584449500001</v>
      </c>
      <c r="U107" s="5">
        <v>2223.9569902399999</v>
      </c>
      <c r="V107" s="5">
        <v>2496.56162567</v>
      </c>
      <c r="W107" s="5">
        <v>2785.1480421800002</v>
      </c>
      <c r="X107" s="5">
        <v>3073.0860760400001</v>
      </c>
      <c r="Y107" s="5">
        <v>3346.2985513499998</v>
      </c>
      <c r="Z107" s="5">
        <v>3612.1516041700011</v>
      </c>
      <c r="AA107" s="5">
        <v>3869.9208983499998</v>
      </c>
      <c r="AB107" s="5">
        <v>4128.2938823900004</v>
      </c>
      <c r="AC107" s="5">
        <v>4388.5159284499996</v>
      </c>
      <c r="AD107" s="5">
        <v>4657.9511452500001</v>
      </c>
      <c r="AE107" s="5">
        <v>4738.5973468599996</v>
      </c>
    </row>
    <row r="108" spans="1:31">
      <c r="A108" s="56" t="s">
        <v>75</v>
      </c>
      <c r="B108" s="56" t="s">
        <v>197</v>
      </c>
      <c r="C108" s="56" t="s">
        <v>139</v>
      </c>
      <c r="D108" s="5">
        <v>176.69049999999999</v>
      </c>
      <c r="E108" s="5">
        <v>220.38300000000001</v>
      </c>
      <c r="F108" s="5">
        <v>291.14049999999997</v>
      </c>
      <c r="G108" s="5">
        <v>375.91799999999989</v>
      </c>
      <c r="H108" s="5">
        <v>473.93450000000001</v>
      </c>
      <c r="I108" s="5">
        <v>567.99900000000002</v>
      </c>
      <c r="J108" s="5">
        <v>689.92699999999991</v>
      </c>
      <c r="K108" s="5">
        <v>806.70550000000003</v>
      </c>
      <c r="L108" s="5">
        <v>1028.5840000000001</v>
      </c>
      <c r="M108" s="5">
        <v>1271.1665</v>
      </c>
      <c r="N108" s="5">
        <v>1515.414</v>
      </c>
      <c r="O108" s="5">
        <v>1755.8154999999999</v>
      </c>
      <c r="P108" s="5">
        <v>1977.0934999999999</v>
      </c>
      <c r="Q108" s="5">
        <v>2187.7379999999998</v>
      </c>
      <c r="R108" s="5">
        <v>2389.4564999999998</v>
      </c>
      <c r="S108" s="5">
        <v>2584.6570000000002</v>
      </c>
      <c r="T108" s="5">
        <v>2742.6190000000001</v>
      </c>
      <c r="U108" s="5">
        <v>2898.8229999999999</v>
      </c>
      <c r="V108" s="5">
        <v>3049.6635000000001</v>
      </c>
      <c r="W108" s="5">
        <v>3191.7325000000001</v>
      </c>
      <c r="X108" s="5">
        <v>3290.657999999999</v>
      </c>
      <c r="Y108" s="5">
        <v>3358.1235000000001</v>
      </c>
      <c r="Z108" s="5">
        <v>3395.029</v>
      </c>
      <c r="AA108" s="5">
        <v>3404.2585000000008</v>
      </c>
      <c r="AB108" s="5">
        <v>3384.9764999999989</v>
      </c>
      <c r="AC108" s="5">
        <v>3365.9845</v>
      </c>
      <c r="AD108" s="5">
        <v>3342.139000000001</v>
      </c>
      <c r="AE108" s="5">
        <v>3342.139000000001</v>
      </c>
    </row>
    <row r="109" spans="1:3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</row>
    <row r="110" spans="1:31">
      <c r="A110" s="56" t="s">
        <v>75</v>
      </c>
      <c r="B110" s="56" t="s">
        <v>198</v>
      </c>
      <c r="C110" s="56" t="s">
        <v>153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6.800000000000001E-6</v>
      </c>
      <c r="J110" s="5">
        <v>6.9900000000000008E-6</v>
      </c>
      <c r="K110" s="5">
        <v>1.3030000000000001E-5</v>
      </c>
      <c r="L110" s="5">
        <v>1.4270000000000001E-5</v>
      </c>
      <c r="M110" s="5">
        <v>2.0599999999999999E-5</v>
      </c>
      <c r="N110" s="5">
        <v>2.181E-5</v>
      </c>
      <c r="O110" s="5">
        <v>2.879E-5</v>
      </c>
      <c r="P110" s="5">
        <v>3.3120000000000001E-5</v>
      </c>
      <c r="Q110" s="5">
        <v>3.3120000000000001E-5</v>
      </c>
      <c r="R110" s="5">
        <v>3.9839999999999998E-5</v>
      </c>
      <c r="S110" s="5">
        <v>3.9839999999999998E-5</v>
      </c>
      <c r="T110" s="5">
        <v>3.9839999999999998E-5</v>
      </c>
      <c r="U110" s="5">
        <v>4.3810000000000002E-5</v>
      </c>
      <c r="V110" s="5">
        <v>4.3810000000000002E-5</v>
      </c>
      <c r="W110" s="5">
        <v>4.3810000000000002E-5</v>
      </c>
      <c r="X110" s="5">
        <v>195.26176833</v>
      </c>
      <c r="Y110" s="5">
        <v>195.26180836</v>
      </c>
      <c r="Z110" s="5">
        <v>195.26180837999999</v>
      </c>
      <c r="AA110" s="5">
        <v>515.22461274</v>
      </c>
      <c r="AB110" s="5">
        <v>700.00010435000002</v>
      </c>
      <c r="AC110" s="5">
        <v>700.00010436000002</v>
      </c>
      <c r="AD110" s="5">
        <v>700.00010438000004</v>
      </c>
      <c r="AE110" s="5">
        <v>1099.9999834499999</v>
      </c>
    </row>
    <row r="111" spans="1:31">
      <c r="A111" s="56" t="s">
        <v>75</v>
      </c>
      <c r="B111" s="56" t="s">
        <v>198</v>
      </c>
      <c r="C111" s="56" t="s">
        <v>154</v>
      </c>
      <c r="D111" s="5">
        <v>5.8499999999999999E-6</v>
      </c>
      <c r="E111" s="5">
        <v>6.0699999999999986E-6</v>
      </c>
      <c r="F111" s="5">
        <v>6.9700000000000002E-6</v>
      </c>
      <c r="G111" s="5">
        <v>7.7500000000000003E-6</v>
      </c>
      <c r="H111" s="5">
        <v>8.4600000000000003E-6</v>
      </c>
      <c r="I111" s="5">
        <v>1.0540000000000001E-5</v>
      </c>
      <c r="J111" s="5">
        <v>1.24E-5</v>
      </c>
      <c r="K111" s="5">
        <v>1.7370000000000001E-5</v>
      </c>
      <c r="L111" s="5">
        <v>2.1590000000000002E-5</v>
      </c>
      <c r="M111" s="5">
        <v>3.3607E-4</v>
      </c>
      <c r="N111" s="5">
        <v>7.9186999999999997E-4</v>
      </c>
      <c r="O111" s="5">
        <v>45.291464159999997</v>
      </c>
      <c r="P111" s="5">
        <v>1123.2482945500001</v>
      </c>
      <c r="Q111" s="5">
        <v>1123.2482945500001</v>
      </c>
      <c r="R111" s="5">
        <v>1123.2483030999999</v>
      </c>
      <c r="S111" s="5">
        <v>1123.2483030999999</v>
      </c>
      <c r="T111" s="5">
        <v>1123.2483030999999</v>
      </c>
      <c r="U111" s="5">
        <v>1123.2483062399999</v>
      </c>
      <c r="V111" s="5">
        <v>1123.2483062399999</v>
      </c>
      <c r="W111" s="5">
        <v>1123.2483062399999</v>
      </c>
      <c r="X111" s="5">
        <v>1123.2483003899999</v>
      </c>
      <c r="Y111" s="5">
        <v>1123.24844147</v>
      </c>
      <c r="Z111" s="5">
        <v>1123.24844059</v>
      </c>
      <c r="AA111" s="5">
        <v>1211.6689938899999</v>
      </c>
      <c r="AB111" s="5">
        <v>1211.66899375</v>
      </c>
      <c r="AC111" s="5">
        <v>1211.6689917000001</v>
      </c>
      <c r="AD111" s="5">
        <v>1211.66898988</v>
      </c>
      <c r="AE111" s="5">
        <v>1211.66898515</v>
      </c>
    </row>
    <row r="112" spans="1:31">
      <c r="A112" s="56" t="s">
        <v>75</v>
      </c>
      <c r="B112" s="56" t="s">
        <v>198</v>
      </c>
      <c r="C112" s="56" t="s">
        <v>155</v>
      </c>
      <c r="D112" s="5">
        <v>125.23</v>
      </c>
      <c r="E112" s="5">
        <v>124.13</v>
      </c>
      <c r="F112" s="5">
        <v>124.13</v>
      </c>
      <c r="G112" s="5">
        <v>124.13</v>
      </c>
      <c r="H112" s="5">
        <v>125.23</v>
      </c>
      <c r="I112" s="5">
        <v>124.13</v>
      </c>
      <c r="J112" s="5">
        <v>124.13</v>
      </c>
      <c r="K112" s="5">
        <v>124.13</v>
      </c>
      <c r="L112" s="5">
        <v>124.13</v>
      </c>
      <c r="M112" s="5">
        <v>375.23</v>
      </c>
      <c r="N112" s="5">
        <v>374.13</v>
      </c>
      <c r="O112" s="5">
        <v>375.23</v>
      </c>
      <c r="P112" s="5">
        <v>374.13</v>
      </c>
      <c r="Q112" s="5">
        <v>374.13</v>
      </c>
      <c r="R112" s="5">
        <v>374.13</v>
      </c>
      <c r="S112" s="5">
        <v>375.23</v>
      </c>
      <c r="T112" s="5">
        <v>374.13</v>
      </c>
      <c r="U112" s="5">
        <v>374.13</v>
      </c>
      <c r="V112" s="5">
        <v>374.13</v>
      </c>
      <c r="W112" s="5">
        <v>374.13</v>
      </c>
      <c r="X112" s="5">
        <v>375.23</v>
      </c>
      <c r="Y112" s="5">
        <v>374.13</v>
      </c>
      <c r="Z112" s="5">
        <v>375.23</v>
      </c>
      <c r="AA112" s="5">
        <v>374.13</v>
      </c>
      <c r="AB112" s="5">
        <v>375.23</v>
      </c>
      <c r="AC112" s="5">
        <v>375.23</v>
      </c>
      <c r="AD112" s="5">
        <v>375.23</v>
      </c>
      <c r="AE112" s="5">
        <v>375.23</v>
      </c>
    </row>
    <row r="113" spans="1:31">
      <c r="A113" s="56" t="s">
        <v>75</v>
      </c>
      <c r="B113" s="56" t="s">
        <v>198</v>
      </c>
      <c r="C113" s="56" t="s">
        <v>138</v>
      </c>
      <c r="D113" s="5">
        <v>18.14</v>
      </c>
      <c r="E113" s="5">
        <v>30.966000000000001</v>
      </c>
      <c r="F113" s="5">
        <v>48.356000000000002</v>
      </c>
      <c r="G113" s="5">
        <v>81.885999999999996</v>
      </c>
      <c r="H113" s="5">
        <v>130.08000000000001</v>
      </c>
      <c r="I113" s="5">
        <v>178.929</v>
      </c>
      <c r="J113" s="5">
        <v>243.18899999999999</v>
      </c>
      <c r="K113" s="5">
        <v>308.55135326999999</v>
      </c>
      <c r="L113" s="5">
        <v>405.21240256999999</v>
      </c>
      <c r="M113" s="5">
        <v>520.85541197999999</v>
      </c>
      <c r="N113" s="5">
        <v>658.37870593000002</v>
      </c>
      <c r="O113" s="5">
        <v>817.74173775999998</v>
      </c>
      <c r="P113" s="5">
        <v>998.03423137000004</v>
      </c>
      <c r="Q113" s="5">
        <v>1203.61717292</v>
      </c>
      <c r="R113" s="5">
        <v>1435.9331237599999</v>
      </c>
      <c r="S113" s="5">
        <v>1678.82339598</v>
      </c>
      <c r="T113" s="5">
        <v>1929.6023754400001</v>
      </c>
      <c r="U113" s="5">
        <v>2173.1667760199998</v>
      </c>
      <c r="V113" s="5">
        <v>2433.1600630399998</v>
      </c>
      <c r="W113" s="5">
        <v>2706.9205209000002</v>
      </c>
      <c r="X113" s="5">
        <v>2986.7466388799999</v>
      </c>
      <c r="Y113" s="5">
        <v>3263.7128615299998</v>
      </c>
      <c r="Z113" s="5">
        <v>3541.9466311800002</v>
      </c>
      <c r="AA113" s="5">
        <v>3821.88939828</v>
      </c>
      <c r="AB113" s="5">
        <v>4109.4792878499993</v>
      </c>
      <c r="AC113" s="5">
        <v>4404.0250771699993</v>
      </c>
      <c r="AD113" s="5">
        <v>4711.6905148899996</v>
      </c>
      <c r="AE113" s="5">
        <v>4767.7094063300001</v>
      </c>
    </row>
    <row r="114" spans="1:31">
      <c r="A114" s="56" t="s">
        <v>75</v>
      </c>
      <c r="B114" s="56" t="s">
        <v>198</v>
      </c>
      <c r="C114" s="56" t="s">
        <v>139</v>
      </c>
      <c r="D114" s="5">
        <v>192.197</v>
      </c>
      <c r="E114" s="5">
        <v>240.648</v>
      </c>
      <c r="F114" s="5">
        <v>291.60399999999998</v>
      </c>
      <c r="G114" s="5">
        <v>401.51799999999997</v>
      </c>
      <c r="H114" s="5">
        <v>532.50300000000004</v>
      </c>
      <c r="I114" s="5">
        <v>620.04250000000002</v>
      </c>
      <c r="J114" s="5">
        <v>723.53800000000001</v>
      </c>
      <c r="K114" s="5">
        <v>824.2360000000001</v>
      </c>
      <c r="L114" s="5">
        <v>973.98399999999992</v>
      </c>
      <c r="M114" s="5">
        <v>1138.355</v>
      </c>
      <c r="N114" s="5">
        <v>1315.6434999999999</v>
      </c>
      <c r="O114" s="5">
        <v>1502.1965</v>
      </c>
      <c r="P114" s="5">
        <v>1684.529</v>
      </c>
      <c r="Q114" s="5">
        <v>1883.4224999999999</v>
      </c>
      <c r="R114" s="5">
        <v>2091.261</v>
      </c>
      <c r="S114" s="5">
        <v>2276.761500000001</v>
      </c>
      <c r="T114" s="5">
        <v>2429.2325000000001</v>
      </c>
      <c r="U114" s="5">
        <v>2546.2619999999988</v>
      </c>
      <c r="V114" s="5">
        <v>2657.9364999999998</v>
      </c>
      <c r="W114" s="5">
        <v>2760.1385</v>
      </c>
      <c r="X114" s="5">
        <v>2832.114</v>
      </c>
      <c r="Y114" s="5">
        <v>2886.2420000000002</v>
      </c>
      <c r="Z114" s="5">
        <v>2919.8580000000002</v>
      </c>
      <c r="AA114" s="5">
        <v>2935.6309999999999</v>
      </c>
      <c r="AB114" s="5">
        <v>2930.2645000000002</v>
      </c>
      <c r="AC114" s="5">
        <v>2926.1819999999989</v>
      </c>
      <c r="AD114" s="5">
        <v>2918.5005000000001</v>
      </c>
      <c r="AE114" s="5">
        <v>2918.5005000000001</v>
      </c>
    </row>
    <row r="115" spans="1:3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</row>
    <row r="116" spans="1:31">
      <c r="A116" s="56" t="s">
        <v>75</v>
      </c>
      <c r="B116" s="56" t="s">
        <v>199</v>
      </c>
      <c r="C116" s="56" t="s">
        <v>153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</row>
    <row r="117" spans="1:31">
      <c r="A117" s="56" t="s">
        <v>75</v>
      </c>
      <c r="B117" s="56" t="s">
        <v>199</v>
      </c>
      <c r="C117" s="56" t="s">
        <v>154</v>
      </c>
      <c r="D117" s="5">
        <v>7.4100000000000002E-6</v>
      </c>
      <c r="E117" s="5">
        <v>7.4399999999999999E-6</v>
      </c>
      <c r="F117" s="5">
        <v>7.4800000000000004E-6</v>
      </c>
      <c r="G117" s="5">
        <v>8.1499999999999999E-6</v>
      </c>
      <c r="H117" s="5">
        <v>9.0799999999999995E-6</v>
      </c>
      <c r="I117" s="5">
        <v>1.5140000000000001E-5</v>
      </c>
      <c r="J117" s="5">
        <v>1.7710000000000002E-5</v>
      </c>
      <c r="K117" s="5">
        <v>2.529E-5</v>
      </c>
      <c r="L117" s="5">
        <v>3.146E-5</v>
      </c>
      <c r="M117" s="5">
        <v>51.046940070000012</v>
      </c>
      <c r="N117" s="5">
        <v>202.07516095</v>
      </c>
      <c r="O117" s="5">
        <v>212.48207536999999</v>
      </c>
      <c r="P117" s="5">
        <v>295.16574874000003</v>
      </c>
      <c r="Q117" s="5">
        <v>295.16574874000003</v>
      </c>
      <c r="R117" s="5">
        <v>1051.40410165</v>
      </c>
      <c r="S117" s="5">
        <v>1051.40410165</v>
      </c>
      <c r="T117" s="5">
        <v>1051.40410165</v>
      </c>
      <c r="U117" s="5">
        <v>1051.4041146899999</v>
      </c>
      <c r="V117" s="5">
        <v>1051.4041146899999</v>
      </c>
      <c r="W117" s="5">
        <v>1051.4041146899999</v>
      </c>
      <c r="X117" s="5">
        <v>1051.4041072800001</v>
      </c>
      <c r="Y117" s="5">
        <v>1051.40415527</v>
      </c>
      <c r="Z117" s="5">
        <v>1051.4041554</v>
      </c>
      <c r="AA117" s="5">
        <v>1051.4041549599999</v>
      </c>
      <c r="AB117" s="5">
        <v>1051.40467154</v>
      </c>
      <c r="AC117" s="5">
        <v>1149.42131898</v>
      </c>
      <c r="AD117" s="5">
        <v>1781.6238604499999</v>
      </c>
      <c r="AE117" s="5">
        <v>1855.2247165700001</v>
      </c>
    </row>
    <row r="118" spans="1:31">
      <c r="A118" s="56" t="s">
        <v>75</v>
      </c>
      <c r="B118" s="56" t="s">
        <v>199</v>
      </c>
      <c r="C118" s="56" t="s">
        <v>155</v>
      </c>
      <c r="D118" s="5">
        <v>473.33</v>
      </c>
      <c r="E118" s="5">
        <v>473.33</v>
      </c>
      <c r="F118" s="5">
        <v>473.33</v>
      </c>
      <c r="G118" s="5">
        <v>473.33</v>
      </c>
      <c r="H118" s="5">
        <v>473.33</v>
      </c>
      <c r="I118" s="5">
        <v>473.33</v>
      </c>
      <c r="J118" s="5">
        <v>473.33</v>
      </c>
      <c r="K118" s="5">
        <v>473.33</v>
      </c>
      <c r="L118" s="5">
        <v>473.33</v>
      </c>
      <c r="M118" s="5">
        <v>473.33</v>
      </c>
      <c r="N118" s="5">
        <v>473.33</v>
      </c>
      <c r="O118" s="5">
        <v>473.33</v>
      </c>
      <c r="P118" s="5">
        <v>473.33</v>
      </c>
      <c r="Q118" s="5">
        <v>473.33</v>
      </c>
      <c r="R118" s="5">
        <v>473.33</v>
      </c>
      <c r="S118" s="5">
        <v>473.33</v>
      </c>
      <c r="T118" s="5">
        <v>473.33</v>
      </c>
      <c r="U118" s="5">
        <v>473.33</v>
      </c>
      <c r="V118" s="5">
        <v>473.33</v>
      </c>
      <c r="W118" s="5">
        <v>473.33</v>
      </c>
      <c r="X118" s="5">
        <v>473.33</v>
      </c>
      <c r="Y118" s="5">
        <v>475.43</v>
      </c>
      <c r="Z118" s="5">
        <v>473.33</v>
      </c>
      <c r="AA118" s="5">
        <v>473.33</v>
      </c>
      <c r="AB118" s="5">
        <v>473.33</v>
      </c>
      <c r="AC118" s="5">
        <v>473.33</v>
      </c>
      <c r="AD118" s="5">
        <v>473.33</v>
      </c>
      <c r="AE118" s="5">
        <v>473.33</v>
      </c>
    </row>
    <row r="119" spans="1:31">
      <c r="A119" s="56" t="s">
        <v>75</v>
      </c>
      <c r="B119" s="56" t="s">
        <v>199</v>
      </c>
      <c r="C119" s="56" t="s">
        <v>138</v>
      </c>
      <c r="D119" s="5">
        <v>73.308999999999997</v>
      </c>
      <c r="E119" s="5">
        <v>101.551</v>
      </c>
      <c r="F119" s="5">
        <v>127.312</v>
      </c>
      <c r="G119" s="5">
        <v>163.02500000000001</v>
      </c>
      <c r="H119" s="5">
        <v>199.60599999999999</v>
      </c>
      <c r="I119" s="5">
        <v>240.464</v>
      </c>
      <c r="J119" s="5">
        <v>286.77499999999998</v>
      </c>
      <c r="K119" s="5">
        <v>327.14164325000002</v>
      </c>
      <c r="L119" s="5">
        <v>386.59627754000002</v>
      </c>
      <c r="M119" s="5">
        <v>451.54583057000002</v>
      </c>
      <c r="N119" s="5">
        <v>523.74430347000009</v>
      </c>
      <c r="O119" s="5">
        <v>603.50220841999999</v>
      </c>
      <c r="P119" s="5">
        <v>685.87139996999997</v>
      </c>
      <c r="Q119" s="5">
        <v>770.29098284999998</v>
      </c>
      <c r="R119" s="5">
        <v>860.29049325000005</v>
      </c>
      <c r="S119" s="5">
        <v>955.90802156999996</v>
      </c>
      <c r="T119" s="5">
        <v>1038.7049956000001</v>
      </c>
      <c r="U119" s="5">
        <v>1118.5736002599999</v>
      </c>
      <c r="V119" s="5">
        <v>1198.6207917300001</v>
      </c>
      <c r="W119" s="5">
        <v>1275.50663986</v>
      </c>
      <c r="X119" s="5">
        <v>1349.49831356</v>
      </c>
      <c r="Y119" s="5">
        <v>1425.62567932</v>
      </c>
      <c r="Z119" s="5">
        <v>1507.24028828</v>
      </c>
      <c r="AA119" s="5">
        <v>1592.0229601999999</v>
      </c>
      <c r="AB119" s="5">
        <v>1679.8513663599999</v>
      </c>
      <c r="AC119" s="5">
        <v>1768.54372947</v>
      </c>
      <c r="AD119" s="5">
        <v>1862.5243552300001</v>
      </c>
      <c r="AE119" s="5">
        <v>1893.2939912899999</v>
      </c>
    </row>
    <row r="120" spans="1:31">
      <c r="A120" s="56" t="s">
        <v>75</v>
      </c>
      <c r="B120" s="56" t="s">
        <v>199</v>
      </c>
      <c r="C120" s="56" t="s">
        <v>139</v>
      </c>
      <c r="D120" s="5">
        <v>181.58349999999999</v>
      </c>
      <c r="E120" s="5">
        <v>230.42949999999999</v>
      </c>
      <c r="F120" s="5">
        <v>263.601</v>
      </c>
      <c r="G120" s="5">
        <v>310.37200000000001</v>
      </c>
      <c r="H120" s="5">
        <v>348.61299999999989</v>
      </c>
      <c r="I120" s="5">
        <v>387.50349999999997</v>
      </c>
      <c r="J120" s="5">
        <v>424.69</v>
      </c>
      <c r="K120" s="5">
        <v>458.70399999999989</v>
      </c>
      <c r="L120" s="5">
        <v>512.68150000000003</v>
      </c>
      <c r="M120" s="5">
        <v>568.37599999999998</v>
      </c>
      <c r="N120" s="5">
        <v>623.41800000000001</v>
      </c>
      <c r="O120" s="5">
        <v>679.90600000000006</v>
      </c>
      <c r="P120" s="5">
        <v>731.43100000000004</v>
      </c>
      <c r="Q120" s="5">
        <v>780.53399999999988</v>
      </c>
      <c r="R120" s="5">
        <v>825.68650000000002</v>
      </c>
      <c r="S120" s="5">
        <v>869.44999999999993</v>
      </c>
      <c r="T120" s="5">
        <v>894.35399999999993</v>
      </c>
      <c r="U120" s="5">
        <v>914.74150000000009</v>
      </c>
      <c r="V120" s="5">
        <v>927.40250000000015</v>
      </c>
      <c r="W120" s="5">
        <v>933.21299999999974</v>
      </c>
      <c r="X120" s="5">
        <v>933.12100000000009</v>
      </c>
      <c r="Y120" s="5">
        <v>934.87250000000017</v>
      </c>
      <c r="Z120" s="5">
        <v>933.9994999999999</v>
      </c>
      <c r="AA120" s="5">
        <v>932.10199999999986</v>
      </c>
      <c r="AB120" s="5">
        <v>929.02750000000037</v>
      </c>
      <c r="AC120" s="5">
        <v>926.92099999999982</v>
      </c>
      <c r="AD120" s="5">
        <v>921.52750000000037</v>
      </c>
      <c r="AE120" s="5">
        <v>921.52750000000037</v>
      </c>
    </row>
    <row r="121" spans="1:3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</row>
    <row r="122" spans="1:31">
      <c r="A122" s="56" t="s">
        <v>75</v>
      </c>
      <c r="B122" s="56" t="s">
        <v>200</v>
      </c>
      <c r="C122" s="56" t="s">
        <v>153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1.066E-5</v>
      </c>
      <c r="J122" s="5">
        <v>1.5489999999999999E-5</v>
      </c>
      <c r="K122" s="5">
        <v>2.3269999999999999E-5</v>
      </c>
      <c r="L122" s="5">
        <v>3.2907765200000001</v>
      </c>
      <c r="M122" s="5">
        <v>463.6592675</v>
      </c>
      <c r="N122" s="5">
        <v>510.00833095000002</v>
      </c>
      <c r="O122" s="5">
        <v>566.34679842999992</v>
      </c>
      <c r="P122" s="5">
        <v>566.34679842999992</v>
      </c>
      <c r="Q122" s="5">
        <v>566.34679842999992</v>
      </c>
      <c r="R122" s="5">
        <v>566.34681473000001</v>
      </c>
      <c r="S122" s="5">
        <v>566.34681473000001</v>
      </c>
      <c r="T122" s="5">
        <v>566.34681473000001</v>
      </c>
      <c r="U122" s="5">
        <v>566.34849530999998</v>
      </c>
      <c r="V122" s="5">
        <v>566.34849530999998</v>
      </c>
      <c r="W122" s="5">
        <v>566.34849531999998</v>
      </c>
      <c r="X122" s="5">
        <v>595.91377598999998</v>
      </c>
      <c r="Y122" s="5">
        <v>595.91377624999996</v>
      </c>
      <c r="Z122" s="5">
        <v>667.98072453999998</v>
      </c>
      <c r="AA122" s="5">
        <v>667.98072458000001</v>
      </c>
      <c r="AB122" s="5">
        <v>789.36617326999999</v>
      </c>
      <c r="AC122" s="5">
        <v>789.36617329000001</v>
      </c>
      <c r="AD122" s="5">
        <v>789.36617332000003</v>
      </c>
      <c r="AE122" s="5">
        <v>789.36617340999999</v>
      </c>
    </row>
    <row r="123" spans="1:31">
      <c r="A123" s="56" t="s">
        <v>75</v>
      </c>
      <c r="B123" s="56" t="s">
        <v>200</v>
      </c>
      <c r="C123" s="56" t="s">
        <v>154</v>
      </c>
      <c r="D123" s="5">
        <v>3.3699999999999999E-6</v>
      </c>
      <c r="E123" s="5">
        <v>3.6200000000000001E-6</v>
      </c>
      <c r="F123" s="5">
        <v>4.1099999999999996E-6</v>
      </c>
      <c r="G123" s="5">
        <v>4.5199999999999999E-6</v>
      </c>
      <c r="H123" s="5">
        <v>4.9200000000000003E-6</v>
      </c>
      <c r="I123" s="5">
        <v>5.5600000000000001E-6</v>
      </c>
      <c r="J123" s="5">
        <v>7.3100000000000003E-6</v>
      </c>
      <c r="K123" s="5">
        <v>8.6300000000000004E-6</v>
      </c>
      <c r="L123" s="5">
        <v>1.294E-5</v>
      </c>
      <c r="M123" s="5">
        <v>4.579E-5</v>
      </c>
      <c r="N123" s="5">
        <v>5.151E-5</v>
      </c>
      <c r="O123" s="5">
        <v>5.1659999999999997E-5</v>
      </c>
      <c r="P123" s="5">
        <v>5.1669999999999998E-5</v>
      </c>
      <c r="Q123" s="5">
        <v>5.1669999999999998E-5</v>
      </c>
      <c r="R123" s="5">
        <v>5.9700000000000001E-5</v>
      </c>
      <c r="S123" s="5">
        <v>5.9700000000000001E-5</v>
      </c>
      <c r="T123" s="5">
        <v>5.9700000000000001E-5</v>
      </c>
      <c r="U123" s="5">
        <v>5.9729999999999999E-5</v>
      </c>
      <c r="V123" s="5">
        <v>5.9729999999999999E-5</v>
      </c>
      <c r="W123" s="5">
        <v>5.9729999999999999E-5</v>
      </c>
      <c r="X123" s="5">
        <v>5.6360000000000002E-5</v>
      </c>
      <c r="Y123" s="5">
        <v>6.0430000000000002E-5</v>
      </c>
      <c r="Z123" s="5">
        <v>7.4510000000000003E-5</v>
      </c>
      <c r="AA123" s="5">
        <v>1.1237E-4</v>
      </c>
      <c r="AB123" s="5">
        <v>1.1201000000000001E-4</v>
      </c>
      <c r="AC123" s="5">
        <v>1.1141000000000001E-4</v>
      </c>
      <c r="AD123" s="5">
        <v>1.0974E-4</v>
      </c>
      <c r="AE123" s="5">
        <v>1.1022E-4</v>
      </c>
    </row>
    <row r="124" spans="1:31">
      <c r="A124" s="56" t="s">
        <v>75</v>
      </c>
      <c r="B124" s="56" t="s">
        <v>200</v>
      </c>
      <c r="C124" s="56" t="s">
        <v>155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</row>
    <row r="125" spans="1:31">
      <c r="A125" s="56" t="s">
        <v>75</v>
      </c>
      <c r="B125" s="56" t="s">
        <v>200</v>
      </c>
      <c r="C125" s="56" t="s">
        <v>138</v>
      </c>
      <c r="D125" s="5">
        <v>2.1869999999999998</v>
      </c>
      <c r="E125" s="5">
        <v>3.7669999999999999</v>
      </c>
      <c r="F125" s="5">
        <v>6.1920000000000002</v>
      </c>
      <c r="G125" s="5">
        <v>9.4580000000000002</v>
      </c>
      <c r="H125" s="5">
        <v>13.686</v>
      </c>
      <c r="I125" s="5">
        <v>18.501000000000001</v>
      </c>
      <c r="J125" s="5">
        <v>25.306000000000001</v>
      </c>
      <c r="K125" s="5">
        <v>31.184044839999999</v>
      </c>
      <c r="L125" s="5">
        <v>40.632942110000002</v>
      </c>
      <c r="M125" s="5">
        <v>51.300529429999997</v>
      </c>
      <c r="N125" s="5">
        <v>63.448775210000001</v>
      </c>
      <c r="O125" s="5">
        <v>77.123163699999992</v>
      </c>
      <c r="P125" s="5">
        <v>92.380225859999996</v>
      </c>
      <c r="Q125" s="5">
        <v>108.63036286000001</v>
      </c>
      <c r="R125" s="5">
        <v>126.28066242</v>
      </c>
      <c r="S125" s="5">
        <v>145.43464886000001</v>
      </c>
      <c r="T125" s="5">
        <v>164.97765337999999</v>
      </c>
      <c r="U125" s="5">
        <v>185.59044840999999</v>
      </c>
      <c r="V125" s="5">
        <v>206.81589911</v>
      </c>
      <c r="W125" s="5">
        <v>228.36185279</v>
      </c>
      <c r="X125" s="5">
        <v>250.33571445000001</v>
      </c>
      <c r="Y125" s="5">
        <v>272.02680687999998</v>
      </c>
      <c r="Z125" s="5">
        <v>293.77251605999999</v>
      </c>
      <c r="AA125" s="5">
        <v>316.44538920999997</v>
      </c>
      <c r="AB125" s="5">
        <v>340.54830737999998</v>
      </c>
      <c r="AC125" s="5">
        <v>365.09264996000002</v>
      </c>
      <c r="AD125" s="5">
        <v>390.57406130999999</v>
      </c>
      <c r="AE125" s="5">
        <v>398.45674804999999</v>
      </c>
    </row>
    <row r="126" spans="1:31">
      <c r="A126" s="56" t="s">
        <v>75</v>
      </c>
      <c r="B126" s="56" t="s">
        <v>200</v>
      </c>
      <c r="C126" s="56" t="s">
        <v>139</v>
      </c>
      <c r="D126" s="5">
        <v>24.267499999999998</v>
      </c>
      <c r="E126" s="5">
        <v>30.654</v>
      </c>
      <c r="F126" s="5">
        <v>38.909999999999997</v>
      </c>
      <c r="G126" s="5">
        <v>48.162500000000001</v>
      </c>
      <c r="H126" s="5">
        <v>57.612000000000002</v>
      </c>
      <c r="I126" s="5">
        <v>65.989999999999995</v>
      </c>
      <c r="J126" s="5">
        <v>77.194499999999991</v>
      </c>
      <c r="K126" s="5">
        <v>87.767999999999986</v>
      </c>
      <c r="L126" s="5">
        <v>103.953</v>
      </c>
      <c r="M126" s="5">
        <v>120.367</v>
      </c>
      <c r="N126" s="5">
        <v>136.76050000000001</v>
      </c>
      <c r="O126" s="5">
        <v>153.10300000000001</v>
      </c>
      <c r="P126" s="5">
        <v>168.62100000000001</v>
      </c>
      <c r="Q126" s="5">
        <v>183.447</v>
      </c>
      <c r="R126" s="5">
        <v>197.71899999999999</v>
      </c>
      <c r="S126" s="5">
        <v>211.54949999999999</v>
      </c>
      <c r="T126" s="5">
        <v>222.221</v>
      </c>
      <c r="U126" s="5">
        <v>232.72049999999999</v>
      </c>
      <c r="V126" s="5">
        <v>241.60300000000001</v>
      </c>
      <c r="W126" s="5">
        <v>248.62799999999999</v>
      </c>
      <c r="X126" s="5">
        <v>253.13300000000001</v>
      </c>
      <c r="Y126" s="5">
        <v>256.3845</v>
      </c>
      <c r="Z126" s="5">
        <v>258.06499999999988</v>
      </c>
      <c r="AA126" s="5">
        <v>259.22649999999999</v>
      </c>
      <c r="AB126" s="5">
        <v>259.37849999999992</v>
      </c>
      <c r="AC126" s="5">
        <v>259.49599999999998</v>
      </c>
      <c r="AD126" s="5">
        <v>259.11299999999989</v>
      </c>
      <c r="AE126" s="5">
        <v>259.11299999999989</v>
      </c>
    </row>
    <row r="127" spans="1:31"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</row>
    <row r="128" spans="1:31">
      <c r="A128" s="56" t="s">
        <v>80</v>
      </c>
      <c r="B128" s="56" t="s">
        <v>163</v>
      </c>
      <c r="C128" s="56" t="s">
        <v>152</v>
      </c>
      <c r="D128" s="5">
        <v>0</v>
      </c>
      <c r="E128" s="5">
        <v>0</v>
      </c>
      <c r="F128" s="5">
        <v>680</v>
      </c>
      <c r="G128" s="5">
        <v>2040</v>
      </c>
      <c r="H128" s="5">
        <v>2040</v>
      </c>
      <c r="I128" s="5">
        <v>2040</v>
      </c>
      <c r="J128" s="5">
        <v>2040</v>
      </c>
      <c r="K128" s="5">
        <v>2040</v>
      </c>
      <c r="L128" s="5">
        <v>2040</v>
      </c>
      <c r="M128" s="5">
        <v>2040</v>
      </c>
      <c r="N128" s="5">
        <v>2040</v>
      </c>
      <c r="O128" s="5">
        <v>2040</v>
      </c>
      <c r="P128" s="5">
        <v>2040</v>
      </c>
      <c r="Q128" s="5">
        <v>2040</v>
      </c>
      <c r="R128" s="5">
        <v>2040</v>
      </c>
      <c r="S128" s="5">
        <v>2040</v>
      </c>
      <c r="T128" s="5">
        <v>2040</v>
      </c>
      <c r="U128" s="5">
        <v>2040</v>
      </c>
      <c r="V128" s="5">
        <v>2040</v>
      </c>
      <c r="W128" s="5">
        <v>2040</v>
      </c>
      <c r="X128" s="5">
        <v>2040</v>
      </c>
      <c r="Y128" s="5">
        <v>2040</v>
      </c>
      <c r="Z128" s="5">
        <v>2040</v>
      </c>
      <c r="AA128" s="5">
        <v>2040</v>
      </c>
      <c r="AB128" s="5">
        <v>2040</v>
      </c>
      <c r="AC128" s="5">
        <v>2040</v>
      </c>
      <c r="AD128" s="5">
        <v>2040</v>
      </c>
      <c r="AE128" s="5">
        <v>2040</v>
      </c>
    </row>
    <row r="129" spans="1:31">
      <c r="A129" s="56" t="s">
        <v>80</v>
      </c>
      <c r="B129" s="56" t="s">
        <v>163</v>
      </c>
      <c r="C129" s="56" t="s">
        <v>153</v>
      </c>
      <c r="D129" s="5">
        <v>160</v>
      </c>
      <c r="E129" s="5">
        <v>160</v>
      </c>
      <c r="F129" s="5">
        <v>160</v>
      </c>
      <c r="G129" s="5">
        <v>160</v>
      </c>
      <c r="H129" s="5">
        <v>160</v>
      </c>
      <c r="I129" s="5">
        <v>160.00001416000001</v>
      </c>
      <c r="J129" s="5">
        <v>160.0000148</v>
      </c>
      <c r="K129" s="5">
        <v>160.00004602000001</v>
      </c>
      <c r="L129" s="5">
        <v>160.00004656999999</v>
      </c>
      <c r="M129" s="5">
        <v>160.00004948</v>
      </c>
      <c r="N129" s="5">
        <v>160.00012387000001</v>
      </c>
      <c r="O129" s="5">
        <v>175.88773528999999</v>
      </c>
      <c r="P129" s="5">
        <v>175.88773535000001</v>
      </c>
      <c r="Q129" s="5">
        <v>175.88777418999999</v>
      </c>
      <c r="R129" s="5">
        <v>175.88778346999999</v>
      </c>
      <c r="S129" s="5">
        <v>175.88778901000001</v>
      </c>
      <c r="T129" s="5">
        <v>250.89258192</v>
      </c>
      <c r="U129" s="5">
        <v>250.89258193000001</v>
      </c>
      <c r="V129" s="5">
        <v>250.89258193000001</v>
      </c>
      <c r="W129" s="5">
        <v>250.89258193000001</v>
      </c>
      <c r="X129" s="5">
        <v>280.12129325000001</v>
      </c>
      <c r="Y129" s="5">
        <v>280.12130152999998</v>
      </c>
      <c r="Z129" s="5">
        <v>280.1213194</v>
      </c>
      <c r="AA129" s="5">
        <v>280.12131942000002</v>
      </c>
      <c r="AB129" s="5">
        <v>280.12131943000003</v>
      </c>
      <c r="AC129" s="5">
        <v>280.1213247</v>
      </c>
      <c r="AD129" s="5">
        <v>280.12135337000001</v>
      </c>
      <c r="AE129" s="5">
        <v>280.12135339999998</v>
      </c>
    </row>
    <row r="130" spans="1:31">
      <c r="A130" s="56" t="s">
        <v>80</v>
      </c>
      <c r="B130" s="56" t="s">
        <v>163</v>
      </c>
      <c r="C130" s="56" t="s">
        <v>154</v>
      </c>
      <c r="D130" s="5">
        <v>80.000006549999995</v>
      </c>
      <c r="E130" s="5">
        <v>80.00001125</v>
      </c>
      <c r="F130" s="5">
        <v>680.00221577999991</v>
      </c>
      <c r="G130" s="5">
        <v>680.00221599999998</v>
      </c>
      <c r="H130" s="5">
        <v>1605.0160030100001</v>
      </c>
      <c r="I130" s="5">
        <v>2079.9967264799998</v>
      </c>
      <c r="J130" s="5">
        <v>2079.9967271800001</v>
      </c>
      <c r="K130" s="5">
        <v>2079.9967537299999</v>
      </c>
      <c r="L130" s="5">
        <v>2079.9967591599998</v>
      </c>
      <c r="M130" s="5">
        <v>2079.9967790999999</v>
      </c>
      <c r="N130" s="5">
        <v>2460.51334606</v>
      </c>
      <c r="O130" s="5">
        <v>2460.5133643700001</v>
      </c>
      <c r="P130" s="5">
        <v>2460.51336868</v>
      </c>
      <c r="Q130" s="5">
        <v>2460.51338992</v>
      </c>
      <c r="R130" s="5">
        <v>2460.5134167400001</v>
      </c>
      <c r="S130" s="5">
        <v>2460.5134433100002</v>
      </c>
      <c r="T130" s="5">
        <v>2552.1428613600001</v>
      </c>
      <c r="U130" s="5">
        <v>2552.14286778</v>
      </c>
      <c r="V130" s="5">
        <v>2552.14286782</v>
      </c>
      <c r="W130" s="5">
        <v>2552.1428678299999</v>
      </c>
      <c r="X130" s="5">
        <v>2552.1428575099999</v>
      </c>
      <c r="Y130" s="5">
        <v>2552.1429184200001</v>
      </c>
      <c r="Z130" s="5">
        <v>1952.1408309599999</v>
      </c>
      <c r="AA130" s="5">
        <v>1952.14083097</v>
      </c>
      <c r="AB130" s="5">
        <v>1027.1271155300001</v>
      </c>
      <c r="AC130" s="5">
        <v>1027.12714157</v>
      </c>
      <c r="AD130" s="5">
        <v>1027.1272260600001</v>
      </c>
      <c r="AE130" s="5">
        <v>1027.1272148</v>
      </c>
    </row>
    <row r="131" spans="1:31">
      <c r="A131" s="56" t="s">
        <v>80</v>
      </c>
      <c r="B131" s="56" t="s">
        <v>163</v>
      </c>
      <c r="C131" s="56" t="s">
        <v>155</v>
      </c>
      <c r="D131" s="5">
        <v>50</v>
      </c>
      <c r="E131" s="5">
        <v>50</v>
      </c>
      <c r="F131" s="5">
        <v>50</v>
      </c>
      <c r="G131" s="5">
        <v>50</v>
      </c>
      <c r="H131" s="5">
        <v>50</v>
      </c>
      <c r="I131" s="5">
        <v>50</v>
      </c>
      <c r="J131" s="5">
        <v>50</v>
      </c>
      <c r="K131" s="5">
        <v>50</v>
      </c>
      <c r="L131" s="5">
        <v>50</v>
      </c>
      <c r="M131" s="5">
        <v>50</v>
      </c>
      <c r="N131" s="5">
        <v>50</v>
      </c>
      <c r="O131" s="5">
        <v>50</v>
      </c>
      <c r="P131" s="5">
        <v>50</v>
      </c>
      <c r="Q131" s="5">
        <v>50</v>
      </c>
      <c r="R131" s="5">
        <v>50</v>
      </c>
      <c r="S131" s="5">
        <v>50</v>
      </c>
      <c r="T131" s="5">
        <v>50</v>
      </c>
      <c r="U131" s="5">
        <v>50</v>
      </c>
      <c r="V131" s="5">
        <v>50</v>
      </c>
      <c r="W131" s="5">
        <v>50</v>
      </c>
      <c r="X131" s="5">
        <v>50</v>
      </c>
      <c r="Y131" s="5">
        <v>50</v>
      </c>
      <c r="Z131" s="5">
        <v>50</v>
      </c>
      <c r="AA131" s="5">
        <v>50</v>
      </c>
      <c r="AB131" s="5">
        <v>50</v>
      </c>
      <c r="AC131" s="5">
        <v>50</v>
      </c>
      <c r="AD131" s="5">
        <v>50</v>
      </c>
      <c r="AE131" s="5">
        <v>50</v>
      </c>
    </row>
    <row r="132" spans="1:31">
      <c r="A132" s="56" t="s">
        <v>80</v>
      </c>
      <c r="B132" s="56" t="s">
        <v>163</v>
      </c>
      <c r="C132" s="56" t="s">
        <v>138</v>
      </c>
      <c r="D132" s="5">
        <v>35.02999999</v>
      </c>
      <c r="E132" s="5">
        <v>66.469999989999991</v>
      </c>
      <c r="F132" s="5">
        <v>108.38500000000001</v>
      </c>
      <c r="G132" s="5">
        <v>164.93599999</v>
      </c>
      <c r="H132" s="5">
        <v>231.892</v>
      </c>
      <c r="I132" s="5">
        <v>309.83299999000002</v>
      </c>
      <c r="J132" s="5">
        <v>419.29300001000001</v>
      </c>
      <c r="K132" s="5">
        <v>525.28738249000003</v>
      </c>
      <c r="L132" s="5">
        <v>675.22522690999995</v>
      </c>
      <c r="M132" s="5">
        <v>847.1084129599999</v>
      </c>
      <c r="N132" s="5">
        <v>1045.3195499599999</v>
      </c>
      <c r="O132" s="5">
        <v>1274.0469571599999</v>
      </c>
      <c r="P132" s="5">
        <v>1526.09067319</v>
      </c>
      <c r="Q132" s="5">
        <v>1792.32732498</v>
      </c>
      <c r="R132" s="5">
        <v>2078.1703843300002</v>
      </c>
      <c r="S132" s="5">
        <v>2386.2274074900001</v>
      </c>
      <c r="T132" s="5">
        <v>2679.40297409</v>
      </c>
      <c r="U132" s="5">
        <v>2972.0554745600002</v>
      </c>
      <c r="V132" s="5">
        <v>3267.02089811</v>
      </c>
      <c r="W132" s="5">
        <v>3559.36491101</v>
      </c>
      <c r="X132" s="5">
        <v>3853.4202612399999</v>
      </c>
      <c r="Y132" s="5">
        <v>4158.5588425300002</v>
      </c>
      <c r="Z132" s="5">
        <v>4478.5367078599993</v>
      </c>
      <c r="AA132" s="5">
        <v>4812.9430813600002</v>
      </c>
      <c r="AB132" s="5">
        <v>5169.6485570200011</v>
      </c>
      <c r="AC132" s="5">
        <v>5533.2993767899998</v>
      </c>
      <c r="AD132" s="5">
        <v>5911.9665535800004</v>
      </c>
      <c r="AE132" s="5">
        <v>5970.2965017799997</v>
      </c>
    </row>
    <row r="133" spans="1:31">
      <c r="A133" s="56" t="s">
        <v>80</v>
      </c>
      <c r="B133" s="56" t="s">
        <v>163</v>
      </c>
      <c r="C133" s="56" t="s">
        <v>139</v>
      </c>
      <c r="D133" s="5">
        <v>342.40800000000002</v>
      </c>
      <c r="E133" s="5">
        <v>492.38850000000002</v>
      </c>
      <c r="F133" s="5">
        <v>638.09849999999994</v>
      </c>
      <c r="G133" s="5">
        <v>797.97050000000002</v>
      </c>
      <c r="H133" s="5">
        <v>941.96749999999997</v>
      </c>
      <c r="I133" s="5">
        <v>1074.9155000000001</v>
      </c>
      <c r="J133" s="5">
        <v>1258.761</v>
      </c>
      <c r="K133" s="5">
        <v>1431.83</v>
      </c>
      <c r="L133" s="5">
        <v>1668.596</v>
      </c>
      <c r="M133" s="5">
        <v>1912.4335000000001</v>
      </c>
      <c r="N133" s="5">
        <v>2164.4295000000002</v>
      </c>
      <c r="O133" s="5">
        <v>2429.6734999999999</v>
      </c>
      <c r="P133" s="5">
        <v>2676.247499999999</v>
      </c>
      <c r="Q133" s="5">
        <v>2908.6255000000001</v>
      </c>
      <c r="R133" s="5">
        <v>3127.7739999999999</v>
      </c>
      <c r="S133" s="5">
        <v>3338.6740000000009</v>
      </c>
      <c r="T133" s="5">
        <v>3468.2249999999999</v>
      </c>
      <c r="U133" s="5">
        <v>3574.1655000000001</v>
      </c>
      <c r="V133" s="5">
        <v>3651.5284999999999</v>
      </c>
      <c r="W133" s="5">
        <v>3696.8409999999999</v>
      </c>
      <c r="X133" s="5">
        <v>3704.3780000000011</v>
      </c>
      <c r="Y133" s="5">
        <v>3716.8415</v>
      </c>
      <c r="Z133" s="5">
        <v>3724.722999999999</v>
      </c>
      <c r="AA133" s="5">
        <v>3727.1390000000001</v>
      </c>
      <c r="AB133" s="5">
        <v>3717.7939999999999</v>
      </c>
      <c r="AC133" s="5">
        <v>3708.8209999999999</v>
      </c>
      <c r="AD133" s="5">
        <v>3694.5160000000001</v>
      </c>
      <c r="AE133" s="5">
        <v>3694.5160000000001</v>
      </c>
    </row>
    <row r="134" spans="1:3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</row>
    <row r="135" spans="1:31">
      <c r="A135" s="56" t="s">
        <v>80</v>
      </c>
      <c r="B135" s="56" t="s">
        <v>197</v>
      </c>
      <c r="C135" s="56" t="s">
        <v>153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5.4500000000000003E-6</v>
      </c>
      <c r="J135" s="5">
        <v>5.4500000000000003E-6</v>
      </c>
      <c r="K135" s="5">
        <v>4.4339999999999999E-5</v>
      </c>
      <c r="L135" s="5">
        <v>4.4339999999999999E-5</v>
      </c>
      <c r="M135" s="5">
        <v>4.4339999999999999E-5</v>
      </c>
      <c r="N135" s="5">
        <v>4.4339999999999999E-5</v>
      </c>
      <c r="O135" s="5">
        <v>6.4820000000000006E-5</v>
      </c>
      <c r="P135" s="5">
        <v>418.25360451</v>
      </c>
      <c r="Q135" s="5">
        <v>771.45379079999998</v>
      </c>
      <c r="R135" s="5">
        <v>771.45379079999998</v>
      </c>
      <c r="S135" s="5">
        <v>814.82521231999999</v>
      </c>
      <c r="T135" s="5">
        <v>1332.8054802700001</v>
      </c>
      <c r="U135" s="5">
        <v>1332.8054802700001</v>
      </c>
      <c r="V135" s="5">
        <v>1332.8054802700001</v>
      </c>
      <c r="W135" s="5">
        <v>1332.8054802900001</v>
      </c>
      <c r="X135" s="5">
        <v>1332.8054816700001</v>
      </c>
      <c r="Y135" s="5">
        <v>1332.80548172</v>
      </c>
      <c r="Z135" s="5">
        <v>3124.2192162800002</v>
      </c>
      <c r="AA135" s="5">
        <v>3124.2192162800002</v>
      </c>
      <c r="AB135" s="5">
        <v>3124.2192162800002</v>
      </c>
      <c r="AC135" s="5">
        <v>3124.2192162900001</v>
      </c>
      <c r="AD135" s="5">
        <v>3124.2192163</v>
      </c>
      <c r="AE135" s="5">
        <v>3124.2192163099999</v>
      </c>
    </row>
    <row r="136" spans="1:31">
      <c r="A136" s="56" t="s">
        <v>80</v>
      </c>
      <c r="B136" s="56" t="s">
        <v>197</v>
      </c>
      <c r="C136" s="56" t="s">
        <v>154</v>
      </c>
      <c r="D136" s="5">
        <v>570.00000323999996</v>
      </c>
      <c r="E136" s="5">
        <v>570.00000478000004</v>
      </c>
      <c r="F136" s="5">
        <v>820.00000540999997</v>
      </c>
      <c r="G136" s="5">
        <v>820.00000664999993</v>
      </c>
      <c r="H136" s="5">
        <v>820.0000076</v>
      </c>
      <c r="I136" s="5">
        <v>820.00003398000001</v>
      </c>
      <c r="J136" s="5">
        <v>820.00003398000001</v>
      </c>
      <c r="K136" s="5">
        <v>1713.2548764200001</v>
      </c>
      <c r="L136" s="5">
        <v>1713.2548764200001</v>
      </c>
      <c r="M136" s="5">
        <v>1835.08479044</v>
      </c>
      <c r="N136" s="5">
        <v>2315.95750529</v>
      </c>
      <c r="O136" s="5">
        <v>2872.0577338200001</v>
      </c>
      <c r="P136" s="5">
        <v>3529.7443963800001</v>
      </c>
      <c r="Q136" s="5">
        <v>3725.1126949899999</v>
      </c>
      <c r="R136" s="5">
        <v>3725.1126952999998</v>
      </c>
      <c r="S136" s="5">
        <v>3725.1126995300001</v>
      </c>
      <c r="T136" s="5">
        <v>3813.60917866</v>
      </c>
      <c r="U136" s="5">
        <v>3813.60917866</v>
      </c>
      <c r="V136" s="5">
        <v>3813.60917866</v>
      </c>
      <c r="W136" s="5">
        <v>3813.60917866</v>
      </c>
      <c r="X136" s="5">
        <v>3813.6091744700002</v>
      </c>
      <c r="Y136" s="5">
        <v>3813.6091738800001</v>
      </c>
      <c r="Z136" s="5">
        <v>3813.6091732499999</v>
      </c>
      <c r="AA136" s="5">
        <v>3813.6091720099998</v>
      </c>
      <c r="AB136" s="5">
        <v>3813.60917118</v>
      </c>
      <c r="AC136" s="5">
        <v>4093.8480637399998</v>
      </c>
      <c r="AD136" s="5">
        <v>4310.3157989400006</v>
      </c>
      <c r="AE136" s="5">
        <v>3417.0609565499999</v>
      </c>
    </row>
    <row r="137" spans="1:31">
      <c r="A137" s="56" t="s">
        <v>80</v>
      </c>
      <c r="B137" s="56" t="s">
        <v>197</v>
      </c>
      <c r="C137" s="56" t="s">
        <v>155</v>
      </c>
      <c r="D137" s="5">
        <v>100.00000236</v>
      </c>
      <c r="E137" s="5">
        <v>100.00000271</v>
      </c>
      <c r="F137" s="5">
        <v>100.00000297</v>
      </c>
      <c r="G137" s="5">
        <v>100.00000358</v>
      </c>
      <c r="H137" s="5">
        <v>100.00000402000001</v>
      </c>
      <c r="I137" s="5">
        <v>100.00000965</v>
      </c>
      <c r="J137" s="5">
        <v>100.00000965</v>
      </c>
      <c r="K137" s="5">
        <v>100.00004617</v>
      </c>
      <c r="L137" s="5">
        <v>100.00004618</v>
      </c>
      <c r="M137" s="5">
        <v>100.00005041999999</v>
      </c>
      <c r="N137" s="5">
        <v>100.00005711999999</v>
      </c>
      <c r="O137" s="5">
        <v>100.00006297</v>
      </c>
      <c r="P137" s="5">
        <v>100.00006913</v>
      </c>
      <c r="Q137" s="5">
        <v>100.00007468</v>
      </c>
      <c r="R137" s="5">
        <v>100.00007577</v>
      </c>
      <c r="S137" s="5">
        <v>100.00009480999999</v>
      </c>
      <c r="T137" s="5">
        <v>100.00010394</v>
      </c>
      <c r="U137" s="5">
        <v>100.00010394</v>
      </c>
      <c r="V137" s="5">
        <v>100.00010394</v>
      </c>
      <c r="W137" s="5">
        <v>100.00010394</v>
      </c>
      <c r="X137" s="5">
        <v>100.00010159</v>
      </c>
      <c r="Y137" s="5">
        <v>100.00010862000001</v>
      </c>
      <c r="Z137" s="5">
        <v>100.00010919</v>
      </c>
      <c r="AA137" s="5">
        <v>100.0001086</v>
      </c>
      <c r="AB137" s="5">
        <v>100.00010818</v>
      </c>
      <c r="AC137" s="5">
        <v>100.00010256</v>
      </c>
      <c r="AD137" s="5">
        <v>100.00013800000001</v>
      </c>
      <c r="AE137" s="5">
        <v>100.00010368</v>
      </c>
    </row>
    <row r="138" spans="1:31">
      <c r="A138" s="56" t="s">
        <v>80</v>
      </c>
      <c r="B138" s="56" t="s">
        <v>197</v>
      </c>
      <c r="C138" s="56" t="s">
        <v>138</v>
      </c>
      <c r="D138" s="5">
        <v>18.838999999999999</v>
      </c>
      <c r="E138" s="5">
        <v>30.972000000000001</v>
      </c>
      <c r="F138" s="5">
        <v>50.94</v>
      </c>
      <c r="G138" s="5">
        <v>79.948999999999998</v>
      </c>
      <c r="H138" s="5">
        <v>118.98399999999999</v>
      </c>
      <c r="I138" s="5">
        <v>166.928</v>
      </c>
      <c r="J138" s="5">
        <v>232.95500000000001</v>
      </c>
      <c r="K138" s="5">
        <v>295.07310101000002</v>
      </c>
      <c r="L138" s="5">
        <v>409.28461462000001</v>
      </c>
      <c r="M138" s="5">
        <v>546.49439326000004</v>
      </c>
      <c r="N138" s="5">
        <v>703.16856768000002</v>
      </c>
      <c r="O138" s="5">
        <v>877.87147774000005</v>
      </c>
      <c r="P138" s="5">
        <v>1068.75407331</v>
      </c>
      <c r="Q138" s="5">
        <v>1271.4459004400001</v>
      </c>
      <c r="R138" s="5">
        <v>1490.4415349200001</v>
      </c>
      <c r="S138" s="5">
        <v>1727.0777828400001</v>
      </c>
      <c r="T138" s="5">
        <v>1969.1584449500001</v>
      </c>
      <c r="U138" s="5">
        <v>2223.9569902399999</v>
      </c>
      <c r="V138" s="5">
        <v>2496.56162567</v>
      </c>
      <c r="W138" s="5">
        <v>2785.1480421800002</v>
      </c>
      <c r="X138" s="5">
        <v>3073.0860760400001</v>
      </c>
      <c r="Y138" s="5">
        <v>3346.2985513499998</v>
      </c>
      <c r="Z138" s="5">
        <v>3612.1516041700011</v>
      </c>
      <c r="AA138" s="5">
        <v>3869.9208983499998</v>
      </c>
      <c r="AB138" s="5">
        <v>4128.2938823900004</v>
      </c>
      <c r="AC138" s="5">
        <v>4388.5159284499996</v>
      </c>
      <c r="AD138" s="5">
        <v>4657.9511452500001</v>
      </c>
      <c r="AE138" s="5">
        <v>4738.5973468599996</v>
      </c>
    </row>
    <row r="139" spans="1:31">
      <c r="A139" s="56" t="s">
        <v>80</v>
      </c>
      <c r="B139" s="56" t="s">
        <v>197</v>
      </c>
      <c r="C139" s="56" t="s">
        <v>139</v>
      </c>
      <c r="D139" s="5">
        <v>176.69049999999999</v>
      </c>
      <c r="E139" s="5">
        <v>220.38300000000001</v>
      </c>
      <c r="F139" s="5">
        <v>291.14049999999997</v>
      </c>
      <c r="G139" s="5">
        <v>375.91799999999989</v>
      </c>
      <c r="H139" s="5">
        <v>473.93450000000001</v>
      </c>
      <c r="I139" s="5">
        <v>567.99900000000002</v>
      </c>
      <c r="J139" s="5">
        <v>689.92699999999991</v>
      </c>
      <c r="K139" s="5">
        <v>806.70550000000003</v>
      </c>
      <c r="L139" s="5">
        <v>1028.5840000000001</v>
      </c>
      <c r="M139" s="5">
        <v>1271.1665</v>
      </c>
      <c r="N139" s="5">
        <v>1515.414</v>
      </c>
      <c r="O139" s="5">
        <v>1755.8154999999999</v>
      </c>
      <c r="P139" s="5">
        <v>1977.0934999999999</v>
      </c>
      <c r="Q139" s="5">
        <v>2187.7379999999998</v>
      </c>
      <c r="R139" s="5">
        <v>2389.4564999999998</v>
      </c>
      <c r="S139" s="5">
        <v>2584.6570000000002</v>
      </c>
      <c r="T139" s="5">
        <v>2742.6190000000001</v>
      </c>
      <c r="U139" s="5">
        <v>2898.8229999999999</v>
      </c>
      <c r="V139" s="5">
        <v>3049.6635000000001</v>
      </c>
      <c r="W139" s="5">
        <v>3191.7325000000001</v>
      </c>
      <c r="X139" s="5">
        <v>3290.657999999999</v>
      </c>
      <c r="Y139" s="5">
        <v>3358.1235000000001</v>
      </c>
      <c r="Z139" s="5">
        <v>3395.029</v>
      </c>
      <c r="AA139" s="5">
        <v>3404.2585000000008</v>
      </c>
      <c r="AB139" s="5">
        <v>3384.9764999999989</v>
      </c>
      <c r="AC139" s="5">
        <v>3365.9845</v>
      </c>
      <c r="AD139" s="5">
        <v>3342.139000000001</v>
      </c>
      <c r="AE139" s="5">
        <v>3342.139000000001</v>
      </c>
    </row>
    <row r="140" spans="1:3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</row>
    <row r="141" spans="1:31">
      <c r="A141" s="56" t="s">
        <v>80</v>
      </c>
      <c r="B141" s="56" t="s">
        <v>198</v>
      </c>
      <c r="C141" s="56" t="s">
        <v>153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3.0000000000000001E-6</v>
      </c>
      <c r="J141" s="5">
        <v>7.0500000000000003E-6</v>
      </c>
      <c r="K141" s="5">
        <v>5.8400000000000003E-5</v>
      </c>
      <c r="L141" s="5">
        <v>5.8400000000000003E-5</v>
      </c>
      <c r="M141" s="5">
        <v>311.39755223999998</v>
      </c>
      <c r="N141" s="5">
        <v>475.13875073999998</v>
      </c>
      <c r="O141" s="5">
        <v>475.13875073999998</v>
      </c>
      <c r="P141" s="5">
        <v>696.72807783999997</v>
      </c>
      <c r="Q141" s="5">
        <v>696.72807783999997</v>
      </c>
      <c r="R141" s="5">
        <v>696.72808122999993</v>
      </c>
      <c r="S141" s="5">
        <v>696.72808122999993</v>
      </c>
      <c r="T141" s="5">
        <v>696.72808973999997</v>
      </c>
      <c r="U141" s="5">
        <v>696.72808973999997</v>
      </c>
      <c r="V141" s="5">
        <v>696.72808973999997</v>
      </c>
      <c r="W141" s="5">
        <v>696.72808973999997</v>
      </c>
      <c r="X141" s="5">
        <v>696.72808973999997</v>
      </c>
      <c r="Y141" s="5">
        <v>696.72809412999993</v>
      </c>
      <c r="Z141" s="5">
        <v>696.72809413999994</v>
      </c>
      <c r="AA141" s="5">
        <v>696.72809414999995</v>
      </c>
      <c r="AB141" s="5">
        <v>696.72809414999995</v>
      </c>
      <c r="AC141" s="5">
        <v>696.72809415999996</v>
      </c>
      <c r="AD141" s="5">
        <v>696.72809415999996</v>
      </c>
      <c r="AE141" s="5">
        <v>696.72809777999998</v>
      </c>
    </row>
    <row r="142" spans="1:31">
      <c r="A142" s="56" t="s">
        <v>80</v>
      </c>
      <c r="B142" s="56" t="s">
        <v>198</v>
      </c>
      <c r="C142" s="56" t="s">
        <v>154</v>
      </c>
      <c r="D142" s="5">
        <v>0</v>
      </c>
      <c r="E142" s="5">
        <v>0</v>
      </c>
      <c r="F142" s="5">
        <v>1.1000000000000001E-6</v>
      </c>
      <c r="G142" s="5">
        <v>1.24E-6</v>
      </c>
      <c r="H142" s="5">
        <v>1.3400000000000001E-6</v>
      </c>
      <c r="I142" s="5">
        <v>4.5199999999999999E-6</v>
      </c>
      <c r="J142" s="5">
        <v>101.07894718</v>
      </c>
      <c r="K142" s="5">
        <v>862.98503170000004</v>
      </c>
      <c r="L142" s="5">
        <v>862.98503173000006</v>
      </c>
      <c r="M142" s="5">
        <v>896.95035941999993</v>
      </c>
      <c r="N142" s="5">
        <v>896.95038506000003</v>
      </c>
      <c r="O142" s="5">
        <v>896.95038506000003</v>
      </c>
      <c r="P142" s="5">
        <v>1557.76993702</v>
      </c>
      <c r="Q142" s="5">
        <v>1557.76993702</v>
      </c>
      <c r="R142" s="5">
        <v>1557.76993702</v>
      </c>
      <c r="S142" s="5">
        <v>1557.76993702</v>
      </c>
      <c r="T142" s="5">
        <v>1557.76993702</v>
      </c>
      <c r="U142" s="5">
        <v>1557.76993702</v>
      </c>
      <c r="V142" s="5">
        <v>1557.76993702</v>
      </c>
      <c r="W142" s="5">
        <v>1557.76993702</v>
      </c>
      <c r="X142" s="5">
        <v>1557.7699360900001</v>
      </c>
      <c r="Y142" s="5">
        <v>1557.7699360500001</v>
      </c>
      <c r="Z142" s="5">
        <v>1557.7699359200001</v>
      </c>
      <c r="AA142" s="5">
        <v>1557.76993578</v>
      </c>
      <c r="AB142" s="5">
        <v>1557.7699356799999</v>
      </c>
      <c r="AC142" s="5">
        <v>1557.7699353099999</v>
      </c>
      <c r="AD142" s="5">
        <v>1557.7699312100001</v>
      </c>
      <c r="AE142" s="5">
        <v>1557.7699243699999</v>
      </c>
    </row>
    <row r="143" spans="1:31">
      <c r="A143" s="56" t="s">
        <v>80</v>
      </c>
      <c r="B143" s="56" t="s">
        <v>198</v>
      </c>
      <c r="C143" s="56" t="s">
        <v>155</v>
      </c>
      <c r="D143" s="5">
        <v>125.23</v>
      </c>
      <c r="E143" s="5">
        <v>124.13</v>
      </c>
      <c r="F143" s="5">
        <v>124.13</v>
      </c>
      <c r="G143" s="5">
        <v>124.13</v>
      </c>
      <c r="H143" s="5">
        <v>125.23</v>
      </c>
      <c r="I143" s="5">
        <v>124.13</v>
      </c>
      <c r="J143" s="5">
        <v>124.13</v>
      </c>
      <c r="K143" s="5">
        <v>124.13</v>
      </c>
      <c r="L143" s="5">
        <v>124.13</v>
      </c>
      <c r="M143" s="5">
        <v>375.23</v>
      </c>
      <c r="N143" s="5">
        <v>374.13</v>
      </c>
      <c r="O143" s="5">
        <v>375.23</v>
      </c>
      <c r="P143" s="5">
        <v>374.13</v>
      </c>
      <c r="Q143" s="5">
        <v>374.13</v>
      </c>
      <c r="R143" s="5">
        <v>374.13</v>
      </c>
      <c r="S143" s="5">
        <v>375.23</v>
      </c>
      <c r="T143" s="5">
        <v>374.13</v>
      </c>
      <c r="U143" s="5">
        <v>374.13</v>
      </c>
      <c r="V143" s="5">
        <v>374.13</v>
      </c>
      <c r="W143" s="5">
        <v>374.13</v>
      </c>
      <c r="X143" s="5">
        <v>375.23</v>
      </c>
      <c r="Y143" s="5">
        <v>374.13</v>
      </c>
      <c r="Z143" s="5">
        <v>375.23</v>
      </c>
      <c r="AA143" s="5">
        <v>374.13</v>
      </c>
      <c r="AB143" s="5">
        <v>375.23</v>
      </c>
      <c r="AC143" s="5">
        <v>375.23</v>
      </c>
      <c r="AD143" s="5">
        <v>375.23</v>
      </c>
      <c r="AE143" s="5">
        <v>375.23</v>
      </c>
    </row>
    <row r="144" spans="1:31">
      <c r="A144" s="56" t="s">
        <v>80</v>
      </c>
      <c r="B144" s="56" t="s">
        <v>198</v>
      </c>
      <c r="C144" s="56" t="s">
        <v>138</v>
      </c>
      <c r="D144" s="5">
        <v>18.14</v>
      </c>
      <c r="E144" s="5">
        <v>30.966000000000001</v>
      </c>
      <c r="F144" s="5">
        <v>48.356000000000002</v>
      </c>
      <c r="G144" s="5">
        <v>81.885999999999996</v>
      </c>
      <c r="H144" s="5">
        <v>130.08000000000001</v>
      </c>
      <c r="I144" s="5">
        <v>178.929</v>
      </c>
      <c r="J144" s="5">
        <v>243.18899999999999</v>
      </c>
      <c r="K144" s="5">
        <v>308.55135326999999</v>
      </c>
      <c r="L144" s="5">
        <v>405.21240256999999</v>
      </c>
      <c r="M144" s="5">
        <v>520.85541197999999</v>
      </c>
      <c r="N144" s="5">
        <v>658.37870593000002</v>
      </c>
      <c r="O144" s="5">
        <v>817.74173775999998</v>
      </c>
      <c r="P144" s="5">
        <v>998.03423137000004</v>
      </c>
      <c r="Q144" s="5">
        <v>1203.61717292</v>
      </c>
      <c r="R144" s="5">
        <v>1435.9331237599999</v>
      </c>
      <c r="S144" s="5">
        <v>1678.82339598</v>
      </c>
      <c r="T144" s="5">
        <v>1929.6023754400001</v>
      </c>
      <c r="U144" s="5">
        <v>2173.1667760199998</v>
      </c>
      <c r="V144" s="5">
        <v>2433.1600630399998</v>
      </c>
      <c r="W144" s="5">
        <v>2706.9205209000002</v>
      </c>
      <c r="X144" s="5">
        <v>2986.7466388799999</v>
      </c>
      <c r="Y144" s="5">
        <v>3263.7128615299998</v>
      </c>
      <c r="Z144" s="5">
        <v>3541.9466311800002</v>
      </c>
      <c r="AA144" s="5">
        <v>3821.88939828</v>
      </c>
      <c r="AB144" s="5">
        <v>4109.4792878499993</v>
      </c>
      <c r="AC144" s="5">
        <v>4404.0250771699993</v>
      </c>
      <c r="AD144" s="5">
        <v>4711.6905148899996</v>
      </c>
      <c r="AE144" s="5">
        <v>4767.7094063300001</v>
      </c>
    </row>
    <row r="145" spans="1:31">
      <c r="A145" s="56" t="s">
        <v>80</v>
      </c>
      <c r="B145" s="56" t="s">
        <v>198</v>
      </c>
      <c r="C145" s="56" t="s">
        <v>139</v>
      </c>
      <c r="D145" s="5">
        <v>192.197</v>
      </c>
      <c r="E145" s="5">
        <v>240.648</v>
      </c>
      <c r="F145" s="5">
        <v>291.60399999999998</v>
      </c>
      <c r="G145" s="5">
        <v>401.51799999999997</v>
      </c>
      <c r="H145" s="5">
        <v>532.50300000000004</v>
      </c>
      <c r="I145" s="5">
        <v>620.04250000000002</v>
      </c>
      <c r="J145" s="5">
        <v>723.53800000000001</v>
      </c>
      <c r="K145" s="5">
        <v>824.2360000000001</v>
      </c>
      <c r="L145" s="5">
        <v>973.98399999999992</v>
      </c>
      <c r="M145" s="5">
        <v>1138.355</v>
      </c>
      <c r="N145" s="5">
        <v>1315.6434999999999</v>
      </c>
      <c r="O145" s="5">
        <v>1502.1965</v>
      </c>
      <c r="P145" s="5">
        <v>1684.529</v>
      </c>
      <c r="Q145" s="5">
        <v>1883.4224999999999</v>
      </c>
      <c r="R145" s="5">
        <v>2091.261</v>
      </c>
      <c r="S145" s="5">
        <v>2276.761500000001</v>
      </c>
      <c r="T145" s="5">
        <v>2429.2325000000001</v>
      </c>
      <c r="U145" s="5">
        <v>2546.2619999999988</v>
      </c>
      <c r="V145" s="5">
        <v>2657.9364999999998</v>
      </c>
      <c r="W145" s="5">
        <v>2760.1385</v>
      </c>
      <c r="X145" s="5">
        <v>2832.114</v>
      </c>
      <c r="Y145" s="5">
        <v>2886.2420000000002</v>
      </c>
      <c r="Z145" s="5">
        <v>2919.8580000000002</v>
      </c>
      <c r="AA145" s="5">
        <v>2935.6309999999999</v>
      </c>
      <c r="AB145" s="5">
        <v>2930.2645000000002</v>
      </c>
      <c r="AC145" s="5">
        <v>2926.1819999999989</v>
      </c>
      <c r="AD145" s="5">
        <v>2918.5005000000001</v>
      </c>
      <c r="AE145" s="5">
        <v>2918.5005000000001</v>
      </c>
    </row>
    <row r="146" spans="1:3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</row>
    <row r="147" spans="1:31">
      <c r="A147" s="56" t="s">
        <v>80</v>
      </c>
      <c r="B147" s="56" t="s">
        <v>199</v>
      </c>
      <c r="C147" s="56" t="s">
        <v>153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</row>
    <row r="148" spans="1:31">
      <c r="A148" s="56" t="s">
        <v>80</v>
      </c>
      <c r="B148" s="56" t="s">
        <v>199</v>
      </c>
      <c r="C148" s="56" t="s">
        <v>154</v>
      </c>
      <c r="D148" s="5">
        <v>1.1799999999999999E-6</v>
      </c>
      <c r="E148" s="5">
        <v>1.1799999999999999E-6</v>
      </c>
      <c r="F148" s="5">
        <v>1.1799999999999999E-6</v>
      </c>
      <c r="G148" s="5">
        <v>1.3E-6</v>
      </c>
      <c r="H148" s="5">
        <v>1.44E-6</v>
      </c>
      <c r="I148" s="5">
        <v>3.6899999999999998E-6</v>
      </c>
      <c r="J148" s="5">
        <v>1.2439999999999999E-5</v>
      </c>
      <c r="K148" s="5">
        <v>1.8839999999999999E-5</v>
      </c>
      <c r="L148" s="5">
        <v>2.938E-5</v>
      </c>
      <c r="M148" s="5">
        <v>6.8889999999999999E-5</v>
      </c>
      <c r="N148" s="5">
        <v>1.9769000000000001E-4</v>
      </c>
      <c r="O148" s="5">
        <v>1.9769000000000001E-4</v>
      </c>
      <c r="P148" s="5">
        <v>139.17163761</v>
      </c>
      <c r="Q148" s="5">
        <v>139.17163761</v>
      </c>
      <c r="R148" s="5">
        <v>668.80487131000007</v>
      </c>
      <c r="S148" s="5">
        <v>668.80487131000007</v>
      </c>
      <c r="T148" s="5">
        <v>668.80487132000007</v>
      </c>
      <c r="U148" s="5">
        <v>668.80487132000007</v>
      </c>
      <c r="V148" s="5">
        <v>668.80487132000007</v>
      </c>
      <c r="W148" s="5">
        <v>668.80487132000007</v>
      </c>
      <c r="X148" s="5">
        <v>668.80487014000005</v>
      </c>
      <c r="Y148" s="5">
        <v>668.80489335000004</v>
      </c>
      <c r="Z148" s="5">
        <v>668.80489336000005</v>
      </c>
      <c r="AA148" s="5">
        <v>668.80489326000009</v>
      </c>
      <c r="AB148" s="5">
        <v>668.80489317000001</v>
      </c>
      <c r="AC148" s="5">
        <v>668.80489282999997</v>
      </c>
      <c r="AD148" s="5">
        <v>668.80488777999994</v>
      </c>
      <c r="AE148" s="5">
        <v>668.80488661999993</v>
      </c>
    </row>
    <row r="149" spans="1:31">
      <c r="A149" s="56" t="s">
        <v>80</v>
      </c>
      <c r="B149" s="56" t="s">
        <v>199</v>
      </c>
      <c r="C149" s="56" t="s">
        <v>155</v>
      </c>
      <c r="D149" s="5">
        <v>473.33</v>
      </c>
      <c r="E149" s="5">
        <v>473.33</v>
      </c>
      <c r="F149" s="5">
        <v>473.33</v>
      </c>
      <c r="G149" s="5">
        <v>473.33</v>
      </c>
      <c r="H149" s="5">
        <v>473.33</v>
      </c>
      <c r="I149" s="5">
        <v>473.33</v>
      </c>
      <c r="J149" s="5">
        <v>473.33</v>
      </c>
      <c r="K149" s="5">
        <v>473.33</v>
      </c>
      <c r="L149" s="5">
        <v>473.33</v>
      </c>
      <c r="M149" s="5">
        <v>473.33</v>
      </c>
      <c r="N149" s="5">
        <v>473.33</v>
      </c>
      <c r="O149" s="5">
        <v>473.33</v>
      </c>
      <c r="P149" s="5">
        <v>473.33</v>
      </c>
      <c r="Q149" s="5">
        <v>473.33</v>
      </c>
      <c r="R149" s="5">
        <v>473.33</v>
      </c>
      <c r="S149" s="5">
        <v>473.33</v>
      </c>
      <c r="T149" s="5">
        <v>473.33</v>
      </c>
      <c r="U149" s="5">
        <v>473.33</v>
      </c>
      <c r="V149" s="5">
        <v>473.33</v>
      </c>
      <c r="W149" s="5">
        <v>473.33</v>
      </c>
      <c r="X149" s="5">
        <v>473.33</v>
      </c>
      <c r="Y149" s="5">
        <v>475.43</v>
      </c>
      <c r="Z149" s="5">
        <v>473.33</v>
      </c>
      <c r="AA149" s="5">
        <v>473.33</v>
      </c>
      <c r="AB149" s="5">
        <v>473.33</v>
      </c>
      <c r="AC149" s="5">
        <v>473.33</v>
      </c>
      <c r="AD149" s="5">
        <v>473.33</v>
      </c>
      <c r="AE149" s="5">
        <v>473.33</v>
      </c>
    </row>
    <row r="150" spans="1:31">
      <c r="A150" s="56" t="s">
        <v>80</v>
      </c>
      <c r="B150" s="56" t="s">
        <v>199</v>
      </c>
      <c r="C150" s="56" t="s">
        <v>138</v>
      </c>
      <c r="D150" s="5">
        <v>73.308999999999997</v>
      </c>
      <c r="E150" s="5">
        <v>101.551</v>
      </c>
      <c r="F150" s="5">
        <v>127.312</v>
      </c>
      <c r="G150" s="5">
        <v>163.02500000000001</v>
      </c>
      <c r="H150" s="5">
        <v>199.60599999999999</v>
      </c>
      <c r="I150" s="5">
        <v>240.464</v>
      </c>
      <c r="J150" s="5">
        <v>286.77499999999998</v>
      </c>
      <c r="K150" s="5">
        <v>327.14164325000002</v>
      </c>
      <c r="L150" s="5">
        <v>386.59627754000002</v>
      </c>
      <c r="M150" s="5">
        <v>451.54583057000002</v>
      </c>
      <c r="N150" s="5">
        <v>523.74430347000009</v>
      </c>
      <c r="O150" s="5">
        <v>603.50220841999999</v>
      </c>
      <c r="P150" s="5">
        <v>685.87139996999997</v>
      </c>
      <c r="Q150" s="5">
        <v>770.29098284999998</v>
      </c>
      <c r="R150" s="5">
        <v>860.29049325000005</v>
      </c>
      <c r="S150" s="5">
        <v>955.90802156999996</v>
      </c>
      <c r="T150" s="5">
        <v>1038.7049956000001</v>
      </c>
      <c r="U150" s="5">
        <v>1118.5736002599999</v>
      </c>
      <c r="V150" s="5">
        <v>1198.6207917300001</v>
      </c>
      <c r="W150" s="5">
        <v>1275.50663986</v>
      </c>
      <c r="X150" s="5">
        <v>1349.49831356</v>
      </c>
      <c r="Y150" s="5">
        <v>1425.62567932</v>
      </c>
      <c r="Z150" s="5">
        <v>1507.24028828</v>
      </c>
      <c r="AA150" s="5">
        <v>1592.0229601999999</v>
      </c>
      <c r="AB150" s="5">
        <v>1679.8513663599999</v>
      </c>
      <c r="AC150" s="5">
        <v>1768.54372947</v>
      </c>
      <c r="AD150" s="5">
        <v>1862.5243552300001</v>
      </c>
      <c r="AE150" s="5">
        <v>1893.2939912899999</v>
      </c>
    </row>
    <row r="151" spans="1:31">
      <c r="A151" s="56" t="s">
        <v>80</v>
      </c>
      <c r="B151" s="56" t="s">
        <v>199</v>
      </c>
      <c r="C151" s="56" t="s">
        <v>139</v>
      </c>
      <c r="D151" s="5">
        <v>181.58349999999999</v>
      </c>
      <c r="E151" s="5">
        <v>230.42949999999999</v>
      </c>
      <c r="F151" s="5">
        <v>263.601</v>
      </c>
      <c r="G151" s="5">
        <v>310.37200000000001</v>
      </c>
      <c r="H151" s="5">
        <v>348.61299999999989</v>
      </c>
      <c r="I151" s="5">
        <v>387.50349999999997</v>
      </c>
      <c r="J151" s="5">
        <v>424.69</v>
      </c>
      <c r="K151" s="5">
        <v>458.70399999999989</v>
      </c>
      <c r="L151" s="5">
        <v>512.68150000000003</v>
      </c>
      <c r="M151" s="5">
        <v>568.37599999999998</v>
      </c>
      <c r="N151" s="5">
        <v>623.41800000000001</v>
      </c>
      <c r="O151" s="5">
        <v>679.90600000000006</v>
      </c>
      <c r="P151" s="5">
        <v>731.43100000000004</v>
      </c>
      <c r="Q151" s="5">
        <v>780.53399999999988</v>
      </c>
      <c r="R151" s="5">
        <v>825.68650000000002</v>
      </c>
      <c r="S151" s="5">
        <v>869.44999999999993</v>
      </c>
      <c r="T151" s="5">
        <v>894.35399999999993</v>
      </c>
      <c r="U151" s="5">
        <v>914.74150000000009</v>
      </c>
      <c r="V151" s="5">
        <v>927.40250000000015</v>
      </c>
      <c r="W151" s="5">
        <v>933.21299999999974</v>
      </c>
      <c r="X151" s="5">
        <v>933.12100000000009</v>
      </c>
      <c r="Y151" s="5">
        <v>934.87250000000017</v>
      </c>
      <c r="Z151" s="5">
        <v>933.9994999999999</v>
      </c>
      <c r="AA151" s="5">
        <v>932.10199999999986</v>
      </c>
      <c r="AB151" s="5">
        <v>929.02750000000037</v>
      </c>
      <c r="AC151" s="5">
        <v>926.92099999999982</v>
      </c>
      <c r="AD151" s="5">
        <v>921.52750000000037</v>
      </c>
      <c r="AE151" s="5">
        <v>921.52750000000037</v>
      </c>
    </row>
    <row r="152" spans="1:3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</row>
    <row r="153" spans="1:31">
      <c r="A153" s="56" t="s">
        <v>80</v>
      </c>
      <c r="B153" s="56" t="s">
        <v>200</v>
      </c>
      <c r="C153" s="56" t="s">
        <v>153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4.7999999999999998E-6</v>
      </c>
      <c r="J153" s="5">
        <v>5.1499999999999998E-6</v>
      </c>
      <c r="K153" s="5">
        <v>1.8159999999999999E-5</v>
      </c>
      <c r="L153" s="5">
        <v>2.2189999999999999E-5</v>
      </c>
      <c r="M153" s="5">
        <v>2.2189999999999999E-5</v>
      </c>
      <c r="N153" s="5">
        <v>2.2209999999999999E-5</v>
      </c>
      <c r="O153" s="5">
        <v>2.393E-5</v>
      </c>
      <c r="P153" s="5">
        <v>2.4049999999999998E-5</v>
      </c>
      <c r="Q153" s="5">
        <v>2.582E-5</v>
      </c>
      <c r="R153" s="5">
        <v>4.481E-5</v>
      </c>
      <c r="S153" s="5">
        <v>4.481E-5</v>
      </c>
      <c r="T153" s="5">
        <v>4.481E-5</v>
      </c>
      <c r="U153" s="5">
        <v>4.4819999999999988E-5</v>
      </c>
      <c r="V153" s="5">
        <v>4.4819999999999988E-5</v>
      </c>
      <c r="W153" s="5">
        <v>4.4819999999999988E-5</v>
      </c>
      <c r="X153" s="5">
        <v>4.4839999999999998E-5</v>
      </c>
      <c r="Y153" s="5">
        <v>6.5659999999999991E-5</v>
      </c>
      <c r="Z153" s="5">
        <v>8.6790000000000001E-5</v>
      </c>
      <c r="AA153" s="5">
        <v>8.680999999999999E-5</v>
      </c>
      <c r="AB153" s="5">
        <v>8.6899999999999998E-5</v>
      </c>
      <c r="AC153" s="5">
        <v>9.4950000000000004E-5</v>
      </c>
      <c r="AD153" s="5">
        <v>9.5150000000000009E-5</v>
      </c>
      <c r="AE153" s="5">
        <v>1.0704000000000001E-4</v>
      </c>
    </row>
    <row r="154" spans="1:31">
      <c r="A154" s="56" t="s">
        <v>80</v>
      </c>
      <c r="B154" s="56" t="s">
        <v>200</v>
      </c>
      <c r="C154" s="56" t="s">
        <v>154</v>
      </c>
      <c r="D154" s="5">
        <v>1.44E-6</v>
      </c>
      <c r="E154" s="5">
        <v>1.55E-6</v>
      </c>
      <c r="F154" s="5">
        <v>1.7600000000000001E-6</v>
      </c>
      <c r="G154" s="5">
        <v>1.9300000000000002E-6</v>
      </c>
      <c r="H154" s="5">
        <v>2.0999999999999998E-6</v>
      </c>
      <c r="I154" s="5">
        <v>2.3700000000000002E-6</v>
      </c>
      <c r="J154" s="5">
        <v>2.7700000000000002E-6</v>
      </c>
      <c r="K154" s="5">
        <v>8.2900000000000002E-6</v>
      </c>
      <c r="L154" s="5">
        <v>1.0020000000000001E-5</v>
      </c>
      <c r="M154" s="5">
        <v>1.169E-5</v>
      </c>
      <c r="N154" s="5">
        <v>1.27E-5</v>
      </c>
      <c r="O154" s="5">
        <v>1.437E-5</v>
      </c>
      <c r="P154" s="5">
        <v>1.5849999999999999E-5</v>
      </c>
      <c r="Q154" s="5">
        <v>1.7770000000000001E-5</v>
      </c>
      <c r="R154" s="5">
        <v>3.7669999999999997E-5</v>
      </c>
      <c r="S154" s="5">
        <v>3.7669999999999997E-5</v>
      </c>
      <c r="T154" s="5">
        <v>3.7669999999999997E-5</v>
      </c>
      <c r="U154" s="5">
        <v>3.7679999999999998E-5</v>
      </c>
      <c r="V154" s="5">
        <v>3.7679999999999998E-5</v>
      </c>
      <c r="W154" s="5">
        <v>3.7679999999999998E-5</v>
      </c>
      <c r="X154" s="5">
        <v>3.625E-5</v>
      </c>
      <c r="Y154" s="5">
        <v>4.9320000000000002E-5</v>
      </c>
      <c r="Z154" s="5">
        <v>5.9630000000000003E-5</v>
      </c>
      <c r="AA154" s="5">
        <v>5.9620000000000002E-5</v>
      </c>
      <c r="AB154" s="5">
        <v>6.2150000000000006E-5</v>
      </c>
      <c r="AC154" s="5">
        <v>6.8120000000000005E-5</v>
      </c>
      <c r="AD154" s="5">
        <v>7.4029999999999994E-5</v>
      </c>
      <c r="AE154" s="5">
        <v>7.8919999999999997E-5</v>
      </c>
    </row>
    <row r="155" spans="1:31">
      <c r="A155" s="56" t="s">
        <v>80</v>
      </c>
      <c r="B155" s="56" t="s">
        <v>200</v>
      </c>
      <c r="C155" s="56" t="s">
        <v>155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</row>
    <row r="156" spans="1:31">
      <c r="A156" s="56" t="s">
        <v>80</v>
      </c>
      <c r="B156" s="56" t="s">
        <v>200</v>
      </c>
      <c r="C156" s="56" t="s">
        <v>138</v>
      </c>
      <c r="D156" s="5">
        <v>2.1869999999999998</v>
      </c>
      <c r="E156" s="5">
        <v>3.7669999999999999</v>
      </c>
      <c r="F156" s="5">
        <v>6.1920000000000002</v>
      </c>
      <c r="G156" s="5">
        <v>9.4580000000000002</v>
      </c>
      <c r="H156" s="5">
        <v>13.686</v>
      </c>
      <c r="I156" s="5">
        <v>18.501000000000001</v>
      </c>
      <c r="J156" s="5">
        <v>25.306000000000001</v>
      </c>
      <c r="K156" s="5">
        <v>31.184044839999999</v>
      </c>
      <c r="L156" s="5">
        <v>40.632942110000002</v>
      </c>
      <c r="M156" s="5">
        <v>51.300529429999997</v>
      </c>
      <c r="N156" s="5">
        <v>63.448775210000001</v>
      </c>
      <c r="O156" s="5">
        <v>77.123163699999992</v>
      </c>
      <c r="P156" s="5">
        <v>92.380225859999996</v>
      </c>
      <c r="Q156" s="5">
        <v>108.63036286000001</v>
      </c>
      <c r="R156" s="5">
        <v>126.28066242</v>
      </c>
      <c r="S156" s="5">
        <v>145.43464886000001</v>
      </c>
      <c r="T156" s="5">
        <v>164.97765337999999</v>
      </c>
      <c r="U156" s="5">
        <v>185.59044840999999</v>
      </c>
      <c r="V156" s="5">
        <v>206.81589911</v>
      </c>
      <c r="W156" s="5">
        <v>228.36185279</v>
      </c>
      <c r="X156" s="5">
        <v>250.33571445000001</v>
      </c>
      <c r="Y156" s="5">
        <v>272.02680687999998</v>
      </c>
      <c r="Z156" s="5">
        <v>293.77251605999999</v>
      </c>
      <c r="AA156" s="5">
        <v>316.44538920999997</v>
      </c>
      <c r="AB156" s="5">
        <v>340.54830737999998</v>
      </c>
      <c r="AC156" s="5">
        <v>365.09264996000002</v>
      </c>
      <c r="AD156" s="5">
        <v>390.57406130999999</v>
      </c>
      <c r="AE156" s="5">
        <v>398.45674804999999</v>
      </c>
    </row>
    <row r="157" spans="1:31">
      <c r="A157" s="56" t="s">
        <v>80</v>
      </c>
      <c r="B157" s="56" t="s">
        <v>200</v>
      </c>
      <c r="C157" s="56" t="s">
        <v>139</v>
      </c>
      <c r="D157" s="5">
        <v>24.267499999999998</v>
      </c>
      <c r="E157" s="5">
        <v>30.654</v>
      </c>
      <c r="F157" s="5">
        <v>38.909999999999997</v>
      </c>
      <c r="G157" s="5">
        <v>48.162500000000001</v>
      </c>
      <c r="H157" s="5">
        <v>57.612000000000002</v>
      </c>
      <c r="I157" s="5">
        <v>65.989999999999995</v>
      </c>
      <c r="J157" s="5">
        <v>77.194499999999991</v>
      </c>
      <c r="K157" s="5">
        <v>87.767999999999986</v>
      </c>
      <c r="L157" s="5">
        <v>103.953</v>
      </c>
      <c r="M157" s="5">
        <v>120.367</v>
      </c>
      <c r="N157" s="5">
        <v>136.76050000000001</v>
      </c>
      <c r="O157" s="5">
        <v>153.10300000000001</v>
      </c>
      <c r="P157" s="5">
        <v>168.62100000000001</v>
      </c>
      <c r="Q157" s="5">
        <v>183.447</v>
      </c>
      <c r="R157" s="5">
        <v>197.71899999999999</v>
      </c>
      <c r="S157" s="5">
        <v>211.54949999999999</v>
      </c>
      <c r="T157" s="5">
        <v>222.221</v>
      </c>
      <c r="U157" s="5">
        <v>232.72049999999999</v>
      </c>
      <c r="V157" s="5">
        <v>241.60300000000001</v>
      </c>
      <c r="W157" s="5">
        <v>248.62799999999999</v>
      </c>
      <c r="X157" s="5">
        <v>253.13300000000001</v>
      </c>
      <c r="Y157" s="5">
        <v>256.3845</v>
      </c>
      <c r="Z157" s="5">
        <v>258.06499999999988</v>
      </c>
      <c r="AA157" s="5">
        <v>259.22649999999999</v>
      </c>
      <c r="AB157" s="5">
        <v>259.37849999999992</v>
      </c>
      <c r="AC157" s="5">
        <v>259.49599999999998</v>
      </c>
      <c r="AD157" s="5">
        <v>259.11299999999989</v>
      </c>
      <c r="AE157" s="5">
        <v>259.11299999999989</v>
      </c>
    </row>
    <row r="158" spans="1:31"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</row>
  </sheetData>
  <autoFilter ref="A3:C157" xr:uid="{00000000-0009-0000-0000-000008000000}"/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9">
    <tabColor theme="7"/>
  </sheetPr>
  <dimension ref="A1:AE158"/>
  <sheetViews>
    <sheetView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" style="6" customWidth="1"/>
    <col min="3" max="3" width="24.6640625" style="6" customWidth="1"/>
    <col min="4" max="4" width="9" style="6" customWidth="1"/>
    <col min="5" max="16384" width="9" style="6"/>
  </cols>
  <sheetData>
    <row r="1" spans="1:31" s="15" customFormat="1" ht="23.25" customHeight="1" thickBot="1">
      <c r="A1" s="1" t="s">
        <v>205</v>
      </c>
      <c r="B1" s="1"/>
      <c r="C1" s="49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</row>
    <row r="2" spans="1:31" s="7" customFormat="1" ht="15" customHeight="1" thickTop="1">
      <c r="A2" s="12" t="s">
        <v>206</v>
      </c>
      <c r="C2" s="12"/>
    </row>
    <row r="3" spans="1:31">
      <c r="A3" s="57" t="s">
        <v>191</v>
      </c>
      <c r="B3" s="57" t="s">
        <v>194</v>
      </c>
      <c r="C3" s="57" t="s">
        <v>195</v>
      </c>
      <c r="D3" s="57">
        <v>2024</v>
      </c>
      <c r="E3" s="57">
        <v>2025</v>
      </c>
      <c r="F3" s="57">
        <v>2026</v>
      </c>
      <c r="G3" s="57">
        <v>2027</v>
      </c>
      <c r="H3" s="57">
        <v>2028</v>
      </c>
      <c r="I3" s="57">
        <v>2029</v>
      </c>
      <c r="J3" s="57">
        <v>2030</v>
      </c>
      <c r="K3" s="57">
        <v>2031</v>
      </c>
      <c r="L3" s="57">
        <v>2032</v>
      </c>
      <c r="M3" s="57">
        <v>2033</v>
      </c>
      <c r="N3" s="57">
        <v>2034</v>
      </c>
      <c r="O3" s="57">
        <v>2035</v>
      </c>
      <c r="P3" s="57">
        <v>2036</v>
      </c>
      <c r="Q3" s="57">
        <v>2037</v>
      </c>
      <c r="R3" s="57">
        <v>2038</v>
      </c>
      <c r="S3" s="57">
        <v>2039</v>
      </c>
      <c r="T3" s="57">
        <v>2040</v>
      </c>
      <c r="U3" s="57">
        <v>2041</v>
      </c>
      <c r="V3" s="57">
        <v>2042</v>
      </c>
      <c r="W3" s="57">
        <v>2043</v>
      </c>
      <c r="X3" s="57">
        <v>2044</v>
      </c>
      <c r="Y3" s="57">
        <v>2045</v>
      </c>
      <c r="Z3" s="57">
        <v>2046</v>
      </c>
      <c r="AA3" s="57">
        <v>2047</v>
      </c>
      <c r="AB3" s="57">
        <v>2048</v>
      </c>
      <c r="AC3" s="57">
        <v>2049</v>
      </c>
      <c r="AD3" s="57">
        <v>2050</v>
      </c>
      <c r="AE3" s="57">
        <v>2051</v>
      </c>
    </row>
    <row r="4" spans="1:31">
      <c r="A4" s="56" t="s">
        <v>60</v>
      </c>
      <c r="B4" s="56" t="s">
        <v>163</v>
      </c>
      <c r="C4" s="56" t="s">
        <v>152</v>
      </c>
      <c r="D4" s="5">
        <v>0</v>
      </c>
      <c r="E4" s="5">
        <v>0</v>
      </c>
      <c r="F4" s="5">
        <v>116.28</v>
      </c>
      <c r="G4" s="5">
        <v>348.84</v>
      </c>
      <c r="H4" s="5">
        <v>348.84</v>
      </c>
      <c r="I4" s="5">
        <v>348.84</v>
      </c>
      <c r="J4" s="5">
        <v>348.84</v>
      </c>
      <c r="K4" s="5">
        <v>348.84</v>
      </c>
      <c r="L4" s="5">
        <v>348.84</v>
      </c>
      <c r="M4" s="5">
        <v>348.84</v>
      </c>
      <c r="N4" s="5">
        <v>348.84</v>
      </c>
      <c r="O4" s="5">
        <v>348.84</v>
      </c>
      <c r="P4" s="5">
        <v>348.84</v>
      </c>
      <c r="Q4" s="5">
        <v>348.84</v>
      </c>
      <c r="R4" s="5">
        <v>348.84</v>
      </c>
      <c r="S4" s="5">
        <v>348.84</v>
      </c>
      <c r="T4" s="5">
        <v>348.84</v>
      </c>
      <c r="U4" s="5">
        <v>348.84</v>
      </c>
      <c r="V4" s="5">
        <v>348.84</v>
      </c>
      <c r="W4" s="5">
        <v>348.84</v>
      </c>
      <c r="X4" s="5">
        <v>348.84</v>
      </c>
      <c r="Y4" s="5">
        <v>348.84</v>
      </c>
      <c r="Z4" s="5">
        <v>348.84</v>
      </c>
      <c r="AA4" s="5">
        <v>348.84</v>
      </c>
      <c r="AB4" s="5">
        <v>348.84</v>
      </c>
      <c r="AC4" s="5">
        <v>348.84</v>
      </c>
      <c r="AD4" s="5">
        <v>348.84</v>
      </c>
      <c r="AE4" s="5">
        <v>348.84</v>
      </c>
    </row>
    <row r="5" spans="1:31">
      <c r="A5" s="56" t="s">
        <v>60</v>
      </c>
      <c r="B5" s="56" t="s">
        <v>163</v>
      </c>
      <c r="C5" s="56" t="s">
        <v>153</v>
      </c>
      <c r="D5" s="5">
        <v>6.0490000000000004</v>
      </c>
      <c r="E5" s="5">
        <v>6.0490000000000004</v>
      </c>
      <c r="F5" s="5">
        <v>6.0490000000000004</v>
      </c>
      <c r="G5" s="5">
        <v>6.0490000000000004</v>
      </c>
      <c r="H5" s="5">
        <v>6.0490000000000004</v>
      </c>
      <c r="I5" s="5">
        <v>6.0490011155200003</v>
      </c>
      <c r="J5" s="5">
        <v>6.0490011402400006</v>
      </c>
      <c r="K5" s="5">
        <v>6.0490039324000007</v>
      </c>
      <c r="L5" s="5">
        <v>6.0490039326400007</v>
      </c>
      <c r="M5" s="5">
        <v>6.0490039326400007</v>
      </c>
      <c r="N5" s="5">
        <v>6.0490039326400007</v>
      </c>
      <c r="O5" s="5">
        <v>6.04900395592</v>
      </c>
      <c r="P5" s="5">
        <v>6.0490039746400006</v>
      </c>
      <c r="Q5" s="5">
        <v>6.0490040142400003</v>
      </c>
      <c r="R5" s="5">
        <v>6.0490044376000007</v>
      </c>
      <c r="S5" s="5">
        <v>6.0490044448000004</v>
      </c>
      <c r="T5" s="5">
        <v>36.116710417359997</v>
      </c>
      <c r="U5" s="5">
        <v>42.049000498719998</v>
      </c>
      <c r="V5" s="5">
        <v>42.049000498719998</v>
      </c>
      <c r="W5" s="5">
        <v>42.049000499199998</v>
      </c>
      <c r="X5" s="5">
        <v>42.049001902000001</v>
      </c>
      <c r="Y5" s="5">
        <v>42.04900215496</v>
      </c>
      <c r="Z5" s="5">
        <v>42.049002267760002</v>
      </c>
      <c r="AA5" s="5">
        <v>42.049002268240002</v>
      </c>
      <c r="AB5" s="5">
        <v>42.04900438312</v>
      </c>
      <c r="AC5" s="5">
        <v>42.049004704239998</v>
      </c>
      <c r="AD5" s="5">
        <v>42.049004707839998</v>
      </c>
      <c r="AE5" s="5">
        <v>42.049007668000002</v>
      </c>
    </row>
    <row r="6" spans="1:31">
      <c r="A6" s="56" t="s">
        <v>60</v>
      </c>
      <c r="B6" s="56" t="s">
        <v>163</v>
      </c>
      <c r="C6" s="56" t="s">
        <v>154</v>
      </c>
      <c r="D6" s="5">
        <v>0.22200011672</v>
      </c>
      <c r="E6" s="5">
        <v>0.22200012688000001</v>
      </c>
      <c r="F6" s="5">
        <v>5.0219731780800014</v>
      </c>
      <c r="G6" s="5">
        <v>5.0219731823200009</v>
      </c>
      <c r="H6" s="5">
        <v>12.421994120920001</v>
      </c>
      <c r="I6" s="5">
        <v>16.222073439279999</v>
      </c>
      <c r="J6" s="5">
        <v>16.22207344524</v>
      </c>
      <c r="K6" s="5">
        <v>16.222073725400001</v>
      </c>
      <c r="L6" s="5">
        <v>16.222073737039999</v>
      </c>
      <c r="M6" s="5">
        <v>16.22207374596</v>
      </c>
      <c r="N6" s="5">
        <v>16.22207375192</v>
      </c>
      <c r="O6" s="5">
        <v>16.222073779479999</v>
      </c>
      <c r="P6" s="5">
        <v>16.22207379052</v>
      </c>
      <c r="Q6" s="5">
        <v>16.222073846480001</v>
      </c>
      <c r="R6" s="5">
        <v>16.222073945239998</v>
      </c>
      <c r="S6" s="5">
        <v>16.222073945239998</v>
      </c>
      <c r="T6" s="5">
        <v>16.222075620039998</v>
      </c>
      <c r="U6" s="5">
        <v>16.222076865639998</v>
      </c>
      <c r="V6" s="5">
        <v>16.222076865639998</v>
      </c>
      <c r="W6" s="5">
        <v>16.222076865639998</v>
      </c>
      <c r="X6" s="5">
        <v>16.222076748919999</v>
      </c>
      <c r="Y6" s="5">
        <v>16.222077127719999</v>
      </c>
      <c r="Z6" s="5">
        <v>11.42210439876</v>
      </c>
      <c r="AA6" s="5">
        <v>11.422104900440001</v>
      </c>
      <c r="AB6" s="5">
        <v>4.8161764778000009</v>
      </c>
      <c r="AC6" s="5">
        <v>4.8162761382400001</v>
      </c>
      <c r="AD6" s="5">
        <v>11.052783532959999</v>
      </c>
      <c r="AE6" s="5">
        <v>15.97596755364</v>
      </c>
    </row>
    <row r="7" spans="1:31">
      <c r="A7" s="56" t="s">
        <v>60</v>
      </c>
      <c r="B7" s="56" t="s">
        <v>163</v>
      </c>
      <c r="C7" s="56" t="s">
        <v>155</v>
      </c>
      <c r="D7" s="5">
        <v>7.4999999999999997E-2</v>
      </c>
      <c r="E7" s="5">
        <v>7.4999999999999997E-2</v>
      </c>
      <c r="F7" s="5">
        <v>7.4999999999999997E-2</v>
      </c>
      <c r="G7" s="5">
        <v>7.4999999999999997E-2</v>
      </c>
      <c r="H7" s="5">
        <v>7.4999999999999997E-2</v>
      </c>
      <c r="I7" s="5">
        <v>7.4999999999999997E-2</v>
      </c>
      <c r="J7" s="5">
        <v>7.4999999999999997E-2</v>
      </c>
      <c r="K7" s="5">
        <v>7.4999999999999997E-2</v>
      </c>
      <c r="L7" s="5">
        <v>7.4999999999999997E-2</v>
      </c>
      <c r="M7" s="5">
        <v>7.4999999999999997E-2</v>
      </c>
      <c r="N7" s="5">
        <v>7.4999999999999997E-2</v>
      </c>
      <c r="O7" s="5">
        <v>7.4999999999999997E-2</v>
      </c>
      <c r="P7" s="5">
        <v>7.4999999999999997E-2</v>
      </c>
      <c r="Q7" s="5">
        <v>7.4999999999999997E-2</v>
      </c>
      <c r="R7" s="5">
        <v>7.4999999999999997E-2</v>
      </c>
      <c r="S7" s="5">
        <v>7.4999999999999997E-2</v>
      </c>
      <c r="T7" s="5">
        <v>7.4999999999999997E-2</v>
      </c>
      <c r="U7" s="5">
        <v>7.4999999999999997E-2</v>
      </c>
      <c r="V7" s="5">
        <v>7.4999999999999997E-2</v>
      </c>
      <c r="W7" s="5">
        <v>7.4999999999999997E-2</v>
      </c>
      <c r="X7" s="5">
        <v>7.4999999999999997E-2</v>
      </c>
      <c r="Y7" s="5">
        <v>7.4999999999999997E-2</v>
      </c>
      <c r="Z7" s="5">
        <v>7.4999999999999997E-2</v>
      </c>
      <c r="AA7" s="5">
        <v>7.4999999999999997E-2</v>
      </c>
      <c r="AB7" s="5">
        <v>7.4999999999999997E-2</v>
      </c>
      <c r="AC7" s="5">
        <v>7.4999999999999997E-2</v>
      </c>
      <c r="AD7" s="5">
        <v>7.4999999999999997E-2</v>
      </c>
      <c r="AE7" s="5">
        <v>7.4999999999999997E-2</v>
      </c>
    </row>
    <row r="8" spans="1:31">
      <c r="A8" s="56" t="s">
        <v>60</v>
      </c>
      <c r="B8" s="56" t="s">
        <v>163</v>
      </c>
      <c r="C8" s="56" t="s">
        <v>138</v>
      </c>
      <c r="D8" s="5">
        <v>7.005999998000001E-2</v>
      </c>
      <c r="E8" s="5">
        <v>0.13293999998</v>
      </c>
      <c r="F8" s="5">
        <v>0.21676999999999999</v>
      </c>
      <c r="G8" s="5">
        <v>0.32987199997999989</v>
      </c>
      <c r="H8" s="5">
        <v>0.46378399999999997</v>
      </c>
      <c r="I8" s="5">
        <v>0.61966599998000005</v>
      </c>
      <c r="J8" s="5">
        <v>0.83858600001999994</v>
      </c>
      <c r="K8" s="5">
        <v>1.124800751165</v>
      </c>
      <c r="L8" s="5">
        <v>1.5413894286700001</v>
      </c>
      <c r="M8" s="5">
        <v>2.0440495101599998</v>
      </c>
      <c r="N8" s="5">
        <v>2.642434174595</v>
      </c>
      <c r="O8" s="5">
        <v>3.3457086357949999</v>
      </c>
      <c r="P8" s="5">
        <v>4.1403832221150001</v>
      </c>
      <c r="Q8" s="5">
        <v>5.0091447623300009</v>
      </c>
      <c r="R8" s="5">
        <v>5.9639022668699999</v>
      </c>
      <c r="S8" s="5">
        <v>7.0108949636650006</v>
      </c>
      <c r="T8" s="5">
        <v>8.0768132797650001</v>
      </c>
      <c r="U8" s="5">
        <v>9.1917740337599998</v>
      </c>
      <c r="V8" s="5">
        <v>10.362274634</v>
      </c>
      <c r="W8" s="5">
        <v>11.57928924352</v>
      </c>
      <c r="X8" s="5">
        <v>12.852190220540001</v>
      </c>
      <c r="Y8" s="5">
        <v>14.200409661505001</v>
      </c>
      <c r="Z8" s="5">
        <v>15.631876016874999</v>
      </c>
      <c r="AA8" s="5">
        <v>17.146256691560001</v>
      </c>
      <c r="AB8" s="5">
        <v>18.759992234670001</v>
      </c>
      <c r="AC8" s="5">
        <v>20.442656202715</v>
      </c>
      <c r="AD8" s="5">
        <v>22.210826205429999</v>
      </c>
      <c r="AE8" s="5">
        <v>22.412219765130001</v>
      </c>
    </row>
    <row r="9" spans="1:31">
      <c r="A9" s="56" t="s">
        <v>60</v>
      </c>
      <c r="B9" s="56" t="s">
        <v>163</v>
      </c>
      <c r="C9" s="56" t="s">
        <v>139</v>
      </c>
      <c r="D9" s="5">
        <v>0.73069000000000006</v>
      </c>
      <c r="E9" s="5">
        <v>1.0683419999999999</v>
      </c>
      <c r="F9" s="5">
        <v>1.389947</v>
      </c>
      <c r="G9" s="5">
        <v>1.7344120000000001</v>
      </c>
      <c r="H9" s="5">
        <v>2.0374750000000001</v>
      </c>
      <c r="I9" s="5">
        <v>2.3018594999999999</v>
      </c>
      <c r="J9" s="5">
        <v>2.6865950000000001</v>
      </c>
      <c r="K9" s="5">
        <v>3.0303685000000011</v>
      </c>
      <c r="L9" s="5">
        <v>3.5236680000000011</v>
      </c>
      <c r="M9" s="5">
        <v>4.0148050000000008</v>
      </c>
      <c r="N9" s="5">
        <v>4.5171774999999998</v>
      </c>
      <c r="O9" s="5">
        <v>5.0799194999999999</v>
      </c>
      <c r="P9" s="5">
        <v>5.5871690000000012</v>
      </c>
      <c r="Q9" s="5">
        <v>6.0382520000000008</v>
      </c>
      <c r="R9" s="5">
        <v>6.4434355000000014</v>
      </c>
      <c r="S9" s="5">
        <v>6.810375500000001</v>
      </c>
      <c r="T9" s="5">
        <v>7.0111714999999997</v>
      </c>
      <c r="U9" s="5">
        <v>7.1407390000000008</v>
      </c>
      <c r="V9" s="5">
        <v>7.2585654999999996</v>
      </c>
      <c r="W9" s="5">
        <v>7.3020315</v>
      </c>
      <c r="X9" s="5">
        <v>7.2740214999999999</v>
      </c>
      <c r="Y9" s="5">
        <v>7.312361000000001</v>
      </c>
      <c r="Z9" s="5">
        <v>7.3411549999999997</v>
      </c>
      <c r="AA9" s="5">
        <v>7.3481705000000019</v>
      </c>
      <c r="AB9" s="5">
        <v>7.3284185000000006</v>
      </c>
      <c r="AC9" s="5">
        <v>7.3039100000000001</v>
      </c>
      <c r="AD9" s="5">
        <v>7.2508739999999996</v>
      </c>
      <c r="AE9" s="5">
        <v>7.2508739999999996</v>
      </c>
    </row>
    <row r="10" spans="1:3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</row>
    <row r="11" spans="1:31">
      <c r="A11" s="56" t="s">
        <v>60</v>
      </c>
      <c r="B11" s="56" t="s">
        <v>197</v>
      </c>
      <c r="C11" s="56" t="s">
        <v>153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9.8160000000000005E-7</v>
      </c>
      <c r="J11" s="5">
        <v>9.8160000000000005E-7</v>
      </c>
      <c r="K11" s="5">
        <v>1.5278400000000001E-6</v>
      </c>
      <c r="L11" s="5">
        <v>1.5278400000000001E-6</v>
      </c>
      <c r="M11" s="5">
        <v>1.5278400000000001E-6</v>
      </c>
      <c r="N11" s="5">
        <v>1.52832E-6</v>
      </c>
      <c r="O11" s="5">
        <v>1.5559199999999999E-6</v>
      </c>
      <c r="P11" s="5">
        <v>4.2335999999999996E-6</v>
      </c>
      <c r="Q11" s="5">
        <v>4.2335999999999996E-6</v>
      </c>
      <c r="R11" s="5">
        <v>8.406435666480002</v>
      </c>
      <c r="S11" s="5">
        <v>8.4064356696000022</v>
      </c>
      <c r="T11" s="5">
        <v>12.0079906464</v>
      </c>
      <c r="U11" s="5">
        <v>21.335247246000002</v>
      </c>
      <c r="V11" s="5">
        <v>21.335247246000002</v>
      </c>
      <c r="W11" s="5">
        <v>22.196035214399998</v>
      </c>
      <c r="X11" s="5">
        <v>22.196039027520001</v>
      </c>
      <c r="Y11" s="5">
        <v>26.866647649200001</v>
      </c>
      <c r="Z11" s="5">
        <v>58.416070379040008</v>
      </c>
      <c r="AA11" s="5">
        <v>70.479337913039984</v>
      </c>
      <c r="AB11" s="5">
        <v>97.738929643199995</v>
      </c>
      <c r="AC11" s="5">
        <v>97.738929646079995</v>
      </c>
      <c r="AD11" s="5">
        <v>100.6780853604</v>
      </c>
      <c r="AE11" s="5">
        <v>100.67808536424</v>
      </c>
    </row>
    <row r="12" spans="1:31">
      <c r="A12" s="56" t="s">
        <v>60</v>
      </c>
      <c r="B12" s="56" t="s">
        <v>197</v>
      </c>
      <c r="C12" s="56" t="s">
        <v>154</v>
      </c>
      <c r="D12" s="5">
        <v>5.7000000980400003</v>
      </c>
      <c r="E12" s="5">
        <v>5.7000001118400014</v>
      </c>
      <c r="F12" s="5">
        <v>7.7000001255200008</v>
      </c>
      <c r="G12" s="5">
        <v>7.7000001537599996</v>
      </c>
      <c r="H12" s="5">
        <v>7.7000001681600008</v>
      </c>
      <c r="I12" s="5">
        <v>8.2030634120800006</v>
      </c>
      <c r="J12" s="5">
        <v>8.2030634120800006</v>
      </c>
      <c r="K12" s="5">
        <v>8.7207214948799994</v>
      </c>
      <c r="L12" s="5">
        <v>8.7207214948799994</v>
      </c>
      <c r="M12" s="5">
        <v>8.7207214948799994</v>
      </c>
      <c r="N12" s="5">
        <v>10.097126663239999</v>
      </c>
      <c r="O12" s="5">
        <v>10.423536007479999</v>
      </c>
      <c r="P12" s="5">
        <v>15.572429847920001</v>
      </c>
      <c r="Q12" s="5">
        <v>15.572429847920001</v>
      </c>
      <c r="R12" s="5">
        <v>15.5724300756</v>
      </c>
      <c r="S12" s="5">
        <v>15.5724300756</v>
      </c>
      <c r="T12" s="5">
        <v>16.673284509879998</v>
      </c>
      <c r="U12" s="5">
        <v>16.673284510239998</v>
      </c>
      <c r="V12" s="5">
        <v>16.673284510239998</v>
      </c>
      <c r="W12" s="5">
        <v>16.673284510239998</v>
      </c>
      <c r="X12" s="5">
        <v>16.673284412200001</v>
      </c>
      <c r="Y12" s="5">
        <v>16.67328478336</v>
      </c>
      <c r="Z12" s="5">
        <v>16.673284770359999</v>
      </c>
      <c r="AA12" s="5">
        <v>16.673357933959998</v>
      </c>
      <c r="AB12" s="5">
        <v>19.49521007848</v>
      </c>
      <c r="AC12" s="5">
        <v>31.969622984120001</v>
      </c>
      <c r="AD12" s="5">
        <v>45.114386314080001</v>
      </c>
      <c r="AE12" s="5">
        <v>44.596739555760003</v>
      </c>
    </row>
    <row r="13" spans="1:31">
      <c r="A13" s="56" t="s">
        <v>60</v>
      </c>
      <c r="B13" s="56" t="s">
        <v>197</v>
      </c>
      <c r="C13" s="56" t="s">
        <v>155</v>
      </c>
      <c r="D13" s="5">
        <v>0.15000001099999999</v>
      </c>
      <c r="E13" s="5">
        <v>0.15000001264000001</v>
      </c>
      <c r="F13" s="5">
        <v>0.15000001382</v>
      </c>
      <c r="G13" s="5">
        <v>0.15000001654</v>
      </c>
      <c r="H13" s="5">
        <v>0.15000001807999999</v>
      </c>
      <c r="I13" s="5">
        <v>0.15000006331999999</v>
      </c>
      <c r="J13" s="5">
        <v>0.15000006331999999</v>
      </c>
      <c r="K13" s="5">
        <v>0.15000008209999999</v>
      </c>
      <c r="L13" s="5">
        <v>0.15000008209999999</v>
      </c>
      <c r="M13" s="5">
        <v>0.15000008209999999</v>
      </c>
      <c r="N13" s="5">
        <v>0.15000009710000001</v>
      </c>
      <c r="O13" s="5">
        <v>0.15000010638</v>
      </c>
      <c r="P13" s="5">
        <v>0.15000012358000001</v>
      </c>
      <c r="Q13" s="5">
        <v>0.15000012358000001</v>
      </c>
      <c r="R13" s="5">
        <v>0.15000013788</v>
      </c>
      <c r="S13" s="5">
        <v>0.1500001379</v>
      </c>
      <c r="T13" s="5">
        <v>0.15000013894</v>
      </c>
      <c r="U13" s="5">
        <v>0.15000015780000001</v>
      </c>
      <c r="V13" s="5">
        <v>0.15000015780000001</v>
      </c>
      <c r="W13" s="5">
        <v>0.15000015780000001</v>
      </c>
      <c r="X13" s="5">
        <v>0.15000014680000001</v>
      </c>
      <c r="Y13" s="5">
        <v>0.15000026924000001</v>
      </c>
      <c r="Z13" s="5">
        <v>0.15000027420000001</v>
      </c>
      <c r="AA13" s="5">
        <v>0.15000038692000001</v>
      </c>
      <c r="AB13" s="5">
        <v>0.15000044524</v>
      </c>
      <c r="AC13" s="5">
        <v>0.15000048533999999</v>
      </c>
      <c r="AD13" s="5">
        <v>0.15000056950000001</v>
      </c>
      <c r="AE13" s="5">
        <v>0.15000056553999999</v>
      </c>
    </row>
    <row r="14" spans="1:31">
      <c r="A14" s="56" t="s">
        <v>60</v>
      </c>
      <c r="B14" s="56" t="s">
        <v>197</v>
      </c>
      <c r="C14" s="56" t="s">
        <v>138</v>
      </c>
      <c r="D14" s="5">
        <v>3.7678000000000003E-2</v>
      </c>
      <c r="E14" s="5">
        <v>6.1943999999999999E-2</v>
      </c>
      <c r="F14" s="5">
        <v>0.10188</v>
      </c>
      <c r="G14" s="5">
        <v>0.15989800000000001</v>
      </c>
      <c r="H14" s="5">
        <v>0.23796800000000001</v>
      </c>
      <c r="I14" s="5">
        <v>0.33385599999999999</v>
      </c>
      <c r="J14" s="5">
        <v>0.46590999999999999</v>
      </c>
      <c r="K14" s="5">
        <v>0.60250985852000005</v>
      </c>
      <c r="L14" s="5">
        <v>0.87238022420499994</v>
      </c>
      <c r="M14" s="5">
        <v>1.20787884271</v>
      </c>
      <c r="N14" s="5">
        <v>1.60554632528</v>
      </c>
      <c r="O14" s="5">
        <v>2.0629100607250002</v>
      </c>
      <c r="P14" s="5">
        <v>2.576752623135</v>
      </c>
      <c r="Q14" s="5">
        <v>3.13886315374</v>
      </c>
      <c r="R14" s="5">
        <v>3.7588065468199998</v>
      </c>
      <c r="S14" s="5">
        <v>4.4398791541399998</v>
      </c>
      <c r="T14" s="5">
        <v>5.1582007820749993</v>
      </c>
      <c r="U14" s="5">
        <v>5.9289519170400009</v>
      </c>
      <c r="V14" s="5">
        <v>6.762888818195</v>
      </c>
      <c r="W14" s="5">
        <v>7.6568873585299997</v>
      </c>
      <c r="X14" s="5">
        <v>8.5781346463399988</v>
      </c>
      <c r="Y14" s="5">
        <v>9.4989236864750008</v>
      </c>
      <c r="Z14" s="5">
        <v>10.434332135509999</v>
      </c>
      <c r="AA14" s="5">
        <v>11.383201635975</v>
      </c>
      <c r="AB14" s="5">
        <v>12.36348850025</v>
      </c>
      <c r="AC14" s="5">
        <v>13.377835391825</v>
      </c>
      <c r="AD14" s="5">
        <v>14.441367734625</v>
      </c>
      <c r="AE14" s="5">
        <v>14.88554794831</v>
      </c>
    </row>
    <row r="15" spans="1:31">
      <c r="A15" s="56" t="s">
        <v>60</v>
      </c>
      <c r="B15" s="56" t="s">
        <v>197</v>
      </c>
      <c r="C15" s="56" t="s">
        <v>139</v>
      </c>
      <c r="D15" s="5">
        <v>0.37349599999999999</v>
      </c>
      <c r="E15" s="5">
        <v>0.46379749999999997</v>
      </c>
      <c r="F15" s="5">
        <v>0.61745099999999997</v>
      </c>
      <c r="G15" s="5">
        <v>0.80181500000000006</v>
      </c>
      <c r="H15" s="5">
        <v>1.0156925000000001</v>
      </c>
      <c r="I15" s="5">
        <v>1.215098</v>
      </c>
      <c r="J15" s="5">
        <v>1.4809645</v>
      </c>
      <c r="K15" s="5">
        <v>1.7249319999999999</v>
      </c>
      <c r="L15" s="5">
        <v>2.2248565</v>
      </c>
      <c r="M15" s="5">
        <v>2.7541125000000002</v>
      </c>
      <c r="N15" s="5">
        <v>3.265425</v>
      </c>
      <c r="O15" s="5">
        <v>3.7466870000000001</v>
      </c>
      <c r="P15" s="5">
        <v>4.1779549999999999</v>
      </c>
      <c r="Q15" s="5">
        <v>4.5732980000000003</v>
      </c>
      <c r="R15" s="5">
        <v>4.9426870000000003</v>
      </c>
      <c r="S15" s="5">
        <v>5.2863945000000001</v>
      </c>
      <c r="T15" s="5">
        <v>5.5587435000000003</v>
      </c>
      <c r="U15" s="5">
        <v>5.8157885000000009</v>
      </c>
      <c r="V15" s="5">
        <v>6.1437495000000011</v>
      </c>
      <c r="W15" s="5">
        <v>6.455313499999999</v>
      </c>
      <c r="X15" s="5">
        <v>6.6545820000000004</v>
      </c>
      <c r="Y15" s="5">
        <v>6.7655064999999999</v>
      </c>
      <c r="Z15" s="5">
        <v>6.8013505000000007</v>
      </c>
      <c r="AA15" s="5">
        <v>6.7696049999999994</v>
      </c>
      <c r="AB15" s="5">
        <v>6.6804370000000004</v>
      </c>
      <c r="AC15" s="5">
        <v>6.5972734999999982</v>
      </c>
      <c r="AD15" s="5">
        <v>6.5113295000000004</v>
      </c>
      <c r="AE15" s="5">
        <v>6.5113295000000004</v>
      </c>
    </row>
    <row r="16" spans="1:3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</row>
    <row r="17" spans="1:31">
      <c r="A17" s="56" t="s">
        <v>60</v>
      </c>
      <c r="B17" s="56" t="s">
        <v>198</v>
      </c>
      <c r="C17" s="56" t="s">
        <v>153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2.2536E-7</v>
      </c>
      <c r="J17" s="5">
        <v>2.3232000000000001E-7</v>
      </c>
      <c r="K17" s="5">
        <v>4.1856000000000001E-7</v>
      </c>
      <c r="L17" s="5">
        <v>4.5624000000000001E-7</v>
      </c>
      <c r="M17" s="5">
        <v>6.4008E-7</v>
      </c>
      <c r="N17" s="5">
        <v>6.7727999999999993E-7</v>
      </c>
      <c r="O17" s="5">
        <v>8.7527999999999999E-7</v>
      </c>
      <c r="P17" s="5">
        <v>1.0068E-6</v>
      </c>
      <c r="Q17" s="5">
        <v>1.0068E-6</v>
      </c>
      <c r="R17" s="5">
        <v>1.19688E-6</v>
      </c>
      <c r="S17" s="5">
        <v>1.19688E-6</v>
      </c>
      <c r="T17" s="5">
        <v>1.19688E-6</v>
      </c>
      <c r="U17" s="5">
        <v>1.3444800000000001E-6</v>
      </c>
      <c r="V17" s="5">
        <v>1.3444800000000001E-6</v>
      </c>
      <c r="W17" s="5">
        <v>1.3444800000000001E-6</v>
      </c>
      <c r="X17" s="5">
        <v>4.6862830466400007</v>
      </c>
      <c r="Y17" s="5">
        <v>4.6862849671200006</v>
      </c>
      <c r="Z17" s="5">
        <v>4.6862849678399998</v>
      </c>
      <c r="AA17" s="5">
        <v>12.365392698959999</v>
      </c>
      <c r="AB17" s="5">
        <v>16.800005204400001</v>
      </c>
      <c r="AC17" s="5">
        <v>16.800005204880001</v>
      </c>
      <c r="AD17" s="5">
        <v>16.800005205600002</v>
      </c>
      <c r="AE17" s="5">
        <v>35.999999365439997</v>
      </c>
    </row>
    <row r="18" spans="1:31">
      <c r="A18" s="56" t="s">
        <v>60</v>
      </c>
      <c r="B18" s="56" t="s">
        <v>198</v>
      </c>
      <c r="C18" s="56" t="s">
        <v>154</v>
      </c>
      <c r="D18" s="5">
        <v>3.2040000000000001E-8</v>
      </c>
      <c r="E18" s="5">
        <v>3.3239999999999999E-8</v>
      </c>
      <c r="F18" s="5">
        <v>3.8080000000000001E-8</v>
      </c>
      <c r="G18" s="5">
        <v>4.2480000000000001E-8</v>
      </c>
      <c r="H18" s="5">
        <v>4.6199999999999997E-8</v>
      </c>
      <c r="I18" s="5">
        <v>5.7679999999999998E-8</v>
      </c>
      <c r="J18" s="5">
        <v>6.8E-8</v>
      </c>
      <c r="K18" s="5">
        <v>9.4520000000000002E-8</v>
      </c>
      <c r="L18" s="5">
        <v>1.1772E-7</v>
      </c>
      <c r="M18" s="5">
        <v>1.4180799999999999E-6</v>
      </c>
      <c r="N18" s="5">
        <v>3.2627999999999999E-6</v>
      </c>
      <c r="O18" s="5">
        <v>0.18116599127999999</v>
      </c>
      <c r="P18" s="5">
        <v>4.4929933595599998</v>
      </c>
      <c r="Q18" s="5">
        <v>4.4929933595599998</v>
      </c>
      <c r="R18" s="5">
        <v>4.4929934277200001</v>
      </c>
      <c r="S18" s="5">
        <v>4.4929934277200001</v>
      </c>
      <c r="T18" s="5">
        <v>4.4929934277200001</v>
      </c>
      <c r="U18" s="5">
        <v>4.4929934528400004</v>
      </c>
      <c r="V18" s="5">
        <v>4.4929934528400004</v>
      </c>
      <c r="W18" s="5">
        <v>4.4929934528400004</v>
      </c>
      <c r="X18" s="5">
        <v>4.4929934208000004</v>
      </c>
      <c r="Y18" s="5">
        <v>4.4929945498800006</v>
      </c>
      <c r="Z18" s="5">
        <v>4.4929945451600002</v>
      </c>
      <c r="AA18" s="5">
        <v>5.2003589733199993</v>
      </c>
      <c r="AB18" s="5">
        <v>5.2003589740400002</v>
      </c>
      <c r="AC18" s="5">
        <v>5.2003589627199993</v>
      </c>
      <c r="AD18" s="5">
        <v>5.2003589526400003</v>
      </c>
      <c r="AE18" s="5">
        <v>5.20035892784</v>
      </c>
    </row>
    <row r="19" spans="1:31">
      <c r="A19" s="56" t="s">
        <v>60</v>
      </c>
      <c r="B19" s="56" t="s">
        <v>198</v>
      </c>
      <c r="C19" s="56" t="s">
        <v>155</v>
      </c>
      <c r="D19" s="5">
        <v>0.18956000000000001</v>
      </c>
      <c r="E19" s="5">
        <v>0.18845999999999999</v>
      </c>
      <c r="F19" s="5">
        <v>0.18845999999999999</v>
      </c>
      <c r="G19" s="5">
        <v>0.18845999999999999</v>
      </c>
      <c r="H19" s="5">
        <v>0.18956000000000001</v>
      </c>
      <c r="I19" s="5">
        <v>0.18845999999999999</v>
      </c>
      <c r="J19" s="5">
        <v>0.18845999999999999</v>
      </c>
      <c r="K19" s="5">
        <v>0.18845999999999999</v>
      </c>
      <c r="L19" s="5">
        <v>0.18845999999999999</v>
      </c>
      <c r="M19" s="5">
        <v>0.56455999999999995</v>
      </c>
      <c r="N19" s="5">
        <v>0.56345999999999996</v>
      </c>
      <c r="O19" s="5">
        <v>0.56455999999999995</v>
      </c>
      <c r="P19" s="5">
        <v>0.56345999999999996</v>
      </c>
      <c r="Q19" s="5">
        <v>0.56345999999999996</v>
      </c>
      <c r="R19" s="5">
        <v>0.56345999999999996</v>
      </c>
      <c r="S19" s="5">
        <v>0.56455999999999995</v>
      </c>
      <c r="T19" s="5">
        <v>0.56345999999999996</v>
      </c>
      <c r="U19" s="5">
        <v>0.56345999999999996</v>
      </c>
      <c r="V19" s="5">
        <v>0.56345999999999996</v>
      </c>
      <c r="W19" s="5">
        <v>0.56345999999999996</v>
      </c>
      <c r="X19" s="5">
        <v>0.56455999999999995</v>
      </c>
      <c r="Y19" s="5">
        <v>0.56345999999999996</v>
      </c>
      <c r="Z19" s="5">
        <v>0.56455999999999995</v>
      </c>
      <c r="AA19" s="5">
        <v>0.56345999999999996</v>
      </c>
      <c r="AB19" s="5">
        <v>0.56455999999999995</v>
      </c>
      <c r="AC19" s="5">
        <v>0.56455999999999995</v>
      </c>
      <c r="AD19" s="5">
        <v>0.56455999999999995</v>
      </c>
      <c r="AE19" s="5">
        <v>0.56455999999999995</v>
      </c>
    </row>
    <row r="20" spans="1:31">
      <c r="A20" s="56" t="s">
        <v>60</v>
      </c>
      <c r="B20" s="56" t="s">
        <v>198</v>
      </c>
      <c r="C20" s="56" t="s">
        <v>138</v>
      </c>
      <c r="D20" s="5">
        <v>3.628E-2</v>
      </c>
      <c r="E20" s="5">
        <v>6.1932000000000001E-2</v>
      </c>
      <c r="F20" s="5">
        <v>9.6712000000000006E-2</v>
      </c>
      <c r="G20" s="5">
        <v>0.163772</v>
      </c>
      <c r="H20" s="5">
        <v>0.26016</v>
      </c>
      <c r="I20" s="5">
        <v>0.35785800000000001</v>
      </c>
      <c r="J20" s="5">
        <v>0.48637799999999998</v>
      </c>
      <c r="K20" s="5">
        <v>0.68016150279499998</v>
      </c>
      <c r="L20" s="5">
        <v>0.97104892184500002</v>
      </c>
      <c r="M20" s="5">
        <v>1.33482450183</v>
      </c>
      <c r="N20" s="5">
        <v>1.7777810004050001</v>
      </c>
      <c r="O20" s="5">
        <v>2.30045777096</v>
      </c>
      <c r="P20" s="5">
        <v>2.9017604666449999</v>
      </c>
      <c r="Q20" s="5">
        <v>3.5911519698199998</v>
      </c>
      <c r="R20" s="5">
        <v>4.3723790519599994</v>
      </c>
      <c r="S20" s="5">
        <v>5.2139453658299999</v>
      </c>
      <c r="T20" s="5">
        <v>6.1112036912400001</v>
      </c>
      <c r="U20" s="5">
        <v>7.0349140961700014</v>
      </c>
      <c r="V20" s="5">
        <v>8.0330880358399988</v>
      </c>
      <c r="W20" s="5">
        <v>9.1010604276500011</v>
      </c>
      <c r="X20" s="5">
        <v>10.22397743048</v>
      </c>
      <c r="Y20" s="5">
        <v>11.384536823005</v>
      </c>
      <c r="Z20" s="5">
        <v>12.591308365030001</v>
      </c>
      <c r="AA20" s="5">
        <v>13.845574385380001</v>
      </c>
      <c r="AB20" s="5">
        <v>15.159783946725</v>
      </c>
      <c r="AC20" s="5">
        <v>16.532813155945</v>
      </c>
      <c r="AD20" s="5">
        <v>17.977371376564999</v>
      </c>
      <c r="AE20" s="5">
        <v>18.144645453805001</v>
      </c>
    </row>
    <row r="21" spans="1:31">
      <c r="A21" s="56" t="s">
        <v>60</v>
      </c>
      <c r="B21" s="56" t="s">
        <v>198</v>
      </c>
      <c r="C21" s="56" t="s">
        <v>139</v>
      </c>
      <c r="D21" s="5">
        <v>0.40645049999999999</v>
      </c>
      <c r="E21" s="5">
        <v>0.50724050000000009</v>
      </c>
      <c r="F21" s="5">
        <v>0.61335450000000002</v>
      </c>
      <c r="G21" s="5">
        <v>0.86132049999999993</v>
      </c>
      <c r="H21" s="5">
        <v>1.1600200000000001</v>
      </c>
      <c r="I21" s="5">
        <v>1.3376565</v>
      </c>
      <c r="J21" s="5">
        <v>1.5511785</v>
      </c>
      <c r="K21" s="5">
        <v>1.7509159999999999</v>
      </c>
      <c r="L21" s="5">
        <v>2.0698799999999999</v>
      </c>
      <c r="M21" s="5">
        <v>2.4125380000000001</v>
      </c>
      <c r="N21" s="5">
        <v>2.774381</v>
      </c>
      <c r="O21" s="5">
        <v>3.1470075</v>
      </c>
      <c r="P21" s="5">
        <v>3.5013769999999989</v>
      </c>
      <c r="Q21" s="5">
        <v>3.9183604999999999</v>
      </c>
      <c r="R21" s="5">
        <v>4.3688589999999996</v>
      </c>
      <c r="S21" s="5">
        <v>4.7099165000000012</v>
      </c>
      <c r="T21" s="5">
        <v>4.9749460000000001</v>
      </c>
      <c r="U21" s="5">
        <v>5.1415029999999993</v>
      </c>
      <c r="V21" s="5">
        <v>5.3399875000000012</v>
      </c>
      <c r="W21" s="5">
        <v>5.5226760000000006</v>
      </c>
      <c r="X21" s="5">
        <v>5.6400564999999991</v>
      </c>
      <c r="Y21" s="5">
        <v>5.7181065000000002</v>
      </c>
      <c r="Z21" s="5">
        <v>5.7501464999999987</v>
      </c>
      <c r="AA21" s="5">
        <v>5.7815044999999987</v>
      </c>
      <c r="AB21" s="5">
        <v>5.7956640000000004</v>
      </c>
      <c r="AC21" s="5">
        <v>5.7691134999999996</v>
      </c>
      <c r="AD21" s="5">
        <v>5.7310140000000009</v>
      </c>
      <c r="AE21" s="5">
        <v>5.7310140000000009</v>
      </c>
    </row>
    <row r="22" spans="1:3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</row>
    <row r="23" spans="1:31">
      <c r="A23" s="56" t="s">
        <v>60</v>
      </c>
      <c r="B23" s="56" t="s">
        <v>199</v>
      </c>
      <c r="C23" s="56" t="s">
        <v>153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</row>
    <row r="24" spans="1:31">
      <c r="A24" s="56" t="s">
        <v>60</v>
      </c>
      <c r="B24" s="56" t="s">
        <v>199</v>
      </c>
      <c r="C24" s="56" t="s">
        <v>154</v>
      </c>
      <c r="D24" s="5">
        <v>4.06E-8</v>
      </c>
      <c r="E24" s="5">
        <v>4.0760000000000002E-8</v>
      </c>
      <c r="F24" s="5">
        <v>4.0959999999999998E-8</v>
      </c>
      <c r="G24" s="5">
        <v>4.468E-8</v>
      </c>
      <c r="H24" s="5">
        <v>4.9560000000000002E-8</v>
      </c>
      <c r="I24" s="5">
        <v>9.3719999999999995E-8</v>
      </c>
      <c r="J24" s="5">
        <v>1.0872E-7</v>
      </c>
      <c r="K24" s="5">
        <v>1.5904E-7</v>
      </c>
      <c r="L24" s="5">
        <v>1.9483999999999999E-7</v>
      </c>
      <c r="M24" s="5">
        <v>0.20418789675999999</v>
      </c>
      <c r="N24" s="5">
        <v>0.80830080187999997</v>
      </c>
      <c r="O24" s="5">
        <v>0.84992850176000012</v>
      </c>
      <c r="P24" s="5">
        <v>1.1806632395600001</v>
      </c>
      <c r="Q24" s="5">
        <v>1.1806632395600001</v>
      </c>
      <c r="R24" s="5">
        <v>4.2056166965999999</v>
      </c>
      <c r="S24" s="5">
        <v>4.2056166965999999</v>
      </c>
      <c r="T24" s="5">
        <v>4.2056166965999999</v>
      </c>
      <c r="U24" s="5">
        <v>4.2056168009199997</v>
      </c>
      <c r="V24" s="5">
        <v>4.2056168009199997</v>
      </c>
      <c r="W24" s="5">
        <v>4.2056168009199997</v>
      </c>
      <c r="X24" s="5">
        <v>4.2056167603199999</v>
      </c>
      <c r="Y24" s="5">
        <v>4.2056171441999997</v>
      </c>
      <c r="Z24" s="5">
        <v>4.2056171453199998</v>
      </c>
      <c r="AA24" s="5">
        <v>4.2056171433999996</v>
      </c>
      <c r="AB24" s="5">
        <v>4.2056212785200007</v>
      </c>
      <c r="AC24" s="5">
        <v>4.9897544622799987</v>
      </c>
      <c r="AD24" s="5">
        <v>10.04737479948</v>
      </c>
      <c r="AE24" s="5">
        <v>10.63618165856</v>
      </c>
    </row>
    <row r="25" spans="1:31">
      <c r="A25" s="56" t="s">
        <v>60</v>
      </c>
      <c r="B25" s="56" t="s">
        <v>199</v>
      </c>
      <c r="C25" s="56" t="s">
        <v>155</v>
      </c>
      <c r="D25" s="5">
        <v>0.51570739999999993</v>
      </c>
      <c r="E25" s="5">
        <v>0.51570739999999993</v>
      </c>
      <c r="F25" s="5">
        <v>0.51570739999999993</v>
      </c>
      <c r="G25" s="5">
        <v>0.51570739999999993</v>
      </c>
      <c r="H25" s="5">
        <v>0.51570739999999993</v>
      </c>
      <c r="I25" s="5">
        <v>0.51570739999999993</v>
      </c>
      <c r="J25" s="5">
        <v>0.51570739999999993</v>
      </c>
      <c r="K25" s="5">
        <v>0.51570739999999993</v>
      </c>
      <c r="L25" s="5">
        <v>0.51570739999999993</v>
      </c>
      <c r="M25" s="5">
        <v>0.51570739999999993</v>
      </c>
      <c r="N25" s="5">
        <v>0.51570739999999993</v>
      </c>
      <c r="O25" s="5">
        <v>0.51570739999999993</v>
      </c>
      <c r="P25" s="5">
        <v>0.51570739999999993</v>
      </c>
      <c r="Q25" s="5">
        <v>0.51570739999999993</v>
      </c>
      <c r="R25" s="5">
        <v>0.51570739999999993</v>
      </c>
      <c r="S25" s="5">
        <v>0.51570739999999993</v>
      </c>
      <c r="T25" s="5">
        <v>0.51570739999999993</v>
      </c>
      <c r="U25" s="5">
        <v>0.51570739999999993</v>
      </c>
      <c r="V25" s="5">
        <v>0.51570739999999993</v>
      </c>
      <c r="W25" s="5">
        <v>0.51570739999999993</v>
      </c>
      <c r="X25" s="5">
        <v>0.51570739999999993</v>
      </c>
      <c r="Y25" s="5">
        <v>0.51990740000000002</v>
      </c>
      <c r="Z25" s="5">
        <v>0.51570739999999993</v>
      </c>
      <c r="AA25" s="5">
        <v>0.51570739999999993</v>
      </c>
      <c r="AB25" s="5">
        <v>0.51570739999999993</v>
      </c>
      <c r="AC25" s="5">
        <v>0.51570739999999993</v>
      </c>
      <c r="AD25" s="5">
        <v>0.51570739999999993</v>
      </c>
      <c r="AE25" s="5">
        <v>0.51570739999999993</v>
      </c>
    </row>
    <row r="26" spans="1:31">
      <c r="A26" s="56" t="s">
        <v>60</v>
      </c>
      <c r="B26" s="56" t="s">
        <v>199</v>
      </c>
      <c r="C26" s="56" t="s">
        <v>138</v>
      </c>
      <c r="D26" s="5">
        <v>0.146618</v>
      </c>
      <c r="E26" s="5">
        <v>0.203102</v>
      </c>
      <c r="F26" s="5">
        <v>0.25462400000000002</v>
      </c>
      <c r="G26" s="5">
        <v>0.32605000000000001</v>
      </c>
      <c r="H26" s="5">
        <v>0.39921200000000001</v>
      </c>
      <c r="I26" s="5">
        <v>0.48092800000000002</v>
      </c>
      <c r="J26" s="5">
        <v>0.57355</v>
      </c>
      <c r="K26" s="5">
        <v>0.65900646762500004</v>
      </c>
      <c r="L26" s="5">
        <v>0.79153085908999998</v>
      </c>
      <c r="M26" s="5">
        <v>0.94225305984499996</v>
      </c>
      <c r="N26" s="5">
        <v>1.115402579495</v>
      </c>
      <c r="O26" s="5">
        <v>1.3117402715699999</v>
      </c>
      <c r="P26" s="5">
        <v>1.5215248997449999</v>
      </c>
      <c r="Q26" s="5">
        <v>1.7438108542249999</v>
      </c>
      <c r="R26" s="5">
        <v>1.9858556926249999</v>
      </c>
      <c r="S26" s="5">
        <v>2.247937683345</v>
      </c>
      <c r="T26" s="5">
        <v>2.4933579626000002</v>
      </c>
      <c r="U26" s="5">
        <v>2.7421036022099989</v>
      </c>
      <c r="V26" s="5">
        <v>3.0005767297050001</v>
      </c>
      <c r="W26" s="5">
        <v>3.2622669388099998</v>
      </c>
      <c r="X26" s="5">
        <v>3.5278526652600002</v>
      </c>
      <c r="Y26" s="5">
        <v>3.8075357742199998</v>
      </c>
      <c r="Z26" s="5">
        <v>4.10812695038</v>
      </c>
      <c r="AA26" s="5">
        <v>4.4250776616999996</v>
      </c>
      <c r="AB26" s="5">
        <v>4.7583231140600004</v>
      </c>
      <c r="AC26" s="5">
        <v>5.103566200495</v>
      </c>
      <c r="AD26" s="5">
        <v>5.4697875194550001</v>
      </c>
      <c r="AE26" s="5">
        <v>5.627270925965</v>
      </c>
    </row>
    <row r="27" spans="1:31">
      <c r="A27" s="56" t="s">
        <v>60</v>
      </c>
      <c r="B27" s="56" t="s">
        <v>199</v>
      </c>
      <c r="C27" s="56" t="s">
        <v>139</v>
      </c>
      <c r="D27" s="5">
        <v>0.38880500000000001</v>
      </c>
      <c r="E27" s="5">
        <v>0.49176950000000008</v>
      </c>
      <c r="F27" s="5">
        <v>0.55822050000000001</v>
      </c>
      <c r="G27" s="5">
        <v>0.65330299999999986</v>
      </c>
      <c r="H27" s="5">
        <v>0.72879949999999993</v>
      </c>
      <c r="I27" s="5">
        <v>0.80522500000000019</v>
      </c>
      <c r="J27" s="5">
        <v>0.87951900000000005</v>
      </c>
      <c r="K27" s="5">
        <v>0.94451149999999995</v>
      </c>
      <c r="L27" s="5">
        <v>1.0582685000000001</v>
      </c>
      <c r="M27" s="5">
        <v>1.1712880000000001</v>
      </c>
      <c r="N27" s="5">
        <v>1.279487</v>
      </c>
      <c r="O27" s="5">
        <v>1.3932495</v>
      </c>
      <c r="P27" s="5">
        <v>1.492267</v>
      </c>
      <c r="Q27" s="5">
        <v>1.5819810000000001</v>
      </c>
      <c r="R27" s="5">
        <v>1.6613979999999999</v>
      </c>
      <c r="S27" s="5">
        <v>1.7363645000000001</v>
      </c>
      <c r="T27" s="5">
        <v>1.7664854999999999</v>
      </c>
      <c r="U27" s="5">
        <v>1.7850459999999999</v>
      </c>
      <c r="V27" s="5">
        <v>1.8046530000000001</v>
      </c>
      <c r="W27" s="5">
        <v>1.8085534999999999</v>
      </c>
      <c r="X27" s="5">
        <v>1.800136</v>
      </c>
      <c r="Y27" s="5">
        <v>1.8029065</v>
      </c>
      <c r="Z27" s="5">
        <v>1.7995565</v>
      </c>
      <c r="AA27" s="5">
        <v>1.7931625</v>
      </c>
      <c r="AB27" s="5">
        <v>1.785212499999999</v>
      </c>
      <c r="AC27" s="5">
        <v>1.7804059999999999</v>
      </c>
      <c r="AD27" s="5">
        <v>1.759453999999999</v>
      </c>
      <c r="AE27" s="5">
        <v>1.759453999999999</v>
      </c>
    </row>
    <row r="28" spans="1:3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</row>
    <row r="29" spans="1:31">
      <c r="A29" s="56" t="s">
        <v>60</v>
      </c>
      <c r="B29" s="56" t="s">
        <v>200</v>
      </c>
      <c r="C29" s="56" t="s">
        <v>153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3.4312000000000002E-7</v>
      </c>
      <c r="J29" s="5">
        <v>4.876E-7</v>
      </c>
      <c r="K29" s="5">
        <v>7.2104E-7</v>
      </c>
      <c r="L29" s="5">
        <v>6.5816290599999994E-2</v>
      </c>
      <c r="M29" s="5">
        <v>9.2731863115199999</v>
      </c>
      <c r="N29" s="5">
        <v>10.20016767656</v>
      </c>
      <c r="O29" s="5">
        <v>11.326937985160001</v>
      </c>
      <c r="P29" s="5">
        <v>11.326937985160001</v>
      </c>
      <c r="Q29" s="5">
        <v>11.326937985160001</v>
      </c>
      <c r="R29" s="5">
        <v>11.32693876728</v>
      </c>
      <c r="S29" s="5">
        <v>11.32693876728</v>
      </c>
      <c r="T29" s="5">
        <v>11.32693876728</v>
      </c>
      <c r="U29" s="5">
        <v>11.32701943484</v>
      </c>
      <c r="V29" s="5">
        <v>11.32701943484</v>
      </c>
      <c r="W29" s="5">
        <v>11.32701943532</v>
      </c>
      <c r="X29" s="5">
        <v>12.746152907480001</v>
      </c>
      <c r="Y29" s="5">
        <v>12.7461529194</v>
      </c>
      <c r="Z29" s="5">
        <v>16.205366436759999</v>
      </c>
      <c r="AA29" s="5">
        <v>16.205366438399999</v>
      </c>
      <c r="AB29" s="5">
        <v>22.031867975240001</v>
      </c>
      <c r="AC29" s="5">
        <v>22.031867975920001</v>
      </c>
      <c r="AD29" s="5">
        <v>22.031867977080001</v>
      </c>
      <c r="AE29" s="5">
        <v>22.031867980840001</v>
      </c>
    </row>
    <row r="30" spans="1:31">
      <c r="A30" s="56" t="s">
        <v>60</v>
      </c>
      <c r="B30" s="56" t="s">
        <v>200</v>
      </c>
      <c r="C30" s="56" t="s">
        <v>154</v>
      </c>
      <c r="D30" s="5">
        <v>1.3480000000000001E-8</v>
      </c>
      <c r="E30" s="5">
        <v>1.448E-8</v>
      </c>
      <c r="F30" s="5">
        <v>1.644E-8</v>
      </c>
      <c r="G30" s="5">
        <v>1.808E-8</v>
      </c>
      <c r="H30" s="5">
        <v>1.9680000000000002E-8</v>
      </c>
      <c r="I30" s="5">
        <v>2.2239999999999999E-8</v>
      </c>
      <c r="J30" s="5">
        <v>2.9239999999999999E-8</v>
      </c>
      <c r="K30" s="5">
        <v>3.4520000000000001E-8</v>
      </c>
      <c r="L30" s="5">
        <v>5.1760000000000002E-8</v>
      </c>
      <c r="M30" s="5">
        <v>1.8316000000000001E-7</v>
      </c>
      <c r="N30" s="5">
        <v>2.0604000000000001E-7</v>
      </c>
      <c r="O30" s="5">
        <v>2.0664E-7</v>
      </c>
      <c r="P30" s="5">
        <v>2.0668E-7</v>
      </c>
      <c r="Q30" s="5">
        <v>2.0668E-7</v>
      </c>
      <c r="R30" s="5">
        <v>2.3879999999999999E-7</v>
      </c>
      <c r="S30" s="5">
        <v>2.3879999999999999E-7</v>
      </c>
      <c r="T30" s="5">
        <v>2.3879999999999999E-7</v>
      </c>
      <c r="U30" s="5">
        <v>2.3892000000000002E-7</v>
      </c>
      <c r="V30" s="5">
        <v>2.3892000000000002E-7</v>
      </c>
      <c r="W30" s="5">
        <v>2.3892000000000002E-7</v>
      </c>
      <c r="X30" s="5">
        <v>2.2544000000000001E-7</v>
      </c>
      <c r="Y30" s="5">
        <v>2.4172000000000002E-7</v>
      </c>
      <c r="Z30" s="5">
        <v>2.9803999999999999E-7</v>
      </c>
      <c r="AA30" s="5">
        <v>4.4948000000000003E-7</v>
      </c>
      <c r="AB30" s="5">
        <v>4.4803999999999998E-7</v>
      </c>
      <c r="AC30" s="5">
        <v>4.4564000000000001E-7</v>
      </c>
      <c r="AD30" s="5">
        <v>4.3896000000000001E-7</v>
      </c>
      <c r="AE30" s="5">
        <v>4.4088000000000001E-7</v>
      </c>
    </row>
    <row r="31" spans="1:31">
      <c r="A31" s="56" t="s">
        <v>60</v>
      </c>
      <c r="B31" s="56" t="s">
        <v>200</v>
      </c>
      <c r="C31" s="56" t="s">
        <v>155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</row>
    <row r="32" spans="1:31">
      <c r="A32" s="56" t="s">
        <v>60</v>
      </c>
      <c r="B32" s="56" t="s">
        <v>200</v>
      </c>
      <c r="C32" s="56" t="s">
        <v>138</v>
      </c>
      <c r="D32" s="5">
        <v>4.3739999999999994E-3</v>
      </c>
      <c r="E32" s="5">
        <v>7.5339999999999999E-3</v>
      </c>
      <c r="F32" s="5">
        <v>1.2383999999999999E-2</v>
      </c>
      <c r="G32" s="5">
        <v>1.8915999999999999E-2</v>
      </c>
      <c r="H32" s="5">
        <v>2.7372E-2</v>
      </c>
      <c r="I32" s="5">
        <v>3.7002E-2</v>
      </c>
      <c r="J32" s="5">
        <v>5.0611999999999997E-2</v>
      </c>
      <c r="K32" s="5">
        <v>6.3408381139999997E-2</v>
      </c>
      <c r="L32" s="5">
        <v>8.762250793500001E-2</v>
      </c>
      <c r="M32" s="5">
        <v>0.116163500155</v>
      </c>
      <c r="N32" s="5">
        <v>0.150406589285</v>
      </c>
      <c r="O32" s="5">
        <v>0.19049139144999999</v>
      </c>
      <c r="P32" s="5">
        <v>0.23658641981</v>
      </c>
      <c r="Q32" s="5">
        <v>0.28757358431000002</v>
      </c>
      <c r="R32" s="5">
        <v>0.34433913056999998</v>
      </c>
      <c r="S32" s="5">
        <v>0.40715851531000002</v>
      </c>
      <c r="T32" s="5">
        <v>0.47386305372999998</v>
      </c>
      <c r="U32" s="5">
        <v>0.54588431148500005</v>
      </c>
      <c r="V32" s="5">
        <v>0.62237214243499994</v>
      </c>
      <c r="W32" s="5">
        <v>0.70279974871499995</v>
      </c>
      <c r="X32" s="5">
        <v>0.78743007282499999</v>
      </c>
      <c r="Y32" s="5">
        <v>0.87488935847999993</v>
      </c>
      <c r="Z32" s="5">
        <v>0.96588738650999995</v>
      </c>
      <c r="AA32" s="5">
        <v>1.062198808285</v>
      </c>
      <c r="AB32" s="5">
        <v>1.16488711273</v>
      </c>
      <c r="AC32" s="5">
        <v>1.2720100246599999</v>
      </c>
      <c r="AD32" s="5">
        <v>1.3846085211350001</v>
      </c>
      <c r="AE32" s="5">
        <v>1.4335608584249999</v>
      </c>
    </row>
    <row r="33" spans="1:31">
      <c r="A33" s="56" t="s">
        <v>60</v>
      </c>
      <c r="B33" s="56" t="s">
        <v>200</v>
      </c>
      <c r="C33" s="56" t="s">
        <v>139</v>
      </c>
      <c r="D33" s="5">
        <v>5.1424499999999998E-2</v>
      </c>
      <c r="E33" s="5">
        <v>6.4774999999999985E-2</v>
      </c>
      <c r="F33" s="5">
        <v>8.2478999999999997E-2</v>
      </c>
      <c r="G33" s="5">
        <v>0.102128</v>
      </c>
      <c r="H33" s="5">
        <v>0.1222555</v>
      </c>
      <c r="I33" s="5">
        <v>0.13956199999999999</v>
      </c>
      <c r="J33" s="5">
        <v>0.16356499999999999</v>
      </c>
      <c r="K33" s="5">
        <v>0.18527350000000001</v>
      </c>
      <c r="L33" s="5">
        <v>0.22057299999999999</v>
      </c>
      <c r="M33" s="5">
        <v>0.25486700000000001</v>
      </c>
      <c r="N33" s="5">
        <v>0.287713</v>
      </c>
      <c r="O33" s="5">
        <v>0.31976450000000001</v>
      </c>
      <c r="P33" s="5">
        <v>0.3501185</v>
      </c>
      <c r="Q33" s="5">
        <v>0.37785200000000002</v>
      </c>
      <c r="R33" s="5">
        <v>0.4038525</v>
      </c>
      <c r="S33" s="5">
        <v>0.4281350000000001</v>
      </c>
      <c r="T33" s="5">
        <v>0.4465615</v>
      </c>
      <c r="U33" s="5">
        <v>0.46394849999999987</v>
      </c>
      <c r="V33" s="5">
        <v>0.48227950000000003</v>
      </c>
      <c r="W33" s="5">
        <v>0.49559750000000002</v>
      </c>
      <c r="X33" s="5">
        <v>0.50272349999999999</v>
      </c>
      <c r="Y33" s="5">
        <v>0.50698750000000004</v>
      </c>
      <c r="Z33" s="5">
        <v>0.50836949999999992</v>
      </c>
      <c r="AA33" s="5">
        <v>0.50847150000000008</v>
      </c>
      <c r="AB33" s="5">
        <v>0.50693600000000005</v>
      </c>
      <c r="AC33" s="5">
        <v>0.50546950000000002</v>
      </c>
      <c r="AD33" s="5">
        <v>0.50318249999999987</v>
      </c>
      <c r="AE33" s="5">
        <v>0.50318249999999987</v>
      </c>
    </row>
    <row r="34" spans="1:31"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</row>
    <row r="35" spans="1:31">
      <c r="A35" s="56" t="s">
        <v>70</v>
      </c>
      <c r="B35" s="56" t="s">
        <v>163</v>
      </c>
      <c r="C35" s="56" t="s">
        <v>152</v>
      </c>
      <c r="D35" s="5">
        <v>0</v>
      </c>
      <c r="E35" s="5">
        <v>0</v>
      </c>
      <c r="F35" s="5">
        <v>116.28</v>
      </c>
      <c r="G35" s="5">
        <v>348.84</v>
      </c>
      <c r="H35" s="5">
        <v>348.84</v>
      </c>
      <c r="I35" s="5">
        <v>348.84</v>
      </c>
      <c r="J35" s="5">
        <v>348.84</v>
      </c>
      <c r="K35" s="5">
        <v>348.84</v>
      </c>
      <c r="L35" s="5">
        <v>348.84</v>
      </c>
      <c r="M35" s="5">
        <v>348.84</v>
      </c>
      <c r="N35" s="5">
        <v>348.84</v>
      </c>
      <c r="O35" s="5">
        <v>348.84</v>
      </c>
      <c r="P35" s="5">
        <v>348.84</v>
      </c>
      <c r="Q35" s="5">
        <v>348.84</v>
      </c>
      <c r="R35" s="5">
        <v>348.84</v>
      </c>
      <c r="S35" s="5">
        <v>348.84</v>
      </c>
      <c r="T35" s="5">
        <v>348.84</v>
      </c>
      <c r="U35" s="5">
        <v>348.84</v>
      </c>
      <c r="V35" s="5">
        <v>348.84</v>
      </c>
      <c r="W35" s="5">
        <v>348.84</v>
      </c>
      <c r="X35" s="5">
        <v>348.84</v>
      </c>
      <c r="Y35" s="5">
        <v>348.84</v>
      </c>
      <c r="Z35" s="5">
        <v>348.84</v>
      </c>
      <c r="AA35" s="5">
        <v>348.84</v>
      </c>
      <c r="AB35" s="5">
        <v>348.84</v>
      </c>
      <c r="AC35" s="5">
        <v>348.84</v>
      </c>
      <c r="AD35" s="5">
        <v>348.84</v>
      </c>
      <c r="AE35" s="5">
        <v>348.84</v>
      </c>
    </row>
    <row r="36" spans="1:31">
      <c r="A36" s="56" t="s">
        <v>70</v>
      </c>
      <c r="B36" s="56" t="s">
        <v>163</v>
      </c>
      <c r="C36" s="56" t="s">
        <v>153</v>
      </c>
      <c r="D36" s="5">
        <v>6.0490000000000004</v>
      </c>
      <c r="E36" s="5">
        <v>6.0490000000000004</v>
      </c>
      <c r="F36" s="5">
        <v>6.0490000000000004</v>
      </c>
      <c r="G36" s="5">
        <v>6.0490000000000004</v>
      </c>
      <c r="H36" s="5">
        <v>6.0490000000000004</v>
      </c>
      <c r="I36" s="5">
        <v>6.0490011155200003</v>
      </c>
      <c r="J36" s="5">
        <v>6.0490011402400006</v>
      </c>
      <c r="K36" s="5">
        <v>6.0490039324000007</v>
      </c>
      <c r="L36" s="5">
        <v>6.0490039326400007</v>
      </c>
      <c r="M36" s="5">
        <v>6.0490039326400007</v>
      </c>
      <c r="N36" s="5">
        <v>6.0490039326400007</v>
      </c>
      <c r="O36" s="5">
        <v>6.04900395592</v>
      </c>
      <c r="P36" s="5">
        <v>6.0490039746400006</v>
      </c>
      <c r="Q36" s="5">
        <v>6.0490040142400003</v>
      </c>
      <c r="R36" s="5">
        <v>6.0490044376000007</v>
      </c>
      <c r="S36" s="5">
        <v>6.0490044448000004</v>
      </c>
      <c r="T36" s="5">
        <v>36.116710417359997</v>
      </c>
      <c r="U36" s="5">
        <v>42.049000498719998</v>
      </c>
      <c r="V36" s="5">
        <v>42.049000498719998</v>
      </c>
      <c r="W36" s="5">
        <v>42.049000499199998</v>
      </c>
      <c r="X36" s="5">
        <v>42.049001902000001</v>
      </c>
      <c r="Y36" s="5">
        <v>42.04900215496</v>
      </c>
      <c r="Z36" s="5">
        <v>42.049002267760002</v>
      </c>
      <c r="AA36" s="5">
        <v>42.049002268240002</v>
      </c>
      <c r="AB36" s="5">
        <v>42.04900438312</v>
      </c>
      <c r="AC36" s="5">
        <v>42.049004704239998</v>
      </c>
      <c r="AD36" s="5">
        <v>42.049004707839998</v>
      </c>
      <c r="AE36" s="5">
        <v>42.049007668000002</v>
      </c>
    </row>
    <row r="37" spans="1:31">
      <c r="A37" s="56" t="s">
        <v>70</v>
      </c>
      <c r="B37" s="56" t="s">
        <v>163</v>
      </c>
      <c r="C37" s="56" t="s">
        <v>154</v>
      </c>
      <c r="D37" s="5">
        <v>0.22200011672</v>
      </c>
      <c r="E37" s="5">
        <v>0.22200012688000001</v>
      </c>
      <c r="F37" s="5">
        <v>5.0219731780800014</v>
      </c>
      <c r="G37" s="5">
        <v>5.0219731823200009</v>
      </c>
      <c r="H37" s="5">
        <v>12.421994120920001</v>
      </c>
      <c r="I37" s="5">
        <v>16.222073439279999</v>
      </c>
      <c r="J37" s="5">
        <v>16.22207344524</v>
      </c>
      <c r="K37" s="5">
        <v>16.222073725400001</v>
      </c>
      <c r="L37" s="5">
        <v>16.222073737039999</v>
      </c>
      <c r="M37" s="5">
        <v>16.22207374596</v>
      </c>
      <c r="N37" s="5">
        <v>16.22207375192</v>
      </c>
      <c r="O37" s="5">
        <v>16.222073779479999</v>
      </c>
      <c r="P37" s="5">
        <v>16.22207379052</v>
      </c>
      <c r="Q37" s="5">
        <v>16.222073846480001</v>
      </c>
      <c r="R37" s="5">
        <v>16.222073945239998</v>
      </c>
      <c r="S37" s="5">
        <v>16.222073945239998</v>
      </c>
      <c r="T37" s="5">
        <v>16.222075620039998</v>
      </c>
      <c r="U37" s="5">
        <v>16.222076865639998</v>
      </c>
      <c r="V37" s="5">
        <v>16.222076865639998</v>
      </c>
      <c r="W37" s="5">
        <v>16.222076865639998</v>
      </c>
      <c r="X37" s="5">
        <v>16.222076748919999</v>
      </c>
      <c r="Y37" s="5">
        <v>16.222077127719999</v>
      </c>
      <c r="Z37" s="5">
        <v>11.42210439876</v>
      </c>
      <c r="AA37" s="5">
        <v>11.422104900440001</v>
      </c>
      <c r="AB37" s="5">
        <v>4.8161764778000009</v>
      </c>
      <c r="AC37" s="5">
        <v>4.8162761382400001</v>
      </c>
      <c r="AD37" s="5">
        <v>11.052783532959999</v>
      </c>
      <c r="AE37" s="5">
        <v>15.97596755364</v>
      </c>
    </row>
    <row r="38" spans="1:31">
      <c r="A38" s="56" t="s">
        <v>70</v>
      </c>
      <c r="B38" s="56" t="s">
        <v>163</v>
      </c>
      <c r="C38" s="56" t="s">
        <v>155</v>
      </c>
      <c r="D38" s="5">
        <v>7.4999999999999997E-2</v>
      </c>
      <c r="E38" s="5">
        <v>7.4999999999999997E-2</v>
      </c>
      <c r="F38" s="5">
        <v>7.4999999999999997E-2</v>
      </c>
      <c r="G38" s="5">
        <v>7.4999999999999997E-2</v>
      </c>
      <c r="H38" s="5">
        <v>7.4999999999999997E-2</v>
      </c>
      <c r="I38" s="5">
        <v>7.4999999999999997E-2</v>
      </c>
      <c r="J38" s="5">
        <v>7.4999999999999997E-2</v>
      </c>
      <c r="K38" s="5">
        <v>7.4999999999999997E-2</v>
      </c>
      <c r="L38" s="5">
        <v>7.4999999999999997E-2</v>
      </c>
      <c r="M38" s="5">
        <v>7.4999999999999997E-2</v>
      </c>
      <c r="N38" s="5">
        <v>7.4999999999999997E-2</v>
      </c>
      <c r="O38" s="5">
        <v>7.4999999999999997E-2</v>
      </c>
      <c r="P38" s="5">
        <v>7.4999999999999997E-2</v>
      </c>
      <c r="Q38" s="5">
        <v>7.4999999999999997E-2</v>
      </c>
      <c r="R38" s="5">
        <v>7.4999999999999997E-2</v>
      </c>
      <c r="S38" s="5">
        <v>7.4999999999999997E-2</v>
      </c>
      <c r="T38" s="5">
        <v>7.4999999999999997E-2</v>
      </c>
      <c r="U38" s="5">
        <v>7.4999999999999997E-2</v>
      </c>
      <c r="V38" s="5">
        <v>7.4999999999999997E-2</v>
      </c>
      <c r="W38" s="5">
        <v>7.4999999999999997E-2</v>
      </c>
      <c r="X38" s="5">
        <v>7.4999999999999997E-2</v>
      </c>
      <c r="Y38" s="5">
        <v>7.4999999999999997E-2</v>
      </c>
      <c r="Z38" s="5">
        <v>7.4999999999999997E-2</v>
      </c>
      <c r="AA38" s="5">
        <v>7.4999999999999997E-2</v>
      </c>
      <c r="AB38" s="5">
        <v>7.4999999999999997E-2</v>
      </c>
      <c r="AC38" s="5">
        <v>7.4999999999999997E-2</v>
      </c>
      <c r="AD38" s="5">
        <v>7.4999999999999997E-2</v>
      </c>
      <c r="AE38" s="5">
        <v>7.4999999999999997E-2</v>
      </c>
    </row>
    <row r="39" spans="1:31">
      <c r="A39" s="56" t="s">
        <v>70</v>
      </c>
      <c r="B39" s="56" t="s">
        <v>163</v>
      </c>
      <c r="C39" s="56" t="s">
        <v>138</v>
      </c>
      <c r="D39" s="5">
        <v>7.005999998000001E-2</v>
      </c>
      <c r="E39" s="5">
        <v>0.13293999998</v>
      </c>
      <c r="F39" s="5">
        <v>0.21676999999999999</v>
      </c>
      <c r="G39" s="5">
        <v>0.32987199997999989</v>
      </c>
      <c r="H39" s="5">
        <v>0.46378399999999997</v>
      </c>
      <c r="I39" s="5">
        <v>0.61966599998000005</v>
      </c>
      <c r="J39" s="5">
        <v>0.83858600001999994</v>
      </c>
      <c r="K39" s="5">
        <v>1.124800751165</v>
      </c>
      <c r="L39" s="5">
        <v>1.5413894286700001</v>
      </c>
      <c r="M39" s="5">
        <v>2.0440495101599998</v>
      </c>
      <c r="N39" s="5">
        <v>2.642434174595</v>
      </c>
      <c r="O39" s="5">
        <v>3.3457086357949999</v>
      </c>
      <c r="P39" s="5">
        <v>4.1403832221150001</v>
      </c>
      <c r="Q39" s="5">
        <v>5.0091447623300009</v>
      </c>
      <c r="R39" s="5">
        <v>5.9639022668699999</v>
      </c>
      <c r="S39" s="5">
        <v>7.0108949636650006</v>
      </c>
      <c r="T39" s="5">
        <v>8.0768132797650001</v>
      </c>
      <c r="U39" s="5">
        <v>9.1917740337599998</v>
      </c>
      <c r="V39" s="5">
        <v>10.362274634</v>
      </c>
      <c r="W39" s="5">
        <v>11.57928924352</v>
      </c>
      <c r="X39" s="5">
        <v>12.852190220540001</v>
      </c>
      <c r="Y39" s="5">
        <v>14.200409661505001</v>
      </c>
      <c r="Z39" s="5">
        <v>15.631876016874999</v>
      </c>
      <c r="AA39" s="5">
        <v>17.146256691560001</v>
      </c>
      <c r="AB39" s="5">
        <v>18.759992234670001</v>
      </c>
      <c r="AC39" s="5">
        <v>20.442656202715</v>
      </c>
      <c r="AD39" s="5">
        <v>22.210826205429999</v>
      </c>
      <c r="AE39" s="5">
        <v>22.412219765130001</v>
      </c>
    </row>
    <row r="40" spans="1:31">
      <c r="A40" s="56" t="s">
        <v>70</v>
      </c>
      <c r="B40" s="56" t="s">
        <v>163</v>
      </c>
      <c r="C40" s="56" t="s">
        <v>139</v>
      </c>
      <c r="D40" s="5">
        <v>0.73069000000000006</v>
      </c>
      <c r="E40" s="5">
        <v>1.0683419999999999</v>
      </c>
      <c r="F40" s="5">
        <v>1.389947</v>
      </c>
      <c r="G40" s="5">
        <v>1.7344120000000001</v>
      </c>
      <c r="H40" s="5">
        <v>2.0374750000000001</v>
      </c>
      <c r="I40" s="5">
        <v>2.3018594999999999</v>
      </c>
      <c r="J40" s="5">
        <v>2.6865950000000001</v>
      </c>
      <c r="K40" s="5">
        <v>3.0303685000000011</v>
      </c>
      <c r="L40" s="5">
        <v>3.5236680000000011</v>
      </c>
      <c r="M40" s="5">
        <v>4.0148050000000008</v>
      </c>
      <c r="N40" s="5">
        <v>4.5171774999999998</v>
      </c>
      <c r="O40" s="5">
        <v>5.0799194999999999</v>
      </c>
      <c r="P40" s="5">
        <v>5.5871690000000012</v>
      </c>
      <c r="Q40" s="5">
        <v>6.0382520000000008</v>
      </c>
      <c r="R40" s="5">
        <v>6.4434355000000014</v>
      </c>
      <c r="S40" s="5">
        <v>6.810375500000001</v>
      </c>
      <c r="T40" s="5">
        <v>7.0111714999999997</v>
      </c>
      <c r="U40" s="5">
        <v>7.1407390000000008</v>
      </c>
      <c r="V40" s="5">
        <v>7.2585654999999996</v>
      </c>
      <c r="W40" s="5">
        <v>7.3020315</v>
      </c>
      <c r="X40" s="5">
        <v>7.2740214999999999</v>
      </c>
      <c r="Y40" s="5">
        <v>7.312361000000001</v>
      </c>
      <c r="Z40" s="5">
        <v>7.3411549999999997</v>
      </c>
      <c r="AA40" s="5">
        <v>7.3481705000000019</v>
      </c>
      <c r="AB40" s="5">
        <v>7.3284185000000006</v>
      </c>
      <c r="AC40" s="5">
        <v>7.3039100000000001</v>
      </c>
      <c r="AD40" s="5">
        <v>7.2508739999999996</v>
      </c>
      <c r="AE40" s="5">
        <v>7.2508739999999996</v>
      </c>
    </row>
    <row r="41" spans="1:3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</row>
    <row r="42" spans="1:31">
      <c r="A42" s="56" t="s">
        <v>70</v>
      </c>
      <c r="B42" s="56" t="s">
        <v>197</v>
      </c>
      <c r="C42" s="56" t="s">
        <v>153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9.8160000000000005E-7</v>
      </c>
      <c r="J42" s="5">
        <v>9.8160000000000005E-7</v>
      </c>
      <c r="K42" s="5">
        <v>1.5278400000000001E-6</v>
      </c>
      <c r="L42" s="5">
        <v>1.5278400000000001E-6</v>
      </c>
      <c r="M42" s="5">
        <v>1.5278400000000001E-6</v>
      </c>
      <c r="N42" s="5">
        <v>1.52832E-6</v>
      </c>
      <c r="O42" s="5">
        <v>1.5559199999999999E-6</v>
      </c>
      <c r="P42" s="5">
        <v>4.2335999999999996E-6</v>
      </c>
      <c r="Q42" s="5">
        <v>4.2335999999999996E-6</v>
      </c>
      <c r="R42" s="5">
        <v>8.406435666480002</v>
      </c>
      <c r="S42" s="5">
        <v>8.4064356696000022</v>
      </c>
      <c r="T42" s="5">
        <v>12.0079906464</v>
      </c>
      <c r="U42" s="5">
        <v>21.335247246000002</v>
      </c>
      <c r="V42" s="5">
        <v>21.335247246000002</v>
      </c>
      <c r="W42" s="5">
        <v>22.196035214399998</v>
      </c>
      <c r="X42" s="5">
        <v>22.196039027520001</v>
      </c>
      <c r="Y42" s="5">
        <v>26.866647649200001</v>
      </c>
      <c r="Z42" s="5">
        <v>58.416070379040008</v>
      </c>
      <c r="AA42" s="5">
        <v>70.479337913039984</v>
      </c>
      <c r="AB42" s="5">
        <v>97.738929643199995</v>
      </c>
      <c r="AC42" s="5">
        <v>97.738929646079995</v>
      </c>
      <c r="AD42" s="5">
        <v>100.6780853604</v>
      </c>
      <c r="AE42" s="5">
        <v>100.67808536424</v>
      </c>
    </row>
    <row r="43" spans="1:31">
      <c r="A43" s="56" t="s">
        <v>70</v>
      </c>
      <c r="B43" s="56" t="s">
        <v>197</v>
      </c>
      <c r="C43" s="56" t="s">
        <v>154</v>
      </c>
      <c r="D43" s="5">
        <v>5.7000000980400003</v>
      </c>
      <c r="E43" s="5">
        <v>5.7000001118400014</v>
      </c>
      <c r="F43" s="5">
        <v>7.7000001255200008</v>
      </c>
      <c r="G43" s="5">
        <v>7.7000001537599996</v>
      </c>
      <c r="H43" s="5">
        <v>7.7000001681600008</v>
      </c>
      <c r="I43" s="5">
        <v>8.2030634120800006</v>
      </c>
      <c r="J43" s="5">
        <v>8.2030634120800006</v>
      </c>
      <c r="K43" s="5">
        <v>8.7207214948799994</v>
      </c>
      <c r="L43" s="5">
        <v>8.7207214948799994</v>
      </c>
      <c r="M43" s="5">
        <v>8.7207214948799994</v>
      </c>
      <c r="N43" s="5">
        <v>10.097126663239999</v>
      </c>
      <c r="O43" s="5">
        <v>10.423536007479999</v>
      </c>
      <c r="P43" s="5">
        <v>15.572429847920001</v>
      </c>
      <c r="Q43" s="5">
        <v>15.572429847920001</v>
      </c>
      <c r="R43" s="5">
        <v>15.5724300756</v>
      </c>
      <c r="S43" s="5">
        <v>15.5724300756</v>
      </c>
      <c r="T43" s="5">
        <v>16.673284509879998</v>
      </c>
      <c r="U43" s="5">
        <v>16.673284510239998</v>
      </c>
      <c r="V43" s="5">
        <v>16.673284510239998</v>
      </c>
      <c r="W43" s="5">
        <v>16.673284510239998</v>
      </c>
      <c r="X43" s="5">
        <v>16.673284412200001</v>
      </c>
      <c r="Y43" s="5">
        <v>16.67328478336</v>
      </c>
      <c r="Z43" s="5">
        <v>16.673284770359999</v>
      </c>
      <c r="AA43" s="5">
        <v>16.673357933959998</v>
      </c>
      <c r="AB43" s="5">
        <v>19.49521007848</v>
      </c>
      <c r="AC43" s="5">
        <v>31.969622984120001</v>
      </c>
      <c r="AD43" s="5">
        <v>45.114386314080001</v>
      </c>
      <c r="AE43" s="5">
        <v>44.596739555760003</v>
      </c>
    </row>
    <row r="44" spans="1:31">
      <c r="A44" s="56" t="s">
        <v>70</v>
      </c>
      <c r="B44" s="56" t="s">
        <v>197</v>
      </c>
      <c r="C44" s="56" t="s">
        <v>155</v>
      </c>
      <c r="D44" s="5">
        <v>0.15000001099999999</v>
      </c>
      <c r="E44" s="5">
        <v>0.15000001264000001</v>
      </c>
      <c r="F44" s="5">
        <v>0.15000001382</v>
      </c>
      <c r="G44" s="5">
        <v>0.15000001654</v>
      </c>
      <c r="H44" s="5">
        <v>0.15000001807999999</v>
      </c>
      <c r="I44" s="5">
        <v>0.15000006331999999</v>
      </c>
      <c r="J44" s="5">
        <v>0.15000006331999999</v>
      </c>
      <c r="K44" s="5">
        <v>0.15000008209999999</v>
      </c>
      <c r="L44" s="5">
        <v>0.15000008209999999</v>
      </c>
      <c r="M44" s="5">
        <v>0.15000008209999999</v>
      </c>
      <c r="N44" s="5">
        <v>0.15000009710000001</v>
      </c>
      <c r="O44" s="5">
        <v>0.15000010638</v>
      </c>
      <c r="P44" s="5">
        <v>0.15000012358000001</v>
      </c>
      <c r="Q44" s="5">
        <v>0.15000012358000001</v>
      </c>
      <c r="R44" s="5">
        <v>0.15000013788</v>
      </c>
      <c r="S44" s="5">
        <v>0.1500001379</v>
      </c>
      <c r="T44" s="5">
        <v>0.15000013894</v>
      </c>
      <c r="U44" s="5">
        <v>0.15000015780000001</v>
      </c>
      <c r="V44" s="5">
        <v>0.15000015780000001</v>
      </c>
      <c r="W44" s="5">
        <v>0.15000015780000001</v>
      </c>
      <c r="X44" s="5">
        <v>0.15000014680000001</v>
      </c>
      <c r="Y44" s="5">
        <v>0.15000026924000001</v>
      </c>
      <c r="Z44" s="5">
        <v>0.15000027420000001</v>
      </c>
      <c r="AA44" s="5">
        <v>0.15000038692000001</v>
      </c>
      <c r="AB44" s="5">
        <v>0.15000044524</v>
      </c>
      <c r="AC44" s="5">
        <v>0.15000048533999999</v>
      </c>
      <c r="AD44" s="5">
        <v>0.15000056950000001</v>
      </c>
      <c r="AE44" s="5">
        <v>0.15000056553999999</v>
      </c>
    </row>
    <row r="45" spans="1:31">
      <c r="A45" s="56" t="s">
        <v>70</v>
      </c>
      <c r="B45" s="56" t="s">
        <v>197</v>
      </c>
      <c r="C45" s="56" t="s">
        <v>138</v>
      </c>
      <c r="D45" s="5">
        <v>3.7678000000000003E-2</v>
      </c>
      <c r="E45" s="5">
        <v>6.1943999999999999E-2</v>
      </c>
      <c r="F45" s="5">
        <v>0.10188</v>
      </c>
      <c r="G45" s="5">
        <v>0.15989800000000001</v>
      </c>
      <c r="H45" s="5">
        <v>0.23796800000000001</v>
      </c>
      <c r="I45" s="5">
        <v>0.33385599999999999</v>
      </c>
      <c r="J45" s="5">
        <v>0.46590999999999999</v>
      </c>
      <c r="K45" s="5">
        <v>0.60250985852000005</v>
      </c>
      <c r="L45" s="5">
        <v>0.87238022420499994</v>
      </c>
      <c r="M45" s="5">
        <v>1.20787884271</v>
      </c>
      <c r="N45" s="5">
        <v>1.60554632528</v>
      </c>
      <c r="O45" s="5">
        <v>2.0629100607250002</v>
      </c>
      <c r="P45" s="5">
        <v>2.576752623135</v>
      </c>
      <c r="Q45" s="5">
        <v>3.13886315374</v>
      </c>
      <c r="R45" s="5">
        <v>3.7588065468199998</v>
      </c>
      <c r="S45" s="5">
        <v>4.4398791541399998</v>
      </c>
      <c r="T45" s="5">
        <v>5.1582007820749993</v>
      </c>
      <c r="U45" s="5">
        <v>5.9289519170400009</v>
      </c>
      <c r="V45" s="5">
        <v>6.762888818195</v>
      </c>
      <c r="W45" s="5">
        <v>7.6568873585299997</v>
      </c>
      <c r="X45" s="5">
        <v>8.5781346463399988</v>
      </c>
      <c r="Y45" s="5">
        <v>9.4989236864750008</v>
      </c>
      <c r="Z45" s="5">
        <v>10.434332135509999</v>
      </c>
      <c r="AA45" s="5">
        <v>11.383201635975</v>
      </c>
      <c r="AB45" s="5">
        <v>12.36348850025</v>
      </c>
      <c r="AC45" s="5">
        <v>13.377835391825</v>
      </c>
      <c r="AD45" s="5">
        <v>14.441367734625</v>
      </c>
      <c r="AE45" s="5">
        <v>14.88554794831</v>
      </c>
    </row>
    <row r="46" spans="1:31">
      <c r="A46" s="56" t="s">
        <v>70</v>
      </c>
      <c r="B46" s="56" t="s">
        <v>197</v>
      </c>
      <c r="C46" s="56" t="s">
        <v>139</v>
      </c>
      <c r="D46" s="5">
        <v>0.37349599999999999</v>
      </c>
      <c r="E46" s="5">
        <v>0.46379749999999997</v>
      </c>
      <c r="F46" s="5">
        <v>0.61745099999999997</v>
      </c>
      <c r="G46" s="5">
        <v>0.80181500000000006</v>
      </c>
      <c r="H46" s="5">
        <v>1.0156925000000001</v>
      </c>
      <c r="I46" s="5">
        <v>1.215098</v>
      </c>
      <c r="J46" s="5">
        <v>1.4809645</v>
      </c>
      <c r="K46" s="5">
        <v>1.7249319999999999</v>
      </c>
      <c r="L46" s="5">
        <v>2.2248565</v>
      </c>
      <c r="M46" s="5">
        <v>2.7541125000000002</v>
      </c>
      <c r="N46" s="5">
        <v>3.265425</v>
      </c>
      <c r="O46" s="5">
        <v>3.7466870000000001</v>
      </c>
      <c r="P46" s="5">
        <v>4.1779549999999999</v>
      </c>
      <c r="Q46" s="5">
        <v>4.5732980000000003</v>
      </c>
      <c r="R46" s="5">
        <v>4.9426870000000003</v>
      </c>
      <c r="S46" s="5">
        <v>5.2863945000000001</v>
      </c>
      <c r="T46" s="5">
        <v>5.5587435000000003</v>
      </c>
      <c r="U46" s="5">
        <v>5.8157885000000009</v>
      </c>
      <c r="V46" s="5">
        <v>6.1437495000000011</v>
      </c>
      <c r="W46" s="5">
        <v>6.455313499999999</v>
      </c>
      <c r="X46" s="5">
        <v>6.6545820000000004</v>
      </c>
      <c r="Y46" s="5">
        <v>6.7655064999999999</v>
      </c>
      <c r="Z46" s="5">
        <v>6.8013505000000007</v>
      </c>
      <c r="AA46" s="5">
        <v>6.7696049999999994</v>
      </c>
      <c r="AB46" s="5">
        <v>6.6804370000000004</v>
      </c>
      <c r="AC46" s="5">
        <v>6.5972734999999982</v>
      </c>
      <c r="AD46" s="5">
        <v>6.5113295000000004</v>
      </c>
      <c r="AE46" s="5">
        <v>6.5113295000000004</v>
      </c>
    </row>
    <row r="47" spans="1:3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</row>
    <row r="48" spans="1:31">
      <c r="A48" s="56" t="s">
        <v>70</v>
      </c>
      <c r="B48" s="56" t="s">
        <v>198</v>
      </c>
      <c r="C48" s="56" t="s">
        <v>153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2.2536E-7</v>
      </c>
      <c r="J48" s="5">
        <v>2.3232000000000001E-7</v>
      </c>
      <c r="K48" s="5">
        <v>4.1856000000000001E-7</v>
      </c>
      <c r="L48" s="5">
        <v>4.5624000000000001E-7</v>
      </c>
      <c r="M48" s="5">
        <v>6.4008E-7</v>
      </c>
      <c r="N48" s="5">
        <v>6.7727999999999993E-7</v>
      </c>
      <c r="O48" s="5">
        <v>8.7527999999999999E-7</v>
      </c>
      <c r="P48" s="5">
        <v>1.0068E-6</v>
      </c>
      <c r="Q48" s="5">
        <v>1.0068E-6</v>
      </c>
      <c r="R48" s="5">
        <v>1.19688E-6</v>
      </c>
      <c r="S48" s="5">
        <v>1.19688E-6</v>
      </c>
      <c r="T48" s="5">
        <v>1.19688E-6</v>
      </c>
      <c r="U48" s="5">
        <v>1.3444800000000001E-6</v>
      </c>
      <c r="V48" s="5">
        <v>1.3444800000000001E-6</v>
      </c>
      <c r="W48" s="5">
        <v>1.3444800000000001E-6</v>
      </c>
      <c r="X48" s="5">
        <v>4.6862830466400007</v>
      </c>
      <c r="Y48" s="5">
        <v>4.6862849671200006</v>
      </c>
      <c r="Z48" s="5">
        <v>4.6862849678399998</v>
      </c>
      <c r="AA48" s="5">
        <v>12.365392698959999</v>
      </c>
      <c r="AB48" s="5">
        <v>16.800005204400001</v>
      </c>
      <c r="AC48" s="5">
        <v>16.800005204880001</v>
      </c>
      <c r="AD48" s="5">
        <v>16.800005205600002</v>
      </c>
      <c r="AE48" s="5">
        <v>35.999999365439997</v>
      </c>
    </row>
    <row r="49" spans="1:31">
      <c r="A49" s="56" t="s">
        <v>70</v>
      </c>
      <c r="B49" s="56" t="s">
        <v>198</v>
      </c>
      <c r="C49" s="56" t="s">
        <v>154</v>
      </c>
      <c r="D49" s="5">
        <v>3.2040000000000001E-8</v>
      </c>
      <c r="E49" s="5">
        <v>3.3239999999999999E-8</v>
      </c>
      <c r="F49" s="5">
        <v>3.8080000000000001E-8</v>
      </c>
      <c r="G49" s="5">
        <v>4.2480000000000001E-8</v>
      </c>
      <c r="H49" s="5">
        <v>4.6199999999999997E-8</v>
      </c>
      <c r="I49" s="5">
        <v>5.7679999999999998E-8</v>
      </c>
      <c r="J49" s="5">
        <v>6.8E-8</v>
      </c>
      <c r="K49" s="5">
        <v>9.4520000000000002E-8</v>
      </c>
      <c r="L49" s="5">
        <v>1.1772E-7</v>
      </c>
      <c r="M49" s="5">
        <v>1.4180799999999999E-6</v>
      </c>
      <c r="N49" s="5">
        <v>3.2627999999999999E-6</v>
      </c>
      <c r="O49" s="5">
        <v>0.18116599127999999</v>
      </c>
      <c r="P49" s="5">
        <v>4.4929933595599998</v>
      </c>
      <c r="Q49" s="5">
        <v>4.4929933595599998</v>
      </c>
      <c r="R49" s="5">
        <v>4.4929934277200001</v>
      </c>
      <c r="S49" s="5">
        <v>4.4929934277200001</v>
      </c>
      <c r="T49" s="5">
        <v>4.4929934277200001</v>
      </c>
      <c r="U49" s="5">
        <v>4.4929934528400004</v>
      </c>
      <c r="V49" s="5">
        <v>4.4929934528400004</v>
      </c>
      <c r="W49" s="5">
        <v>4.4929934528400004</v>
      </c>
      <c r="X49" s="5">
        <v>4.4929934208000004</v>
      </c>
      <c r="Y49" s="5">
        <v>4.4929945498800006</v>
      </c>
      <c r="Z49" s="5">
        <v>4.4929945451600002</v>
      </c>
      <c r="AA49" s="5">
        <v>5.2003589733199993</v>
      </c>
      <c r="AB49" s="5">
        <v>5.2003589740400002</v>
      </c>
      <c r="AC49" s="5">
        <v>5.2003589627199993</v>
      </c>
      <c r="AD49" s="5">
        <v>5.2003589526400003</v>
      </c>
      <c r="AE49" s="5">
        <v>5.20035892784</v>
      </c>
    </row>
    <row r="50" spans="1:31">
      <c r="A50" s="56" t="s">
        <v>70</v>
      </c>
      <c r="B50" s="56" t="s">
        <v>198</v>
      </c>
      <c r="C50" s="56" t="s">
        <v>155</v>
      </c>
      <c r="D50" s="5">
        <v>0.18956000000000001</v>
      </c>
      <c r="E50" s="5">
        <v>0.18845999999999999</v>
      </c>
      <c r="F50" s="5">
        <v>0.18845999999999999</v>
      </c>
      <c r="G50" s="5">
        <v>0.18845999999999999</v>
      </c>
      <c r="H50" s="5">
        <v>0.18956000000000001</v>
      </c>
      <c r="I50" s="5">
        <v>0.18845999999999999</v>
      </c>
      <c r="J50" s="5">
        <v>0.18845999999999999</v>
      </c>
      <c r="K50" s="5">
        <v>0.18845999999999999</v>
      </c>
      <c r="L50" s="5">
        <v>0.18845999999999999</v>
      </c>
      <c r="M50" s="5">
        <v>0.56455999999999995</v>
      </c>
      <c r="N50" s="5">
        <v>0.56345999999999996</v>
      </c>
      <c r="O50" s="5">
        <v>0.56455999999999995</v>
      </c>
      <c r="P50" s="5">
        <v>0.56345999999999996</v>
      </c>
      <c r="Q50" s="5">
        <v>0.56345999999999996</v>
      </c>
      <c r="R50" s="5">
        <v>0.56345999999999996</v>
      </c>
      <c r="S50" s="5">
        <v>0.56455999999999995</v>
      </c>
      <c r="T50" s="5">
        <v>0.56345999999999996</v>
      </c>
      <c r="U50" s="5">
        <v>0.56345999999999996</v>
      </c>
      <c r="V50" s="5">
        <v>0.56345999999999996</v>
      </c>
      <c r="W50" s="5">
        <v>0.56345999999999996</v>
      </c>
      <c r="X50" s="5">
        <v>0.56455999999999995</v>
      </c>
      <c r="Y50" s="5">
        <v>0.56345999999999996</v>
      </c>
      <c r="Z50" s="5">
        <v>0.56455999999999995</v>
      </c>
      <c r="AA50" s="5">
        <v>0.56345999999999996</v>
      </c>
      <c r="AB50" s="5">
        <v>0.56455999999999995</v>
      </c>
      <c r="AC50" s="5">
        <v>0.56455999999999995</v>
      </c>
      <c r="AD50" s="5">
        <v>0.56455999999999995</v>
      </c>
      <c r="AE50" s="5">
        <v>0.56455999999999995</v>
      </c>
    </row>
    <row r="51" spans="1:31">
      <c r="A51" s="56" t="s">
        <v>70</v>
      </c>
      <c r="B51" s="56" t="s">
        <v>198</v>
      </c>
      <c r="C51" s="56" t="s">
        <v>138</v>
      </c>
      <c r="D51" s="5">
        <v>3.628E-2</v>
      </c>
      <c r="E51" s="5">
        <v>6.1932000000000001E-2</v>
      </c>
      <c r="F51" s="5">
        <v>9.6712000000000006E-2</v>
      </c>
      <c r="G51" s="5">
        <v>0.163772</v>
      </c>
      <c r="H51" s="5">
        <v>0.26016</v>
      </c>
      <c r="I51" s="5">
        <v>0.35785800000000001</v>
      </c>
      <c r="J51" s="5">
        <v>0.48637799999999998</v>
      </c>
      <c r="K51" s="5">
        <v>0.68016150279499998</v>
      </c>
      <c r="L51" s="5">
        <v>0.97104892184500002</v>
      </c>
      <c r="M51" s="5">
        <v>1.33482450183</v>
      </c>
      <c r="N51" s="5">
        <v>1.7777810004050001</v>
      </c>
      <c r="O51" s="5">
        <v>2.30045777096</v>
      </c>
      <c r="P51" s="5">
        <v>2.9017604666449999</v>
      </c>
      <c r="Q51" s="5">
        <v>3.5911519698199998</v>
      </c>
      <c r="R51" s="5">
        <v>4.3723790519599994</v>
      </c>
      <c r="S51" s="5">
        <v>5.2139453658299999</v>
      </c>
      <c r="T51" s="5">
        <v>6.1112036912400001</v>
      </c>
      <c r="U51" s="5">
        <v>7.0349140961700014</v>
      </c>
      <c r="V51" s="5">
        <v>8.0330880358399988</v>
      </c>
      <c r="W51" s="5">
        <v>9.1010604276500011</v>
      </c>
      <c r="X51" s="5">
        <v>10.22397743048</v>
      </c>
      <c r="Y51" s="5">
        <v>11.384536823005</v>
      </c>
      <c r="Z51" s="5">
        <v>12.591308365030001</v>
      </c>
      <c r="AA51" s="5">
        <v>13.845574385380001</v>
      </c>
      <c r="AB51" s="5">
        <v>15.159783946725</v>
      </c>
      <c r="AC51" s="5">
        <v>16.532813155945</v>
      </c>
      <c r="AD51" s="5">
        <v>17.977371376564999</v>
      </c>
      <c r="AE51" s="5">
        <v>18.144645453805001</v>
      </c>
    </row>
    <row r="52" spans="1:31">
      <c r="A52" s="56" t="s">
        <v>70</v>
      </c>
      <c r="B52" s="56" t="s">
        <v>198</v>
      </c>
      <c r="C52" s="56" t="s">
        <v>139</v>
      </c>
      <c r="D52" s="5">
        <v>0.40645049999999999</v>
      </c>
      <c r="E52" s="5">
        <v>0.50724050000000009</v>
      </c>
      <c r="F52" s="5">
        <v>0.61335450000000002</v>
      </c>
      <c r="G52" s="5">
        <v>0.86132049999999993</v>
      </c>
      <c r="H52" s="5">
        <v>1.1600200000000001</v>
      </c>
      <c r="I52" s="5">
        <v>1.3376565</v>
      </c>
      <c r="J52" s="5">
        <v>1.5511785</v>
      </c>
      <c r="K52" s="5">
        <v>1.7509159999999999</v>
      </c>
      <c r="L52" s="5">
        <v>2.0698799999999999</v>
      </c>
      <c r="M52" s="5">
        <v>2.4125380000000001</v>
      </c>
      <c r="N52" s="5">
        <v>2.774381</v>
      </c>
      <c r="O52" s="5">
        <v>3.1470075</v>
      </c>
      <c r="P52" s="5">
        <v>3.5013769999999989</v>
      </c>
      <c r="Q52" s="5">
        <v>3.9183604999999999</v>
      </c>
      <c r="R52" s="5">
        <v>4.3688589999999996</v>
      </c>
      <c r="S52" s="5">
        <v>4.7099165000000012</v>
      </c>
      <c r="T52" s="5">
        <v>4.9749460000000001</v>
      </c>
      <c r="U52" s="5">
        <v>5.1415029999999993</v>
      </c>
      <c r="V52" s="5">
        <v>5.3399875000000012</v>
      </c>
      <c r="W52" s="5">
        <v>5.5226760000000006</v>
      </c>
      <c r="X52" s="5">
        <v>5.6400564999999991</v>
      </c>
      <c r="Y52" s="5">
        <v>5.7181065000000002</v>
      </c>
      <c r="Z52" s="5">
        <v>5.7501464999999987</v>
      </c>
      <c r="AA52" s="5">
        <v>5.7815044999999987</v>
      </c>
      <c r="AB52" s="5">
        <v>5.7956640000000004</v>
      </c>
      <c r="AC52" s="5">
        <v>5.7691134999999996</v>
      </c>
      <c r="AD52" s="5">
        <v>5.7310140000000009</v>
      </c>
      <c r="AE52" s="5">
        <v>5.7310140000000009</v>
      </c>
    </row>
    <row r="53" spans="1:3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</row>
    <row r="54" spans="1:31">
      <c r="A54" s="56" t="s">
        <v>70</v>
      </c>
      <c r="B54" s="56" t="s">
        <v>199</v>
      </c>
      <c r="C54" s="56" t="s">
        <v>153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</row>
    <row r="55" spans="1:31">
      <c r="A55" s="56" t="s">
        <v>70</v>
      </c>
      <c r="B55" s="56" t="s">
        <v>199</v>
      </c>
      <c r="C55" s="56" t="s">
        <v>154</v>
      </c>
      <c r="D55" s="5">
        <v>4.06E-8</v>
      </c>
      <c r="E55" s="5">
        <v>4.0760000000000002E-8</v>
      </c>
      <c r="F55" s="5">
        <v>4.0959999999999998E-8</v>
      </c>
      <c r="G55" s="5">
        <v>4.468E-8</v>
      </c>
      <c r="H55" s="5">
        <v>4.9560000000000002E-8</v>
      </c>
      <c r="I55" s="5">
        <v>9.3719999999999995E-8</v>
      </c>
      <c r="J55" s="5">
        <v>1.0872E-7</v>
      </c>
      <c r="K55" s="5">
        <v>1.5904E-7</v>
      </c>
      <c r="L55" s="5">
        <v>1.9483999999999999E-7</v>
      </c>
      <c r="M55" s="5">
        <v>0.20418789675999999</v>
      </c>
      <c r="N55" s="5">
        <v>0.80830080187999997</v>
      </c>
      <c r="O55" s="5">
        <v>0.84992850176000012</v>
      </c>
      <c r="P55" s="5">
        <v>1.1806632395600001</v>
      </c>
      <c r="Q55" s="5">
        <v>1.1806632395600001</v>
      </c>
      <c r="R55" s="5">
        <v>4.2056166965999999</v>
      </c>
      <c r="S55" s="5">
        <v>4.2056166965999999</v>
      </c>
      <c r="T55" s="5">
        <v>4.2056166965999999</v>
      </c>
      <c r="U55" s="5">
        <v>4.2056168009199997</v>
      </c>
      <c r="V55" s="5">
        <v>4.2056168009199997</v>
      </c>
      <c r="W55" s="5">
        <v>4.2056168009199997</v>
      </c>
      <c r="X55" s="5">
        <v>4.2056167603199999</v>
      </c>
      <c r="Y55" s="5">
        <v>4.2056171441999997</v>
      </c>
      <c r="Z55" s="5">
        <v>4.2056171453199998</v>
      </c>
      <c r="AA55" s="5">
        <v>4.2056171433999996</v>
      </c>
      <c r="AB55" s="5">
        <v>4.2056212785200007</v>
      </c>
      <c r="AC55" s="5">
        <v>4.9897544622799987</v>
      </c>
      <c r="AD55" s="5">
        <v>10.04737479948</v>
      </c>
      <c r="AE55" s="5">
        <v>10.63618165856</v>
      </c>
    </row>
    <row r="56" spans="1:31">
      <c r="A56" s="56" t="s">
        <v>70</v>
      </c>
      <c r="B56" s="56" t="s">
        <v>199</v>
      </c>
      <c r="C56" s="56" t="s">
        <v>155</v>
      </c>
      <c r="D56" s="5">
        <v>0.51570739999999993</v>
      </c>
      <c r="E56" s="5">
        <v>0.51570739999999993</v>
      </c>
      <c r="F56" s="5">
        <v>0.51570739999999993</v>
      </c>
      <c r="G56" s="5">
        <v>0.51570739999999993</v>
      </c>
      <c r="H56" s="5">
        <v>0.51570739999999993</v>
      </c>
      <c r="I56" s="5">
        <v>0.51570739999999993</v>
      </c>
      <c r="J56" s="5">
        <v>0.51570739999999993</v>
      </c>
      <c r="K56" s="5">
        <v>0.51570739999999993</v>
      </c>
      <c r="L56" s="5">
        <v>0.51570739999999993</v>
      </c>
      <c r="M56" s="5">
        <v>0.51570739999999993</v>
      </c>
      <c r="N56" s="5">
        <v>0.51570739999999993</v>
      </c>
      <c r="O56" s="5">
        <v>0.51570739999999993</v>
      </c>
      <c r="P56" s="5">
        <v>0.51570739999999993</v>
      </c>
      <c r="Q56" s="5">
        <v>0.51570739999999993</v>
      </c>
      <c r="R56" s="5">
        <v>0.51570739999999993</v>
      </c>
      <c r="S56" s="5">
        <v>0.51570739999999993</v>
      </c>
      <c r="T56" s="5">
        <v>0.51570739999999993</v>
      </c>
      <c r="U56" s="5">
        <v>0.51570739999999993</v>
      </c>
      <c r="V56" s="5">
        <v>0.51570739999999993</v>
      </c>
      <c r="W56" s="5">
        <v>0.51570739999999993</v>
      </c>
      <c r="X56" s="5">
        <v>0.51570739999999993</v>
      </c>
      <c r="Y56" s="5">
        <v>0.51990740000000002</v>
      </c>
      <c r="Z56" s="5">
        <v>0.51570739999999993</v>
      </c>
      <c r="AA56" s="5">
        <v>0.51570739999999993</v>
      </c>
      <c r="AB56" s="5">
        <v>0.51570739999999993</v>
      </c>
      <c r="AC56" s="5">
        <v>0.51570739999999993</v>
      </c>
      <c r="AD56" s="5">
        <v>0.51570739999999993</v>
      </c>
      <c r="AE56" s="5">
        <v>0.51570739999999993</v>
      </c>
    </row>
    <row r="57" spans="1:31">
      <c r="A57" s="56" t="s">
        <v>70</v>
      </c>
      <c r="B57" s="56" t="s">
        <v>199</v>
      </c>
      <c r="C57" s="56" t="s">
        <v>138</v>
      </c>
      <c r="D57" s="5">
        <v>0.146618</v>
      </c>
      <c r="E57" s="5">
        <v>0.203102</v>
      </c>
      <c r="F57" s="5">
        <v>0.25462400000000002</v>
      </c>
      <c r="G57" s="5">
        <v>0.32605000000000001</v>
      </c>
      <c r="H57" s="5">
        <v>0.39921200000000001</v>
      </c>
      <c r="I57" s="5">
        <v>0.48092800000000002</v>
      </c>
      <c r="J57" s="5">
        <v>0.57355</v>
      </c>
      <c r="K57" s="5">
        <v>0.65900646762500004</v>
      </c>
      <c r="L57" s="5">
        <v>0.79153085908999998</v>
      </c>
      <c r="M57" s="5">
        <v>0.94225305984499996</v>
      </c>
      <c r="N57" s="5">
        <v>1.115402579495</v>
      </c>
      <c r="O57" s="5">
        <v>1.3117402715699999</v>
      </c>
      <c r="P57" s="5">
        <v>1.5215248997449999</v>
      </c>
      <c r="Q57" s="5">
        <v>1.7438108542249999</v>
      </c>
      <c r="R57" s="5">
        <v>1.9858556926249999</v>
      </c>
      <c r="S57" s="5">
        <v>2.247937683345</v>
      </c>
      <c r="T57" s="5">
        <v>2.4933579626000002</v>
      </c>
      <c r="U57" s="5">
        <v>2.7421036022099989</v>
      </c>
      <c r="V57" s="5">
        <v>3.0005767297050001</v>
      </c>
      <c r="W57" s="5">
        <v>3.2622669388099998</v>
      </c>
      <c r="X57" s="5">
        <v>3.5278526652600002</v>
      </c>
      <c r="Y57" s="5">
        <v>3.8075357742199998</v>
      </c>
      <c r="Z57" s="5">
        <v>4.10812695038</v>
      </c>
      <c r="AA57" s="5">
        <v>4.4250776616999996</v>
      </c>
      <c r="AB57" s="5">
        <v>4.7583231140600004</v>
      </c>
      <c r="AC57" s="5">
        <v>5.103566200495</v>
      </c>
      <c r="AD57" s="5">
        <v>5.4697875194550001</v>
      </c>
      <c r="AE57" s="5">
        <v>5.627270925965</v>
      </c>
    </row>
    <row r="58" spans="1:31">
      <c r="A58" s="56" t="s">
        <v>70</v>
      </c>
      <c r="B58" s="56" t="s">
        <v>199</v>
      </c>
      <c r="C58" s="56" t="s">
        <v>139</v>
      </c>
      <c r="D58" s="5">
        <v>0.38880500000000001</v>
      </c>
      <c r="E58" s="5">
        <v>0.49176950000000008</v>
      </c>
      <c r="F58" s="5">
        <v>0.55822050000000001</v>
      </c>
      <c r="G58" s="5">
        <v>0.65330299999999986</v>
      </c>
      <c r="H58" s="5">
        <v>0.72879949999999993</v>
      </c>
      <c r="I58" s="5">
        <v>0.80522500000000019</v>
      </c>
      <c r="J58" s="5">
        <v>0.87951900000000005</v>
      </c>
      <c r="K58" s="5">
        <v>0.94451149999999995</v>
      </c>
      <c r="L58" s="5">
        <v>1.0582685000000001</v>
      </c>
      <c r="M58" s="5">
        <v>1.1712880000000001</v>
      </c>
      <c r="N58" s="5">
        <v>1.279487</v>
      </c>
      <c r="O58" s="5">
        <v>1.3932495</v>
      </c>
      <c r="P58" s="5">
        <v>1.492267</v>
      </c>
      <c r="Q58" s="5">
        <v>1.5819810000000001</v>
      </c>
      <c r="R58" s="5">
        <v>1.6613979999999999</v>
      </c>
      <c r="S58" s="5">
        <v>1.7363645000000001</v>
      </c>
      <c r="T58" s="5">
        <v>1.7664854999999999</v>
      </c>
      <c r="U58" s="5">
        <v>1.7850459999999999</v>
      </c>
      <c r="V58" s="5">
        <v>1.8046530000000001</v>
      </c>
      <c r="W58" s="5">
        <v>1.8085534999999999</v>
      </c>
      <c r="X58" s="5">
        <v>1.800136</v>
      </c>
      <c r="Y58" s="5">
        <v>1.8029065</v>
      </c>
      <c r="Z58" s="5">
        <v>1.7995565</v>
      </c>
      <c r="AA58" s="5">
        <v>1.7931625</v>
      </c>
      <c r="AB58" s="5">
        <v>1.785212499999999</v>
      </c>
      <c r="AC58" s="5">
        <v>1.7804059999999999</v>
      </c>
      <c r="AD58" s="5">
        <v>1.759453999999999</v>
      </c>
      <c r="AE58" s="5">
        <v>1.759453999999999</v>
      </c>
    </row>
    <row r="59" spans="1:3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</row>
    <row r="60" spans="1:31">
      <c r="A60" s="56" t="s">
        <v>70</v>
      </c>
      <c r="B60" s="56" t="s">
        <v>200</v>
      </c>
      <c r="C60" s="56" t="s">
        <v>153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3.4312000000000002E-7</v>
      </c>
      <c r="J60" s="5">
        <v>4.876E-7</v>
      </c>
      <c r="K60" s="5">
        <v>7.2104E-7</v>
      </c>
      <c r="L60" s="5">
        <v>6.5816290599999994E-2</v>
      </c>
      <c r="M60" s="5">
        <v>9.2731863115199999</v>
      </c>
      <c r="N60" s="5">
        <v>10.20016767656</v>
      </c>
      <c r="O60" s="5">
        <v>11.326937985160001</v>
      </c>
      <c r="P60" s="5">
        <v>11.326937985160001</v>
      </c>
      <c r="Q60" s="5">
        <v>11.326937985160001</v>
      </c>
      <c r="R60" s="5">
        <v>11.32693876728</v>
      </c>
      <c r="S60" s="5">
        <v>11.32693876728</v>
      </c>
      <c r="T60" s="5">
        <v>11.32693876728</v>
      </c>
      <c r="U60" s="5">
        <v>11.32701943484</v>
      </c>
      <c r="V60" s="5">
        <v>11.32701943484</v>
      </c>
      <c r="W60" s="5">
        <v>11.32701943532</v>
      </c>
      <c r="X60" s="5">
        <v>12.746152907480001</v>
      </c>
      <c r="Y60" s="5">
        <v>12.7461529194</v>
      </c>
      <c r="Z60" s="5">
        <v>16.205366436759999</v>
      </c>
      <c r="AA60" s="5">
        <v>16.205366438399999</v>
      </c>
      <c r="AB60" s="5">
        <v>22.031867975240001</v>
      </c>
      <c r="AC60" s="5">
        <v>22.031867975920001</v>
      </c>
      <c r="AD60" s="5">
        <v>22.031867977080001</v>
      </c>
      <c r="AE60" s="5">
        <v>22.031867980840001</v>
      </c>
    </row>
    <row r="61" spans="1:31">
      <c r="A61" s="56" t="s">
        <v>70</v>
      </c>
      <c r="B61" s="56" t="s">
        <v>200</v>
      </c>
      <c r="C61" s="56" t="s">
        <v>154</v>
      </c>
      <c r="D61" s="5">
        <v>1.3480000000000001E-8</v>
      </c>
      <c r="E61" s="5">
        <v>1.448E-8</v>
      </c>
      <c r="F61" s="5">
        <v>1.644E-8</v>
      </c>
      <c r="G61" s="5">
        <v>1.808E-8</v>
      </c>
      <c r="H61" s="5">
        <v>1.9680000000000002E-8</v>
      </c>
      <c r="I61" s="5">
        <v>2.2239999999999999E-8</v>
      </c>
      <c r="J61" s="5">
        <v>2.9239999999999999E-8</v>
      </c>
      <c r="K61" s="5">
        <v>3.4520000000000001E-8</v>
      </c>
      <c r="L61" s="5">
        <v>5.1760000000000002E-8</v>
      </c>
      <c r="M61" s="5">
        <v>1.8316000000000001E-7</v>
      </c>
      <c r="N61" s="5">
        <v>2.0604000000000001E-7</v>
      </c>
      <c r="O61" s="5">
        <v>2.0664E-7</v>
      </c>
      <c r="P61" s="5">
        <v>2.0668E-7</v>
      </c>
      <c r="Q61" s="5">
        <v>2.0668E-7</v>
      </c>
      <c r="R61" s="5">
        <v>2.3879999999999999E-7</v>
      </c>
      <c r="S61" s="5">
        <v>2.3879999999999999E-7</v>
      </c>
      <c r="T61" s="5">
        <v>2.3879999999999999E-7</v>
      </c>
      <c r="U61" s="5">
        <v>2.3892000000000002E-7</v>
      </c>
      <c r="V61" s="5">
        <v>2.3892000000000002E-7</v>
      </c>
      <c r="W61" s="5">
        <v>2.3892000000000002E-7</v>
      </c>
      <c r="X61" s="5">
        <v>2.2544000000000001E-7</v>
      </c>
      <c r="Y61" s="5">
        <v>2.4172000000000002E-7</v>
      </c>
      <c r="Z61" s="5">
        <v>2.9803999999999999E-7</v>
      </c>
      <c r="AA61" s="5">
        <v>4.4948000000000003E-7</v>
      </c>
      <c r="AB61" s="5">
        <v>4.4803999999999998E-7</v>
      </c>
      <c r="AC61" s="5">
        <v>4.4564000000000001E-7</v>
      </c>
      <c r="AD61" s="5">
        <v>4.3896000000000001E-7</v>
      </c>
      <c r="AE61" s="5">
        <v>4.4088000000000001E-7</v>
      </c>
    </row>
    <row r="62" spans="1:31">
      <c r="A62" s="56" t="s">
        <v>70</v>
      </c>
      <c r="B62" s="56" t="s">
        <v>200</v>
      </c>
      <c r="C62" s="56" t="s">
        <v>155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</row>
    <row r="63" spans="1:31">
      <c r="A63" s="56" t="s">
        <v>70</v>
      </c>
      <c r="B63" s="56" t="s">
        <v>200</v>
      </c>
      <c r="C63" s="56" t="s">
        <v>138</v>
      </c>
      <c r="D63" s="5">
        <v>4.3739999999999994E-3</v>
      </c>
      <c r="E63" s="5">
        <v>7.5339999999999999E-3</v>
      </c>
      <c r="F63" s="5">
        <v>1.2383999999999999E-2</v>
      </c>
      <c r="G63" s="5">
        <v>1.8915999999999999E-2</v>
      </c>
      <c r="H63" s="5">
        <v>2.7372E-2</v>
      </c>
      <c r="I63" s="5">
        <v>3.7002E-2</v>
      </c>
      <c r="J63" s="5">
        <v>5.0611999999999997E-2</v>
      </c>
      <c r="K63" s="5">
        <v>6.3408381139999997E-2</v>
      </c>
      <c r="L63" s="5">
        <v>8.762250793500001E-2</v>
      </c>
      <c r="M63" s="5">
        <v>0.116163500155</v>
      </c>
      <c r="N63" s="5">
        <v>0.150406589285</v>
      </c>
      <c r="O63" s="5">
        <v>0.19049139144999999</v>
      </c>
      <c r="P63" s="5">
        <v>0.23658641981</v>
      </c>
      <c r="Q63" s="5">
        <v>0.28757358431000002</v>
      </c>
      <c r="R63" s="5">
        <v>0.34433913056999998</v>
      </c>
      <c r="S63" s="5">
        <v>0.40715851531000002</v>
      </c>
      <c r="T63" s="5">
        <v>0.47386305372999998</v>
      </c>
      <c r="U63" s="5">
        <v>0.54588431148500005</v>
      </c>
      <c r="V63" s="5">
        <v>0.62237214243499994</v>
      </c>
      <c r="W63" s="5">
        <v>0.70279974871499995</v>
      </c>
      <c r="X63" s="5">
        <v>0.78743007282499999</v>
      </c>
      <c r="Y63" s="5">
        <v>0.87488935847999993</v>
      </c>
      <c r="Z63" s="5">
        <v>0.96588738650999995</v>
      </c>
      <c r="AA63" s="5">
        <v>1.062198808285</v>
      </c>
      <c r="AB63" s="5">
        <v>1.16488711273</v>
      </c>
      <c r="AC63" s="5">
        <v>1.2720100246599999</v>
      </c>
      <c r="AD63" s="5">
        <v>1.3846085211350001</v>
      </c>
      <c r="AE63" s="5">
        <v>1.4335608584249999</v>
      </c>
    </row>
    <row r="64" spans="1:31">
      <c r="A64" s="56" t="s">
        <v>70</v>
      </c>
      <c r="B64" s="56" t="s">
        <v>200</v>
      </c>
      <c r="C64" s="56" t="s">
        <v>139</v>
      </c>
      <c r="D64" s="5">
        <v>5.1424499999999998E-2</v>
      </c>
      <c r="E64" s="5">
        <v>6.4774999999999985E-2</v>
      </c>
      <c r="F64" s="5">
        <v>8.2478999999999997E-2</v>
      </c>
      <c r="G64" s="5">
        <v>0.102128</v>
      </c>
      <c r="H64" s="5">
        <v>0.1222555</v>
      </c>
      <c r="I64" s="5">
        <v>0.13956199999999999</v>
      </c>
      <c r="J64" s="5">
        <v>0.16356499999999999</v>
      </c>
      <c r="K64" s="5">
        <v>0.18527350000000001</v>
      </c>
      <c r="L64" s="5">
        <v>0.22057299999999999</v>
      </c>
      <c r="M64" s="5">
        <v>0.25486700000000001</v>
      </c>
      <c r="N64" s="5">
        <v>0.287713</v>
      </c>
      <c r="O64" s="5">
        <v>0.31976450000000001</v>
      </c>
      <c r="P64" s="5">
        <v>0.3501185</v>
      </c>
      <c r="Q64" s="5">
        <v>0.37785200000000002</v>
      </c>
      <c r="R64" s="5">
        <v>0.4038525</v>
      </c>
      <c r="S64" s="5">
        <v>0.4281350000000001</v>
      </c>
      <c r="T64" s="5">
        <v>0.4465615</v>
      </c>
      <c r="U64" s="5">
        <v>0.46394849999999987</v>
      </c>
      <c r="V64" s="5">
        <v>0.48227950000000003</v>
      </c>
      <c r="W64" s="5">
        <v>0.49559750000000002</v>
      </c>
      <c r="X64" s="5">
        <v>0.50272349999999999</v>
      </c>
      <c r="Y64" s="5">
        <v>0.50698750000000004</v>
      </c>
      <c r="Z64" s="5">
        <v>0.50836949999999992</v>
      </c>
      <c r="AA64" s="5">
        <v>0.50847150000000008</v>
      </c>
      <c r="AB64" s="5">
        <v>0.50693600000000005</v>
      </c>
      <c r="AC64" s="5">
        <v>0.50546950000000002</v>
      </c>
      <c r="AD64" s="5">
        <v>0.50318249999999987</v>
      </c>
      <c r="AE64" s="5">
        <v>0.50318249999999987</v>
      </c>
    </row>
    <row r="65" spans="1:31"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</row>
    <row r="66" spans="1:31">
      <c r="A66" s="56" t="s">
        <v>73</v>
      </c>
      <c r="B66" s="56" t="s">
        <v>163</v>
      </c>
      <c r="C66" s="56" t="s">
        <v>152</v>
      </c>
      <c r="D66" s="5">
        <v>0</v>
      </c>
      <c r="E66" s="5">
        <v>0</v>
      </c>
      <c r="F66" s="5">
        <v>116.28</v>
      </c>
      <c r="G66" s="5">
        <v>348.84</v>
      </c>
      <c r="H66" s="5">
        <v>348.84</v>
      </c>
      <c r="I66" s="5">
        <v>348.84</v>
      </c>
      <c r="J66" s="5">
        <v>348.84</v>
      </c>
      <c r="K66" s="5">
        <v>348.84</v>
      </c>
      <c r="L66" s="5">
        <v>348.84</v>
      </c>
      <c r="M66" s="5">
        <v>348.84</v>
      </c>
      <c r="N66" s="5">
        <v>348.84</v>
      </c>
      <c r="O66" s="5">
        <v>348.84</v>
      </c>
      <c r="P66" s="5">
        <v>348.84</v>
      </c>
      <c r="Q66" s="5">
        <v>348.84</v>
      </c>
      <c r="R66" s="5">
        <v>348.84</v>
      </c>
      <c r="S66" s="5">
        <v>348.84</v>
      </c>
      <c r="T66" s="5">
        <v>348.84</v>
      </c>
      <c r="U66" s="5">
        <v>348.84</v>
      </c>
      <c r="V66" s="5">
        <v>348.84</v>
      </c>
      <c r="W66" s="5">
        <v>348.84</v>
      </c>
      <c r="X66" s="5">
        <v>348.84</v>
      </c>
      <c r="Y66" s="5">
        <v>348.84</v>
      </c>
      <c r="Z66" s="5">
        <v>348.84</v>
      </c>
      <c r="AA66" s="5">
        <v>348.84</v>
      </c>
      <c r="AB66" s="5">
        <v>348.84</v>
      </c>
      <c r="AC66" s="5">
        <v>348.84</v>
      </c>
      <c r="AD66" s="5">
        <v>348.84</v>
      </c>
      <c r="AE66" s="5">
        <v>348.84</v>
      </c>
    </row>
    <row r="67" spans="1:31">
      <c r="A67" s="56" t="s">
        <v>73</v>
      </c>
      <c r="B67" s="56" t="s">
        <v>163</v>
      </c>
      <c r="C67" s="56" t="s">
        <v>153</v>
      </c>
      <c r="D67" s="5">
        <v>6.0490000000000004</v>
      </c>
      <c r="E67" s="5">
        <v>6.0490000000000004</v>
      </c>
      <c r="F67" s="5">
        <v>6.0490000000000004</v>
      </c>
      <c r="G67" s="5">
        <v>6.0490000000000004</v>
      </c>
      <c r="H67" s="5">
        <v>6.0490000000000004</v>
      </c>
      <c r="I67" s="5">
        <v>6.0490004927200003</v>
      </c>
      <c r="J67" s="5">
        <v>6.0490005126400002</v>
      </c>
      <c r="K67" s="5">
        <v>6.0490006583200007</v>
      </c>
      <c r="L67" s="5">
        <v>6.0490006616800001</v>
      </c>
      <c r="M67" s="5">
        <v>6.0490006626400001</v>
      </c>
      <c r="N67" s="5">
        <v>6.0490006955200002</v>
      </c>
      <c r="O67" s="5">
        <v>6.0490009952800001</v>
      </c>
      <c r="P67" s="5">
        <v>6.0490010142400008</v>
      </c>
      <c r="Q67" s="5">
        <v>6.0490015604800007</v>
      </c>
      <c r="R67" s="5">
        <v>10.4648005936</v>
      </c>
      <c r="S67" s="5">
        <v>10.4648005936</v>
      </c>
      <c r="T67" s="5">
        <v>37.745529389200001</v>
      </c>
      <c r="U67" s="5">
        <v>42.049000858719999</v>
      </c>
      <c r="V67" s="5">
        <v>42.049000858719999</v>
      </c>
      <c r="W67" s="5">
        <v>42.0490008592</v>
      </c>
      <c r="X67" s="5">
        <v>42.049003005279999</v>
      </c>
      <c r="Y67" s="5">
        <v>42.049003113520001</v>
      </c>
      <c r="Z67" s="5">
        <v>42.049003209280002</v>
      </c>
      <c r="AA67" s="5">
        <v>42.049003209760002</v>
      </c>
      <c r="AB67" s="5">
        <v>42.049004465439999</v>
      </c>
      <c r="AC67" s="5">
        <v>42.049004805519999</v>
      </c>
      <c r="AD67" s="5">
        <v>42.04900480936</v>
      </c>
      <c r="AE67" s="5">
        <v>42.04900772944</v>
      </c>
    </row>
    <row r="68" spans="1:31">
      <c r="A68" s="56" t="s">
        <v>73</v>
      </c>
      <c r="B68" s="56" t="s">
        <v>163</v>
      </c>
      <c r="C68" s="56" t="s">
        <v>154</v>
      </c>
      <c r="D68" s="5">
        <v>0.22200002888000001</v>
      </c>
      <c r="E68" s="5">
        <v>0.222000057</v>
      </c>
      <c r="F68" s="5">
        <v>5.0219961148400003</v>
      </c>
      <c r="G68" s="5">
        <v>5.0219961158400004</v>
      </c>
      <c r="H68" s="5">
        <v>12.42196542476</v>
      </c>
      <c r="I68" s="5">
        <v>15.622029142320001</v>
      </c>
      <c r="J68" s="5">
        <v>16.22197992748</v>
      </c>
      <c r="K68" s="5">
        <v>16.221979967639999</v>
      </c>
      <c r="L68" s="5">
        <v>16.22197997956</v>
      </c>
      <c r="M68" s="5">
        <v>16.221979997599998</v>
      </c>
      <c r="N68" s="5">
        <v>16.22198006696</v>
      </c>
      <c r="O68" s="5">
        <v>16.221980129639999</v>
      </c>
      <c r="P68" s="5">
        <v>16.22198015208</v>
      </c>
      <c r="Q68" s="5">
        <v>16.221980233</v>
      </c>
      <c r="R68" s="5">
        <v>16.222044530880002</v>
      </c>
      <c r="S68" s="5">
        <v>16.222044530880002</v>
      </c>
      <c r="T68" s="5">
        <v>16.222047706680002</v>
      </c>
      <c r="U68" s="5">
        <v>16.2220533566</v>
      </c>
      <c r="V68" s="5">
        <v>16.2220533566</v>
      </c>
      <c r="W68" s="5">
        <v>16.2220533566</v>
      </c>
      <c r="X68" s="5">
        <v>16.222053304199999</v>
      </c>
      <c r="Y68" s="5">
        <v>16.222053588320001</v>
      </c>
      <c r="Z68" s="5">
        <v>11.422058373600001</v>
      </c>
      <c r="AA68" s="5">
        <v>11.422059131999999</v>
      </c>
      <c r="AB68" s="5">
        <v>4.7557090413200003</v>
      </c>
      <c r="AC68" s="5">
        <v>4.7557998900799996</v>
      </c>
      <c r="AD68" s="5">
        <v>10.988902858279999</v>
      </c>
      <c r="AE68" s="5">
        <v>15.860446873920001</v>
      </c>
    </row>
    <row r="69" spans="1:31">
      <c r="A69" s="56" t="s">
        <v>73</v>
      </c>
      <c r="B69" s="56" t="s">
        <v>163</v>
      </c>
      <c r="C69" s="56" t="s">
        <v>155</v>
      </c>
      <c r="D69" s="5">
        <v>7.4999999999999997E-2</v>
      </c>
      <c r="E69" s="5">
        <v>7.4999999999999997E-2</v>
      </c>
      <c r="F69" s="5">
        <v>7.4999999999999997E-2</v>
      </c>
      <c r="G69" s="5">
        <v>7.4999999999999997E-2</v>
      </c>
      <c r="H69" s="5">
        <v>7.4999999999999997E-2</v>
      </c>
      <c r="I69" s="5">
        <v>7.4999999999999997E-2</v>
      </c>
      <c r="J69" s="5">
        <v>7.4999999999999997E-2</v>
      </c>
      <c r="K69" s="5">
        <v>7.4999999999999997E-2</v>
      </c>
      <c r="L69" s="5">
        <v>7.4999999999999997E-2</v>
      </c>
      <c r="M69" s="5">
        <v>7.4999999999999997E-2</v>
      </c>
      <c r="N69" s="5">
        <v>7.4999999999999997E-2</v>
      </c>
      <c r="O69" s="5">
        <v>7.4999999999999997E-2</v>
      </c>
      <c r="P69" s="5">
        <v>7.4999999999999997E-2</v>
      </c>
      <c r="Q69" s="5">
        <v>7.4999999999999997E-2</v>
      </c>
      <c r="R69" s="5">
        <v>7.4999999999999997E-2</v>
      </c>
      <c r="S69" s="5">
        <v>7.4999999999999997E-2</v>
      </c>
      <c r="T69" s="5">
        <v>7.4999999999999997E-2</v>
      </c>
      <c r="U69" s="5">
        <v>7.4999999999999997E-2</v>
      </c>
      <c r="V69" s="5">
        <v>7.4999999999999997E-2</v>
      </c>
      <c r="W69" s="5">
        <v>7.4999999999999997E-2</v>
      </c>
      <c r="X69" s="5">
        <v>7.4999999999999997E-2</v>
      </c>
      <c r="Y69" s="5">
        <v>7.4999999999999997E-2</v>
      </c>
      <c r="Z69" s="5">
        <v>7.4999999999999997E-2</v>
      </c>
      <c r="AA69" s="5">
        <v>7.4999999999999997E-2</v>
      </c>
      <c r="AB69" s="5">
        <v>7.4999999999999997E-2</v>
      </c>
      <c r="AC69" s="5">
        <v>7.4999999999999997E-2</v>
      </c>
      <c r="AD69" s="5">
        <v>7.4999999999999997E-2</v>
      </c>
      <c r="AE69" s="5">
        <v>7.4999999999999997E-2</v>
      </c>
    </row>
    <row r="70" spans="1:31">
      <c r="A70" s="56" t="s">
        <v>73</v>
      </c>
      <c r="B70" s="56" t="s">
        <v>163</v>
      </c>
      <c r="C70" s="56" t="s">
        <v>138</v>
      </c>
      <c r="D70" s="5">
        <v>7.005999998000001E-2</v>
      </c>
      <c r="E70" s="5">
        <v>0.13293999998</v>
      </c>
      <c r="F70" s="5">
        <v>0.21676999999999999</v>
      </c>
      <c r="G70" s="5">
        <v>0.32987199997999989</v>
      </c>
      <c r="H70" s="5">
        <v>0.46378399999999997</v>
      </c>
      <c r="I70" s="5">
        <v>0.61966599998000005</v>
      </c>
      <c r="J70" s="5">
        <v>0.83858600001999994</v>
      </c>
      <c r="K70" s="5">
        <v>1.124800751165</v>
      </c>
      <c r="L70" s="5">
        <v>1.5413894286700001</v>
      </c>
      <c r="M70" s="5">
        <v>2.0440495101599998</v>
      </c>
      <c r="N70" s="5">
        <v>2.642434174595</v>
      </c>
      <c r="O70" s="5">
        <v>3.3457086357949999</v>
      </c>
      <c r="P70" s="5">
        <v>4.1403832221150001</v>
      </c>
      <c r="Q70" s="5">
        <v>5.0091447623300009</v>
      </c>
      <c r="R70" s="5">
        <v>5.9639022668699999</v>
      </c>
      <c r="S70" s="5">
        <v>7.0108949636650006</v>
      </c>
      <c r="T70" s="5">
        <v>8.0768132797650001</v>
      </c>
      <c r="U70" s="5">
        <v>9.1917740337599998</v>
      </c>
      <c r="V70" s="5">
        <v>10.362274634</v>
      </c>
      <c r="W70" s="5">
        <v>11.57928924352</v>
      </c>
      <c r="X70" s="5">
        <v>12.852190220540001</v>
      </c>
      <c r="Y70" s="5">
        <v>14.200409661505001</v>
      </c>
      <c r="Z70" s="5">
        <v>15.631876016874999</v>
      </c>
      <c r="AA70" s="5">
        <v>17.146256691560001</v>
      </c>
      <c r="AB70" s="5">
        <v>18.759992234670001</v>
      </c>
      <c r="AC70" s="5">
        <v>20.442656202715</v>
      </c>
      <c r="AD70" s="5">
        <v>22.210826205429999</v>
      </c>
      <c r="AE70" s="5">
        <v>22.412219765130001</v>
      </c>
    </row>
    <row r="71" spans="1:31">
      <c r="A71" s="56" t="s">
        <v>73</v>
      </c>
      <c r="B71" s="56" t="s">
        <v>163</v>
      </c>
      <c r="C71" s="56" t="s">
        <v>139</v>
      </c>
      <c r="D71" s="5">
        <v>0.73069000000000006</v>
      </c>
      <c r="E71" s="5">
        <v>1.0683419999999999</v>
      </c>
      <c r="F71" s="5">
        <v>1.389947</v>
      </c>
      <c r="G71" s="5">
        <v>1.7344120000000001</v>
      </c>
      <c r="H71" s="5">
        <v>2.0374750000000001</v>
      </c>
      <c r="I71" s="5">
        <v>2.3018594999999999</v>
      </c>
      <c r="J71" s="5">
        <v>2.6865950000000001</v>
      </c>
      <c r="K71" s="5">
        <v>3.0303685000000011</v>
      </c>
      <c r="L71" s="5">
        <v>3.5236680000000011</v>
      </c>
      <c r="M71" s="5">
        <v>4.0148050000000008</v>
      </c>
      <c r="N71" s="5">
        <v>4.5171774999999998</v>
      </c>
      <c r="O71" s="5">
        <v>5.0799194999999999</v>
      </c>
      <c r="P71" s="5">
        <v>5.5871690000000012</v>
      </c>
      <c r="Q71" s="5">
        <v>6.0382520000000008</v>
      </c>
      <c r="R71" s="5">
        <v>6.4434355000000014</v>
      </c>
      <c r="S71" s="5">
        <v>6.810375500000001</v>
      </c>
      <c r="T71" s="5">
        <v>7.0111714999999997</v>
      </c>
      <c r="U71" s="5">
        <v>7.1407390000000008</v>
      </c>
      <c r="V71" s="5">
        <v>7.2585654999999996</v>
      </c>
      <c r="W71" s="5">
        <v>7.3020315</v>
      </c>
      <c r="X71" s="5">
        <v>7.2740214999999999</v>
      </c>
      <c r="Y71" s="5">
        <v>7.312361000000001</v>
      </c>
      <c r="Z71" s="5">
        <v>7.3411549999999997</v>
      </c>
      <c r="AA71" s="5">
        <v>7.3481705000000019</v>
      </c>
      <c r="AB71" s="5">
        <v>7.3284185000000006</v>
      </c>
      <c r="AC71" s="5">
        <v>7.3039100000000001</v>
      </c>
      <c r="AD71" s="5">
        <v>7.2508739999999996</v>
      </c>
      <c r="AE71" s="5">
        <v>7.2508739999999996</v>
      </c>
    </row>
    <row r="72" spans="1:3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</row>
    <row r="73" spans="1:31">
      <c r="A73" s="56" t="s">
        <v>73</v>
      </c>
      <c r="B73" s="56" t="s">
        <v>197</v>
      </c>
      <c r="C73" s="56" t="s">
        <v>153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1.8096E-7</v>
      </c>
      <c r="J73" s="5">
        <v>1.92E-7</v>
      </c>
      <c r="K73" s="5">
        <v>5.4624E-7</v>
      </c>
      <c r="L73" s="5">
        <v>6.6695999999999998E-7</v>
      </c>
      <c r="M73" s="5">
        <v>1.0144800000000001E-6</v>
      </c>
      <c r="N73" s="5">
        <v>1.1272800000000001E-6</v>
      </c>
      <c r="O73" s="5">
        <v>1.32384E-6</v>
      </c>
      <c r="P73" s="5">
        <v>3.64872E-6</v>
      </c>
      <c r="Q73" s="5">
        <v>3.64872E-6</v>
      </c>
      <c r="R73" s="5">
        <v>11.14670348712</v>
      </c>
      <c r="S73" s="5">
        <v>11.14670348712</v>
      </c>
      <c r="T73" s="5">
        <v>11.146703862000001</v>
      </c>
      <c r="U73" s="5">
        <v>20.95407788352</v>
      </c>
      <c r="V73" s="5">
        <v>20.95407788352</v>
      </c>
      <c r="W73" s="5">
        <v>20.954077992959999</v>
      </c>
      <c r="X73" s="5">
        <v>20.954085676079998</v>
      </c>
      <c r="Y73" s="5">
        <v>26.525955079679999</v>
      </c>
      <c r="Z73" s="5">
        <v>57.919930877760002</v>
      </c>
      <c r="AA73" s="5">
        <v>69.439483172639996</v>
      </c>
      <c r="AB73" s="5">
        <v>96.888258972960003</v>
      </c>
      <c r="AC73" s="5">
        <v>96.888258976079996</v>
      </c>
      <c r="AD73" s="5">
        <v>100.19859111216</v>
      </c>
      <c r="AE73" s="5">
        <v>100.19859111576</v>
      </c>
    </row>
    <row r="74" spans="1:31">
      <c r="A74" s="56" t="s">
        <v>73</v>
      </c>
      <c r="B74" s="56" t="s">
        <v>197</v>
      </c>
      <c r="C74" s="56" t="s">
        <v>154</v>
      </c>
      <c r="D74" s="5">
        <v>5.7000000204000001</v>
      </c>
      <c r="E74" s="5">
        <v>5.7000000503999999</v>
      </c>
      <c r="F74" s="5">
        <v>7.7000000565200004</v>
      </c>
      <c r="G74" s="5">
        <v>7.7000000683999996</v>
      </c>
      <c r="H74" s="5">
        <v>7.7000000741600001</v>
      </c>
      <c r="I74" s="5">
        <v>7.7000000893999996</v>
      </c>
      <c r="J74" s="5">
        <v>7.7000001074800002</v>
      </c>
      <c r="K74" s="5">
        <v>7.7000002390400004</v>
      </c>
      <c r="L74" s="5">
        <v>7.70000033072</v>
      </c>
      <c r="M74" s="5">
        <v>7.9727610652800003</v>
      </c>
      <c r="N74" s="5">
        <v>9.9697564539999988</v>
      </c>
      <c r="O74" s="5">
        <v>10.20197135592</v>
      </c>
      <c r="P74" s="5">
        <v>15.512794986799999</v>
      </c>
      <c r="Q74" s="5">
        <v>15.512794986799999</v>
      </c>
      <c r="R74" s="5">
        <v>15.51279544652</v>
      </c>
      <c r="S74" s="5">
        <v>15.51279544652</v>
      </c>
      <c r="T74" s="5">
        <v>17.0295623582</v>
      </c>
      <c r="U74" s="5">
        <v>17.38496219532</v>
      </c>
      <c r="V74" s="5">
        <v>17.38496219532</v>
      </c>
      <c r="W74" s="5">
        <v>17.38496219532</v>
      </c>
      <c r="X74" s="5">
        <v>17.38496215116</v>
      </c>
      <c r="Y74" s="5">
        <v>17.384963244480002</v>
      </c>
      <c r="Z74" s="5">
        <v>17.384963239280001</v>
      </c>
      <c r="AA74" s="5">
        <v>17.384999452759999</v>
      </c>
      <c r="AB74" s="5">
        <v>19.933062705680001</v>
      </c>
      <c r="AC74" s="5">
        <v>32.370851229519999</v>
      </c>
      <c r="AD74" s="5">
        <v>45.460654582319997</v>
      </c>
      <c r="AE74" s="5">
        <v>45.460660988199997</v>
      </c>
    </row>
    <row r="75" spans="1:31">
      <c r="A75" s="56" t="s">
        <v>73</v>
      </c>
      <c r="B75" s="56" t="s">
        <v>197</v>
      </c>
      <c r="C75" s="56" t="s">
        <v>155</v>
      </c>
      <c r="D75" s="5">
        <v>0.15000000495999999</v>
      </c>
      <c r="E75" s="5">
        <v>0.15000000569999999</v>
      </c>
      <c r="F75" s="5">
        <v>0.15000000624000001</v>
      </c>
      <c r="G75" s="5">
        <v>0.15000000737999999</v>
      </c>
      <c r="H75" s="5">
        <v>0.15000000799999999</v>
      </c>
      <c r="I75" s="5">
        <v>0.15000000929999999</v>
      </c>
      <c r="J75" s="5">
        <v>0.15000001067999999</v>
      </c>
      <c r="K75" s="5">
        <v>0.15000002486</v>
      </c>
      <c r="L75" s="5">
        <v>0.15000003544000001</v>
      </c>
      <c r="M75" s="5">
        <v>0.15000008362</v>
      </c>
      <c r="N75" s="5">
        <v>0.15000009457999999</v>
      </c>
      <c r="O75" s="5">
        <v>0.15000010331999999</v>
      </c>
      <c r="P75" s="5">
        <v>0.15000012005999999</v>
      </c>
      <c r="Q75" s="5">
        <v>0.15000012005999999</v>
      </c>
      <c r="R75" s="5">
        <v>0.15000014085999999</v>
      </c>
      <c r="S75" s="5">
        <v>0.15000014085999999</v>
      </c>
      <c r="T75" s="5">
        <v>0.15000014783999999</v>
      </c>
      <c r="U75" s="5">
        <v>0.15000016924000001</v>
      </c>
      <c r="V75" s="5">
        <v>0.15000016924000001</v>
      </c>
      <c r="W75" s="5">
        <v>0.15000016924000001</v>
      </c>
      <c r="X75" s="5">
        <v>0.15000016429999999</v>
      </c>
      <c r="Y75" s="5">
        <v>0.15000027303999999</v>
      </c>
      <c r="Z75" s="5">
        <v>0.15000027875999999</v>
      </c>
      <c r="AA75" s="5">
        <v>0.1500003926</v>
      </c>
      <c r="AB75" s="5">
        <v>0.15000045400000001</v>
      </c>
      <c r="AC75" s="5">
        <v>0.15000049558</v>
      </c>
      <c r="AD75" s="5">
        <v>0.15000058384000001</v>
      </c>
      <c r="AE75" s="5">
        <v>0.15000057395999999</v>
      </c>
    </row>
    <row r="76" spans="1:31">
      <c r="A76" s="56" t="s">
        <v>73</v>
      </c>
      <c r="B76" s="56" t="s">
        <v>197</v>
      </c>
      <c r="C76" s="56" t="s">
        <v>138</v>
      </c>
      <c r="D76" s="5">
        <v>3.7678000000000003E-2</v>
      </c>
      <c r="E76" s="5">
        <v>6.1943999999999999E-2</v>
      </c>
      <c r="F76" s="5">
        <v>0.10188</v>
      </c>
      <c r="G76" s="5">
        <v>0.15989800000000001</v>
      </c>
      <c r="H76" s="5">
        <v>0.23796800000000001</v>
      </c>
      <c r="I76" s="5">
        <v>0.33385599999999999</v>
      </c>
      <c r="J76" s="5">
        <v>0.46590999999999999</v>
      </c>
      <c r="K76" s="5">
        <v>0.60250985852000005</v>
      </c>
      <c r="L76" s="5">
        <v>0.87238022420499994</v>
      </c>
      <c r="M76" s="5">
        <v>1.20787884271</v>
      </c>
      <c r="N76" s="5">
        <v>1.60554632528</v>
      </c>
      <c r="O76" s="5">
        <v>2.0629100607250002</v>
      </c>
      <c r="P76" s="5">
        <v>2.576752623135</v>
      </c>
      <c r="Q76" s="5">
        <v>3.13886315374</v>
      </c>
      <c r="R76" s="5">
        <v>3.7588065468199998</v>
      </c>
      <c r="S76" s="5">
        <v>4.4398791541399998</v>
      </c>
      <c r="T76" s="5">
        <v>5.1582007820749993</v>
      </c>
      <c r="U76" s="5">
        <v>5.9289519170400009</v>
      </c>
      <c r="V76" s="5">
        <v>6.762888818195</v>
      </c>
      <c r="W76" s="5">
        <v>7.6568873585299997</v>
      </c>
      <c r="X76" s="5">
        <v>8.5781346463399988</v>
      </c>
      <c r="Y76" s="5">
        <v>9.4989236864750008</v>
      </c>
      <c r="Z76" s="5">
        <v>10.434332135509999</v>
      </c>
      <c r="AA76" s="5">
        <v>11.383201635975</v>
      </c>
      <c r="AB76" s="5">
        <v>12.36348850025</v>
      </c>
      <c r="AC76" s="5">
        <v>13.377835391825</v>
      </c>
      <c r="AD76" s="5">
        <v>14.441367734625</v>
      </c>
      <c r="AE76" s="5">
        <v>14.88554794831</v>
      </c>
    </row>
    <row r="77" spans="1:31">
      <c r="A77" s="56" t="s">
        <v>73</v>
      </c>
      <c r="B77" s="56" t="s">
        <v>197</v>
      </c>
      <c r="C77" s="56" t="s">
        <v>139</v>
      </c>
      <c r="D77" s="5">
        <v>0.37349599999999999</v>
      </c>
      <c r="E77" s="5">
        <v>0.46379749999999997</v>
      </c>
      <c r="F77" s="5">
        <v>0.61745099999999997</v>
      </c>
      <c r="G77" s="5">
        <v>0.80181500000000006</v>
      </c>
      <c r="H77" s="5">
        <v>1.0156925000000001</v>
      </c>
      <c r="I77" s="5">
        <v>1.215098</v>
      </c>
      <c r="J77" s="5">
        <v>1.4809645</v>
      </c>
      <c r="K77" s="5">
        <v>1.7249319999999999</v>
      </c>
      <c r="L77" s="5">
        <v>2.2248565</v>
      </c>
      <c r="M77" s="5">
        <v>2.7541125000000002</v>
      </c>
      <c r="N77" s="5">
        <v>3.265425</v>
      </c>
      <c r="O77" s="5">
        <v>3.7466870000000001</v>
      </c>
      <c r="P77" s="5">
        <v>4.1779549999999999</v>
      </c>
      <c r="Q77" s="5">
        <v>4.5732980000000003</v>
      </c>
      <c r="R77" s="5">
        <v>4.9426870000000003</v>
      </c>
      <c r="S77" s="5">
        <v>5.2863945000000001</v>
      </c>
      <c r="T77" s="5">
        <v>5.5587435000000003</v>
      </c>
      <c r="U77" s="5">
        <v>5.8157885000000009</v>
      </c>
      <c r="V77" s="5">
        <v>6.1437495000000011</v>
      </c>
      <c r="W77" s="5">
        <v>6.455313499999999</v>
      </c>
      <c r="X77" s="5">
        <v>6.6545820000000004</v>
      </c>
      <c r="Y77" s="5">
        <v>6.7655064999999999</v>
      </c>
      <c r="Z77" s="5">
        <v>6.8013505000000007</v>
      </c>
      <c r="AA77" s="5">
        <v>6.7696049999999994</v>
      </c>
      <c r="AB77" s="5">
        <v>6.6804370000000004</v>
      </c>
      <c r="AC77" s="5">
        <v>6.5972734999999982</v>
      </c>
      <c r="AD77" s="5">
        <v>6.5113295000000004</v>
      </c>
      <c r="AE77" s="5">
        <v>6.5113295000000004</v>
      </c>
    </row>
    <row r="78" spans="1:3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</row>
    <row r="79" spans="1:31">
      <c r="A79" s="56" t="s">
        <v>73</v>
      </c>
      <c r="B79" s="56" t="s">
        <v>198</v>
      </c>
      <c r="C79" s="56" t="s">
        <v>153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9.9839999999999999E-8</v>
      </c>
      <c r="J79" s="5">
        <v>1.0248E-7</v>
      </c>
      <c r="K79" s="5">
        <v>3.6647999999999998E-7</v>
      </c>
      <c r="L79" s="5">
        <v>3.7104000000000002E-7</v>
      </c>
      <c r="M79" s="5">
        <v>5.5464E-7</v>
      </c>
      <c r="N79" s="5">
        <v>6.5135999999999998E-7</v>
      </c>
      <c r="O79" s="5">
        <v>8.2583999999999994E-7</v>
      </c>
      <c r="P79" s="5">
        <v>9.7272000000000015E-7</v>
      </c>
      <c r="Q79" s="5">
        <v>9.7272000000000015E-7</v>
      </c>
      <c r="R79" s="5">
        <v>1.41144E-6</v>
      </c>
      <c r="S79" s="5">
        <v>1.41144E-6</v>
      </c>
      <c r="T79" s="5">
        <v>1.41144E-6</v>
      </c>
      <c r="U79" s="5">
        <v>1.7618400000000001E-6</v>
      </c>
      <c r="V79" s="5">
        <v>1.7618400000000001E-6</v>
      </c>
      <c r="W79" s="5">
        <v>1.7618400000000001E-6</v>
      </c>
      <c r="X79" s="5">
        <v>4.6904650281599993</v>
      </c>
      <c r="Y79" s="5">
        <v>4.6904663054400002</v>
      </c>
      <c r="Z79" s="5">
        <v>4.6904663064000003</v>
      </c>
      <c r="AA79" s="5">
        <v>12.35633948712</v>
      </c>
      <c r="AB79" s="5">
        <v>16.800005322960001</v>
      </c>
      <c r="AC79" s="5">
        <v>16.800005323680001</v>
      </c>
      <c r="AD79" s="5">
        <v>16.800005324400001</v>
      </c>
      <c r="AE79" s="5">
        <v>35.999999257440003</v>
      </c>
    </row>
    <row r="80" spans="1:31">
      <c r="A80" s="56" t="s">
        <v>73</v>
      </c>
      <c r="B80" s="56" t="s">
        <v>198</v>
      </c>
      <c r="C80" s="56" t="s">
        <v>154</v>
      </c>
      <c r="D80" s="5">
        <v>6.6400000000000002E-9</v>
      </c>
      <c r="E80" s="5">
        <v>1.496E-8</v>
      </c>
      <c r="F80" s="5">
        <v>1.7159999999999999E-8</v>
      </c>
      <c r="G80" s="5">
        <v>1.892E-8</v>
      </c>
      <c r="H80" s="5">
        <v>2.0479999999999999E-8</v>
      </c>
      <c r="I80" s="5">
        <v>2.5839999999999998E-8</v>
      </c>
      <c r="J80" s="5">
        <v>3.0239999999999998E-8</v>
      </c>
      <c r="K80" s="5">
        <v>8.7680000000000002E-8</v>
      </c>
      <c r="L80" s="5">
        <v>9.5519999999999998E-8</v>
      </c>
      <c r="M80" s="5">
        <v>1.5633200000000001E-6</v>
      </c>
      <c r="N80" s="5">
        <v>4.3630799999999992E-6</v>
      </c>
      <c r="O80" s="5">
        <v>3.4681513320000003E-2</v>
      </c>
      <c r="P80" s="5">
        <v>4.4952199927199992</v>
      </c>
      <c r="Q80" s="5">
        <v>4.4952199927199992</v>
      </c>
      <c r="R80" s="5">
        <v>4.579735136760001</v>
      </c>
      <c r="S80" s="5">
        <v>4.579735136760001</v>
      </c>
      <c r="T80" s="5">
        <v>4.579735136840001</v>
      </c>
      <c r="U80" s="5">
        <v>4.5797353130399996</v>
      </c>
      <c r="V80" s="5">
        <v>4.5797353130399996</v>
      </c>
      <c r="W80" s="5">
        <v>4.5797353130399996</v>
      </c>
      <c r="X80" s="5">
        <v>4.5797352986400002</v>
      </c>
      <c r="Y80" s="5">
        <v>4.5797361793600002</v>
      </c>
      <c r="Z80" s="5">
        <v>4.57973617728</v>
      </c>
      <c r="AA80" s="5">
        <v>5.20579852956</v>
      </c>
      <c r="AB80" s="5">
        <v>5.2057985310800001</v>
      </c>
      <c r="AC80" s="5">
        <v>5.2057985258800006</v>
      </c>
      <c r="AD80" s="5">
        <v>5.2057985217199993</v>
      </c>
      <c r="AE80" s="5">
        <v>5.2057984662400001</v>
      </c>
    </row>
    <row r="81" spans="1:31">
      <c r="A81" s="56" t="s">
        <v>73</v>
      </c>
      <c r="B81" s="56" t="s">
        <v>198</v>
      </c>
      <c r="C81" s="56" t="s">
        <v>155</v>
      </c>
      <c r="D81" s="5">
        <v>0.18956000000000001</v>
      </c>
      <c r="E81" s="5">
        <v>0.18845999999999999</v>
      </c>
      <c r="F81" s="5">
        <v>0.18845999999999999</v>
      </c>
      <c r="G81" s="5">
        <v>0.18845999999999999</v>
      </c>
      <c r="H81" s="5">
        <v>0.18956000000000001</v>
      </c>
      <c r="I81" s="5">
        <v>0.18845999999999999</v>
      </c>
      <c r="J81" s="5">
        <v>0.18845999999999999</v>
      </c>
      <c r="K81" s="5">
        <v>0.18845999999999999</v>
      </c>
      <c r="L81" s="5">
        <v>0.18845999999999999</v>
      </c>
      <c r="M81" s="5">
        <v>0.56455999999999995</v>
      </c>
      <c r="N81" s="5">
        <v>0.56345999999999996</v>
      </c>
      <c r="O81" s="5">
        <v>0.56455999999999995</v>
      </c>
      <c r="P81" s="5">
        <v>0.56345999999999996</v>
      </c>
      <c r="Q81" s="5">
        <v>0.56345999999999996</v>
      </c>
      <c r="R81" s="5">
        <v>0.56345999999999996</v>
      </c>
      <c r="S81" s="5">
        <v>0.56455999999999995</v>
      </c>
      <c r="T81" s="5">
        <v>0.56345999999999996</v>
      </c>
      <c r="U81" s="5">
        <v>0.56345999999999996</v>
      </c>
      <c r="V81" s="5">
        <v>0.56345999999999996</v>
      </c>
      <c r="W81" s="5">
        <v>0.56345999999999996</v>
      </c>
      <c r="X81" s="5">
        <v>0.56455999999999995</v>
      </c>
      <c r="Y81" s="5">
        <v>0.56345999999999996</v>
      </c>
      <c r="Z81" s="5">
        <v>0.56455999999999995</v>
      </c>
      <c r="AA81" s="5">
        <v>0.56345999999999996</v>
      </c>
      <c r="AB81" s="5">
        <v>0.56455999999999995</v>
      </c>
      <c r="AC81" s="5">
        <v>0.56455999999999995</v>
      </c>
      <c r="AD81" s="5">
        <v>0.56455999999999995</v>
      </c>
      <c r="AE81" s="5">
        <v>0.56455999999999995</v>
      </c>
    </row>
    <row r="82" spans="1:31">
      <c r="A82" s="56" t="s">
        <v>73</v>
      </c>
      <c r="B82" s="56" t="s">
        <v>198</v>
      </c>
      <c r="C82" s="56" t="s">
        <v>138</v>
      </c>
      <c r="D82" s="5">
        <v>3.628E-2</v>
      </c>
      <c r="E82" s="5">
        <v>6.1932000000000001E-2</v>
      </c>
      <c r="F82" s="5">
        <v>9.6712000000000006E-2</v>
      </c>
      <c r="G82" s="5">
        <v>0.163772</v>
      </c>
      <c r="H82" s="5">
        <v>0.26016</v>
      </c>
      <c r="I82" s="5">
        <v>0.35785800000000001</v>
      </c>
      <c r="J82" s="5">
        <v>0.48637799999999998</v>
      </c>
      <c r="K82" s="5">
        <v>0.68016150279499998</v>
      </c>
      <c r="L82" s="5">
        <v>0.97104892184500002</v>
      </c>
      <c r="M82" s="5">
        <v>1.33482450183</v>
      </c>
      <c r="N82" s="5">
        <v>1.7777810004050001</v>
      </c>
      <c r="O82" s="5">
        <v>2.30045777096</v>
      </c>
      <c r="P82" s="5">
        <v>2.9017604666449999</v>
      </c>
      <c r="Q82" s="5">
        <v>3.5911519698199998</v>
      </c>
      <c r="R82" s="5">
        <v>4.3723790519599994</v>
      </c>
      <c r="S82" s="5">
        <v>5.2139453658299999</v>
      </c>
      <c r="T82" s="5">
        <v>6.1112036912400001</v>
      </c>
      <c r="U82" s="5">
        <v>7.0349140961700014</v>
      </c>
      <c r="V82" s="5">
        <v>8.0330880358399988</v>
      </c>
      <c r="W82" s="5">
        <v>9.1010604276500011</v>
      </c>
      <c r="X82" s="5">
        <v>10.22397743048</v>
      </c>
      <c r="Y82" s="5">
        <v>11.384536823005</v>
      </c>
      <c r="Z82" s="5">
        <v>12.591308365030001</v>
      </c>
      <c r="AA82" s="5">
        <v>13.845574385380001</v>
      </c>
      <c r="AB82" s="5">
        <v>15.159783946725</v>
      </c>
      <c r="AC82" s="5">
        <v>16.532813155945</v>
      </c>
      <c r="AD82" s="5">
        <v>17.977371376564999</v>
      </c>
      <c r="AE82" s="5">
        <v>18.144645453805001</v>
      </c>
    </row>
    <row r="83" spans="1:31">
      <c r="A83" s="56" t="s">
        <v>73</v>
      </c>
      <c r="B83" s="56" t="s">
        <v>198</v>
      </c>
      <c r="C83" s="56" t="s">
        <v>139</v>
      </c>
      <c r="D83" s="5">
        <v>0.40645049999999999</v>
      </c>
      <c r="E83" s="5">
        <v>0.50724050000000009</v>
      </c>
      <c r="F83" s="5">
        <v>0.61335450000000002</v>
      </c>
      <c r="G83" s="5">
        <v>0.86132049999999993</v>
      </c>
      <c r="H83" s="5">
        <v>1.1600200000000001</v>
      </c>
      <c r="I83" s="5">
        <v>1.3376565</v>
      </c>
      <c r="J83" s="5">
        <v>1.5511785</v>
      </c>
      <c r="K83" s="5">
        <v>1.7509159999999999</v>
      </c>
      <c r="L83" s="5">
        <v>2.0698799999999999</v>
      </c>
      <c r="M83" s="5">
        <v>2.4125380000000001</v>
      </c>
      <c r="N83" s="5">
        <v>2.774381</v>
      </c>
      <c r="O83" s="5">
        <v>3.1470075</v>
      </c>
      <c r="P83" s="5">
        <v>3.5013769999999989</v>
      </c>
      <c r="Q83" s="5">
        <v>3.9183604999999999</v>
      </c>
      <c r="R83" s="5">
        <v>4.3688589999999996</v>
      </c>
      <c r="S83" s="5">
        <v>4.7099165000000012</v>
      </c>
      <c r="T83" s="5">
        <v>4.9749460000000001</v>
      </c>
      <c r="U83" s="5">
        <v>5.1415029999999993</v>
      </c>
      <c r="V83" s="5">
        <v>5.3399875000000012</v>
      </c>
      <c r="W83" s="5">
        <v>5.5226760000000006</v>
      </c>
      <c r="X83" s="5">
        <v>5.6400564999999991</v>
      </c>
      <c r="Y83" s="5">
        <v>5.7181065000000002</v>
      </c>
      <c r="Z83" s="5">
        <v>5.7501464999999987</v>
      </c>
      <c r="AA83" s="5">
        <v>5.7815044999999987</v>
      </c>
      <c r="AB83" s="5">
        <v>5.7956640000000004</v>
      </c>
      <c r="AC83" s="5">
        <v>5.7691134999999996</v>
      </c>
      <c r="AD83" s="5">
        <v>5.7310140000000009</v>
      </c>
      <c r="AE83" s="5">
        <v>5.7310140000000009</v>
      </c>
    </row>
    <row r="84" spans="1:3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</row>
    <row r="85" spans="1:31">
      <c r="A85" s="56" t="s">
        <v>73</v>
      </c>
      <c r="B85" s="56" t="s">
        <v>199</v>
      </c>
      <c r="C85" s="56" t="s">
        <v>153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</row>
    <row r="86" spans="1:31">
      <c r="A86" s="56" t="s">
        <v>73</v>
      </c>
      <c r="B86" s="56" t="s">
        <v>199</v>
      </c>
      <c r="C86" s="56" t="s">
        <v>154</v>
      </c>
      <c r="D86" s="5">
        <v>1.824E-8</v>
      </c>
      <c r="E86" s="5">
        <v>1.8279999999999999E-8</v>
      </c>
      <c r="F86" s="5">
        <v>1.8320000000000001E-8</v>
      </c>
      <c r="G86" s="5">
        <v>1.9680000000000002E-8</v>
      </c>
      <c r="H86" s="5">
        <v>2.1880000000000001E-8</v>
      </c>
      <c r="I86" s="5">
        <v>4.1840000000000003E-8</v>
      </c>
      <c r="J86" s="5">
        <v>4.8039999999999999E-8</v>
      </c>
      <c r="K86" s="5">
        <v>1.4412E-7</v>
      </c>
      <c r="L86" s="5">
        <v>1.5592000000000001E-7</v>
      </c>
      <c r="M86" s="5">
        <v>0.14019941935999999</v>
      </c>
      <c r="N86" s="5">
        <v>1.00387628236</v>
      </c>
      <c r="O86" s="5">
        <v>1.0188208012</v>
      </c>
      <c r="P86" s="5">
        <v>1.1588876564799999</v>
      </c>
      <c r="Q86" s="5">
        <v>1.1588876564799999</v>
      </c>
      <c r="R86" s="5">
        <v>4.1586737895199999</v>
      </c>
      <c r="S86" s="5">
        <v>4.1586737895199999</v>
      </c>
      <c r="T86" s="5">
        <v>4.1586737895199999</v>
      </c>
      <c r="U86" s="5">
        <v>4.1586741224400008</v>
      </c>
      <c r="V86" s="5">
        <v>4.1586741224400008</v>
      </c>
      <c r="W86" s="5">
        <v>4.1586741224400008</v>
      </c>
      <c r="X86" s="5">
        <v>4.1586741042800002</v>
      </c>
      <c r="Y86" s="5">
        <v>4.1586743108000004</v>
      </c>
      <c r="Z86" s="5">
        <v>4.1586743112400004</v>
      </c>
      <c r="AA86" s="5">
        <v>4.1586743107199986</v>
      </c>
      <c r="AB86" s="5">
        <v>4.1586782449199999</v>
      </c>
      <c r="AC86" s="5">
        <v>4.9553095532400011</v>
      </c>
      <c r="AD86" s="5">
        <v>10.03173113948</v>
      </c>
      <c r="AE86" s="5">
        <v>10.685807563719999</v>
      </c>
    </row>
    <row r="87" spans="1:31">
      <c r="A87" s="56" t="s">
        <v>73</v>
      </c>
      <c r="B87" s="56" t="s">
        <v>199</v>
      </c>
      <c r="C87" s="56" t="s">
        <v>155</v>
      </c>
      <c r="D87" s="5">
        <v>0.51570739999999993</v>
      </c>
      <c r="E87" s="5">
        <v>0.51570739999999993</v>
      </c>
      <c r="F87" s="5">
        <v>0.51570739999999993</v>
      </c>
      <c r="G87" s="5">
        <v>0.51570739999999993</v>
      </c>
      <c r="H87" s="5">
        <v>0.51570739999999993</v>
      </c>
      <c r="I87" s="5">
        <v>0.51570739999999993</v>
      </c>
      <c r="J87" s="5">
        <v>0.51570739999999993</v>
      </c>
      <c r="K87" s="5">
        <v>0.51570739999999993</v>
      </c>
      <c r="L87" s="5">
        <v>0.51570739999999993</v>
      </c>
      <c r="M87" s="5">
        <v>0.51570739999999993</v>
      </c>
      <c r="N87" s="5">
        <v>0.51570739999999993</v>
      </c>
      <c r="O87" s="5">
        <v>0.51570739999999993</v>
      </c>
      <c r="P87" s="5">
        <v>0.51570739999999993</v>
      </c>
      <c r="Q87" s="5">
        <v>0.51570739999999993</v>
      </c>
      <c r="R87" s="5">
        <v>0.51570739999999993</v>
      </c>
      <c r="S87" s="5">
        <v>0.51570739999999993</v>
      </c>
      <c r="T87" s="5">
        <v>0.51570739999999993</v>
      </c>
      <c r="U87" s="5">
        <v>0.51570739999999993</v>
      </c>
      <c r="V87" s="5">
        <v>0.51570739999999993</v>
      </c>
      <c r="W87" s="5">
        <v>0.51570739999999993</v>
      </c>
      <c r="X87" s="5">
        <v>0.51570739999999993</v>
      </c>
      <c r="Y87" s="5">
        <v>0.51990740000000002</v>
      </c>
      <c r="Z87" s="5">
        <v>0.51570739999999993</v>
      </c>
      <c r="AA87" s="5">
        <v>0.51570739999999993</v>
      </c>
      <c r="AB87" s="5">
        <v>0.51570739999999993</v>
      </c>
      <c r="AC87" s="5">
        <v>0.51570739999999993</v>
      </c>
      <c r="AD87" s="5">
        <v>0.51570739999999993</v>
      </c>
      <c r="AE87" s="5">
        <v>0.51570739999999993</v>
      </c>
    </row>
    <row r="88" spans="1:31">
      <c r="A88" s="56" t="s">
        <v>73</v>
      </c>
      <c r="B88" s="56" t="s">
        <v>199</v>
      </c>
      <c r="C88" s="56" t="s">
        <v>138</v>
      </c>
      <c r="D88" s="5">
        <v>0.146618</v>
      </c>
      <c r="E88" s="5">
        <v>0.203102</v>
      </c>
      <c r="F88" s="5">
        <v>0.25462400000000002</v>
      </c>
      <c r="G88" s="5">
        <v>0.32605000000000001</v>
      </c>
      <c r="H88" s="5">
        <v>0.39921200000000001</v>
      </c>
      <c r="I88" s="5">
        <v>0.48092800000000002</v>
      </c>
      <c r="J88" s="5">
        <v>0.57355</v>
      </c>
      <c r="K88" s="5">
        <v>0.65900646762500004</v>
      </c>
      <c r="L88" s="5">
        <v>0.79153085908999998</v>
      </c>
      <c r="M88" s="5">
        <v>0.94225305984499996</v>
      </c>
      <c r="N88" s="5">
        <v>1.115402579495</v>
      </c>
      <c r="O88" s="5">
        <v>1.3117402715699999</v>
      </c>
      <c r="P88" s="5">
        <v>1.5215248997449999</v>
      </c>
      <c r="Q88" s="5">
        <v>1.7438108542249999</v>
      </c>
      <c r="R88" s="5">
        <v>1.9858556926249999</v>
      </c>
      <c r="S88" s="5">
        <v>2.247937683345</v>
      </c>
      <c r="T88" s="5">
        <v>2.4933579626000002</v>
      </c>
      <c r="U88" s="5">
        <v>2.7421036022099989</v>
      </c>
      <c r="V88" s="5">
        <v>3.0005767297050001</v>
      </c>
      <c r="W88" s="5">
        <v>3.2622669388099998</v>
      </c>
      <c r="X88" s="5">
        <v>3.5278526652600002</v>
      </c>
      <c r="Y88" s="5">
        <v>3.8075357742199998</v>
      </c>
      <c r="Z88" s="5">
        <v>4.10812695038</v>
      </c>
      <c r="AA88" s="5">
        <v>4.4250776616999996</v>
      </c>
      <c r="AB88" s="5">
        <v>4.7583231140600004</v>
      </c>
      <c r="AC88" s="5">
        <v>5.103566200495</v>
      </c>
      <c r="AD88" s="5">
        <v>5.4697875194550001</v>
      </c>
      <c r="AE88" s="5">
        <v>5.627270925965</v>
      </c>
    </row>
    <row r="89" spans="1:31">
      <c r="A89" s="56" t="s">
        <v>73</v>
      </c>
      <c r="B89" s="56" t="s">
        <v>199</v>
      </c>
      <c r="C89" s="56" t="s">
        <v>139</v>
      </c>
      <c r="D89" s="5">
        <v>0.38880500000000001</v>
      </c>
      <c r="E89" s="5">
        <v>0.49176950000000008</v>
      </c>
      <c r="F89" s="5">
        <v>0.55822050000000001</v>
      </c>
      <c r="G89" s="5">
        <v>0.65330299999999986</v>
      </c>
      <c r="H89" s="5">
        <v>0.72879949999999993</v>
      </c>
      <c r="I89" s="5">
        <v>0.80522500000000019</v>
      </c>
      <c r="J89" s="5">
        <v>0.87951900000000005</v>
      </c>
      <c r="K89" s="5">
        <v>0.94451149999999995</v>
      </c>
      <c r="L89" s="5">
        <v>1.0582685000000001</v>
      </c>
      <c r="M89" s="5">
        <v>1.1712880000000001</v>
      </c>
      <c r="N89" s="5">
        <v>1.279487</v>
      </c>
      <c r="O89" s="5">
        <v>1.3932495</v>
      </c>
      <c r="P89" s="5">
        <v>1.492267</v>
      </c>
      <c r="Q89" s="5">
        <v>1.5819810000000001</v>
      </c>
      <c r="R89" s="5">
        <v>1.6613979999999999</v>
      </c>
      <c r="S89" s="5">
        <v>1.7363645000000001</v>
      </c>
      <c r="T89" s="5">
        <v>1.7664854999999999</v>
      </c>
      <c r="U89" s="5">
        <v>1.7850459999999999</v>
      </c>
      <c r="V89" s="5">
        <v>1.8046530000000001</v>
      </c>
      <c r="W89" s="5">
        <v>1.8085534999999999</v>
      </c>
      <c r="X89" s="5">
        <v>1.800136</v>
      </c>
      <c r="Y89" s="5">
        <v>1.8029065</v>
      </c>
      <c r="Z89" s="5">
        <v>1.7995565</v>
      </c>
      <c r="AA89" s="5">
        <v>1.7931625</v>
      </c>
      <c r="AB89" s="5">
        <v>1.785212499999999</v>
      </c>
      <c r="AC89" s="5">
        <v>1.7804059999999999</v>
      </c>
      <c r="AD89" s="5">
        <v>1.759453999999999</v>
      </c>
      <c r="AE89" s="5">
        <v>1.759453999999999</v>
      </c>
    </row>
    <row r="90" spans="1:3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</row>
    <row r="91" spans="1:31">
      <c r="A91" s="56" t="s">
        <v>73</v>
      </c>
      <c r="B91" s="56" t="s">
        <v>200</v>
      </c>
      <c r="C91" s="56" t="s">
        <v>153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1.5384000000000001E-7</v>
      </c>
      <c r="J91" s="5">
        <v>2.1148000000000001E-7</v>
      </c>
      <c r="K91" s="5">
        <v>6.8951999999999994E-7</v>
      </c>
      <c r="L91" s="5">
        <v>1.1685999999999999E-6</v>
      </c>
      <c r="M91" s="5">
        <v>9.002076796079999</v>
      </c>
      <c r="N91" s="5">
        <v>10.08091708656</v>
      </c>
      <c r="O91" s="5">
        <v>11.294632264040001</v>
      </c>
      <c r="P91" s="5">
        <v>11.294632264040001</v>
      </c>
      <c r="Q91" s="5">
        <v>11.294632264040001</v>
      </c>
      <c r="R91" s="5">
        <v>11.294632999599999</v>
      </c>
      <c r="S91" s="5">
        <v>11.294632999599999</v>
      </c>
      <c r="T91" s="5">
        <v>11.294632999599999</v>
      </c>
      <c r="U91" s="5">
        <v>11.29470104432</v>
      </c>
      <c r="V91" s="5">
        <v>11.29470104432</v>
      </c>
      <c r="W91" s="5">
        <v>11.2947010448</v>
      </c>
      <c r="X91" s="5">
        <v>12.67437356432</v>
      </c>
      <c r="Y91" s="5">
        <v>12.674373573840001</v>
      </c>
      <c r="Z91" s="5">
        <v>16.26571551568</v>
      </c>
      <c r="AA91" s="5">
        <v>16.26571551732</v>
      </c>
      <c r="AB91" s="5">
        <v>22.070027143960001</v>
      </c>
      <c r="AC91" s="5">
        <v>22.070027144640001</v>
      </c>
      <c r="AD91" s="5">
        <v>22.070027145800001</v>
      </c>
      <c r="AE91" s="5">
        <v>22.070027149560001</v>
      </c>
    </row>
    <row r="92" spans="1:31">
      <c r="A92" s="56" t="s">
        <v>73</v>
      </c>
      <c r="B92" s="56" t="s">
        <v>200</v>
      </c>
      <c r="C92" s="56" t="s">
        <v>154</v>
      </c>
      <c r="D92" s="5">
        <v>6.0399999999999998E-9</v>
      </c>
      <c r="E92" s="5">
        <v>6.48E-9</v>
      </c>
      <c r="F92" s="5">
        <v>7.3600000000000002E-9</v>
      </c>
      <c r="G92" s="5">
        <v>8.0800000000000002E-9</v>
      </c>
      <c r="H92" s="5">
        <v>8.800000000000001E-9</v>
      </c>
      <c r="I92" s="5">
        <v>9.9599999999999995E-9</v>
      </c>
      <c r="J92" s="5">
        <v>1.3000000000000001E-8</v>
      </c>
      <c r="K92" s="5">
        <v>3.2560000000000002E-8</v>
      </c>
      <c r="L92" s="5">
        <v>4.1479999999999998E-8</v>
      </c>
      <c r="M92" s="5">
        <v>2.1243999999999999E-7</v>
      </c>
      <c r="N92" s="5">
        <v>2.1255999999999999E-7</v>
      </c>
      <c r="O92" s="5">
        <v>2.1268E-7</v>
      </c>
      <c r="P92" s="5">
        <v>2.1271999999999999E-7</v>
      </c>
      <c r="Q92" s="5">
        <v>2.1271999999999999E-7</v>
      </c>
      <c r="R92" s="5">
        <v>2.3804000000000001E-7</v>
      </c>
      <c r="S92" s="5">
        <v>2.3804000000000001E-7</v>
      </c>
      <c r="T92" s="5">
        <v>2.3804000000000001E-7</v>
      </c>
      <c r="U92" s="5">
        <v>2.5083999999999999E-7</v>
      </c>
      <c r="V92" s="5">
        <v>2.5083999999999999E-7</v>
      </c>
      <c r="W92" s="5">
        <v>2.5083999999999999E-7</v>
      </c>
      <c r="X92" s="5">
        <v>2.4480000000000002E-7</v>
      </c>
      <c r="Y92" s="5">
        <v>2.4684000000000001E-7</v>
      </c>
      <c r="Z92" s="5">
        <v>3.0279999999999999E-7</v>
      </c>
      <c r="AA92" s="5">
        <v>4.5755999999999998E-7</v>
      </c>
      <c r="AB92" s="5">
        <v>4.5699999999999998E-7</v>
      </c>
      <c r="AC92" s="5">
        <v>4.5596000000000001E-7</v>
      </c>
      <c r="AD92" s="5">
        <v>4.5320000000000001E-7</v>
      </c>
      <c r="AE92" s="5">
        <v>4.4980000000000002E-7</v>
      </c>
    </row>
    <row r="93" spans="1:31">
      <c r="A93" s="56" t="s">
        <v>73</v>
      </c>
      <c r="B93" s="56" t="s">
        <v>200</v>
      </c>
      <c r="C93" s="56" t="s">
        <v>155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</row>
    <row r="94" spans="1:31">
      <c r="A94" s="56" t="s">
        <v>73</v>
      </c>
      <c r="B94" s="56" t="s">
        <v>200</v>
      </c>
      <c r="C94" s="56" t="s">
        <v>138</v>
      </c>
      <c r="D94" s="5">
        <v>4.3739999999999994E-3</v>
      </c>
      <c r="E94" s="5">
        <v>7.5339999999999999E-3</v>
      </c>
      <c r="F94" s="5">
        <v>1.2383999999999999E-2</v>
      </c>
      <c r="G94" s="5">
        <v>1.8915999999999999E-2</v>
      </c>
      <c r="H94" s="5">
        <v>2.7372E-2</v>
      </c>
      <c r="I94" s="5">
        <v>3.7002E-2</v>
      </c>
      <c r="J94" s="5">
        <v>5.0611999999999997E-2</v>
      </c>
      <c r="K94" s="5">
        <v>6.3408381139999997E-2</v>
      </c>
      <c r="L94" s="5">
        <v>8.762250793500001E-2</v>
      </c>
      <c r="M94" s="5">
        <v>0.116163500155</v>
      </c>
      <c r="N94" s="5">
        <v>0.150406589285</v>
      </c>
      <c r="O94" s="5">
        <v>0.19049139144999999</v>
      </c>
      <c r="P94" s="5">
        <v>0.23658641981</v>
      </c>
      <c r="Q94" s="5">
        <v>0.28757358431000002</v>
      </c>
      <c r="R94" s="5">
        <v>0.34433913056999998</v>
      </c>
      <c r="S94" s="5">
        <v>0.40715851531000002</v>
      </c>
      <c r="T94" s="5">
        <v>0.47386305372999998</v>
      </c>
      <c r="U94" s="5">
        <v>0.54588431148500005</v>
      </c>
      <c r="V94" s="5">
        <v>0.62237214243499994</v>
      </c>
      <c r="W94" s="5">
        <v>0.70279974871499995</v>
      </c>
      <c r="X94" s="5">
        <v>0.78743007282499999</v>
      </c>
      <c r="Y94" s="5">
        <v>0.87488935847999993</v>
      </c>
      <c r="Z94" s="5">
        <v>0.96588738650999995</v>
      </c>
      <c r="AA94" s="5">
        <v>1.062198808285</v>
      </c>
      <c r="AB94" s="5">
        <v>1.16488711273</v>
      </c>
      <c r="AC94" s="5">
        <v>1.2720100246599999</v>
      </c>
      <c r="AD94" s="5">
        <v>1.3846085211350001</v>
      </c>
      <c r="AE94" s="5">
        <v>1.4335608584249999</v>
      </c>
    </row>
    <row r="95" spans="1:31">
      <c r="A95" s="56" t="s">
        <v>73</v>
      </c>
      <c r="B95" s="56" t="s">
        <v>200</v>
      </c>
      <c r="C95" s="56" t="s">
        <v>139</v>
      </c>
      <c r="D95" s="5">
        <v>5.1424499999999998E-2</v>
      </c>
      <c r="E95" s="5">
        <v>6.4774999999999985E-2</v>
      </c>
      <c r="F95" s="5">
        <v>8.2478999999999997E-2</v>
      </c>
      <c r="G95" s="5">
        <v>0.102128</v>
      </c>
      <c r="H95" s="5">
        <v>0.1222555</v>
      </c>
      <c r="I95" s="5">
        <v>0.13956199999999999</v>
      </c>
      <c r="J95" s="5">
        <v>0.16356499999999999</v>
      </c>
      <c r="K95" s="5">
        <v>0.18527350000000001</v>
      </c>
      <c r="L95" s="5">
        <v>0.22057299999999999</v>
      </c>
      <c r="M95" s="5">
        <v>0.25486700000000001</v>
      </c>
      <c r="N95" s="5">
        <v>0.287713</v>
      </c>
      <c r="O95" s="5">
        <v>0.31976450000000001</v>
      </c>
      <c r="P95" s="5">
        <v>0.3501185</v>
      </c>
      <c r="Q95" s="5">
        <v>0.37785200000000002</v>
      </c>
      <c r="R95" s="5">
        <v>0.4038525</v>
      </c>
      <c r="S95" s="5">
        <v>0.4281350000000001</v>
      </c>
      <c r="T95" s="5">
        <v>0.4465615</v>
      </c>
      <c r="U95" s="5">
        <v>0.46394849999999987</v>
      </c>
      <c r="V95" s="5">
        <v>0.48227950000000003</v>
      </c>
      <c r="W95" s="5">
        <v>0.49559750000000002</v>
      </c>
      <c r="X95" s="5">
        <v>0.50272349999999999</v>
      </c>
      <c r="Y95" s="5">
        <v>0.50698750000000004</v>
      </c>
      <c r="Z95" s="5">
        <v>0.50836949999999992</v>
      </c>
      <c r="AA95" s="5">
        <v>0.50847150000000008</v>
      </c>
      <c r="AB95" s="5">
        <v>0.50693600000000005</v>
      </c>
      <c r="AC95" s="5">
        <v>0.50546950000000002</v>
      </c>
      <c r="AD95" s="5">
        <v>0.50318249999999987</v>
      </c>
      <c r="AE95" s="5">
        <v>0.50318249999999987</v>
      </c>
    </row>
    <row r="96" spans="1:31"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</row>
    <row r="97" spans="1:31">
      <c r="A97" s="56" t="s">
        <v>75</v>
      </c>
      <c r="B97" s="56" t="s">
        <v>163</v>
      </c>
      <c r="C97" s="56" t="s">
        <v>152</v>
      </c>
      <c r="D97" s="5">
        <v>0</v>
      </c>
      <c r="E97" s="5">
        <v>0</v>
      </c>
      <c r="F97" s="5">
        <v>116.28</v>
      </c>
      <c r="G97" s="5">
        <v>348.84</v>
      </c>
      <c r="H97" s="5">
        <v>348.84</v>
      </c>
      <c r="I97" s="5">
        <v>348.84</v>
      </c>
      <c r="J97" s="5">
        <v>348.84</v>
      </c>
      <c r="K97" s="5">
        <v>348.84</v>
      </c>
      <c r="L97" s="5">
        <v>348.84</v>
      </c>
      <c r="M97" s="5">
        <v>348.84</v>
      </c>
      <c r="N97" s="5">
        <v>348.84</v>
      </c>
      <c r="O97" s="5">
        <v>348.84</v>
      </c>
      <c r="P97" s="5">
        <v>348.84</v>
      </c>
      <c r="Q97" s="5">
        <v>348.84</v>
      </c>
      <c r="R97" s="5">
        <v>348.84</v>
      </c>
      <c r="S97" s="5">
        <v>348.84</v>
      </c>
      <c r="T97" s="5">
        <v>348.84</v>
      </c>
      <c r="U97" s="5">
        <v>348.84</v>
      </c>
      <c r="V97" s="5">
        <v>348.84</v>
      </c>
      <c r="W97" s="5">
        <v>348.84</v>
      </c>
      <c r="X97" s="5">
        <v>348.84</v>
      </c>
      <c r="Y97" s="5">
        <v>348.84</v>
      </c>
      <c r="Z97" s="5">
        <v>348.84</v>
      </c>
      <c r="AA97" s="5">
        <v>348.84</v>
      </c>
      <c r="AB97" s="5">
        <v>348.84</v>
      </c>
      <c r="AC97" s="5">
        <v>348.84</v>
      </c>
      <c r="AD97" s="5">
        <v>348.84</v>
      </c>
      <c r="AE97" s="5">
        <v>348.84</v>
      </c>
    </row>
    <row r="98" spans="1:31">
      <c r="A98" s="56" t="s">
        <v>75</v>
      </c>
      <c r="B98" s="56" t="s">
        <v>163</v>
      </c>
      <c r="C98" s="56" t="s">
        <v>153</v>
      </c>
      <c r="D98" s="5">
        <v>6.0490000000000004</v>
      </c>
      <c r="E98" s="5">
        <v>6.0490000000000004</v>
      </c>
      <c r="F98" s="5">
        <v>6.0490000000000004</v>
      </c>
      <c r="G98" s="5">
        <v>6.0490000000000004</v>
      </c>
      <c r="H98" s="5">
        <v>6.0490000000000004</v>
      </c>
      <c r="I98" s="5">
        <v>6.0490011155200003</v>
      </c>
      <c r="J98" s="5">
        <v>6.0490011402400006</v>
      </c>
      <c r="K98" s="5">
        <v>6.0490039324000007</v>
      </c>
      <c r="L98" s="5">
        <v>6.0490039326400007</v>
      </c>
      <c r="M98" s="5">
        <v>6.0490039326400007</v>
      </c>
      <c r="N98" s="5">
        <v>6.0490039326400007</v>
      </c>
      <c r="O98" s="5">
        <v>6.04900395592</v>
      </c>
      <c r="P98" s="5">
        <v>6.0490039746400006</v>
      </c>
      <c r="Q98" s="5">
        <v>6.0490040142400003</v>
      </c>
      <c r="R98" s="5">
        <v>6.0490044376000007</v>
      </c>
      <c r="S98" s="5">
        <v>6.0490044448000004</v>
      </c>
      <c r="T98" s="5">
        <v>36.116710417359997</v>
      </c>
      <c r="U98" s="5">
        <v>42.049000498719998</v>
      </c>
      <c r="V98" s="5">
        <v>42.049000498719998</v>
      </c>
      <c r="W98" s="5">
        <v>42.049000499199998</v>
      </c>
      <c r="X98" s="5">
        <v>42.049001902000001</v>
      </c>
      <c r="Y98" s="5">
        <v>42.04900215496</v>
      </c>
      <c r="Z98" s="5">
        <v>42.049002267760002</v>
      </c>
      <c r="AA98" s="5">
        <v>42.049002268240002</v>
      </c>
      <c r="AB98" s="5">
        <v>42.04900438312</v>
      </c>
      <c r="AC98" s="5">
        <v>42.049004704239998</v>
      </c>
      <c r="AD98" s="5">
        <v>42.049004707839998</v>
      </c>
      <c r="AE98" s="5">
        <v>42.049007668000002</v>
      </c>
    </row>
    <row r="99" spans="1:31">
      <c r="A99" s="56" t="s">
        <v>75</v>
      </c>
      <c r="B99" s="56" t="s">
        <v>163</v>
      </c>
      <c r="C99" s="56" t="s">
        <v>154</v>
      </c>
      <c r="D99" s="5">
        <v>0.22200011672</v>
      </c>
      <c r="E99" s="5">
        <v>0.22200012688000001</v>
      </c>
      <c r="F99" s="5">
        <v>5.0219731780800014</v>
      </c>
      <c r="G99" s="5">
        <v>5.0219731823200009</v>
      </c>
      <c r="H99" s="5">
        <v>12.421994120920001</v>
      </c>
      <c r="I99" s="5">
        <v>16.222073439279999</v>
      </c>
      <c r="J99" s="5">
        <v>16.22207344524</v>
      </c>
      <c r="K99" s="5">
        <v>16.222073725400001</v>
      </c>
      <c r="L99" s="5">
        <v>16.222073737039999</v>
      </c>
      <c r="M99" s="5">
        <v>16.22207374596</v>
      </c>
      <c r="N99" s="5">
        <v>16.22207375192</v>
      </c>
      <c r="O99" s="5">
        <v>16.222073779479999</v>
      </c>
      <c r="P99" s="5">
        <v>16.22207379052</v>
      </c>
      <c r="Q99" s="5">
        <v>16.222073846480001</v>
      </c>
      <c r="R99" s="5">
        <v>16.222073945239998</v>
      </c>
      <c r="S99" s="5">
        <v>16.222073945239998</v>
      </c>
      <c r="T99" s="5">
        <v>16.222075620039998</v>
      </c>
      <c r="U99" s="5">
        <v>16.222076865639998</v>
      </c>
      <c r="V99" s="5">
        <v>16.222076865639998</v>
      </c>
      <c r="W99" s="5">
        <v>16.222076865639998</v>
      </c>
      <c r="X99" s="5">
        <v>16.222076748919999</v>
      </c>
      <c r="Y99" s="5">
        <v>16.222077127719999</v>
      </c>
      <c r="Z99" s="5">
        <v>11.42210439876</v>
      </c>
      <c r="AA99" s="5">
        <v>11.422104900440001</v>
      </c>
      <c r="AB99" s="5">
        <v>4.8161764778000009</v>
      </c>
      <c r="AC99" s="5">
        <v>4.8162761382400001</v>
      </c>
      <c r="AD99" s="5">
        <v>11.052783532959999</v>
      </c>
      <c r="AE99" s="5">
        <v>15.97596755364</v>
      </c>
    </row>
    <row r="100" spans="1:31">
      <c r="A100" s="56" t="s">
        <v>75</v>
      </c>
      <c r="B100" s="56" t="s">
        <v>163</v>
      </c>
      <c r="C100" s="56" t="s">
        <v>155</v>
      </c>
      <c r="D100" s="5">
        <v>7.4999999999999997E-2</v>
      </c>
      <c r="E100" s="5">
        <v>7.4999999999999997E-2</v>
      </c>
      <c r="F100" s="5">
        <v>7.4999999999999997E-2</v>
      </c>
      <c r="G100" s="5">
        <v>7.4999999999999997E-2</v>
      </c>
      <c r="H100" s="5">
        <v>7.4999999999999997E-2</v>
      </c>
      <c r="I100" s="5">
        <v>7.4999999999999997E-2</v>
      </c>
      <c r="J100" s="5">
        <v>7.4999999999999997E-2</v>
      </c>
      <c r="K100" s="5">
        <v>7.4999999999999997E-2</v>
      </c>
      <c r="L100" s="5">
        <v>7.4999999999999997E-2</v>
      </c>
      <c r="M100" s="5">
        <v>7.4999999999999997E-2</v>
      </c>
      <c r="N100" s="5">
        <v>7.4999999999999997E-2</v>
      </c>
      <c r="O100" s="5">
        <v>7.4999999999999997E-2</v>
      </c>
      <c r="P100" s="5">
        <v>7.4999999999999997E-2</v>
      </c>
      <c r="Q100" s="5">
        <v>7.4999999999999997E-2</v>
      </c>
      <c r="R100" s="5">
        <v>7.4999999999999997E-2</v>
      </c>
      <c r="S100" s="5">
        <v>7.4999999999999997E-2</v>
      </c>
      <c r="T100" s="5">
        <v>7.4999999999999997E-2</v>
      </c>
      <c r="U100" s="5">
        <v>7.4999999999999997E-2</v>
      </c>
      <c r="V100" s="5">
        <v>7.4999999999999997E-2</v>
      </c>
      <c r="W100" s="5">
        <v>7.4999999999999997E-2</v>
      </c>
      <c r="X100" s="5">
        <v>7.4999999999999997E-2</v>
      </c>
      <c r="Y100" s="5">
        <v>7.4999999999999997E-2</v>
      </c>
      <c r="Z100" s="5">
        <v>7.4999999999999997E-2</v>
      </c>
      <c r="AA100" s="5">
        <v>7.4999999999999997E-2</v>
      </c>
      <c r="AB100" s="5">
        <v>7.4999999999999997E-2</v>
      </c>
      <c r="AC100" s="5">
        <v>7.4999999999999997E-2</v>
      </c>
      <c r="AD100" s="5">
        <v>7.4999999999999997E-2</v>
      </c>
      <c r="AE100" s="5">
        <v>7.4999999999999997E-2</v>
      </c>
    </row>
    <row r="101" spans="1:31">
      <c r="A101" s="56" t="s">
        <v>75</v>
      </c>
      <c r="B101" s="56" t="s">
        <v>163</v>
      </c>
      <c r="C101" s="56" t="s">
        <v>138</v>
      </c>
      <c r="D101" s="5">
        <v>7.005999998000001E-2</v>
      </c>
      <c r="E101" s="5">
        <v>0.13293999998</v>
      </c>
      <c r="F101" s="5">
        <v>0.21676999999999999</v>
      </c>
      <c r="G101" s="5">
        <v>0.32987199997999989</v>
      </c>
      <c r="H101" s="5">
        <v>0.46378399999999997</v>
      </c>
      <c r="I101" s="5">
        <v>0.61966599998000005</v>
      </c>
      <c r="J101" s="5">
        <v>0.83858600001999994</v>
      </c>
      <c r="K101" s="5">
        <v>1.124800751165</v>
      </c>
      <c r="L101" s="5">
        <v>1.5413894286700001</v>
      </c>
      <c r="M101" s="5">
        <v>2.0440495101599998</v>
      </c>
      <c r="N101" s="5">
        <v>2.642434174595</v>
      </c>
      <c r="O101" s="5">
        <v>3.3457086357949999</v>
      </c>
      <c r="P101" s="5">
        <v>4.1403832221150001</v>
      </c>
      <c r="Q101" s="5">
        <v>5.0091447623300009</v>
      </c>
      <c r="R101" s="5">
        <v>5.9639022668699999</v>
      </c>
      <c r="S101" s="5">
        <v>7.0108949636650006</v>
      </c>
      <c r="T101" s="5">
        <v>8.0768132797650001</v>
      </c>
      <c r="U101" s="5">
        <v>9.1917740337599998</v>
      </c>
      <c r="V101" s="5">
        <v>10.362274634</v>
      </c>
      <c r="W101" s="5">
        <v>11.57928924352</v>
      </c>
      <c r="X101" s="5">
        <v>12.852190220540001</v>
      </c>
      <c r="Y101" s="5">
        <v>14.200409661505001</v>
      </c>
      <c r="Z101" s="5">
        <v>15.631876016874999</v>
      </c>
      <c r="AA101" s="5">
        <v>17.146256691560001</v>
      </c>
      <c r="AB101" s="5">
        <v>18.759992234670001</v>
      </c>
      <c r="AC101" s="5">
        <v>20.442656202715</v>
      </c>
      <c r="AD101" s="5">
        <v>22.210826205429999</v>
      </c>
      <c r="AE101" s="5">
        <v>22.412219765130001</v>
      </c>
    </row>
    <row r="102" spans="1:31">
      <c r="A102" s="56" t="s">
        <v>75</v>
      </c>
      <c r="B102" s="56" t="s">
        <v>163</v>
      </c>
      <c r="C102" s="56" t="s">
        <v>139</v>
      </c>
      <c r="D102" s="5">
        <v>0.73069000000000006</v>
      </c>
      <c r="E102" s="5">
        <v>1.0683419999999999</v>
      </c>
      <c r="F102" s="5">
        <v>1.389947</v>
      </c>
      <c r="G102" s="5">
        <v>1.7344120000000001</v>
      </c>
      <c r="H102" s="5">
        <v>2.0374750000000001</v>
      </c>
      <c r="I102" s="5">
        <v>2.3018594999999999</v>
      </c>
      <c r="J102" s="5">
        <v>2.6865950000000001</v>
      </c>
      <c r="K102" s="5">
        <v>3.0303685000000011</v>
      </c>
      <c r="L102" s="5">
        <v>3.5236680000000011</v>
      </c>
      <c r="M102" s="5">
        <v>4.0148050000000008</v>
      </c>
      <c r="N102" s="5">
        <v>4.5171774999999998</v>
      </c>
      <c r="O102" s="5">
        <v>5.0799194999999999</v>
      </c>
      <c r="P102" s="5">
        <v>5.5871690000000012</v>
      </c>
      <c r="Q102" s="5">
        <v>6.0382520000000008</v>
      </c>
      <c r="R102" s="5">
        <v>6.4434355000000014</v>
      </c>
      <c r="S102" s="5">
        <v>6.810375500000001</v>
      </c>
      <c r="T102" s="5">
        <v>7.0111714999999997</v>
      </c>
      <c r="U102" s="5">
        <v>7.1407390000000008</v>
      </c>
      <c r="V102" s="5">
        <v>7.2585654999999996</v>
      </c>
      <c r="W102" s="5">
        <v>7.3020315</v>
      </c>
      <c r="X102" s="5">
        <v>7.2740214999999999</v>
      </c>
      <c r="Y102" s="5">
        <v>7.312361000000001</v>
      </c>
      <c r="Z102" s="5">
        <v>7.3411549999999997</v>
      </c>
      <c r="AA102" s="5">
        <v>7.3481705000000019</v>
      </c>
      <c r="AB102" s="5">
        <v>7.3284185000000006</v>
      </c>
      <c r="AC102" s="5">
        <v>7.3039100000000001</v>
      </c>
      <c r="AD102" s="5">
        <v>7.2508739999999996</v>
      </c>
      <c r="AE102" s="5">
        <v>7.2508739999999996</v>
      </c>
    </row>
    <row r="103" spans="1:3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</row>
    <row r="104" spans="1:31">
      <c r="A104" s="56" t="s">
        <v>75</v>
      </c>
      <c r="B104" s="56" t="s">
        <v>197</v>
      </c>
      <c r="C104" s="56" t="s">
        <v>153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9.8160000000000005E-7</v>
      </c>
      <c r="J104" s="5">
        <v>9.8160000000000005E-7</v>
      </c>
      <c r="K104" s="5">
        <v>1.5278400000000001E-6</v>
      </c>
      <c r="L104" s="5">
        <v>1.5278400000000001E-6</v>
      </c>
      <c r="M104" s="5">
        <v>1.5278400000000001E-6</v>
      </c>
      <c r="N104" s="5">
        <v>1.52832E-6</v>
      </c>
      <c r="O104" s="5">
        <v>1.5559199999999999E-6</v>
      </c>
      <c r="P104" s="5">
        <v>4.2335999999999996E-6</v>
      </c>
      <c r="Q104" s="5">
        <v>4.2335999999999996E-6</v>
      </c>
      <c r="R104" s="5">
        <v>8.406435666480002</v>
      </c>
      <c r="S104" s="5">
        <v>8.4064356696000022</v>
      </c>
      <c r="T104" s="5">
        <v>12.0079906464</v>
      </c>
      <c r="U104" s="5">
        <v>21.335247246000002</v>
      </c>
      <c r="V104" s="5">
        <v>21.335247246000002</v>
      </c>
      <c r="W104" s="5">
        <v>22.196035214399998</v>
      </c>
      <c r="X104" s="5">
        <v>22.196039027520001</v>
      </c>
      <c r="Y104" s="5">
        <v>26.866647649200001</v>
      </c>
      <c r="Z104" s="5">
        <v>58.416070379040008</v>
      </c>
      <c r="AA104" s="5">
        <v>70.479337913039984</v>
      </c>
      <c r="AB104" s="5">
        <v>97.738929643199995</v>
      </c>
      <c r="AC104" s="5">
        <v>97.738929646079995</v>
      </c>
      <c r="AD104" s="5">
        <v>100.6780853604</v>
      </c>
      <c r="AE104" s="5">
        <v>100.67808536424</v>
      </c>
    </row>
    <row r="105" spans="1:31">
      <c r="A105" s="56" t="s">
        <v>75</v>
      </c>
      <c r="B105" s="56" t="s">
        <v>197</v>
      </c>
      <c r="C105" s="56" t="s">
        <v>154</v>
      </c>
      <c r="D105" s="5">
        <v>5.7000000980400003</v>
      </c>
      <c r="E105" s="5">
        <v>5.7000001118400014</v>
      </c>
      <c r="F105" s="5">
        <v>7.7000001255200008</v>
      </c>
      <c r="G105" s="5">
        <v>7.7000001537599996</v>
      </c>
      <c r="H105" s="5">
        <v>7.7000001681600008</v>
      </c>
      <c r="I105" s="5">
        <v>8.2030634120800006</v>
      </c>
      <c r="J105" s="5">
        <v>8.2030634120800006</v>
      </c>
      <c r="K105" s="5">
        <v>8.7207214948799994</v>
      </c>
      <c r="L105" s="5">
        <v>8.7207214948799994</v>
      </c>
      <c r="M105" s="5">
        <v>8.7207214948799994</v>
      </c>
      <c r="N105" s="5">
        <v>10.097126663239999</v>
      </c>
      <c r="O105" s="5">
        <v>10.423536007479999</v>
      </c>
      <c r="P105" s="5">
        <v>15.572429847920001</v>
      </c>
      <c r="Q105" s="5">
        <v>15.572429847920001</v>
      </c>
      <c r="R105" s="5">
        <v>15.5724300756</v>
      </c>
      <c r="S105" s="5">
        <v>15.5724300756</v>
      </c>
      <c r="T105" s="5">
        <v>16.673284509879998</v>
      </c>
      <c r="U105" s="5">
        <v>16.673284510239998</v>
      </c>
      <c r="V105" s="5">
        <v>16.673284510239998</v>
      </c>
      <c r="W105" s="5">
        <v>16.673284510239998</v>
      </c>
      <c r="X105" s="5">
        <v>16.673284412200001</v>
      </c>
      <c r="Y105" s="5">
        <v>16.67328478336</v>
      </c>
      <c r="Z105" s="5">
        <v>16.673284770359999</v>
      </c>
      <c r="AA105" s="5">
        <v>16.673357933959998</v>
      </c>
      <c r="AB105" s="5">
        <v>19.49521007848</v>
      </c>
      <c r="AC105" s="5">
        <v>31.969622984120001</v>
      </c>
      <c r="AD105" s="5">
        <v>45.114386314080001</v>
      </c>
      <c r="AE105" s="5">
        <v>44.596739555760003</v>
      </c>
    </row>
    <row r="106" spans="1:31">
      <c r="A106" s="56" t="s">
        <v>75</v>
      </c>
      <c r="B106" s="56" t="s">
        <v>197</v>
      </c>
      <c r="C106" s="56" t="s">
        <v>155</v>
      </c>
      <c r="D106" s="5">
        <v>0.15000001099999999</v>
      </c>
      <c r="E106" s="5">
        <v>0.15000001264000001</v>
      </c>
      <c r="F106" s="5">
        <v>0.15000001382</v>
      </c>
      <c r="G106" s="5">
        <v>0.15000001654</v>
      </c>
      <c r="H106" s="5">
        <v>0.15000001807999999</v>
      </c>
      <c r="I106" s="5">
        <v>0.15000006331999999</v>
      </c>
      <c r="J106" s="5">
        <v>0.15000006331999999</v>
      </c>
      <c r="K106" s="5">
        <v>0.15000008209999999</v>
      </c>
      <c r="L106" s="5">
        <v>0.15000008209999999</v>
      </c>
      <c r="M106" s="5">
        <v>0.15000008209999999</v>
      </c>
      <c r="N106" s="5">
        <v>0.15000009710000001</v>
      </c>
      <c r="O106" s="5">
        <v>0.15000010638</v>
      </c>
      <c r="P106" s="5">
        <v>0.15000012358000001</v>
      </c>
      <c r="Q106" s="5">
        <v>0.15000012358000001</v>
      </c>
      <c r="R106" s="5">
        <v>0.15000013788</v>
      </c>
      <c r="S106" s="5">
        <v>0.1500001379</v>
      </c>
      <c r="T106" s="5">
        <v>0.15000013894</v>
      </c>
      <c r="U106" s="5">
        <v>0.15000015780000001</v>
      </c>
      <c r="V106" s="5">
        <v>0.15000015780000001</v>
      </c>
      <c r="W106" s="5">
        <v>0.15000015780000001</v>
      </c>
      <c r="X106" s="5">
        <v>0.15000014680000001</v>
      </c>
      <c r="Y106" s="5">
        <v>0.15000026924000001</v>
      </c>
      <c r="Z106" s="5">
        <v>0.15000027420000001</v>
      </c>
      <c r="AA106" s="5">
        <v>0.15000038692000001</v>
      </c>
      <c r="AB106" s="5">
        <v>0.15000044524</v>
      </c>
      <c r="AC106" s="5">
        <v>0.15000048533999999</v>
      </c>
      <c r="AD106" s="5">
        <v>0.15000056950000001</v>
      </c>
      <c r="AE106" s="5">
        <v>0.15000056553999999</v>
      </c>
    </row>
    <row r="107" spans="1:31">
      <c r="A107" s="56" t="s">
        <v>75</v>
      </c>
      <c r="B107" s="56" t="s">
        <v>197</v>
      </c>
      <c r="C107" s="56" t="s">
        <v>138</v>
      </c>
      <c r="D107" s="5">
        <v>3.7678000000000003E-2</v>
      </c>
      <c r="E107" s="5">
        <v>6.1943999999999999E-2</v>
      </c>
      <c r="F107" s="5">
        <v>0.10188</v>
      </c>
      <c r="G107" s="5">
        <v>0.15989800000000001</v>
      </c>
      <c r="H107" s="5">
        <v>0.23796800000000001</v>
      </c>
      <c r="I107" s="5">
        <v>0.33385599999999999</v>
      </c>
      <c r="J107" s="5">
        <v>0.46590999999999999</v>
      </c>
      <c r="K107" s="5">
        <v>0.60250985852000005</v>
      </c>
      <c r="L107" s="5">
        <v>0.87238022420499994</v>
      </c>
      <c r="M107" s="5">
        <v>1.20787884271</v>
      </c>
      <c r="N107" s="5">
        <v>1.60554632528</v>
      </c>
      <c r="O107" s="5">
        <v>2.0629100607250002</v>
      </c>
      <c r="P107" s="5">
        <v>2.576752623135</v>
      </c>
      <c r="Q107" s="5">
        <v>3.13886315374</v>
      </c>
      <c r="R107" s="5">
        <v>3.7588065468199998</v>
      </c>
      <c r="S107" s="5">
        <v>4.4398791541399998</v>
      </c>
      <c r="T107" s="5">
        <v>5.1582007820749993</v>
      </c>
      <c r="U107" s="5">
        <v>5.9289519170400009</v>
      </c>
      <c r="V107" s="5">
        <v>6.762888818195</v>
      </c>
      <c r="W107" s="5">
        <v>7.6568873585299997</v>
      </c>
      <c r="X107" s="5">
        <v>8.5781346463399988</v>
      </c>
      <c r="Y107" s="5">
        <v>9.4989236864750008</v>
      </c>
      <c r="Z107" s="5">
        <v>10.434332135509999</v>
      </c>
      <c r="AA107" s="5">
        <v>11.383201635975</v>
      </c>
      <c r="AB107" s="5">
        <v>12.36348850025</v>
      </c>
      <c r="AC107" s="5">
        <v>13.377835391825</v>
      </c>
      <c r="AD107" s="5">
        <v>14.441367734625</v>
      </c>
      <c r="AE107" s="5">
        <v>14.88554794831</v>
      </c>
    </row>
    <row r="108" spans="1:31">
      <c r="A108" s="56" t="s">
        <v>75</v>
      </c>
      <c r="B108" s="56" t="s">
        <v>197</v>
      </c>
      <c r="C108" s="56" t="s">
        <v>139</v>
      </c>
      <c r="D108" s="5">
        <v>0.37349599999999999</v>
      </c>
      <c r="E108" s="5">
        <v>0.46379749999999997</v>
      </c>
      <c r="F108" s="5">
        <v>0.61745099999999997</v>
      </c>
      <c r="G108" s="5">
        <v>0.80181500000000006</v>
      </c>
      <c r="H108" s="5">
        <v>1.0156925000000001</v>
      </c>
      <c r="I108" s="5">
        <v>1.215098</v>
      </c>
      <c r="J108" s="5">
        <v>1.4809645</v>
      </c>
      <c r="K108" s="5">
        <v>1.7249319999999999</v>
      </c>
      <c r="L108" s="5">
        <v>2.2248565</v>
      </c>
      <c r="M108" s="5">
        <v>2.7541125000000002</v>
      </c>
      <c r="N108" s="5">
        <v>3.265425</v>
      </c>
      <c r="O108" s="5">
        <v>3.7466870000000001</v>
      </c>
      <c r="P108" s="5">
        <v>4.1779549999999999</v>
      </c>
      <c r="Q108" s="5">
        <v>4.5732980000000003</v>
      </c>
      <c r="R108" s="5">
        <v>4.9426870000000003</v>
      </c>
      <c r="S108" s="5">
        <v>5.2863945000000001</v>
      </c>
      <c r="T108" s="5">
        <v>5.5587435000000003</v>
      </c>
      <c r="U108" s="5">
        <v>5.8157885000000009</v>
      </c>
      <c r="V108" s="5">
        <v>6.1437495000000011</v>
      </c>
      <c r="W108" s="5">
        <v>6.455313499999999</v>
      </c>
      <c r="X108" s="5">
        <v>6.6545820000000004</v>
      </c>
      <c r="Y108" s="5">
        <v>6.7655064999999999</v>
      </c>
      <c r="Z108" s="5">
        <v>6.8013505000000007</v>
      </c>
      <c r="AA108" s="5">
        <v>6.7696049999999994</v>
      </c>
      <c r="AB108" s="5">
        <v>6.6804370000000004</v>
      </c>
      <c r="AC108" s="5">
        <v>6.5972734999999982</v>
      </c>
      <c r="AD108" s="5">
        <v>6.5113295000000004</v>
      </c>
      <c r="AE108" s="5">
        <v>6.5113295000000004</v>
      </c>
    </row>
    <row r="109" spans="1:3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</row>
    <row r="110" spans="1:31">
      <c r="A110" s="56" t="s">
        <v>75</v>
      </c>
      <c r="B110" s="56" t="s">
        <v>198</v>
      </c>
      <c r="C110" s="56" t="s">
        <v>153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2.2536E-7</v>
      </c>
      <c r="J110" s="5">
        <v>2.3232000000000001E-7</v>
      </c>
      <c r="K110" s="5">
        <v>4.1856000000000001E-7</v>
      </c>
      <c r="L110" s="5">
        <v>4.5624000000000001E-7</v>
      </c>
      <c r="M110" s="5">
        <v>6.4008E-7</v>
      </c>
      <c r="N110" s="5">
        <v>6.7727999999999993E-7</v>
      </c>
      <c r="O110" s="5">
        <v>8.7527999999999999E-7</v>
      </c>
      <c r="P110" s="5">
        <v>1.0068E-6</v>
      </c>
      <c r="Q110" s="5">
        <v>1.0068E-6</v>
      </c>
      <c r="R110" s="5">
        <v>1.19688E-6</v>
      </c>
      <c r="S110" s="5">
        <v>1.19688E-6</v>
      </c>
      <c r="T110" s="5">
        <v>1.19688E-6</v>
      </c>
      <c r="U110" s="5">
        <v>1.3444800000000001E-6</v>
      </c>
      <c r="V110" s="5">
        <v>1.3444800000000001E-6</v>
      </c>
      <c r="W110" s="5">
        <v>1.3444800000000001E-6</v>
      </c>
      <c r="X110" s="5">
        <v>4.6862830466400007</v>
      </c>
      <c r="Y110" s="5">
        <v>4.6862849671200006</v>
      </c>
      <c r="Z110" s="5">
        <v>4.6862849678399998</v>
      </c>
      <c r="AA110" s="5">
        <v>12.365392698959999</v>
      </c>
      <c r="AB110" s="5">
        <v>16.800005204400001</v>
      </c>
      <c r="AC110" s="5">
        <v>16.800005204880001</v>
      </c>
      <c r="AD110" s="5">
        <v>16.800005205600002</v>
      </c>
      <c r="AE110" s="5">
        <v>35.999999365439997</v>
      </c>
    </row>
    <row r="111" spans="1:31">
      <c r="A111" s="56" t="s">
        <v>75</v>
      </c>
      <c r="B111" s="56" t="s">
        <v>198</v>
      </c>
      <c r="C111" s="56" t="s">
        <v>154</v>
      </c>
      <c r="D111" s="5">
        <v>3.2040000000000001E-8</v>
      </c>
      <c r="E111" s="5">
        <v>3.3239999999999999E-8</v>
      </c>
      <c r="F111" s="5">
        <v>3.8080000000000001E-8</v>
      </c>
      <c r="G111" s="5">
        <v>4.2480000000000001E-8</v>
      </c>
      <c r="H111" s="5">
        <v>4.6199999999999997E-8</v>
      </c>
      <c r="I111" s="5">
        <v>5.7679999999999998E-8</v>
      </c>
      <c r="J111" s="5">
        <v>6.8E-8</v>
      </c>
      <c r="K111" s="5">
        <v>9.4520000000000002E-8</v>
      </c>
      <c r="L111" s="5">
        <v>1.1772E-7</v>
      </c>
      <c r="M111" s="5">
        <v>1.4180799999999999E-6</v>
      </c>
      <c r="N111" s="5">
        <v>3.2627999999999999E-6</v>
      </c>
      <c r="O111" s="5">
        <v>0.18116599127999999</v>
      </c>
      <c r="P111" s="5">
        <v>4.4929933595599998</v>
      </c>
      <c r="Q111" s="5">
        <v>4.4929933595599998</v>
      </c>
      <c r="R111" s="5">
        <v>4.4929934277200001</v>
      </c>
      <c r="S111" s="5">
        <v>4.4929934277200001</v>
      </c>
      <c r="T111" s="5">
        <v>4.4929934277200001</v>
      </c>
      <c r="U111" s="5">
        <v>4.4929934528400004</v>
      </c>
      <c r="V111" s="5">
        <v>4.4929934528400004</v>
      </c>
      <c r="W111" s="5">
        <v>4.4929934528400004</v>
      </c>
      <c r="X111" s="5">
        <v>4.4929934208000004</v>
      </c>
      <c r="Y111" s="5">
        <v>4.4929945498800006</v>
      </c>
      <c r="Z111" s="5">
        <v>4.4929945451600002</v>
      </c>
      <c r="AA111" s="5">
        <v>5.2003589733199993</v>
      </c>
      <c r="AB111" s="5">
        <v>5.2003589740400002</v>
      </c>
      <c r="AC111" s="5">
        <v>5.2003589627199993</v>
      </c>
      <c r="AD111" s="5">
        <v>5.2003589526400003</v>
      </c>
      <c r="AE111" s="5">
        <v>5.20035892784</v>
      </c>
    </row>
    <row r="112" spans="1:31">
      <c r="A112" s="56" t="s">
        <v>75</v>
      </c>
      <c r="B112" s="56" t="s">
        <v>198</v>
      </c>
      <c r="C112" s="56" t="s">
        <v>155</v>
      </c>
      <c r="D112" s="5">
        <v>0.18956000000000001</v>
      </c>
      <c r="E112" s="5">
        <v>0.18845999999999999</v>
      </c>
      <c r="F112" s="5">
        <v>0.18845999999999999</v>
      </c>
      <c r="G112" s="5">
        <v>0.18845999999999999</v>
      </c>
      <c r="H112" s="5">
        <v>0.18956000000000001</v>
      </c>
      <c r="I112" s="5">
        <v>0.18845999999999999</v>
      </c>
      <c r="J112" s="5">
        <v>0.18845999999999999</v>
      </c>
      <c r="K112" s="5">
        <v>0.18845999999999999</v>
      </c>
      <c r="L112" s="5">
        <v>0.18845999999999999</v>
      </c>
      <c r="M112" s="5">
        <v>0.56455999999999995</v>
      </c>
      <c r="N112" s="5">
        <v>0.56345999999999996</v>
      </c>
      <c r="O112" s="5">
        <v>0.56455999999999995</v>
      </c>
      <c r="P112" s="5">
        <v>0.56345999999999996</v>
      </c>
      <c r="Q112" s="5">
        <v>0.56345999999999996</v>
      </c>
      <c r="R112" s="5">
        <v>0.56345999999999996</v>
      </c>
      <c r="S112" s="5">
        <v>0.56455999999999995</v>
      </c>
      <c r="T112" s="5">
        <v>0.56345999999999996</v>
      </c>
      <c r="U112" s="5">
        <v>0.56345999999999996</v>
      </c>
      <c r="V112" s="5">
        <v>0.56345999999999996</v>
      </c>
      <c r="W112" s="5">
        <v>0.56345999999999996</v>
      </c>
      <c r="X112" s="5">
        <v>0.56455999999999995</v>
      </c>
      <c r="Y112" s="5">
        <v>0.56345999999999996</v>
      </c>
      <c r="Z112" s="5">
        <v>0.56455999999999995</v>
      </c>
      <c r="AA112" s="5">
        <v>0.56345999999999996</v>
      </c>
      <c r="AB112" s="5">
        <v>0.56455999999999995</v>
      </c>
      <c r="AC112" s="5">
        <v>0.56455999999999995</v>
      </c>
      <c r="AD112" s="5">
        <v>0.56455999999999995</v>
      </c>
      <c r="AE112" s="5">
        <v>0.56455999999999995</v>
      </c>
    </row>
    <row r="113" spans="1:31">
      <c r="A113" s="56" t="s">
        <v>75</v>
      </c>
      <c r="B113" s="56" t="s">
        <v>198</v>
      </c>
      <c r="C113" s="56" t="s">
        <v>138</v>
      </c>
      <c r="D113" s="5">
        <v>3.628E-2</v>
      </c>
      <c r="E113" s="5">
        <v>6.1932000000000001E-2</v>
      </c>
      <c r="F113" s="5">
        <v>9.6712000000000006E-2</v>
      </c>
      <c r="G113" s="5">
        <v>0.163772</v>
      </c>
      <c r="H113" s="5">
        <v>0.26016</v>
      </c>
      <c r="I113" s="5">
        <v>0.35785800000000001</v>
      </c>
      <c r="J113" s="5">
        <v>0.48637799999999998</v>
      </c>
      <c r="K113" s="5">
        <v>0.68016150279499998</v>
      </c>
      <c r="L113" s="5">
        <v>0.97104892184500002</v>
      </c>
      <c r="M113" s="5">
        <v>1.33482450183</v>
      </c>
      <c r="N113" s="5">
        <v>1.7777810004050001</v>
      </c>
      <c r="O113" s="5">
        <v>2.30045777096</v>
      </c>
      <c r="P113" s="5">
        <v>2.9017604666449999</v>
      </c>
      <c r="Q113" s="5">
        <v>3.5911519698199998</v>
      </c>
      <c r="R113" s="5">
        <v>4.3723790519599994</v>
      </c>
      <c r="S113" s="5">
        <v>5.2139453658299999</v>
      </c>
      <c r="T113" s="5">
        <v>6.1112036912400001</v>
      </c>
      <c r="U113" s="5">
        <v>7.0349140961700014</v>
      </c>
      <c r="V113" s="5">
        <v>8.0330880358399988</v>
      </c>
      <c r="W113" s="5">
        <v>9.1010604276500011</v>
      </c>
      <c r="X113" s="5">
        <v>10.22397743048</v>
      </c>
      <c r="Y113" s="5">
        <v>11.384536823005</v>
      </c>
      <c r="Z113" s="5">
        <v>12.591308365030001</v>
      </c>
      <c r="AA113" s="5">
        <v>13.845574385380001</v>
      </c>
      <c r="AB113" s="5">
        <v>15.159783946725</v>
      </c>
      <c r="AC113" s="5">
        <v>16.532813155945</v>
      </c>
      <c r="AD113" s="5">
        <v>17.977371376564999</v>
      </c>
      <c r="AE113" s="5">
        <v>18.144645453805001</v>
      </c>
    </row>
    <row r="114" spans="1:31">
      <c r="A114" s="56" t="s">
        <v>75</v>
      </c>
      <c r="B114" s="56" t="s">
        <v>198</v>
      </c>
      <c r="C114" s="56" t="s">
        <v>139</v>
      </c>
      <c r="D114" s="5">
        <v>0.40645049999999999</v>
      </c>
      <c r="E114" s="5">
        <v>0.50724050000000009</v>
      </c>
      <c r="F114" s="5">
        <v>0.61335450000000002</v>
      </c>
      <c r="G114" s="5">
        <v>0.86132049999999993</v>
      </c>
      <c r="H114" s="5">
        <v>1.1600200000000001</v>
      </c>
      <c r="I114" s="5">
        <v>1.3376565</v>
      </c>
      <c r="J114" s="5">
        <v>1.5511785</v>
      </c>
      <c r="K114" s="5">
        <v>1.7509159999999999</v>
      </c>
      <c r="L114" s="5">
        <v>2.0698799999999999</v>
      </c>
      <c r="M114" s="5">
        <v>2.4125380000000001</v>
      </c>
      <c r="N114" s="5">
        <v>2.774381</v>
      </c>
      <c r="O114" s="5">
        <v>3.1470075</v>
      </c>
      <c r="P114" s="5">
        <v>3.5013769999999989</v>
      </c>
      <c r="Q114" s="5">
        <v>3.9183604999999999</v>
      </c>
      <c r="R114" s="5">
        <v>4.3688589999999996</v>
      </c>
      <c r="S114" s="5">
        <v>4.7099165000000012</v>
      </c>
      <c r="T114" s="5">
        <v>4.9749460000000001</v>
      </c>
      <c r="U114" s="5">
        <v>5.1415029999999993</v>
      </c>
      <c r="V114" s="5">
        <v>5.3399875000000012</v>
      </c>
      <c r="W114" s="5">
        <v>5.5226760000000006</v>
      </c>
      <c r="X114" s="5">
        <v>5.6400564999999991</v>
      </c>
      <c r="Y114" s="5">
        <v>5.7181065000000002</v>
      </c>
      <c r="Z114" s="5">
        <v>5.7501464999999987</v>
      </c>
      <c r="AA114" s="5">
        <v>5.7815044999999987</v>
      </c>
      <c r="AB114" s="5">
        <v>5.7956640000000004</v>
      </c>
      <c r="AC114" s="5">
        <v>5.7691134999999996</v>
      </c>
      <c r="AD114" s="5">
        <v>5.7310140000000009</v>
      </c>
      <c r="AE114" s="5">
        <v>5.7310140000000009</v>
      </c>
    </row>
    <row r="115" spans="1:3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</row>
    <row r="116" spans="1:31">
      <c r="A116" s="56" t="s">
        <v>75</v>
      </c>
      <c r="B116" s="56" t="s">
        <v>199</v>
      </c>
      <c r="C116" s="56" t="s">
        <v>153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</row>
    <row r="117" spans="1:31">
      <c r="A117" s="56" t="s">
        <v>75</v>
      </c>
      <c r="B117" s="56" t="s">
        <v>199</v>
      </c>
      <c r="C117" s="56" t="s">
        <v>154</v>
      </c>
      <c r="D117" s="5">
        <v>4.06E-8</v>
      </c>
      <c r="E117" s="5">
        <v>4.0760000000000002E-8</v>
      </c>
      <c r="F117" s="5">
        <v>4.0959999999999998E-8</v>
      </c>
      <c r="G117" s="5">
        <v>4.468E-8</v>
      </c>
      <c r="H117" s="5">
        <v>4.9560000000000002E-8</v>
      </c>
      <c r="I117" s="5">
        <v>9.3719999999999995E-8</v>
      </c>
      <c r="J117" s="5">
        <v>1.0872E-7</v>
      </c>
      <c r="K117" s="5">
        <v>1.5904E-7</v>
      </c>
      <c r="L117" s="5">
        <v>1.9483999999999999E-7</v>
      </c>
      <c r="M117" s="5">
        <v>0.20418789675999999</v>
      </c>
      <c r="N117" s="5">
        <v>0.80830080187999997</v>
      </c>
      <c r="O117" s="5">
        <v>0.84992850176000012</v>
      </c>
      <c r="P117" s="5">
        <v>1.1806632395600001</v>
      </c>
      <c r="Q117" s="5">
        <v>1.1806632395600001</v>
      </c>
      <c r="R117" s="5">
        <v>4.2056166965999999</v>
      </c>
      <c r="S117" s="5">
        <v>4.2056166965999999</v>
      </c>
      <c r="T117" s="5">
        <v>4.2056166965999999</v>
      </c>
      <c r="U117" s="5">
        <v>4.2056168009199997</v>
      </c>
      <c r="V117" s="5">
        <v>4.2056168009199997</v>
      </c>
      <c r="W117" s="5">
        <v>4.2056168009199997</v>
      </c>
      <c r="X117" s="5">
        <v>4.2056167603199999</v>
      </c>
      <c r="Y117" s="5">
        <v>4.2056171441999997</v>
      </c>
      <c r="Z117" s="5">
        <v>4.2056171453199998</v>
      </c>
      <c r="AA117" s="5">
        <v>4.2056171433999996</v>
      </c>
      <c r="AB117" s="5">
        <v>4.2056212785200007</v>
      </c>
      <c r="AC117" s="5">
        <v>4.9897544622799987</v>
      </c>
      <c r="AD117" s="5">
        <v>10.04737479948</v>
      </c>
      <c r="AE117" s="5">
        <v>10.63618165856</v>
      </c>
    </row>
    <row r="118" spans="1:31">
      <c r="A118" s="56" t="s">
        <v>75</v>
      </c>
      <c r="B118" s="56" t="s">
        <v>199</v>
      </c>
      <c r="C118" s="56" t="s">
        <v>155</v>
      </c>
      <c r="D118" s="5">
        <v>0.51570739999999993</v>
      </c>
      <c r="E118" s="5">
        <v>0.51570739999999993</v>
      </c>
      <c r="F118" s="5">
        <v>0.51570739999999993</v>
      </c>
      <c r="G118" s="5">
        <v>0.51570739999999993</v>
      </c>
      <c r="H118" s="5">
        <v>0.51570739999999993</v>
      </c>
      <c r="I118" s="5">
        <v>0.51570739999999993</v>
      </c>
      <c r="J118" s="5">
        <v>0.51570739999999993</v>
      </c>
      <c r="K118" s="5">
        <v>0.51570739999999993</v>
      </c>
      <c r="L118" s="5">
        <v>0.51570739999999993</v>
      </c>
      <c r="M118" s="5">
        <v>0.51570739999999993</v>
      </c>
      <c r="N118" s="5">
        <v>0.51570739999999993</v>
      </c>
      <c r="O118" s="5">
        <v>0.51570739999999993</v>
      </c>
      <c r="P118" s="5">
        <v>0.51570739999999993</v>
      </c>
      <c r="Q118" s="5">
        <v>0.51570739999999993</v>
      </c>
      <c r="R118" s="5">
        <v>0.51570739999999993</v>
      </c>
      <c r="S118" s="5">
        <v>0.51570739999999993</v>
      </c>
      <c r="T118" s="5">
        <v>0.51570739999999993</v>
      </c>
      <c r="U118" s="5">
        <v>0.51570739999999993</v>
      </c>
      <c r="V118" s="5">
        <v>0.51570739999999993</v>
      </c>
      <c r="W118" s="5">
        <v>0.51570739999999993</v>
      </c>
      <c r="X118" s="5">
        <v>0.51570739999999993</v>
      </c>
      <c r="Y118" s="5">
        <v>0.51990740000000002</v>
      </c>
      <c r="Z118" s="5">
        <v>0.51570739999999993</v>
      </c>
      <c r="AA118" s="5">
        <v>0.51570739999999993</v>
      </c>
      <c r="AB118" s="5">
        <v>0.51570739999999993</v>
      </c>
      <c r="AC118" s="5">
        <v>0.51570739999999993</v>
      </c>
      <c r="AD118" s="5">
        <v>0.51570739999999993</v>
      </c>
      <c r="AE118" s="5">
        <v>0.51570739999999993</v>
      </c>
    </row>
    <row r="119" spans="1:31">
      <c r="A119" s="56" t="s">
        <v>75</v>
      </c>
      <c r="B119" s="56" t="s">
        <v>199</v>
      </c>
      <c r="C119" s="56" t="s">
        <v>138</v>
      </c>
      <c r="D119" s="5">
        <v>0.146618</v>
      </c>
      <c r="E119" s="5">
        <v>0.203102</v>
      </c>
      <c r="F119" s="5">
        <v>0.25462400000000002</v>
      </c>
      <c r="G119" s="5">
        <v>0.32605000000000001</v>
      </c>
      <c r="H119" s="5">
        <v>0.39921200000000001</v>
      </c>
      <c r="I119" s="5">
        <v>0.48092800000000002</v>
      </c>
      <c r="J119" s="5">
        <v>0.57355</v>
      </c>
      <c r="K119" s="5">
        <v>0.65900646762500004</v>
      </c>
      <c r="L119" s="5">
        <v>0.79153085908999998</v>
      </c>
      <c r="M119" s="5">
        <v>0.94225305984499996</v>
      </c>
      <c r="N119" s="5">
        <v>1.115402579495</v>
      </c>
      <c r="O119" s="5">
        <v>1.3117402715699999</v>
      </c>
      <c r="P119" s="5">
        <v>1.5215248997449999</v>
      </c>
      <c r="Q119" s="5">
        <v>1.7438108542249999</v>
      </c>
      <c r="R119" s="5">
        <v>1.9858556926249999</v>
      </c>
      <c r="S119" s="5">
        <v>2.247937683345</v>
      </c>
      <c r="T119" s="5">
        <v>2.4933579626000002</v>
      </c>
      <c r="U119" s="5">
        <v>2.7421036022099989</v>
      </c>
      <c r="V119" s="5">
        <v>3.0005767297050001</v>
      </c>
      <c r="W119" s="5">
        <v>3.2622669388099998</v>
      </c>
      <c r="X119" s="5">
        <v>3.5278526652600002</v>
      </c>
      <c r="Y119" s="5">
        <v>3.8075357742199998</v>
      </c>
      <c r="Z119" s="5">
        <v>4.10812695038</v>
      </c>
      <c r="AA119" s="5">
        <v>4.4250776616999996</v>
      </c>
      <c r="AB119" s="5">
        <v>4.7583231140600004</v>
      </c>
      <c r="AC119" s="5">
        <v>5.103566200495</v>
      </c>
      <c r="AD119" s="5">
        <v>5.4697875194550001</v>
      </c>
      <c r="AE119" s="5">
        <v>5.627270925965</v>
      </c>
    </row>
    <row r="120" spans="1:31">
      <c r="A120" s="56" t="s">
        <v>75</v>
      </c>
      <c r="B120" s="56" t="s">
        <v>199</v>
      </c>
      <c r="C120" s="56" t="s">
        <v>139</v>
      </c>
      <c r="D120" s="5">
        <v>0.38880500000000001</v>
      </c>
      <c r="E120" s="5">
        <v>0.49176950000000008</v>
      </c>
      <c r="F120" s="5">
        <v>0.55822050000000001</v>
      </c>
      <c r="G120" s="5">
        <v>0.65330299999999986</v>
      </c>
      <c r="H120" s="5">
        <v>0.72879949999999993</v>
      </c>
      <c r="I120" s="5">
        <v>0.80522500000000019</v>
      </c>
      <c r="J120" s="5">
        <v>0.87951900000000005</v>
      </c>
      <c r="K120" s="5">
        <v>0.94451149999999995</v>
      </c>
      <c r="L120" s="5">
        <v>1.0582685000000001</v>
      </c>
      <c r="M120" s="5">
        <v>1.1712880000000001</v>
      </c>
      <c r="N120" s="5">
        <v>1.279487</v>
      </c>
      <c r="O120" s="5">
        <v>1.3932495</v>
      </c>
      <c r="P120" s="5">
        <v>1.492267</v>
      </c>
      <c r="Q120" s="5">
        <v>1.5819810000000001</v>
      </c>
      <c r="R120" s="5">
        <v>1.6613979999999999</v>
      </c>
      <c r="S120" s="5">
        <v>1.7363645000000001</v>
      </c>
      <c r="T120" s="5">
        <v>1.7664854999999999</v>
      </c>
      <c r="U120" s="5">
        <v>1.7850459999999999</v>
      </c>
      <c r="V120" s="5">
        <v>1.8046530000000001</v>
      </c>
      <c r="W120" s="5">
        <v>1.8085534999999999</v>
      </c>
      <c r="X120" s="5">
        <v>1.800136</v>
      </c>
      <c r="Y120" s="5">
        <v>1.8029065</v>
      </c>
      <c r="Z120" s="5">
        <v>1.7995565</v>
      </c>
      <c r="AA120" s="5">
        <v>1.7931625</v>
      </c>
      <c r="AB120" s="5">
        <v>1.785212499999999</v>
      </c>
      <c r="AC120" s="5">
        <v>1.7804059999999999</v>
      </c>
      <c r="AD120" s="5">
        <v>1.759453999999999</v>
      </c>
      <c r="AE120" s="5">
        <v>1.759453999999999</v>
      </c>
    </row>
    <row r="121" spans="1:3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</row>
    <row r="122" spans="1:31">
      <c r="A122" s="56" t="s">
        <v>75</v>
      </c>
      <c r="B122" s="56" t="s">
        <v>200</v>
      </c>
      <c r="C122" s="56" t="s">
        <v>153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3.4312000000000002E-7</v>
      </c>
      <c r="J122" s="5">
        <v>4.876E-7</v>
      </c>
      <c r="K122" s="5">
        <v>7.2104E-7</v>
      </c>
      <c r="L122" s="5">
        <v>6.5816290599999994E-2</v>
      </c>
      <c r="M122" s="5">
        <v>9.2731863115199999</v>
      </c>
      <c r="N122" s="5">
        <v>10.20016767656</v>
      </c>
      <c r="O122" s="5">
        <v>11.326937985160001</v>
      </c>
      <c r="P122" s="5">
        <v>11.326937985160001</v>
      </c>
      <c r="Q122" s="5">
        <v>11.326937985160001</v>
      </c>
      <c r="R122" s="5">
        <v>11.32693876728</v>
      </c>
      <c r="S122" s="5">
        <v>11.32693876728</v>
      </c>
      <c r="T122" s="5">
        <v>11.32693876728</v>
      </c>
      <c r="U122" s="5">
        <v>11.32701943484</v>
      </c>
      <c r="V122" s="5">
        <v>11.32701943484</v>
      </c>
      <c r="W122" s="5">
        <v>11.32701943532</v>
      </c>
      <c r="X122" s="5">
        <v>12.746152907480001</v>
      </c>
      <c r="Y122" s="5">
        <v>12.7461529194</v>
      </c>
      <c r="Z122" s="5">
        <v>16.205366436759999</v>
      </c>
      <c r="AA122" s="5">
        <v>16.205366438399999</v>
      </c>
      <c r="AB122" s="5">
        <v>22.031867975240001</v>
      </c>
      <c r="AC122" s="5">
        <v>22.031867975920001</v>
      </c>
      <c r="AD122" s="5">
        <v>22.031867977080001</v>
      </c>
      <c r="AE122" s="5">
        <v>22.031867980840001</v>
      </c>
    </row>
    <row r="123" spans="1:31">
      <c r="A123" s="56" t="s">
        <v>75</v>
      </c>
      <c r="B123" s="56" t="s">
        <v>200</v>
      </c>
      <c r="C123" s="56" t="s">
        <v>154</v>
      </c>
      <c r="D123" s="5">
        <v>1.3480000000000001E-8</v>
      </c>
      <c r="E123" s="5">
        <v>1.448E-8</v>
      </c>
      <c r="F123" s="5">
        <v>1.644E-8</v>
      </c>
      <c r="G123" s="5">
        <v>1.808E-8</v>
      </c>
      <c r="H123" s="5">
        <v>1.9680000000000002E-8</v>
      </c>
      <c r="I123" s="5">
        <v>2.2239999999999999E-8</v>
      </c>
      <c r="J123" s="5">
        <v>2.9239999999999999E-8</v>
      </c>
      <c r="K123" s="5">
        <v>3.4520000000000001E-8</v>
      </c>
      <c r="L123" s="5">
        <v>5.1760000000000002E-8</v>
      </c>
      <c r="M123" s="5">
        <v>1.8316000000000001E-7</v>
      </c>
      <c r="N123" s="5">
        <v>2.0604000000000001E-7</v>
      </c>
      <c r="O123" s="5">
        <v>2.0664E-7</v>
      </c>
      <c r="P123" s="5">
        <v>2.0668E-7</v>
      </c>
      <c r="Q123" s="5">
        <v>2.0668E-7</v>
      </c>
      <c r="R123" s="5">
        <v>2.3879999999999999E-7</v>
      </c>
      <c r="S123" s="5">
        <v>2.3879999999999999E-7</v>
      </c>
      <c r="T123" s="5">
        <v>2.3879999999999999E-7</v>
      </c>
      <c r="U123" s="5">
        <v>2.3892000000000002E-7</v>
      </c>
      <c r="V123" s="5">
        <v>2.3892000000000002E-7</v>
      </c>
      <c r="W123" s="5">
        <v>2.3892000000000002E-7</v>
      </c>
      <c r="X123" s="5">
        <v>2.2544000000000001E-7</v>
      </c>
      <c r="Y123" s="5">
        <v>2.4172000000000002E-7</v>
      </c>
      <c r="Z123" s="5">
        <v>2.9803999999999999E-7</v>
      </c>
      <c r="AA123" s="5">
        <v>4.4948000000000003E-7</v>
      </c>
      <c r="AB123" s="5">
        <v>4.4803999999999998E-7</v>
      </c>
      <c r="AC123" s="5">
        <v>4.4564000000000001E-7</v>
      </c>
      <c r="AD123" s="5">
        <v>4.3896000000000001E-7</v>
      </c>
      <c r="AE123" s="5">
        <v>4.4088000000000001E-7</v>
      </c>
    </row>
    <row r="124" spans="1:31">
      <c r="A124" s="56" t="s">
        <v>75</v>
      </c>
      <c r="B124" s="56" t="s">
        <v>200</v>
      </c>
      <c r="C124" s="56" t="s">
        <v>155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</row>
    <row r="125" spans="1:31">
      <c r="A125" s="56" t="s">
        <v>75</v>
      </c>
      <c r="B125" s="56" t="s">
        <v>200</v>
      </c>
      <c r="C125" s="56" t="s">
        <v>138</v>
      </c>
      <c r="D125" s="5">
        <v>4.3739999999999994E-3</v>
      </c>
      <c r="E125" s="5">
        <v>7.5339999999999999E-3</v>
      </c>
      <c r="F125" s="5">
        <v>1.2383999999999999E-2</v>
      </c>
      <c r="G125" s="5">
        <v>1.8915999999999999E-2</v>
      </c>
      <c r="H125" s="5">
        <v>2.7372E-2</v>
      </c>
      <c r="I125" s="5">
        <v>3.7002E-2</v>
      </c>
      <c r="J125" s="5">
        <v>5.0611999999999997E-2</v>
      </c>
      <c r="K125" s="5">
        <v>6.3408381139999997E-2</v>
      </c>
      <c r="L125" s="5">
        <v>8.762250793500001E-2</v>
      </c>
      <c r="M125" s="5">
        <v>0.116163500155</v>
      </c>
      <c r="N125" s="5">
        <v>0.150406589285</v>
      </c>
      <c r="O125" s="5">
        <v>0.19049139144999999</v>
      </c>
      <c r="P125" s="5">
        <v>0.23658641981</v>
      </c>
      <c r="Q125" s="5">
        <v>0.28757358431000002</v>
      </c>
      <c r="R125" s="5">
        <v>0.34433913056999998</v>
      </c>
      <c r="S125" s="5">
        <v>0.40715851531000002</v>
      </c>
      <c r="T125" s="5">
        <v>0.47386305372999998</v>
      </c>
      <c r="U125" s="5">
        <v>0.54588431148500005</v>
      </c>
      <c r="V125" s="5">
        <v>0.62237214243499994</v>
      </c>
      <c r="W125" s="5">
        <v>0.70279974871499995</v>
      </c>
      <c r="X125" s="5">
        <v>0.78743007282499999</v>
      </c>
      <c r="Y125" s="5">
        <v>0.87488935847999993</v>
      </c>
      <c r="Z125" s="5">
        <v>0.96588738650999995</v>
      </c>
      <c r="AA125" s="5">
        <v>1.062198808285</v>
      </c>
      <c r="AB125" s="5">
        <v>1.16488711273</v>
      </c>
      <c r="AC125" s="5">
        <v>1.2720100246599999</v>
      </c>
      <c r="AD125" s="5">
        <v>1.3846085211350001</v>
      </c>
      <c r="AE125" s="5">
        <v>1.4335608584249999</v>
      </c>
    </row>
    <row r="126" spans="1:31">
      <c r="A126" s="56" t="s">
        <v>75</v>
      </c>
      <c r="B126" s="56" t="s">
        <v>200</v>
      </c>
      <c r="C126" s="56" t="s">
        <v>139</v>
      </c>
      <c r="D126" s="5">
        <v>5.1424499999999998E-2</v>
      </c>
      <c r="E126" s="5">
        <v>6.4774999999999985E-2</v>
      </c>
      <c r="F126" s="5">
        <v>8.2478999999999997E-2</v>
      </c>
      <c r="G126" s="5">
        <v>0.102128</v>
      </c>
      <c r="H126" s="5">
        <v>0.1222555</v>
      </c>
      <c r="I126" s="5">
        <v>0.13956199999999999</v>
      </c>
      <c r="J126" s="5">
        <v>0.16356499999999999</v>
      </c>
      <c r="K126" s="5">
        <v>0.18527350000000001</v>
      </c>
      <c r="L126" s="5">
        <v>0.22057299999999999</v>
      </c>
      <c r="M126" s="5">
        <v>0.25486700000000001</v>
      </c>
      <c r="N126" s="5">
        <v>0.287713</v>
      </c>
      <c r="O126" s="5">
        <v>0.31976450000000001</v>
      </c>
      <c r="P126" s="5">
        <v>0.3501185</v>
      </c>
      <c r="Q126" s="5">
        <v>0.37785200000000002</v>
      </c>
      <c r="R126" s="5">
        <v>0.4038525</v>
      </c>
      <c r="S126" s="5">
        <v>0.4281350000000001</v>
      </c>
      <c r="T126" s="5">
        <v>0.4465615</v>
      </c>
      <c r="U126" s="5">
        <v>0.46394849999999987</v>
      </c>
      <c r="V126" s="5">
        <v>0.48227950000000003</v>
      </c>
      <c r="W126" s="5">
        <v>0.49559750000000002</v>
      </c>
      <c r="X126" s="5">
        <v>0.50272349999999999</v>
      </c>
      <c r="Y126" s="5">
        <v>0.50698750000000004</v>
      </c>
      <c r="Z126" s="5">
        <v>0.50836949999999992</v>
      </c>
      <c r="AA126" s="5">
        <v>0.50847150000000008</v>
      </c>
      <c r="AB126" s="5">
        <v>0.50693600000000005</v>
      </c>
      <c r="AC126" s="5">
        <v>0.50546950000000002</v>
      </c>
      <c r="AD126" s="5">
        <v>0.50318249999999987</v>
      </c>
      <c r="AE126" s="5">
        <v>0.50318249999999987</v>
      </c>
    </row>
    <row r="127" spans="1:31"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</row>
    <row r="128" spans="1:31">
      <c r="A128" s="56" t="s">
        <v>80</v>
      </c>
      <c r="B128" s="56" t="s">
        <v>163</v>
      </c>
      <c r="C128" s="56" t="s">
        <v>152</v>
      </c>
      <c r="D128" s="5">
        <v>0</v>
      </c>
      <c r="E128" s="5">
        <v>0</v>
      </c>
      <c r="F128" s="5">
        <v>116.28</v>
      </c>
      <c r="G128" s="5">
        <v>348.84</v>
      </c>
      <c r="H128" s="5">
        <v>348.84</v>
      </c>
      <c r="I128" s="5">
        <v>348.84</v>
      </c>
      <c r="J128" s="5">
        <v>348.84</v>
      </c>
      <c r="K128" s="5">
        <v>348.84</v>
      </c>
      <c r="L128" s="5">
        <v>348.84</v>
      </c>
      <c r="M128" s="5">
        <v>348.84</v>
      </c>
      <c r="N128" s="5">
        <v>348.84</v>
      </c>
      <c r="O128" s="5">
        <v>348.84</v>
      </c>
      <c r="P128" s="5">
        <v>348.84</v>
      </c>
      <c r="Q128" s="5">
        <v>348.84</v>
      </c>
      <c r="R128" s="5">
        <v>348.84</v>
      </c>
      <c r="S128" s="5">
        <v>348.84</v>
      </c>
      <c r="T128" s="5">
        <v>348.84</v>
      </c>
      <c r="U128" s="5">
        <v>348.84</v>
      </c>
      <c r="V128" s="5">
        <v>348.84</v>
      </c>
      <c r="W128" s="5">
        <v>348.84</v>
      </c>
      <c r="X128" s="5">
        <v>348.84</v>
      </c>
      <c r="Y128" s="5">
        <v>348.84</v>
      </c>
      <c r="Z128" s="5">
        <v>348.84</v>
      </c>
      <c r="AA128" s="5">
        <v>348.84</v>
      </c>
      <c r="AB128" s="5">
        <v>348.84</v>
      </c>
      <c r="AC128" s="5">
        <v>348.84</v>
      </c>
      <c r="AD128" s="5">
        <v>348.84</v>
      </c>
      <c r="AE128" s="5">
        <v>348.84</v>
      </c>
    </row>
    <row r="129" spans="1:31">
      <c r="A129" s="56" t="s">
        <v>80</v>
      </c>
      <c r="B129" s="56" t="s">
        <v>163</v>
      </c>
      <c r="C129" s="56" t="s">
        <v>153</v>
      </c>
      <c r="D129" s="5">
        <v>6.0490000000000004</v>
      </c>
      <c r="E129" s="5">
        <v>6.0490000000000004</v>
      </c>
      <c r="F129" s="5">
        <v>6.0490000000000004</v>
      </c>
      <c r="G129" s="5">
        <v>6.0490000000000004</v>
      </c>
      <c r="H129" s="5">
        <v>6.0490000000000004</v>
      </c>
      <c r="I129" s="5">
        <v>6.0490004550400007</v>
      </c>
      <c r="J129" s="5">
        <v>6.0490004704000002</v>
      </c>
      <c r="K129" s="5">
        <v>6.0490014928000004</v>
      </c>
      <c r="L129" s="5">
        <v>6.0490015136800004</v>
      </c>
      <c r="M129" s="5">
        <v>6.0490016524000003</v>
      </c>
      <c r="N129" s="5">
        <v>6.0490048009600006</v>
      </c>
      <c r="O129" s="5">
        <v>6.8116090808800003</v>
      </c>
      <c r="P129" s="5">
        <v>6.8116090825600004</v>
      </c>
      <c r="Q129" s="5">
        <v>6.8116100164000004</v>
      </c>
      <c r="R129" s="5">
        <v>6.8116102391200002</v>
      </c>
      <c r="S129" s="5">
        <v>6.8116103723200014</v>
      </c>
      <c r="T129" s="5">
        <v>10.411837519360001</v>
      </c>
      <c r="U129" s="5">
        <v>10.411837519600001</v>
      </c>
      <c r="V129" s="5">
        <v>10.411837519600001</v>
      </c>
      <c r="W129" s="5">
        <v>10.411837519600001</v>
      </c>
      <c r="X129" s="5">
        <v>11.814815662719999</v>
      </c>
      <c r="Y129" s="5">
        <v>11.81481586144</v>
      </c>
      <c r="Z129" s="5">
        <v>11.81481629032</v>
      </c>
      <c r="AA129" s="5">
        <v>11.8148162908</v>
      </c>
      <c r="AB129" s="5">
        <v>11.81481629104</v>
      </c>
      <c r="AC129" s="5">
        <v>11.814816417519999</v>
      </c>
      <c r="AD129" s="5">
        <v>11.8148171056</v>
      </c>
      <c r="AE129" s="5">
        <v>11.81481710632</v>
      </c>
    </row>
    <row r="130" spans="1:31">
      <c r="A130" s="56" t="s">
        <v>80</v>
      </c>
      <c r="B130" s="56" t="s">
        <v>163</v>
      </c>
      <c r="C130" s="56" t="s">
        <v>154</v>
      </c>
      <c r="D130" s="5">
        <v>0.22200002620000001</v>
      </c>
      <c r="E130" s="5">
        <v>0.22200006155999999</v>
      </c>
      <c r="F130" s="5">
        <v>5.0220176434799999</v>
      </c>
      <c r="G130" s="5">
        <v>5.02201764436</v>
      </c>
      <c r="H130" s="5">
        <v>12.42212792312</v>
      </c>
      <c r="I130" s="5">
        <v>16.221973546120001</v>
      </c>
      <c r="J130" s="5">
        <v>16.221973548920001</v>
      </c>
      <c r="K130" s="5">
        <v>16.221973675000001</v>
      </c>
      <c r="L130" s="5">
        <v>16.22197370108</v>
      </c>
      <c r="M130" s="5">
        <v>16.221973824879999</v>
      </c>
      <c r="N130" s="5">
        <v>19.266103783399998</v>
      </c>
      <c r="O130" s="5">
        <v>19.266103873759999</v>
      </c>
      <c r="P130" s="5">
        <v>19.266103895560001</v>
      </c>
      <c r="Q130" s="5">
        <v>19.266104004879999</v>
      </c>
      <c r="R130" s="5">
        <v>19.266104126399998</v>
      </c>
      <c r="S130" s="5">
        <v>19.2661042374</v>
      </c>
      <c r="T130" s="5">
        <v>19.63262202996</v>
      </c>
      <c r="U130" s="5">
        <v>19.632622056199999</v>
      </c>
      <c r="V130" s="5">
        <v>19.632622056399999</v>
      </c>
      <c r="W130" s="5">
        <v>19.632622056439999</v>
      </c>
      <c r="X130" s="5">
        <v>19.632622000000001</v>
      </c>
      <c r="Y130" s="5">
        <v>19.63262228704</v>
      </c>
      <c r="Z130" s="5">
        <v>14.83260550932</v>
      </c>
      <c r="AA130" s="5">
        <v>14.83260550968</v>
      </c>
      <c r="AB130" s="5">
        <v>7.4324957323999996</v>
      </c>
      <c r="AC130" s="5">
        <v>7.4324959791600014</v>
      </c>
      <c r="AD130" s="5">
        <v>7.4324964842400014</v>
      </c>
      <c r="AE130" s="5">
        <v>7.4324964319999998</v>
      </c>
    </row>
    <row r="131" spans="1:31">
      <c r="A131" s="56" t="s">
        <v>80</v>
      </c>
      <c r="B131" s="56" t="s">
        <v>163</v>
      </c>
      <c r="C131" s="56" t="s">
        <v>155</v>
      </c>
      <c r="D131" s="5">
        <v>7.4999999999999997E-2</v>
      </c>
      <c r="E131" s="5">
        <v>7.4999999999999997E-2</v>
      </c>
      <c r="F131" s="5">
        <v>7.4999999999999997E-2</v>
      </c>
      <c r="G131" s="5">
        <v>7.4999999999999997E-2</v>
      </c>
      <c r="H131" s="5">
        <v>7.4999999999999997E-2</v>
      </c>
      <c r="I131" s="5">
        <v>7.4999999999999997E-2</v>
      </c>
      <c r="J131" s="5">
        <v>7.4999999999999997E-2</v>
      </c>
      <c r="K131" s="5">
        <v>7.4999999999999997E-2</v>
      </c>
      <c r="L131" s="5">
        <v>7.4999999999999997E-2</v>
      </c>
      <c r="M131" s="5">
        <v>7.4999999999999997E-2</v>
      </c>
      <c r="N131" s="5">
        <v>7.4999999999999997E-2</v>
      </c>
      <c r="O131" s="5">
        <v>7.4999999999999997E-2</v>
      </c>
      <c r="P131" s="5">
        <v>7.4999999999999997E-2</v>
      </c>
      <c r="Q131" s="5">
        <v>7.4999999999999997E-2</v>
      </c>
      <c r="R131" s="5">
        <v>7.4999999999999997E-2</v>
      </c>
      <c r="S131" s="5">
        <v>7.4999999999999997E-2</v>
      </c>
      <c r="T131" s="5">
        <v>7.4999999999999997E-2</v>
      </c>
      <c r="U131" s="5">
        <v>7.4999999999999997E-2</v>
      </c>
      <c r="V131" s="5">
        <v>7.4999999999999997E-2</v>
      </c>
      <c r="W131" s="5">
        <v>7.4999999999999997E-2</v>
      </c>
      <c r="X131" s="5">
        <v>7.4999999999999997E-2</v>
      </c>
      <c r="Y131" s="5">
        <v>7.4999999999999997E-2</v>
      </c>
      <c r="Z131" s="5">
        <v>7.4999999999999997E-2</v>
      </c>
      <c r="AA131" s="5">
        <v>7.4999999999999997E-2</v>
      </c>
      <c r="AB131" s="5">
        <v>7.4999999999999997E-2</v>
      </c>
      <c r="AC131" s="5">
        <v>7.4999999999999997E-2</v>
      </c>
      <c r="AD131" s="5">
        <v>7.4999999999999997E-2</v>
      </c>
      <c r="AE131" s="5">
        <v>7.4999999999999997E-2</v>
      </c>
    </row>
    <row r="132" spans="1:31">
      <c r="A132" s="56" t="s">
        <v>80</v>
      </c>
      <c r="B132" s="56" t="s">
        <v>163</v>
      </c>
      <c r="C132" s="56" t="s">
        <v>138</v>
      </c>
      <c r="D132" s="5">
        <v>7.005999998000001E-2</v>
      </c>
      <c r="E132" s="5">
        <v>0.13293999998</v>
      </c>
      <c r="F132" s="5">
        <v>0.21676999999999999</v>
      </c>
      <c r="G132" s="5">
        <v>0.32987199997999989</v>
      </c>
      <c r="H132" s="5">
        <v>0.46378399999999997</v>
      </c>
      <c r="I132" s="5">
        <v>0.61966599998000005</v>
      </c>
      <c r="J132" s="5">
        <v>0.83858600001999994</v>
      </c>
      <c r="K132" s="5">
        <v>1.124800751165</v>
      </c>
      <c r="L132" s="5">
        <v>1.5413894286700001</v>
      </c>
      <c r="M132" s="5">
        <v>2.0440495101599998</v>
      </c>
      <c r="N132" s="5">
        <v>2.642434174595</v>
      </c>
      <c r="O132" s="5">
        <v>3.3457086357949999</v>
      </c>
      <c r="P132" s="5">
        <v>4.1403832221150001</v>
      </c>
      <c r="Q132" s="5">
        <v>5.0091447623300009</v>
      </c>
      <c r="R132" s="5">
        <v>5.9639022668699999</v>
      </c>
      <c r="S132" s="5">
        <v>7.0108949636650006</v>
      </c>
      <c r="T132" s="5">
        <v>8.0768132797650001</v>
      </c>
      <c r="U132" s="5">
        <v>9.1917740337599998</v>
      </c>
      <c r="V132" s="5">
        <v>10.362274634</v>
      </c>
      <c r="W132" s="5">
        <v>11.57928924352</v>
      </c>
      <c r="X132" s="5">
        <v>12.852190220540001</v>
      </c>
      <c r="Y132" s="5">
        <v>14.200409661505001</v>
      </c>
      <c r="Z132" s="5">
        <v>15.631876016874999</v>
      </c>
      <c r="AA132" s="5">
        <v>17.146256691560001</v>
      </c>
      <c r="AB132" s="5">
        <v>18.759992234670001</v>
      </c>
      <c r="AC132" s="5">
        <v>20.442656202715</v>
      </c>
      <c r="AD132" s="5">
        <v>22.210826205429999</v>
      </c>
      <c r="AE132" s="5">
        <v>22.412219765130001</v>
      </c>
    </row>
    <row r="133" spans="1:31">
      <c r="A133" s="56" t="s">
        <v>80</v>
      </c>
      <c r="B133" s="56" t="s">
        <v>163</v>
      </c>
      <c r="C133" s="56" t="s">
        <v>139</v>
      </c>
      <c r="D133" s="5">
        <v>0.73069000000000006</v>
      </c>
      <c r="E133" s="5">
        <v>1.0683419999999999</v>
      </c>
      <c r="F133" s="5">
        <v>1.389947</v>
      </c>
      <c r="G133" s="5">
        <v>1.7344120000000001</v>
      </c>
      <c r="H133" s="5">
        <v>2.0374750000000001</v>
      </c>
      <c r="I133" s="5">
        <v>2.3018594999999999</v>
      </c>
      <c r="J133" s="5">
        <v>2.6865950000000001</v>
      </c>
      <c r="K133" s="5">
        <v>3.0303685000000011</v>
      </c>
      <c r="L133" s="5">
        <v>3.5236680000000011</v>
      </c>
      <c r="M133" s="5">
        <v>4.0148050000000008</v>
      </c>
      <c r="N133" s="5">
        <v>4.5171774999999998</v>
      </c>
      <c r="O133" s="5">
        <v>5.0799194999999999</v>
      </c>
      <c r="P133" s="5">
        <v>5.5871690000000012</v>
      </c>
      <c r="Q133" s="5">
        <v>6.0382520000000008</v>
      </c>
      <c r="R133" s="5">
        <v>6.4434355000000014</v>
      </c>
      <c r="S133" s="5">
        <v>6.810375500000001</v>
      </c>
      <c r="T133" s="5">
        <v>7.0111714999999997</v>
      </c>
      <c r="U133" s="5">
        <v>7.1407390000000008</v>
      </c>
      <c r="V133" s="5">
        <v>7.2585654999999996</v>
      </c>
      <c r="W133" s="5">
        <v>7.3020315</v>
      </c>
      <c r="X133" s="5">
        <v>7.2740214999999999</v>
      </c>
      <c r="Y133" s="5">
        <v>7.312361000000001</v>
      </c>
      <c r="Z133" s="5">
        <v>7.3411549999999997</v>
      </c>
      <c r="AA133" s="5">
        <v>7.3481705000000019</v>
      </c>
      <c r="AB133" s="5">
        <v>7.3284185000000006</v>
      </c>
      <c r="AC133" s="5">
        <v>7.3039100000000001</v>
      </c>
      <c r="AD133" s="5">
        <v>7.2508739999999996</v>
      </c>
      <c r="AE133" s="5">
        <v>7.2508739999999996</v>
      </c>
    </row>
    <row r="134" spans="1:3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</row>
    <row r="135" spans="1:31">
      <c r="A135" s="56" t="s">
        <v>80</v>
      </c>
      <c r="B135" s="56" t="s">
        <v>197</v>
      </c>
      <c r="C135" s="56" t="s">
        <v>153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1.3080000000000001E-7</v>
      </c>
      <c r="J135" s="5">
        <v>1.3080000000000001E-7</v>
      </c>
      <c r="K135" s="5">
        <v>1.0641600000000001E-6</v>
      </c>
      <c r="L135" s="5">
        <v>1.0641600000000001E-6</v>
      </c>
      <c r="M135" s="5">
        <v>1.0641600000000001E-6</v>
      </c>
      <c r="N135" s="5">
        <v>1.0641600000000001E-6</v>
      </c>
      <c r="O135" s="5">
        <v>1.5556800000000001E-6</v>
      </c>
      <c r="P135" s="5">
        <v>10.038086508239999</v>
      </c>
      <c r="Q135" s="5">
        <v>18.5148909792</v>
      </c>
      <c r="R135" s="5">
        <v>18.5148909792</v>
      </c>
      <c r="S135" s="5">
        <v>19.55580509568</v>
      </c>
      <c r="T135" s="5">
        <v>31.987331526480009</v>
      </c>
      <c r="U135" s="5">
        <v>31.987331526480009</v>
      </c>
      <c r="V135" s="5">
        <v>31.987331526480009</v>
      </c>
      <c r="W135" s="5">
        <v>31.987331526959998</v>
      </c>
      <c r="X135" s="5">
        <v>31.987331560080001</v>
      </c>
      <c r="Y135" s="5">
        <v>31.987331561280001</v>
      </c>
      <c r="Z135" s="5">
        <v>74.981261190720005</v>
      </c>
      <c r="AA135" s="5">
        <v>74.981261190720005</v>
      </c>
      <c r="AB135" s="5">
        <v>74.981261190720005</v>
      </c>
      <c r="AC135" s="5">
        <v>74.981261190960012</v>
      </c>
      <c r="AD135" s="5">
        <v>74.981261191200005</v>
      </c>
      <c r="AE135" s="5">
        <v>74.981261191439984</v>
      </c>
    </row>
    <row r="136" spans="1:31">
      <c r="A136" s="56" t="s">
        <v>80</v>
      </c>
      <c r="B136" s="56" t="s">
        <v>197</v>
      </c>
      <c r="C136" s="56" t="s">
        <v>154</v>
      </c>
      <c r="D136" s="5">
        <v>5.7000000129600004</v>
      </c>
      <c r="E136" s="5">
        <v>5.7000000234400003</v>
      </c>
      <c r="F136" s="5">
        <v>7.7000000264799997</v>
      </c>
      <c r="G136" s="5">
        <v>7.7000000326400002</v>
      </c>
      <c r="H136" s="5">
        <v>7.7000000371600006</v>
      </c>
      <c r="I136" s="5">
        <v>7.7000001517200003</v>
      </c>
      <c r="J136" s="5">
        <v>7.7000001517200003</v>
      </c>
      <c r="K136" s="5">
        <v>11.273019572879999</v>
      </c>
      <c r="L136" s="5">
        <v>11.273019572879999</v>
      </c>
      <c r="M136" s="5">
        <v>11.76033923908</v>
      </c>
      <c r="N136" s="5">
        <v>13.683830112200001</v>
      </c>
      <c r="O136" s="5">
        <v>15.908231064280001</v>
      </c>
      <c r="P136" s="5">
        <v>18.538977935159998</v>
      </c>
      <c r="Q136" s="5">
        <v>19.320451432239999</v>
      </c>
      <c r="R136" s="5">
        <v>19.320451434719999</v>
      </c>
      <c r="S136" s="5">
        <v>19.320451468560002</v>
      </c>
      <c r="T136" s="5">
        <v>20.02842330156</v>
      </c>
      <c r="U136" s="5">
        <v>20.02842330156</v>
      </c>
      <c r="V136" s="5">
        <v>20.02842330156</v>
      </c>
      <c r="W136" s="5">
        <v>20.02842330156</v>
      </c>
      <c r="X136" s="5">
        <v>20.028423280999998</v>
      </c>
      <c r="Y136" s="5">
        <v>20.028423278119998</v>
      </c>
      <c r="Z136" s="5">
        <v>20.028423275080002</v>
      </c>
      <c r="AA136" s="5">
        <v>20.028423268920001</v>
      </c>
      <c r="AB136" s="5">
        <v>20.028423265320001</v>
      </c>
      <c r="AC136" s="5">
        <v>22.270334502240001</v>
      </c>
      <c r="AD136" s="5">
        <v>24.002076383799999</v>
      </c>
      <c r="AE136" s="5">
        <v>20.429056962960001</v>
      </c>
    </row>
    <row r="137" spans="1:31">
      <c r="A137" s="56" t="s">
        <v>80</v>
      </c>
      <c r="B137" s="56" t="s">
        <v>197</v>
      </c>
      <c r="C137" s="56" t="s">
        <v>155</v>
      </c>
      <c r="D137" s="5">
        <v>0.15000000472</v>
      </c>
      <c r="E137" s="5">
        <v>0.15000000542</v>
      </c>
      <c r="F137" s="5">
        <v>0.15000000593999999</v>
      </c>
      <c r="G137" s="5">
        <v>0.15000000716</v>
      </c>
      <c r="H137" s="5">
        <v>0.15000000803999999</v>
      </c>
      <c r="I137" s="5">
        <v>0.15000001930000001</v>
      </c>
      <c r="J137" s="5">
        <v>0.15000001930000001</v>
      </c>
      <c r="K137" s="5">
        <v>0.15000009234</v>
      </c>
      <c r="L137" s="5">
        <v>0.15000009236</v>
      </c>
      <c r="M137" s="5">
        <v>0.15000010084000001</v>
      </c>
      <c r="N137" s="5">
        <v>0.15000011424000001</v>
      </c>
      <c r="O137" s="5">
        <v>0.15000012594000001</v>
      </c>
      <c r="P137" s="5">
        <v>0.15000013826</v>
      </c>
      <c r="Q137" s="5">
        <v>0.15000014936</v>
      </c>
      <c r="R137" s="5">
        <v>0.15000015153999999</v>
      </c>
      <c r="S137" s="5">
        <v>0.15000018962</v>
      </c>
      <c r="T137" s="5">
        <v>0.15000020788000001</v>
      </c>
      <c r="U137" s="5">
        <v>0.15000020788000001</v>
      </c>
      <c r="V137" s="5">
        <v>0.15000020788000001</v>
      </c>
      <c r="W137" s="5">
        <v>0.15000020788000001</v>
      </c>
      <c r="X137" s="5">
        <v>0.15000020318000001</v>
      </c>
      <c r="Y137" s="5">
        <v>0.15000021724000001</v>
      </c>
      <c r="Z137" s="5">
        <v>0.15000021837999999</v>
      </c>
      <c r="AA137" s="5">
        <v>0.15000021720000001</v>
      </c>
      <c r="AB137" s="5">
        <v>0.15000021635999999</v>
      </c>
      <c r="AC137" s="5">
        <v>0.15000020512000001</v>
      </c>
      <c r="AD137" s="5">
        <v>0.15000027599999999</v>
      </c>
      <c r="AE137" s="5">
        <v>0.15000020736</v>
      </c>
    </row>
    <row r="138" spans="1:31">
      <c r="A138" s="56" t="s">
        <v>80</v>
      </c>
      <c r="B138" s="56" t="s">
        <v>197</v>
      </c>
      <c r="C138" s="56" t="s">
        <v>138</v>
      </c>
      <c r="D138" s="5">
        <v>3.7678000000000003E-2</v>
      </c>
      <c r="E138" s="5">
        <v>6.1943999999999999E-2</v>
      </c>
      <c r="F138" s="5">
        <v>0.10188</v>
      </c>
      <c r="G138" s="5">
        <v>0.15989800000000001</v>
      </c>
      <c r="H138" s="5">
        <v>0.23796800000000001</v>
      </c>
      <c r="I138" s="5">
        <v>0.33385599999999999</v>
      </c>
      <c r="J138" s="5">
        <v>0.46590999999999999</v>
      </c>
      <c r="K138" s="5">
        <v>0.60250985852000005</v>
      </c>
      <c r="L138" s="5">
        <v>0.87238022420499994</v>
      </c>
      <c r="M138" s="5">
        <v>1.20787884271</v>
      </c>
      <c r="N138" s="5">
        <v>1.60554632528</v>
      </c>
      <c r="O138" s="5">
        <v>2.0629100607250002</v>
      </c>
      <c r="P138" s="5">
        <v>2.576752623135</v>
      </c>
      <c r="Q138" s="5">
        <v>3.13886315374</v>
      </c>
      <c r="R138" s="5">
        <v>3.7588065468199998</v>
      </c>
      <c r="S138" s="5">
        <v>4.4398791541399998</v>
      </c>
      <c r="T138" s="5">
        <v>5.1582007820749993</v>
      </c>
      <c r="U138" s="5">
        <v>5.9289519170400009</v>
      </c>
      <c r="V138" s="5">
        <v>6.762888818195</v>
      </c>
      <c r="W138" s="5">
        <v>7.6568873585299997</v>
      </c>
      <c r="X138" s="5">
        <v>8.5781346463399988</v>
      </c>
      <c r="Y138" s="5">
        <v>9.4989236864750008</v>
      </c>
      <c r="Z138" s="5">
        <v>10.434332135509999</v>
      </c>
      <c r="AA138" s="5">
        <v>11.383201635975</v>
      </c>
      <c r="AB138" s="5">
        <v>12.36348850025</v>
      </c>
      <c r="AC138" s="5">
        <v>13.377835391825</v>
      </c>
      <c r="AD138" s="5">
        <v>14.441367734625</v>
      </c>
      <c r="AE138" s="5">
        <v>14.88554794831</v>
      </c>
    </row>
    <row r="139" spans="1:31">
      <c r="A139" s="56" t="s">
        <v>80</v>
      </c>
      <c r="B139" s="56" t="s">
        <v>197</v>
      </c>
      <c r="C139" s="56" t="s">
        <v>139</v>
      </c>
      <c r="D139" s="5">
        <v>0.37349599999999999</v>
      </c>
      <c r="E139" s="5">
        <v>0.46379749999999997</v>
      </c>
      <c r="F139" s="5">
        <v>0.61745099999999997</v>
      </c>
      <c r="G139" s="5">
        <v>0.80181500000000006</v>
      </c>
      <c r="H139" s="5">
        <v>1.0156925000000001</v>
      </c>
      <c r="I139" s="5">
        <v>1.215098</v>
      </c>
      <c r="J139" s="5">
        <v>1.4809645</v>
      </c>
      <c r="K139" s="5">
        <v>1.7249319999999999</v>
      </c>
      <c r="L139" s="5">
        <v>2.2248565</v>
      </c>
      <c r="M139" s="5">
        <v>2.7541125000000002</v>
      </c>
      <c r="N139" s="5">
        <v>3.265425</v>
      </c>
      <c r="O139" s="5">
        <v>3.7466870000000001</v>
      </c>
      <c r="P139" s="5">
        <v>4.1779549999999999</v>
      </c>
      <c r="Q139" s="5">
        <v>4.5732980000000003</v>
      </c>
      <c r="R139" s="5">
        <v>4.9426870000000003</v>
      </c>
      <c r="S139" s="5">
        <v>5.2863945000000001</v>
      </c>
      <c r="T139" s="5">
        <v>5.5587435000000003</v>
      </c>
      <c r="U139" s="5">
        <v>5.8157885000000009</v>
      </c>
      <c r="V139" s="5">
        <v>6.1437495000000011</v>
      </c>
      <c r="W139" s="5">
        <v>6.455313499999999</v>
      </c>
      <c r="X139" s="5">
        <v>6.6545820000000004</v>
      </c>
      <c r="Y139" s="5">
        <v>6.7655064999999999</v>
      </c>
      <c r="Z139" s="5">
        <v>6.8013505000000007</v>
      </c>
      <c r="AA139" s="5">
        <v>6.7696049999999994</v>
      </c>
      <c r="AB139" s="5">
        <v>6.6804370000000004</v>
      </c>
      <c r="AC139" s="5">
        <v>6.5972734999999982</v>
      </c>
      <c r="AD139" s="5">
        <v>6.5113295000000004</v>
      </c>
      <c r="AE139" s="5">
        <v>6.5113295000000004</v>
      </c>
    </row>
    <row r="140" spans="1:3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</row>
    <row r="141" spans="1:31">
      <c r="A141" s="56" t="s">
        <v>80</v>
      </c>
      <c r="B141" s="56" t="s">
        <v>198</v>
      </c>
      <c r="C141" s="56" t="s">
        <v>153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9.9120000000000003E-8</v>
      </c>
      <c r="J141" s="5">
        <v>2.1336E-7</v>
      </c>
      <c r="K141" s="5">
        <v>1.6221600000000001E-6</v>
      </c>
      <c r="L141" s="5">
        <v>1.6221600000000001E-6</v>
      </c>
      <c r="M141" s="5">
        <v>7.4735416332</v>
      </c>
      <c r="N141" s="5">
        <v>11.40333047088</v>
      </c>
      <c r="O141" s="5">
        <v>11.40333047088</v>
      </c>
      <c r="P141" s="5">
        <v>16.721474439600001</v>
      </c>
      <c r="Q141" s="5">
        <v>16.721474439600001</v>
      </c>
      <c r="R141" s="5">
        <v>16.721474602320001</v>
      </c>
      <c r="S141" s="5">
        <v>16.721474602320001</v>
      </c>
      <c r="T141" s="5">
        <v>16.721475010799999</v>
      </c>
      <c r="U141" s="5">
        <v>16.721475010799999</v>
      </c>
      <c r="V141" s="5">
        <v>16.721475010799999</v>
      </c>
      <c r="W141" s="5">
        <v>16.721475010799999</v>
      </c>
      <c r="X141" s="5">
        <v>16.721475010799999</v>
      </c>
      <c r="Y141" s="5">
        <v>16.721475221519999</v>
      </c>
      <c r="Z141" s="5">
        <v>16.721475221999999</v>
      </c>
      <c r="AA141" s="5">
        <v>16.721475222479999</v>
      </c>
      <c r="AB141" s="5">
        <v>16.721475222479999</v>
      </c>
      <c r="AC141" s="5">
        <v>16.721475222959999</v>
      </c>
      <c r="AD141" s="5">
        <v>16.721475222959999</v>
      </c>
      <c r="AE141" s="5">
        <v>16.721475396719999</v>
      </c>
    </row>
    <row r="142" spans="1:31">
      <c r="A142" s="56" t="s">
        <v>80</v>
      </c>
      <c r="B142" s="56" t="s">
        <v>198</v>
      </c>
      <c r="C142" s="56" t="s">
        <v>154</v>
      </c>
      <c r="D142" s="5">
        <v>0</v>
      </c>
      <c r="E142" s="5">
        <v>0</v>
      </c>
      <c r="F142" s="5">
        <v>8.800000000000001E-9</v>
      </c>
      <c r="G142" s="5">
        <v>9.9200000000000005E-9</v>
      </c>
      <c r="H142" s="5">
        <v>1.0719999999999999E-8</v>
      </c>
      <c r="I142" s="5">
        <v>3.6160000000000001E-8</v>
      </c>
      <c r="J142" s="5">
        <v>0.80863157743999992</v>
      </c>
      <c r="K142" s="5">
        <v>6.9038802536000006</v>
      </c>
      <c r="L142" s="5">
        <v>6.9038802538400006</v>
      </c>
      <c r="M142" s="5">
        <v>7.1756028753600001</v>
      </c>
      <c r="N142" s="5">
        <v>7.1756030804800002</v>
      </c>
      <c r="O142" s="5">
        <v>7.1756030804800002</v>
      </c>
      <c r="P142" s="5">
        <v>12.46215949616</v>
      </c>
      <c r="Q142" s="5">
        <v>12.46215949616</v>
      </c>
      <c r="R142" s="5">
        <v>12.46215949616</v>
      </c>
      <c r="S142" s="5">
        <v>12.46215949616</v>
      </c>
      <c r="T142" s="5">
        <v>12.46215949616</v>
      </c>
      <c r="U142" s="5">
        <v>12.46215949616</v>
      </c>
      <c r="V142" s="5">
        <v>12.46215949616</v>
      </c>
      <c r="W142" s="5">
        <v>12.46215949616</v>
      </c>
      <c r="X142" s="5">
        <v>12.462159488719999</v>
      </c>
      <c r="Y142" s="5">
        <v>12.462159488399999</v>
      </c>
      <c r="Z142" s="5">
        <v>12.462159487359999</v>
      </c>
      <c r="AA142" s="5">
        <v>12.462159486239999</v>
      </c>
      <c r="AB142" s="5">
        <v>12.462159485440001</v>
      </c>
      <c r="AC142" s="5">
        <v>12.462159482480001</v>
      </c>
      <c r="AD142" s="5">
        <v>12.46215944968</v>
      </c>
      <c r="AE142" s="5">
        <v>12.46215939496</v>
      </c>
    </row>
    <row r="143" spans="1:31">
      <c r="A143" s="56" t="s">
        <v>80</v>
      </c>
      <c r="B143" s="56" t="s">
        <v>198</v>
      </c>
      <c r="C143" s="56" t="s">
        <v>155</v>
      </c>
      <c r="D143" s="5">
        <v>0.18956000000000001</v>
      </c>
      <c r="E143" s="5">
        <v>0.18845999999999999</v>
      </c>
      <c r="F143" s="5">
        <v>0.18845999999999999</v>
      </c>
      <c r="G143" s="5">
        <v>0.18845999999999999</v>
      </c>
      <c r="H143" s="5">
        <v>0.18956000000000001</v>
      </c>
      <c r="I143" s="5">
        <v>0.18845999999999999</v>
      </c>
      <c r="J143" s="5">
        <v>0.18845999999999999</v>
      </c>
      <c r="K143" s="5">
        <v>0.18845999999999999</v>
      </c>
      <c r="L143" s="5">
        <v>0.18845999999999999</v>
      </c>
      <c r="M143" s="5">
        <v>0.56455999999999995</v>
      </c>
      <c r="N143" s="5">
        <v>0.56345999999999996</v>
      </c>
      <c r="O143" s="5">
        <v>0.56455999999999995</v>
      </c>
      <c r="P143" s="5">
        <v>0.56345999999999996</v>
      </c>
      <c r="Q143" s="5">
        <v>0.56345999999999996</v>
      </c>
      <c r="R143" s="5">
        <v>0.56345999999999996</v>
      </c>
      <c r="S143" s="5">
        <v>0.56455999999999995</v>
      </c>
      <c r="T143" s="5">
        <v>0.56345999999999996</v>
      </c>
      <c r="U143" s="5">
        <v>0.56345999999999996</v>
      </c>
      <c r="V143" s="5">
        <v>0.56345999999999996</v>
      </c>
      <c r="W143" s="5">
        <v>0.56345999999999996</v>
      </c>
      <c r="X143" s="5">
        <v>0.56455999999999995</v>
      </c>
      <c r="Y143" s="5">
        <v>0.56345999999999996</v>
      </c>
      <c r="Z143" s="5">
        <v>0.56455999999999995</v>
      </c>
      <c r="AA143" s="5">
        <v>0.56345999999999996</v>
      </c>
      <c r="AB143" s="5">
        <v>0.56455999999999995</v>
      </c>
      <c r="AC143" s="5">
        <v>0.56455999999999995</v>
      </c>
      <c r="AD143" s="5">
        <v>0.56455999999999995</v>
      </c>
      <c r="AE143" s="5">
        <v>0.56455999999999995</v>
      </c>
    </row>
    <row r="144" spans="1:31">
      <c r="A144" s="56" t="s">
        <v>80</v>
      </c>
      <c r="B144" s="56" t="s">
        <v>198</v>
      </c>
      <c r="C144" s="56" t="s">
        <v>138</v>
      </c>
      <c r="D144" s="5">
        <v>3.628E-2</v>
      </c>
      <c r="E144" s="5">
        <v>6.1932000000000001E-2</v>
      </c>
      <c r="F144" s="5">
        <v>9.6712000000000006E-2</v>
      </c>
      <c r="G144" s="5">
        <v>0.163772</v>
      </c>
      <c r="H144" s="5">
        <v>0.26016</v>
      </c>
      <c r="I144" s="5">
        <v>0.35785800000000001</v>
      </c>
      <c r="J144" s="5">
        <v>0.48637799999999998</v>
      </c>
      <c r="K144" s="5">
        <v>0.68016150279499998</v>
      </c>
      <c r="L144" s="5">
        <v>0.97104892184500002</v>
      </c>
      <c r="M144" s="5">
        <v>1.33482450183</v>
      </c>
      <c r="N144" s="5">
        <v>1.7777810004050001</v>
      </c>
      <c r="O144" s="5">
        <v>2.30045777096</v>
      </c>
      <c r="P144" s="5">
        <v>2.9017604666449999</v>
      </c>
      <c r="Q144" s="5">
        <v>3.5911519698199998</v>
      </c>
      <c r="R144" s="5">
        <v>4.3723790519599994</v>
      </c>
      <c r="S144" s="5">
        <v>5.2139453658299999</v>
      </c>
      <c r="T144" s="5">
        <v>6.1112036912400001</v>
      </c>
      <c r="U144" s="5">
        <v>7.0349140961700014</v>
      </c>
      <c r="V144" s="5">
        <v>8.0330880358399988</v>
      </c>
      <c r="W144" s="5">
        <v>9.1010604276500011</v>
      </c>
      <c r="X144" s="5">
        <v>10.22397743048</v>
      </c>
      <c r="Y144" s="5">
        <v>11.384536823005</v>
      </c>
      <c r="Z144" s="5">
        <v>12.591308365030001</v>
      </c>
      <c r="AA144" s="5">
        <v>13.845574385380001</v>
      </c>
      <c r="AB144" s="5">
        <v>15.159783946725</v>
      </c>
      <c r="AC144" s="5">
        <v>16.532813155945</v>
      </c>
      <c r="AD144" s="5">
        <v>17.977371376564999</v>
      </c>
      <c r="AE144" s="5">
        <v>18.144645453805001</v>
      </c>
    </row>
    <row r="145" spans="1:31">
      <c r="A145" s="56" t="s">
        <v>80</v>
      </c>
      <c r="B145" s="56" t="s">
        <v>198</v>
      </c>
      <c r="C145" s="56" t="s">
        <v>139</v>
      </c>
      <c r="D145" s="5">
        <v>0.40645049999999999</v>
      </c>
      <c r="E145" s="5">
        <v>0.50724050000000009</v>
      </c>
      <c r="F145" s="5">
        <v>0.61335450000000002</v>
      </c>
      <c r="G145" s="5">
        <v>0.86132049999999993</v>
      </c>
      <c r="H145" s="5">
        <v>1.1600200000000001</v>
      </c>
      <c r="I145" s="5">
        <v>1.3376565</v>
      </c>
      <c r="J145" s="5">
        <v>1.5511785</v>
      </c>
      <c r="K145" s="5">
        <v>1.7509159999999999</v>
      </c>
      <c r="L145" s="5">
        <v>2.0698799999999999</v>
      </c>
      <c r="M145" s="5">
        <v>2.4125380000000001</v>
      </c>
      <c r="N145" s="5">
        <v>2.774381</v>
      </c>
      <c r="O145" s="5">
        <v>3.1470075</v>
      </c>
      <c r="P145" s="5">
        <v>3.5013769999999989</v>
      </c>
      <c r="Q145" s="5">
        <v>3.9183604999999999</v>
      </c>
      <c r="R145" s="5">
        <v>4.3688589999999996</v>
      </c>
      <c r="S145" s="5">
        <v>4.7099165000000012</v>
      </c>
      <c r="T145" s="5">
        <v>4.9749460000000001</v>
      </c>
      <c r="U145" s="5">
        <v>5.1415029999999993</v>
      </c>
      <c r="V145" s="5">
        <v>5.3399875000000012</v>
      </c>
      <c r="W145" s="5">
        <v>5.5226760000000006</v>
      </c>
      <c r="X145" s="5">
        <v>5.6400564999999991</v>
      </c>
      <c r="Y145" s="5">
        <v>5.7181065000000002</v>
      </c>
      <c r="Z145" s="5">
        <v>5.7501464999999987</v>
      </c>
      <c r="AA145" s="5">
        <v>5.7815044999999987</v>
      </c>
      <c r="AB145" s="5">
        <v>5.7956640000000004</v>
      </c>
      <c r="AC145" s="5">
        <v>5.7691134999999996</v>
      </c>
      <c r="AD145" s="5">
        <v>5.7310140000000009</v>
      </c>
      <c r="AE145" s="5">
        <v>5.7310140000000009</v>
      </c>
    </row>
    <row r="146" spans="1:3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</row>
    <row r="147" spans="1:31">
      <c r="A147" s="56" t="s">
        <v>80</v>
      </c>
      <c r="B147" s="56" t="s">
        <v>199</v>
      </c>
      <c r="C147" s="56" t="s">
        <v>153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</row>
    <row r="148" spans="1:31">
      <c r="A148" s="56" t="s">
        <v>80</v>
      </c>
      <c r="B148" s="56" t="s">
        <v>199</v>
      </c>
      <c r="C148" s="56" t="s">
        <v>154</v>
      </c>
      <c r="D148" s="5">
        <v>9.4399999999999988E-9</v>
      </c>
      <c r="E148" s="5">
        <v>9.4399999999999988E-9</v>
      </c>
      <c r="F148" s="5">
        <v>9.4399999999999988E-9</v>
      </c>
      <c r="G148" s="5">
        <v>1.04E-8</v>
      </c>
      <c r="H148" s="5">
        <v>1.152E-8</v>
      </c>
      <c r="I148" s="5">
        <v>2.9519999999999999E-8</v>
      </c>
      <c r="J148" s="5">
        <v>9.9519999999999994E-8</v>
      </c>
      <c r="K148" s="5">
        <v>1.5071999999999999E-7</v>
      </c>
      <c r="L148" s="5">
        <v>2.3503999999999999E-7</v>
      </c>
      <c r="M148" s="5">
        <v>5.5112000000000003E-7</v>
      </c>
      <c r="N148" s="5">
        <v>1.5815199999999999E-6</v>
      </c>
      <c r="O148" s="5">
        <v>1.5815199999999999E-6</v>
      </c>
      <c r="P148" s="5">
        <v>1.1133731008800001</v>
      </c>
      <c r="Q148" s="5">
        <v>1.1133731008800001</v>
      </c>
      <c r="R148" s="5">
        <v>5.3504389704799999</v>
      </c>
      <c r="S148" s="5">
        <v>5.3504389704799999</v>
      </c>
      <c r="T148" s="5">
        <v>5.35043897056</v>
      </c>
      <c r="U148" s="5">
        <v>5.35043897056</v>
      </c>
      <c r="V148" s="5">
        <v>5.35043897056</v>
      </c>
      <c r="W148" s="5">
        <v>5.35043897056</v>
      </c>
      <c r="X148" s="5">
        <v>5.3504389611200001</v>
      </c>
      <c r="Y148" s="5">
        <v>5.3504391468000003</v>
      </c>
      <c r="Z148" s="5">
        <v>5.3504391468800003</v>
      </c>
      <c r="AA148" s="5">
        <v>5.3504391460800003</v>
      </c>
      <c r="AB148" s="5">
        <v>5.3504391453600002</v>
      </c>
      <c r="AC148" s="5">
        <v>5.35043914264</v>
      </c>
      <c r="AD148" s="5">
        <v>5.3504391022399993</v>
      </c>
      <c r="AE148" s="5">
        <v>5.3504390929599994</v>
      </c>
    </row>
    <row r="149" spans="1:31">
      <c r="A149" s="56" t="s">
        <v>80</v>
      </c>
      <c r="B149" s="56" t="s">
        <v>199</v>
      </c>
      <c r="C149" s="56" t="s">
        <v>155</v>
      </c>
      <c r="D149" s="5">
        <v>0.51570739999999993</v>
      </c>
      <c r="E149" s="5">
        <v>0.51570739999999993</v>
      </c>
      <c r="F149" s="5">
        <v>0.51570739999999993</v>
      </c>
      <c r="G149" s="5">
        <v>0.51570739999999993</v>
      </c>
      <c r="H149" s="5">
        <v>0.51570739999999993</v>
      </c>
      <c r="I149" s="5">
        <v>0.51570739999999993</v>
      </c>
      <c r="J149" s="5">
        <v>0.51570739999999993</v>
      </c>
      <c r="K149" s="5">
        <v>0.51570739999999993</v>
      </c>
      <c r="L149" s="5">
        <v>0.51570739999999993</v>
      </c>
      <c r="M149" s="5">
        <v>0.51570739999999993</v>
      </c>
      <c r="N149" s="5">
        <v>0.51570739999999993</v>
      </c>
      <c r="O149" s="5">
        <v>0.51570739999999993</v>
      </c>
      <c r="P149" s="5">
        <v>0.51570739999999993</v>
      </c>
      <c r="Q149" s="5">
        <v>0.51570739999999993</v>
      </c>
      <c r="R149" s="5">
        <v>0.51570739999999993</v>
      </c>
      <c r="S149" s="5">
        <v>0.51570739999999993</v>
      </c>
      <c r="T149" s="5">
        <v>0.51570739999999993</v>
      </c>
      <c r="U149" s="5">
        <v>0.51570739999999993</v>
      </c>
      <c r="V149" s="5">
        <v>0.51570739999999993</v>
      </c>
      <c r="W149" s="5">
        <v>0.51570739999999993</v>
      </c>
      <c r="X149" s="5">
        <v>0.51570739999999993</v>
      </c>
      <c r="Y149" s="5">
        <v>0.51990740000000002</v>
      </c>
      <c r="Z149" s="5">
        <v>0.51570739999999993</v>
      </c>
      <c r="AA149" s="5">
        <v>0.51570739999999993</v>
      </c>
      <c r="AB149" s="5">
        <v>0.51570739999999993</v>
      </c>
      <c r="AC149" s="5">
        <v>0.51570739999999993</v>
      </c>
      <c r="AD149" s="5">
        <v>0.51570739999999993</v>
      </c>
      <c r="AE149" s="5">
        <v>0.51570739999999993</v>
      </c>
    </row>
    <row r="150" spans="1:31">
      <c r="A150" s="56" t="s">
        <v>80</v>
      </c>
      <c r="B150" s="56" t="s">
        <v>199</v>
      </c>
      <c r="C150" s="56" t="s">
        <v>138</v>
      </c>
      <c r="D150" s="5">
        <v>0.146618</v>
      </c>
      <c r="E150" s="5">
        <v>0.203102</v>
      </c>
      <c r="F150" s="5">
        <v>0.25462400000000002</v>
      </c>
      <c r="G150" s="5">
        <v>0.32605000000000001</v>
      </c>
      <c r="H150" s="5">
        <v>0.39921200000000001</v>
      </c>
      <c r="I150" s="5">
        <v>0.48092800000000002</v>
      </c>
      <c r="J150" s="5">
        <v>0.57355</v>
      </c>
      <c r="K150" s="5">
        <v>0.65900646762500004</v>
      </c>
      <c r="L150" s="5">
        <v>0.79153085908999998</v>
      </c>
      <c r="M150" s="5">
        <v>0.94225305984499996</v>
      </c>
      <c r="N150" s="5">
        <v>1.115402579495</v>
      </c>
      <c r="O150" s="5">
        <v>1.3117402715699999</v>
      </c>
      <c r="P150" s="5">
        <v>1.5215248997449999</v>
      </c>
      <c r="Q150" s="5">
        <v>1.7438108542249999</v>
      </c>
      <c r="R150" s="5">
        <v>1.9858556926249999</v>
      </c>
      <c r="S150" s="5">
        <v>2.247937683345</v>
      </c>
      <c r="T150" s="5">
        <v>2.4933579626000002</v>
      </c>
      <c r="U150" s="5">
        <v>2.7421036022099989</v>
      </c>
      <c r="V150" s="5">
        <v>3.0005767297050001</v>
      </c>
      <c r="W150" s="5">
        <v>3.2622669388099998</v>
      </c>
      <c r="X150" s="5">
        <v>3.5278526652600002</v>
      </c>
      <c r="Y150" s="5">
        <v>3.8075357742199998</v>
      </c>
      <c r="Z150" s="5">
        <v>4.10812695038</v>
      </c>
      <c r="AA150" s="5">
        <v>4.4250776616999996</v>
      </c>
      <c r="AB150" s="5">
        <v>4.7583231140600004</v>
      </c>
      <c r="AC150" s="5">
        <v>5.103566200495</v>
      </c>
      <c r="AD150" s="5">
        <v>5.4697875194550001</v>
      </c>
      <c r="AE150" s="5">
        <v>5.627270925965</v>
      </c>
    </row>
    <row r="151" spans="1:31">
      <c r="A151" s="56" t="s">
        <v>80</v>
      </c>
      <c r="B151" s="56" t="s">
        <v>199</v>
      </c>
      <c r="C151" s="56" t="s">
        <v>139</v>
      </c>
      <c r="D151" s="5">
        <v>0.38880500000000001</v>
      </c>
      <c r="E151" s="5">
        <v>0.49176950000000008</v>
      </c>
      <c r="F151" s="5">
        <v>0.55822050000000001</v>
      </c>
      <c r="G151" s="5">
        <v>0.65330299999999986</v>
      </c>
      <c r="H151" s="5">
        <v>0.72879949999999993</v>
      </c>
      <c r="I151" s="5">
        <v>0.80522500000000019</v>
      </c>
      <c r="J151" s="5">
        <v>0.87951900000000005</v>
      </c>
      <c r="K151" s="5">
        <v>0.94451149999999995</v>
      </c>
      <c r="L151" s="5">
        <v>1.0582685000000001</v>
      </c>
      <c r="M151" s="5">
        <v>1.1712880000000001</v>
      </c>
      <c r="N151" s="5">
        <v>1.279487</v>
      </c>
      <c r="O151" s="5">
        <v>1.3932495</v>
      </c>
      <c r="P151" s="5">
        <v>1.492267</v>
      </c>
      <c r="Q151" s="5">
        <v>1.5819810000000001</v>
      </c>
      <c r="R151" s="5">
        <v>1.6613979999999999</v>
      </c>
      <c r="S151" s="5">
        <v>1.7363645000000001</v>
      </c>
      <c r="T151" s="5">
        <v>1.7664854999999999</v>
      </c>
      <c r="U151" s="5">
        <v>1.7850459999999999</v>
      </c>
      <c r="V151" s="5">
        <v>1.8046530000000001</v>
      </c>
      <c r="W151" s="5">
        <v>1.8085534999999999</v>
      </c>
      <c r="X151" s="5">
        <v>1.800136</v>
      </c>
      <c r="Y151" s="5">
        <v>1.8029065</v>
      </c>
      <c r="Z151" s="5">
        <v>1.7995565</v>
      </c>
      <c r="AA151" s="5">
        <v>1.7931625</v>
      </c>
      <c r="AB151" s="5">
        <v>1.785212499999999</v>
      </c>
      <c r="AC151" s="5">
        <v>1.7804059999999999</v>
      </c>
      <c r="AD151" s="5">
        <v>1.759453999999999</v>
      </c>
      <c r="AE151" s="5">
        <v>1.759453999999999</v>
      </c>
    </row>
    <row r="152" spans="1:3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</row>
    <row r="153" spans="1:31">
      <c r="A153" s="56" t="s">
        <v>80</v>
      </c>
      <c r="B153" s="56" t="s">
        <v>200</v>
      </c>
      <c r="C153" s="56" t="s">
        <v>153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1.0488E-7</v>
      </c>
      <c r="J153" s="5">
        <v>1.1252E-7</v>
      </c>
      <c r="K153" s="5">
        <v>3.9667999999999998E-7</v>
      </c>
      <c r="L153" s="5">
        <v>4.8452E-7</v>
      </c>
      <c r="M153" s="5">
        <v>4.8452E-7</v>
      </c>
      <c r="N153" s="5">
        <v>4.8495999999999997E-7</v>
      </c>
      <c r="O153" s="5">
        <v>5.2292000000000003E-7</v>
      </c>
      <c r="P153" s="5">
        <v>5.2559999999999999E-7</v>
      </c>
      <c r="Q153" s="5">
        <v>5.6440000000000005E-7</v>
      </c>
      <c r="R153" s="5">
        <v>9.7744E-7</v>
      </c>
      <c r="S153" s="5">
        <v>9.7744E-7</v>
      </c>
      <c r="T153" s="5">
        <v>9.7744E-7</v>
      </c>
      <c r="U153" s="5">
        <v>9.7767999999999984E-7</v>
      </c>
      <c r="V153" s="5">
        <v>9.7767999999999984E-7</v>
      </c>
      <c r="W153" s="5">
        <v>9.7767999999999984E-7</v>
      </c>
      <c r="X153" s="5">
        <v>9.7811999999999992E-7</v>
      </c>
      <c r="Y153" s="5">
        <v>1.4360000000000001E-6</v>
      </c>
      <c r="Z153" s="5">
        <v>1.89716E-6</v>
      </c>
      <c r="AA153" s="5">
        <v>1.8976000000000001E-6</v>
      </c>
      <c r="AB153" s="5">
        <v>1.8995599999999999E-6</v>
      </c>
      <c r="AC153" s="5">
        <v>2.0767200000000001E-6</v>
      </c>
      <c r="AD153" s="5">
        <v>2.08112E-6</v>
      </c>
      <c r="AE153" s="5">
        <v>2.3418799999999998E-6</v>
      </c>
    </row>
    <row r="154" spans="1:31">
      <c r="A154" s="56" t="s">
        <v>80</v>
      </c>
      <c r="B154" s="56" t="s">
        <v>200</v>
      </c>
      <c r="C154" s="56" t="s">
        <v>154</v>
      </c>
      <c r="D154" s="5">
        <v>5.76E-9</v>
      </c>
      <c r="E154" s="5">
        <v>6.2000000000000001E-9</v>
      </c>
      <c r="F154" s="5">
        <v>7.0400000000000013E-9</v>
      </c>
      <c r="G154" s="5">
        <v>7.7200000000000006E-9</v>
      </c>
      <c r="H154" s="5">
        <v>8.3999999999999991E-9</v>
      </c>
      <c r="I154" s="5">
        <v>9.4800000000000012E-9</v>
      </c>
      <c r="J154" s="5">
        <v>1.1080000000000001E-8</v>
      </c>
      <c r="K154" s="5">
        <v>3.316E-8</v>
      </c>
      <c r="L154" s="5">
        <v>4.0080000000000012E-8</v>
      </c>
      <c r="M154" s="5">
        <v>4.6760000000000003E-8</v>
      </c>
      <c r="N154" s="5">
        <v>5.0799999999999998E-8</v>
      </c>
      <c r="O154" s="5">
        <v>5.7480000000000003E-8</v>
      </c>
      <c r="P154" s="5">
        <v>6.3399999999999999E-8</v>
      </c>
      <c r="Q154" s="5">
        <v>7.1079999999999999E-8</v>
      </c>
      <c r="R154" s="5">
        <v>1.5068E-7</v>
      </c>
      <c r="S154" s="5">
        <v>1.5068E-7</v>
      </c>
      <c r="T154" s="5">
        <v>1.5068E-7</v>
      </c>
      <c r="U154" s="5">
        <v>1.5071999999999999E-7</v>
      </c>
      <c r="V154" s="5">
        <v>1.5071999999999999E-7</v>
      </c>
      <c r="W154" s="5">
        <v>1.5071999999999999E-7</v>
      </c>
      <c r="X154" s="5">
        <v>1.4499999999999999E-7</v>
      </c>
      <c r="Y154" s="5">
        <v>1.9728E-7</v>
      </c>
      <c r="Z154" s="5">
        <v>2.3851999999999999E-7</v>
      </c>
      <c r="AA154" s="5">
        <v>2.3848E-7</v>
      </c>
      <c r="AB154" s="5">
        <v>2.4859999999999999E-7</v>
      </c>
      <c r="AC154" s="5">
        <v>2.7248000000000002E-7</v>
      </c>
      <c r="AD154" s="5">
        <v>2.9611999999999998E-7</v>
      </c>
      <c r="AE154" s="5">
        <v>3.1567999999999998E-7</v>
      </c>
    </row>
    <row r="155" spans="1:31">
      <c r="A155" s="56" t="s">
        <v>80</v>
      </c>
      <c r="B155" s="56" t="s">
        <v>200</v>
      </c>
      <c r="C155" s="56" t="s">
        <v>155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</row>
    <row r="156" spans="1:31">
      <c r="A156" s="56" t="s">
        <v>80</v>
      </c>
      <c r="B156" s="56" t="s">
        <v>200</v>
      </c>
      <c r="C156" s="56" t="s">
        <v>138</v>
      </c>
      <c r="D156" s="5">
        <v>4.3739999999999994E-3</v>
      </c>
      <c r="E156" s="5">
        <v>7.5339999999999999E-3</v>
      </c>
      <c r="F156" s="5">
        <v>1.2383999999999999E-2</v>
      </c>
      <c r="G156" s="5">
        <v>1.8915999999999999E-2</v>
      </c>
      <c r="H156" s="5">
        <v>2.7372E-2</v>
      </c>
      <c r="I156" s="5">
        <v>3.7002E-2</v>
      </c>
      <c r="J156" s="5">
        <v>5.0611999999999997E-2</v>
      </c>
      <c r="K156" s="5">
        <v>6.3408381139999997E-2</v>
      </c>
      <c r="L156" s="5">
        <v>8.762250793500001E-2</v>
      </c>
      <c r="M156" s="5">
        <v>0.116163500155</v>
      </c>
      <c r="N156" s="5">
        <v>0.150406589285</v>
      </c>
      <c r="O156" s="5">
        <v>0.19049139144999999</v>
      </c>
      <c r="P156" s="5">
        <v>0.23658641981</v>
      </c>
      <c r="Q156" s="5">
        <v>0.28757358431000002</v>
      </c>
      <c r="R156" s="5">
        <v>0.34433913056999998</v>
      </c>
      <c r="S156" s="5">
        <v>0.40715851531000002</v>
      </c>
      <c r="T156" s="5">
        <v>0.47386305372999998</v>
      </c>
      <c r="U156" s="5">
        <v>0.54588431148500005</v>
      </c>
      <c r="V156" s="5">
        <v>0.62237214243499994</v>
      </c>
      <c r="W156" s="5">
        <v>0.70279974871499995</v>
      </c>
      <c r="X156" s="5">
        <v>0.78743007282499999</v>
      </c>
      <c r="Y156" s="5">
        <v>0.87488935847999993</v>
      </c>
      <c r="Z156" s="5">
        <v>0.96588738650999995</v>
      </c>
      <c r="AA156" s="5">
        <v>1.062198808285</v>
      </c>
      <c r="AB156" s="5">
        <v>1.16488711273</v>
      </c>
      <c r="AC156" s="5">
        <v>1.2720100246599999</v>
      </c>
      <c r="AD156" s="5">
        <v>1.3846085211350001</v>
      </c>
      <c r="AE156" s="5">
        <v>1.4335608584249999</v>
      </c>
    </row>
    <row r="157" spans="1:31">
      <c r="A157" s="56" t="s">
        <v>80</v>
      </c>
      <c r="B157" s="56" t="s">
        <v>200</v>
      </c>
      <c r="C157" s="56" t="s">
        <v>139</v>
      </c>
      <c r="D157" s="5">
        <v>5.1424499999999998E-2</v>
      </c>
      <c r="E157" s="5">
        <v>6.4774999999999985E-2</v>
      </c>
      <c r="F157" s="5">
        <v>8.2478999999999997E-2</v>
      </c>
      <c r="G157" s="5">
        <v>0.102128</v>
      </c>
      <c r="H157" s="5">
        <v>0.1222555</v>
      </c>
      <c r="I157" s="5">
        <v>0.13956199999999999</v>
      </c>
      <c r="J157" s="5">
        <v>0.16356499999999999</v>
      </c>
      <c r="K157" s="5">
        <v>0.18527350000000001</v>
      </c>
      <c r="L157" s="5">
        <v>0.22057299999999999</v>
      </c>
      <c r="M157" s="5">
        <v>0.25486700000000001</v>
      </c>
      <c r="N157" s="5">
        <v>0.287713</v>
      </c>
      <c r="O157" s="5">
        <v>0.31976450000000001</v>
      </c>
      <c r="P157" s="5">
        <v>0.3501185</v>
      </c>
      <c r="Q157" s="5">
        <v>0.37785200000000002</v>
      </c>
      <c r="R157" s="5">
        <v>0.4038525</v>
      </c>
      <c r="S157" s="5">
        <v>0.4281350000000001</v>
      </c>
      <c r="T157" s="5">
        <v>0.4465615</v>
      </c>
      <c r="U157" s="5">
        <v>0.46394849999999987</v>
      </c>
      <c r="V157" s="5">
        <v>0.48227950000000003</v>
      </c>
      <c r="W157" s="5">
        <v>0.49559750000000002</v>
      </c>
      <c r="X157" s="5">
        <v>0.50272349999999999</v>
      </c>
      <c r="Y157" s="5">
        <v>0.50698750000000004</v>
      </c>
      <c r="Z157" s="5">
        <v>0.50836949999999992</v>
      </c>
      <c r="AA157" s="5">
        <v>0.50847150000000008</v>
      </c>
      <c r="AB157" s="5">
        <v>0.50693600000000005</v>
      </c>
      <c r="AC157" s="5">
        <v>0.50546950000000002</v>
      </c>
      <c r="AD157" s="5">
        <v>0.50318249999999987</v>
      </c>
      <c r="AE157" s="5">
        <v>0.50318249999999987</v>
      </c>
    </row>
    <row r="158" spans="1:31"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</row>
  </sheetData>
  <autoFilter ref="A3:C157" xr:uid="{00000000-0009-0000-0000-000009000000}"/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68">
    <tabColor theme="7"/>
  </sheetPr>
  <dimension ref="A1:AE308"/>
  <sheetViews>
    <sheetView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" style="6" customWidth="1"/>
    <col min="3" max="3" width="27.6640625" style="6" customWidth="1"/>
    <col min="4" max="4" width="9" style="6" customWidth="1"/>
    <col min="5" max="16384" width="9" style="6"/>
  </cols>
  <sheetData>
    <row r="1" spans="1:31" s="15" customFormat="1" ht="23.25" customHeight="1" thickBot="1">
      <c r="A1" s="1" t="s">
        <v>207</v>
      </c>
      <c r="B1" s="1"/>
      <c r="C1" s="49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</row>
    <row r="2" spans="1:31" s="7" customFormat="1" ht="15" customHeight="1" thickTop="1">
      <c r="A2" s="54" t="s">
        <v>208</v>
      </c>
      <c r="C2" s="54"/>
    </row>
    <row r="3" spans="1:31">
      <c r="A3" s="57" t="s">
        <v>191</v>
      </c>
      <c r="B3" s="57" t="s">
        <v>194</v>
      </c>
      <c r="C3" s="57" t="s">
        <v>195</v>
      </c>
      <c r="D3" s="57">
        <v>2024</v>
      </c>
      <c r="E3" s="57">
        <v>2025</v>
      </c>
      <c r="F3" s="57">
        <v>2026</v>
      </c>
      <c r="G3" s="57">
        <v>2027</v>
      </c>
      <c r="H3" s="57">
        <v>2028</v>
      </c>
      <c r="I3" s="57">
        <v>2029</v>
      </c>
      <c r="J3" s="57">
        <v>2030</v>
      </c>
      <c r="K3" s="57">
        <v>2031</v>
      </c>
      <c r="L3" s="57">
        <v>2032</v>
      </c>
      <c r="M3" s="57">
        <v>2033</v>
      </c>
      <c r="N3" s="57">
        <v>2034</v>
      </c>
      <c r="O3" s="57">
        <v>2035</v>
      </c>
      <c r="P3" s="57">
        <v>2036</v>
      </c>
      <c r="Q3" s="57">
        <v>2037</v>
      </c>
      <c r="R3" s="57">
        <v>2038</v>
      </c>
      <c r="S3" s="57">
        <v>2039</v>
      </c>
      <c r="T3" s="57">
        <v>2040</v>
      </c>
      <c r="U3" s="57">
        <v>2041</v>
      </c>
      <c r="V3" s="57">
        <v>2042</v>
      </c>
      <c r="W3" s="57">
        <v>2043</v>
      </c>
      <c r="X3" s="57">
        <v>2044</v>
      </c>
      <c r="Y3" s="57">
        <v>2045</v>
      </c>
      <c r="Z3" s="57">
        <v>2046</v>
      </c>
      <c r="AA3" s="57">
        <v>2047</v>
      </c>
      <c r="AB3" s="57">
        <v>2048</v>
      </c>
      <c r="AC3" s="57">
        <v>2049</v>
      </c>
      <c r="AD3" s="57">
        <v>2050</v>
      </c>
      <c r="AE3" s="57">
        <v>2051</v>
      </c>
    </row>
    <row r="4" spans="1:31">
      <c r="A4" s="56" t="s">
        <v>60</v>
      </c>
      <c r="B4" s="56" t="s">
        <v>163</v>
      </c>
      <c r="C4" s="56" t="s">
        <v>132</v>
      </c>
      <c r="D4" s="5">
        <v>316</v>
      </c>
      <c r="E4" s="5">
        <v>316</v>
      </c>
      <c r="F4" s="5">
        <v>316</v>
      </c>
      <c r="G4" s="5">
        <v>316</v>
      </c>
      <c r="H4" s="5">
        <v>316</v>
      </c>
      <c r="I4" s="5">
        <v>316</v>
      </c>
      <c r="J4" s="5">
        <v>316</v>
      </c>
      <c r="K4" s="5">
        <v>316</v>
      </c>
      <c r="L4" s="5">
        <v>316</v>
      </c>
      <c r="M4" s="5">
        <v>316</v>
      </c>
      <c r="N4" s="5">
        <v>316</v>
      </c>
      <c r="O4" s="5">
        <v>316</v>
      </c>
      <c r="P4" s="5">
        <v>316</v>
      </c>
      <c r="Q4" s="5">
        <v>316</v>
      </c>
      <c r="R4" s="5">
        <v>316</v>
      </c>
      <c r="S4" s="5">
        <v>316</v>
      </c>
      <c r="T4" s="5">
        <v>316</v>
      </c>
      <c r="U4" s="5">
        <v>316</v>
      </c>
      <c r="V4" s="5">
        <v>316</v>
      </c>
      <c r="W4" s="5">
        <v>316</v>
      </c>
      <c r="X4" s="5">
        <v>316</v>
      </c>
      <c r="Y4" s="5">
        <v>316</v>
      </c>
      <c r="Z4" s="5">
        <v>316</v>
      </c>
      <c r="AA4" s="5">
        <v>316</v>
      </c>
      <c r="AB4" s="5">
        <v>316</v>
      </c>
      <c r="AC4" s="5">
        <v>316</v>
      </c>
      <c r="AD4" s="5">
        <v>316</v>
      </c>
      <c r="AE4" s="5">
        <v>316</v>
      </c>
    </row>
    <row r="5" spans="1:31">
      <c r="A5" s="56" t="s">
        <v>60</v>
      </c>
      <c r="B5" s="56" t="s">
        <v>163</v>
      </c>
      <c r="C5" s="56" t="s">
        <v>133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</row>
    <row r="6" spans="1:31">
      <c r="A6" s="56" t="s">
        <v>60</v>
      </c>
      <c r="B6" s="56" t="s">
        <v>163</v>
      </c>
      <c r="C6" s="56" t="s">
        <v>134</v>
      </c>
      <c r="D6" s="5">
        <v>0</v>
      </c>
      <c r="E6" s="5">
        <v>9.7999999999999993E-7</v>
      </c>
      <c r="F6" s="5">
        <v>68.72072562999999</v>
      </c>
      <c r="G6" s="5">
        <v>68.72072562999999</v>
      </c>
      <c r="H6" s="5">
        <v>68.72072562999999</v>
      </c>
      <c r="I6" s="5">
        <v>68.720726119999995</v>
      </c>
      <c r="J6" s="5">
        <v>68.720726119999995</v>
      </c>
      <c r="K6" s="5">
        <v>329.33483497999998</v>
      </c>
      <c r="L6" s="5">
        <v>329.33483497999998</v>
      </c>
      <c r="M6" s="5">
        <v>329.33483497999998</v>
      </c>
      <c r="N6" s="5">
        <v>329.33483497999998</v>
      </c>
      <c r="O6" s="5">
        <v>329.33483497999998</v>
      </c>
      <c r="P6" s="5">
        <v>329.33483497999998</v>
      </c>
      <c r="Q6" s="5">
        <v>329.33483497999998</v>
      </c>
      <c r="R6" s="5">
        <v>329.33483497999998</v>
      </c>
      <c r="S6" s="5">
        <v>329.33483497999998</v>
      </c>
      <c r="T6" s="5">
        <v>329.33483742999999</v>
      </c>
      <c r="U6" s="5">
        <v>329.33483840999997</v>
      </c>
      <c r="V6" s="5">
        <v>329.33483840999997</v>
      </c>
      <c r="W6" s="5">
        <v>791.00517699999989</v>
      </c>
      <c r="X6" s="5">
        <v>4676.8364969199993</v>
      </c>
      <c r="Y6" s="5">
        <v>4676.8364969199993</v>
      </c>
      <c r="Z6" s="5">
        <v>4676.8365015299996</v>
      </c>
      <c r="AA6" s="5">
        <v>4676.8365071199987</v>
      </c>
      <c r="AB6" s="5">
        <v>4676.8365215299991</v>
      </c>
      <c r="AC6" s="5">
        <v>4676.8365241799993</v>
      </c>
      <c r="AD6" s="5">
        <v>4676.8365410399992</v>
      </c>
      <c r="AE6" s="5">
        <v>4676.8365436899994</v>
      </c>
    </row>
    <row r="7" spans="1:31">
      <c r="A7" s="56" t="s">
        <v>60</v>
      </c>
      <c r="B7" s="56" t="s">
        <v>163</v>
      </c>
      <c r="C7" s="56" t="s">
        <v>135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</row>
    <row r="8" spans="1:31">
      <c r="A8" s="56" t="s">
        <v>60</v>
      </c>
      <c r="B8" s="56" t="s">
        <v>163</v>
      </c>
      <c r="C8" s="56" t="s">
        <v>136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</row>
    <row r="9" spans="1:31">
      <c r="A9" s="56" t="s">
        <v>60</v>
      </c>
      <c r="B9" s="56" t="s">
        <v>163</v>
      </c>
      <c r="C9" s="56" t="s">
        <v>152</v>
      </c>
      <c r="D9" s="5">
        <v>0</v>
      </c>
      <c r="E9" s="5">
        <v>0</v>
      </c>
      <c r="F9" s="5">
        <v>680</v>
      </c>
      <c r="G9" s="5">
        <v>2040</v>
      </c>
      <c r="H9" s="5">
        <v>2040</v>
      </c>
      <c r="I9" s="5">
        <v>2040</v>
      </c>
      <c r="J9" s="5">
        <v>2040</v>
      </c>
      <c r="K9" s="5">
        <v>2040</v>
      </c>
      <c r="L9" s="5">
        <v>2040</v>
      </c>
      <c r="M9" s="5">
        <v>2040</v>
      </c>
      <c r="N9" s="5">
        <v>2040</v>
      </c>
      <c r="O9" s="5">
        <v>2040</v>
      </c>
      <c r="P9" s="5">
        <v>2040</v>
      </c>
      <c r="Q9" s="5">
        <v>2040</v>
      </c>
      <c r="R9" s="5">
        <v>2040</v>
      </c>
      <c r="S9" s="5">
        <v>2040</v>
      </c>
      <c r="T9" s="5">
        <v>2040</v>
      </c>
      <c r="U9" s="5">
        <v>2040</v>
      </c>
      <c r="V9" s="5">
        <v>2040</v>
      </c>
      <c r="W9" s="5">
        <v>2040</v>
      </c>
      <c r="X9" s="5">
        <v>2040</v>
      </c>
      <c r="Y9" s="5">
        <v>2040</v>
      </c>
      <c r="Z9" s="5">
        <v>2040</v>
      </c>
      <c r="AA9" s="5">
        <v>2040</v>
      </c>
      <c r="AB9" s="5">
        <v>2040</v>
      </c>
      <c r="AC9" s="5">
        <v>2040</v>
      </c>
      <c r="AD9" s="5">
        <v>2040</v>
      </c>
      <c r="AE9" s="5">
        <v>2040</v>
      </c>
    </row>
    <row r="10" spans="1:31">
      <c r="A10" s="56" t="s">
        <v>60</v>
      </c>
      <c r="B10" s="56" t="s">
        <v>163</v>
      </c>
      <c r="C10" s="56" t="s">
        <v>153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3.4560000000000001E-5</v>
      </c>
      <c r="J10" s="5">
        <v>3.5590000000000003E-5</v>
      </c>
      <c r="K10" s="5">
        <v>1.2038E-4</v>
      </c>
      <c r="L10" s="5">
        <v>1.2039E-4</v>
      </c>
      <c r="M10" s="5">
        <v>1.2039E-4</v>
      </c>
      <c r="N10" s="5">
        <v>1.2039E-4</v>
      </c>
      <c r="O10" s="5">
        <v>1.2136E-4</v>
      </c>
      <c r="P10" s="5">
        <v>1.2213999999999999E-4</v>
      </c>
      <c r="Q10" s="5">
        <v>1.2379000000000001E-4</v>
      </c>
      <c r="R10" s="5">
        <v>1.3615E-4</v>
      </c>
      <c r="S10" s="5">
        <v>1.3645000000000001E-4</v>
      </c>
      <c r="T10" s="5">
        <v>752.82126764999998</v>
      </c>
      <c r="U10" s="5">
        <v>1000.00002096</v>
      </c>
      <c r="V10" s="5">
        <v>1000.00002096</v>
      </c>
      <c r="W10" s="5">
        <v>1000.00002098</v>
      </c>
      <c r="X10" s="5">
        <v>1000.0000794</v>
      </c>
      <c r="Y10" s="5">
        <v>1000.0000899299999</v>
      </c>
      <c r="Z10" s="5">
        <v>1000.00009461</v>
      </c>
      <c r="AA10" s="5">
        <v>1000.00009462</v>
      </c>
      <c r="AB10" s="5">
        <v>1000.00018256</v>
      </c>
      <c r="AC10" s="5">
        <v>1000.00019593</v>
      </c>
      <c r="AD10" s="5">
        <v>1000.00019607</v>
      </c>
      <c r="AE10" s="5">
        <v>1000.00031939</v>
      </c>
    </row>
    <row r="11" spans="1:31">
      <c r="A11" s="56" t="s">
        <v>60</v>
      </c>
      <c r="B11" s="56" t="s">
        <v>163</v>
      </c>
      <c r="C11" s="56" t="s">
        <v>154</v>
      </c>
      <c r="D11" s="5">
        <v>2.0319999999999999E-5</v>
      </c>
      <c r="E11" s="5">
        <v>2.211E-5</v>
      </c>
      <c r="F11" s="5">
        <v>599.99666738000008</v>
      </c>
      <c r="G11" s="5">
        <v>599.99666844000001</v>
      </c>
      <c r="H11" s="5">
        <v>1524.9992859399999</v>
      </c>
      <c r="I11" s="5">
        <v>2000.0092288799999</v>
      </c>
      <c r="J11" s="5">
        <v>2000.0092303700001</v>
      </c>
      <c r="K11" s="5">
        <v>2000.0092948700001</v>
      </c>
      <c r="L11" s="5">
        <v>2000.0092968700001</v>
      </c>
      <c r="M11" s="5">
        <v>2000.00929879</v>
      </c>
      <c r="N11" s="5">
        <v>2000.00929959</v>
      </c>
      <c r="O11" s="5">
        <v>2000.0093048000001</v>
      </c>
      <c r="P11" s="5">
        <v>2000.0093074599999</v>
      </c>
      <c r="Q11" s="5">
        <v>2000.0093171399999</v>
      </c>
      <c r="R11" s="5">
        <v>2000.00933693</v>
      </c>
      <c r="S11" s="5">
        <v>2000.00933693</v>
      </c>
      <c r="T11" s="5">
        <v>2000.00974561</v>
      </c>
      <c r="U11" s="5">
        <v>2000.0100220899999</v>
      </c>
      <c r="V11" s="5">
        <v>2000.0100220899999</v>
      </c>
      <c r="W11" s="5">
        <v>2000.0100220899999</v>
      </c>
      <c r="X11" s="5">
        <v>2000.0100220899999</v>
      </c>
      <c r="Y11" s="5">
        <v>2000.01008209</v>
      </c>
      <c r="Z11" s="5">
        <v>2000.0101126100001</v>
      </c>
      <c r="AA11" s="5">
        <v>2000.0102005399999</v>
      </c>
      <c r="AB11" s="5">
        <v>2000.0108311500001</v>
      </c>
      <c r="AC11" s="5">
        <v>2000.02345629</v>
      </c>
      <c r="AD11" s="5">
        <v>2779.5869640499991</v>
      </c>
      <c r="AE11" s="5">
        <v>3394.9850081399982</v>
      </c>
    </row>
    <row r="12" spans="1:31">
      <c r="A12" s="56" t="s">
        <v>60</v>
      </c>
      <c r="B12" s="56" t="s">
        <v>163</v>
      </c>
      <c r="C12" s="56" t="s">
        <v>155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</row>
    <row r="13" spans="1:31">
      <c r="A13" s="56" t="s">
        <v>60</v>
      </c>
      <c r="B13" s="56" t="s">
        <v>163</v>
      </c>
      <c r="C13" s="56" t="s">
        <v>138</v>
      </c>
      <c r="D13" s="5">
        <v>25.542999999999999</v>
      </c>
      <c r="E13" s="5">
        <v>56.982999999999997</v>
      </c>
      <c r="F13" s="5">
        <v>98.898000010000004</v>
      </c>
      <c r="G13" s="5">
        <v>155.44900000000001</v>
      </c>
      <c r="H13" s="5">
        <v>222.40500001000001</v>
      </c>
      <c r="I13" s="5">
        <v>300.346</v>
      </c>
      <c r="J13" s="5">
        <v>409.80600002</v>
      </c>
      <c r="K13" s="5">
        <v>515.80038250000007</v>
      </c>
      <c r="L13" s="5">
        <v>665.73822691999999</v>
      </c>
      <c r="M13" s="5">
        <v>837.62141296999982</v>
      </c>
      <c r="N13" s="5">
        <v>1035.8325499699999</v>
      </c>
      <c r="O13" s="5">
        <v>1264.55995717</v>
      </c>
      <c r="P13" s="5">
        <v>1516.6036732</v>
      </c>
      <c r="Q13" s="5">
        <v>1782.84032499</v>
      </c>
      <c r="R13" s="5">
        <v>2068.68338434</v>
      </c>
      <c r="S13" s="5">
        <v>2376.7404075000009</v>
      </c>
      <c r="T13" s="5">
        <v>2669.9159741000012</v>
      </c>
      <c r="U13" s="5">
        <v>2962.5684745700009</v>
      </c>
      <c r="V13" s="5">
        <v>3257.533898120002</v>
      </c>
      <c r="W13" s="5">
        <v>3549.8779110200021</v>
      </c>
      <c r="X13" s="5">
        <v>3843.933261250002</v>
      </c>
      <c r="Y13" s="5">
        <v>4149.0718425400009</v>
      </c>
      <c r="Z13" s="5">
        <v>4469.0497078700009</v>
      </c>
      <c r="AA13" s="5">
        <v>4803.4560813700018</v>
      </c>
      <c r="AB13" s="5">
        <v>5160.1615570300009</v>
      </c>
      <c r="AC13" s="5">
        <v>5523.8123768000014</v>
      </c>
      <c r="AD13" s="5">
        <v>5902.479553590003</v>
      </c>
      <c r="AE13" s="5">
        <v>5960.8095017900032</v>
      </c>
    </row>
    <row r="14" spans="1:31">
      <c r="A14" s="56" t="s">
        <v>60</v>
      </c>
      <c r="B14" s="56" t="s">
        <v>163</v>
      </c>
      <c r="C14" s="56" t="s">
        <v>139</v>
      </c>
      <c r="D14" s="5">
        <v>122.52549999999999</v>
      </c>
      <c r="E14" s="5">
        <v>272.50599999999997</v>
      </c>
      <c r="F14" s="5">
        <v>418.21599999999989</v>
      </c>
      <c r="G14" s="5">
        <v>578.08799999999997</v>
      </c>
      <c r="H14" s="5">
        <v>722.08499999999992</v>
      </c>
      <c r="I14" s="5">
        <v>855.03300000000002</v>
      </c>
      <c r="J14" s="5">
        <v>1038.8785</v>
      </c>
      <c r="K14" s="5">
        <v>1211.9475</v>
      </c>
      <c r="L14" s="5">
        <v>1448.7135000000001</v>
      </c>
      <c r="M14" s="5">
        <v>1692.5509999999999</v>
      </c>
      <c r="N14" s="5">
        <v>1944.547</v>
      </c>
      <c r="O14" s="5">
        <v>2209.7910000000002</v>
      </c>
      <c r="P14" s="5">
        <v>2456.3649999999989</v>
      </c>
      <c r="Q14" s="5">
        <v>2688.7429999999999</v>
      </c>
      <c r="R14" s="5">
        <v>2907.8915000000002</v>
      </c>
      <c r="S14" s="5">
        <v>3118.7915000000012</v>
      </c>
      <c r="T14" s="5">
        <v>3248.3425000000002</v>
      </c>
      <c r="U14" s="5">
        <v>3354.2829999999999</v>
      </c>
      <c r="V14" s="5">
        <v>3431.6460000000002</v>
      </c>
      <c r="W14" s="5">
        <v>3476.9585000000002</v>
      </c>
      <c r="X14" s="5">
        <v>3484.4955</v>
      </c>
      <c r="Y14" s="5">
        <v>3496.9589999999998</v>
      </c>
      <c r="Z14" s="5">
        <v>3504.8404999999989</v>
      </c>
      <c r="AA14" s="5">
        <v>3507.2565</v>
      </c>
      <c r="AB14" s="5">
        <v>3497.9115000000002</v>
      </c>
      <c r="AC14" s="5">
        <v>3488.9385000000002</v>
      </c>
      <c r="AD14" s="5">
        <v>3474.633499999999</v>
      </c>
      <c r="AE14" s="5">
        <v>3474.633499999999</v>
      </c>
    </row>
    <row r="15" spans="1:31">
      <c r="A15" s="56" t="s">
        <v>60</v>
      </c>
      <c r="B15" s="56" t="s">
        <v>163</v>
      </c>
      <c r="C15" s="56" t="s">
        <v>146</v>
      </c>
      <c r="D15" s="5">
        <v>8.3832687113212501</v>
      </c>
      <c r="E15" s="5">
        <v>18.381642400039372</v>
      </c>
      <c r="F15" s="5">
        <v>28.019014707438831</v>
      </c>
      <c r="G15" s="5">
        <v>40.003640435457157</v>
      </c>
      <c r="H15" s="5">
        <v>53.665472993120261</v>
      </c>
      <c r="I15" s="5">
        <v>68.159351946680431</v>
      </c>
      <c r="J15" s="5">
        <v>86.688642929052719</v>
      </c>
      <c r="K15" s="5">
        <v>102.02892348851709</v>
      </c>
      <c r="L15" s="5">
        <v>116.619169227333</v>
      </c>
      <c r="M15" s="5">
        <v>310.6114426964445</v>
      </c>
      <c r="N15" s="5">
        <v>552.57416638366112</v>
      </c>
      <c r="O15" s="5">
        <v>688.22160200525991</v>
      </c>
      <c r="P15" s="5">
        <v>832.56699375388826</v>
      </c>
      <c r="Q15" s="5">
        <v>910.51287231553533</v>
      </c>
      <c r="R15" s="5">
        <v>930.31483478943028</v>
      </c>
      <c r="S15" s="5">
        <v>954.68809054969529</v>
      </c>
      <c r="T15" s="5">
        <v>978.55642926981795</v>
      </c>
      <c r="U15" s="5">
        <v>1000.7942008895481</v>
      </c>
      <c r="V15" s="5">
        <v>1027.0983610943549</v>
      </c>
      <c r="W15" s="5">
        <v>1036.8763687221899</v>
      </c>
      <c r="X15" s="5">
        <v>1045.432031640765</v>
      </c>
      <c r="Y15" s="5">
        <v>1069.650279540773</v>
      </c>
      <c r="Z15" s="5">
        <v>1103.1194910743329</v>
      </c>
      <c r="AA15" s="5">
        <v>1122.8553711683251</v>
      </c>
      <c r="AB15" s="5">
        <v>1160.8120618339281</v>
      </c>
      <c r="AC15" s="5">
        <v>1201.8878881452749</v>
      </c>
      <c r="AD15" s="5">
        <v>1247.9506121929201</v>
      </c>
      <c r="AE15" s="5">
        <v>1313.3850893072249</v>
      </c>
    </row>
    <row r="16" spans="1:3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</row>
    <row r="17" spans="1:31">
      <c r="A17" s="56" t="s">
        <v>60</v>
      </c>
      <c r="B17" s="56" t="s">
        <v>197</v>
      </c>
      <c r="C17" s="56" t="s">
        <v>132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</row>
    <row r="18" spans="1:31">
      <c r="A18" s="56" t="s">
        <v>60</v>
      </c>
      <c r="B18" s="56" t="s">
        <v>197</v>
      </c>
      <c r="C18" s="56" t="s">
        <v>133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</row>
    <row r="19" spans="1:31">
      <c r="A19" s="56" t="s">
        <v>60</v>
      </c>
      <c r="B19" s="56" t="s">
        <v>197</v>
      </c>
      <c r="C19" s="56" t="s">
        <v>134</v>
      </c>
      <c r="D19" s="5">
        <v>0</v>
      </c>
      <c r="E19" s="5">
        <v>9.7999999999999993E-7</v>
      </c>
      <c r="F19" s="5">
        <v>9.7999999999999993E-7</v>
      </c>
      <c r="G19" s="5">
        <v>9.7999999999999993E-7</v>
      </c>
      <c r="H19" s="5">
        <v>9.7999999999999993E-7</v>
      </c>
      <c r="I19" s="5">
        <v>3.4740000000000003E-5</v>
      </c>
      <c r="J19" s="5">
        <v>3.4740000000000003E-5</v>
      </c>
      <c r="K19" s="5">
        <v>3.6699999999999998E-5</v>
      </c>
      <c r="L19" s="5">
        <v>3.6699999999999998E-5</v>
      </c>
      <c r="M19" s="5">
        <v>3.6699999999999998E-5</v>
      </c>
      <c r="N19" s="5">
        <v>3.6699999999999998E-5</v>
      </c>
      <c r="O19" s="5">
        <v>3.6699999999999998E-5</v>
      </c>
      <c r="P19" s="5">
        <v>3.7680000000000012E-5</v>
      </c>
      <c r="Q19" s="5">
        <v>3.7680000000000012E-5</v>
      </c>
      <c r="R19" s="5">
        <v>3.7680000000000012E-5</v>
      </c>
      <c r="S19" s="5">
        <v>3.7680000000000012E-5</v>
      </c>
      <c r="T19" s="5">
        <v>134.74599296</v>
      </c>
      <c r="U19" s="5">
        <v>739.32194030999983</v>
      </c>
      <c r="V19" s="5">
        <v>739.32194030999983</v>
      </c>
      <c r="W19" s="5">
        <v>739.32194030999983</v>
      </c>
      <c r="X19" s="5">
        <v>1118.65664502</v>
      </c>
      <c r="Y19" s="5">
        <v>1118.65664502</v>
      </c>
      <c r="Z19" s="5">
        <v>1118.65669923</v>
      </c>
      <c r="AA19" s="5">
        <v>1118.65669923</v>
      </c>
      <c r="AB19" s="5">
        <v>1118.65669923</v>
      </c>
      <c r="AC19" s="5">
        <v>1118.6567018799999</v>
      </c>
      <c r="AD19" s="5">
        <v>1521.96766942</v>
      </c>
      <c r="AE19" s="5">
        <v>1521.96766942</v>
      </c>
    </row>
    <row r="20" spans="1:31">
      <c r="A20" s="56" t="s">
        <v>60</v>
      </c>
      <c r="B20" s="56" t="s">
        <v>197</v>
      </c>
      <c r="C20" s="56" t="s">
        <v>135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</row>
    <row r="21" spans="1:31">
      <c r="A21" s="56" t="s">
        <v>60</v>
      </c>
      <c r="B21" s="56" t="s">
        <v>197</v>
      </c>
      <c r="C21" s="56" t="s">
        <v>136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</row>
    <row r="22" spans="1:31">
      <c r="A22" s="56" t="s">
        <v>60</v>
      </c>
      <c r="B22" s="56" t="s">
        <v>197</v>
      </c>
      <c r="C22" s="56" t="s">
        <v>153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3.5590000000000003E-5</v>
      </c>
      <c r="J22" s="5">
        <v>3.5590000000000003E-5</v>
      </c>
      <c r="K22" s="5">
        <v>5.5489999999999999E-5</v>
      </c>
      <c r="L22" s="5">
        <v>5.5489999999999999E-5</v>
      </c>
      <c r="M22" s="5">
        <v>5.5489999999999999E-5</v>
      </c>
      <c r="N22" s="5">
        <v>5.5500000000000001E-5</v>
      </c>
      <c r="O22" s="5">
        <v>5.609E-5</v>
      </c>
      <c r="P22" s="5">
        <v>1.6309000000000001E-4</v>
      </c>
      <c r="Q22" s="5">
        <v>1.6309000000000001E-4</v>
      </c>
      <c r="R22" s="5">
        <v>350.26813754999989</v>
      </c>
      <c r="S22" s="5">
        <v>350.26813761999989</v>
      </c>
      <c r="T22" s="5">
        <v>500.33292711000001</v>
      </c>
      <c r="U22" s="5">
        <v>888.96861811000008</v>
      </c>
      <c r="V22" s="5">
        <v>888.96861811000008</v>
      </c>
      <c r="W22" s="5">
        <v>924.83478336000007</v>
      </c>
      <c r="X22" s="5">
        <v>924.83489547000011</v>
      </c>
      <c r="Y22" s="5">
        <v>1119.4431886299999</v>
      </c>
      <c r="Z22" s="5">
        <v>2434.0024687199989</v>
      </c>
      <c r="AA22" s="5">
        <v>2936.638615949998</v>
      </c>
      <c r="AB22" s="5">
        <v>4072.4544262399991</v>
      </c>
      <c r="AC22" s="5">
        <v>4072.454426339998</v>
      </c>
      <c r="AD22" s="5">
        <v>4133.6868372799981</v>
      </c>
      <c r="AE22" s="5">
        <v>4133.6868373999978</v>
      </c>
    </row>
    <row r="23" spans="1:31">
      <c r="A23" s="56" t="s">
        <v>60</v>
      </c>
      <c r="B23" s="56" t="s">
        <v>197</v>
      </c>
      <c r="C23" s="56" t="s">
        <v>154</v>
      </c>
      <c r="D23" s="5">
        <v>1.791E-5</v>
      </c>
      <c r="E23" s="5">
        <v>2.0429999999999999E-5</v>
      </c>
      <c r="F23" s="5">
        <v>250.00002298000001</v>
      </c>
      <c r="G23" s="5">
        <v>250.00002806000001</v>
      </c>
      <c r="H23" s="5">
        <v>250.00003082000001</v>
      </c>
      <c r="I23" s="5">
        <v>375.76581834000001</v>
      </c>
      <c r="J23" s="5">
        <v>375.76581834000001</v>
      </c>
      <c r="K23" s="5">
        <v>505.18032613999998</v>
      </c>
      <c r="L23" s="5">
        <v>505.18032613999998</v>
      </c>
      <c r="M23" s="5">
        <v>505.18032613999998</v>
      </c>
      <c r="N23" s="5">
        <v>849.28159425999991</v>
      </c>
      <c r="O23" s="5">
        <v>930.88391848999993</v>
      </c>
      <c r="P23" s="5">
        <v>2218.1072430700001</v>
      </c>
      <c r="Q23" s="5">
        <v>2218.1072430700001</v>
      </c>
      <c r="R23" s="5">
        <v>2218.1072715300002</v>
      </c>
      <c r="S23" s="5">
        <v>2218.1072715300002</v>
      </c>
      <c r="T23" s="5">
        <v>2493.3207507300008</v>
      </c>
      <c r="U23" s="5">
        <v>2493.3207507900001</v>
      </c>
      <c r="V23" s="5">
        <v>2493.3207507900001</v>
      </c>
      <c r="W23" s="5">
        <v>2493.3207507900001</v>
      </c>
      <c r="X23" s="5">
        <v>2493.3207507900001</v>
      </c>
      <c r="Y23" s="5">
        <v>2493.3207979099998</v>
      </c>
      <c r="Z23" s="5">
        <v>2493.3207979099998</v>
      </c>
      <c r="AA23" s="5">
        <v>2493.3299448600001</v>
      </c>
      <c r="AB23" s="5">
        <v>2846.0614638500001</v>
      </c>
      <c r="AC23" s="5">
        <v>4468.2459727400001</v>
      </c>
      <c r="AD23" s="5">
        <v>6111.3413890600004</v>
      </c>
      <c r="AE23" s="5">
        <v>6111.3427961300004</v>
      </c>
    </row>
    <row r="24" spans="1:31">
      <c r="A24" s="56" t="s">
        <v>60</v>
      </c>
      <c r="B24" s="56" t="s">
        <v>197</v>
      </c>
      <c r="C24" s="56" t="s">
        <v>155</v>
      </c>
      <c r="D24" s="5">
        <v>5.4999999999999999E-6</v>
      </c>
      <c r="E24" s="5">
        <v>6.3199999999999996E-6</v>
      </c>
      <c r="F24" s="5">
        <v>6.9099999999999999E-6</v>
      </c>
      <c r="G24" s="5">
        <v>8.2700000000000004E-6</v>
      </c>
      <c r="H24" s="5">
        <v>9.0399999999999998E-6</v>
      </c>
      <c r="I24" s="5">
        <v>3.1659999999999998E-5</v>
      </c>
      <c r="J24" s="5">
        <v>3.1659999999999998E-5</v>
      </c>
      <c r="K24" s="5">
        <v>4.1050000000000002E-5</v>
      </c>
      <c r="L24" s="5">
        <v>4.1050000000000002E-5</v>
      </c>
      <c r="M24" s="5">
        <v>4.1050000000000002E-5</v>
      </c>
      <c r="N24" s="5">
        <v>4.8550000000000001E-5</v>
      </c>
      <c r="O24" s="5">
        <v>5.3189999999999997E-5</v>
      </c>
      <c r="P24" s="5">
        <v>6.1790000000000003E-5</v>
      </c>
      <c r="Q24" s="5">
        <v>6.1790000000000003E-5</v>
      </c>
      <c r="R24" s="5">
        <v>6.8940000000000001E-5</v>
      </c>
      <c r="S24" s="5">
        <v>6.8949999999999995E-5</v>
      </c>
      <c r="T24" s="5">
        <v>6.9469999999999997E-5</v>
      </c>
      <c r="U24" s="5">
        <v>7.8899999999999993E-5</v>
      </c>
      <c r="V24" s="5">
        <v>7.8899999999999993E-5</v>
      </c>
      <c r="W24" s="5">
        <v>7.8899999999999993E-5</v>
      </c>
      <c r="X24" s="5">
        <v>7.8899999999999993E-5</v>
      </c>
      <c r="Y24" s="5">
        <v>1.4012000000000001E-4</v>
      </c>
      <c r="Z24" s="5">
        <v>1.426E-4</v>
      </c>
      <c r="AA24" s="5">
        <v>1.9896000000000001E-4</v>
      </c>
      <c r="AB24" s="5">
        <v>2.2812E-4</v>
      </c>
      <c r="AC24" s="5">
        <v>2.4816999999999998E-4</v>
      </c>
      <c r="AD24" s="5">
        <v>2.9024999999999998E-4</v>
      </c>
      <c r="AE24" s="5">
        <v>2.9024999999999998E-4</v>
      </c>
    </row>
    <row r="25" spans="1:31">
      <c r="A25" s="56" t="s">
        <v>60</v>
      </c>
      <c r="B25" s="56" t="s">
        <v>197</v>
      </c>
      <c r="C25" s="56" t="s">
        <v>138</v>
      </c>
      <c r="D25" s="5">
        <v>13.356999999999999</v>
      </c>
      <c r="E25" s="5">
        <v>25.49</v>
      </c>
      <c r="F25" s="5">
        <v>45.457999999999998</v>
      </c>
      <c r="G25" s="5">
        <v>74.466999999999999</v>
      </c>
      <c r="H25" s="5">
        <v>113.502</v>
      </c>
      <c r="I25" s="5">
        <v>161.446</v>
      </c>
      <c r="J25" s="5">
        <v>227.47300000000001</v>
      </c>
      <c r="K25" s="5">
        <v>289.59110100999999</v>
      </c>
      <c r="L25" s="5">
        <v>403.80261461999999</v>
      </c>
      <c r="M25" s="5">
        <v>541.01239326000007</v>
      </c>
      <c r="N25" s="5">
        <v>697.68656768000005</v>
      </c>
      <c r="O25" s="5">
        <v>872.38947773999985</v>
      </c>
      <c r="P25" s="5">
        <v>1063.27207331</v>
      </c>
      <c r="Q25" s="5">
        <v>1265.9639004400001</v>
      </c>
      <c r="R25" s="5">
        <v>1484.9595349199999</v>
      </c>
      <c r="S25" s="5">
        <v>1721.5957828400001</v>
      </c>
      <c r="T25" s="5">
        <v>1963.6764449499999</v>
      </c>
      <c r="U25" s="5">
        <v>2218.4749902399999</v>
      </c>
      <c r="V25" s="5">
        <v>2491.079625670001</v>
      </c>
      <c r="W25" s="5">
        <v>2779.6660421800011</v>
      </c>
      <c r="X25" s="5">
        <v>3067.604076040001</v>
      </c>
      <c r="Y25" s="5">
        <v>3340.8165513500012</v>
      </c>
      <c r="Z25" s="5">
        <v>3606.6696041700011</v>
      </c>
      <c r="AA25" s="5">
        <v>3864.4388983499998</v>
      </c>
      <c r="AB25" s="5">
        <v>4122.8118823900004</v>
      </c>
      <c r="AC25" s="5">
        <v>4383.0339284500023</v>
      </c>
      <c r="AD25" s="5">
        <v>4652.4691452500019</v>
      </c>
      <c r="AE25" s="5">
        <v>4733.1153468600014</v>
      </c>
    </row>
    <row r="26" spans="1:31">
      <c r="A26" s="56" t="s">
        <v>60</v>
      </c>
      <c r="B26" s="56" t="s">
        <v>197</v>
      </c>
      <c r="C26" s="56" t="s">
        <v>139</v>
      </c>
      <c r="D26" s="5">
        <v>59.811999999999983</v>
      </c>
      <c r="E26" s="5">
        <v>103.50449999999999</v>
      </c>
      <c r="F26" s="5">
        <v>174.262</v>
      </c>
      <c r="G26" s="5">
        <v>259.03949999999998</v>
      </c>
      <c r="H26" s="5">
        <v>357.05599999999993</v>
      </c>
      <c r="I26" s="5">
        <v>451.12049999999999</v>
      </c>
      <c r="J26" s="5">
        <v>573.04849999999988</v>
      </c>
      <c r="K26" s="5">
        <v>689.827</v>
      </c>
      <c r="L26" s="5">
        <v>911.7054999999998</v>
      </c>
      <c r="M26" s="5">
        <v>1154.288</v>
      </c>
      <c r="N26" s="5">
        <v>1398.5355</v>
      </c>
      <c r="O26" s="5">
        <v>1638.9369999999999</v>
      </c>
      <c r="P26" s="5">
        <v>1860.2149999999999</v>
      </c>
      <c r="Q26" s="5">
        <v>2070.8595</v>
      </c>
      <c r="R26" s="5">
        <v>2272.578</v>
      </c>
      <c r="S26" s="5">
        <v>2467.7784999999999</v>
      </c>
      <c r="T26" s="5">
        <v>2625.7404999999999</v>
      </c>
      <c r="U26" s="5">
        <v>2781.9445000000001</v>
      </c>
      <c r="V26" s="5">
        <v>2932.7849999999999</v>
      </c>
      <c r="W26" s="5">
        <v>3074.8539999999998</v>
      </c>
      <c r="X26" s="5">
        <v>3173.7795000000001</v>
      </c>
      <c r="Y26" s="5">
        <v>3241.2449999999999</v>
      </c>
      <c r="Z26" s="5">
        <v>3278.1505000000002</v>
      </c>
      <c r="AA26" s="5">
        <v>3287.380000000001</v>
      </c>
      <c r="AB26" s="5">
        <v>3268.098</v>
      </c>
      <c r="AC26" s="5">
        <v>3249.1060000000011</v>
      </c>
      <c r="AD26" s="5">
        <v>3225.2605000000008</v>
      </c>
      <c r="AE26" s="5">
        <v>3225.2605000000008</v>
      </c>
    </row>
    <row r="27" spans="1:31">
      <c r="A27" s="56" t="s">
        <v>60</v>
      </c>
      <c r="B27" s="56" t="s">
        <v>197</v>
      </c>
      <c r="C27" s="56" t="s">
        <v>146</v>
      </c>
      <c r="D27" s="5">
        <v>11.299086177861399</v>
      </c>
      <c r="E27" s="5">
        <v>23.025294372763611</v>
      </c>
      <c r="F27" s="5">
        <v>35.134328402805522</v>
      </c>
      <c r="G27" s="5">
        <v>47.900256807048549</v>
      </c>
      <c r="H27" s="5">
        <v>61.217911457904279</v>
      </c>
      <c r="I27" s="5">
        <v>75.11501976555698</v>
      </c>
      <c r="J27" s="5">
        <v>89.16653765751326</v>
      </c>
      <c r="K27" s="5">
        <v>103.48750295393999</v>
      </c>
      <c r="L27" s="5">
        <v>117.41189838811771</v>
      </c>
      <c r="M27" s="5">
        <v>133.8891554719404</v>
      </c>
      <c r="N27" s="5">
        <v>157.59412793496159</v>
      </c>
      <c r="O27" s="5">
        <v>180.7331013697939</v>
      </c>
      <c r="P27" s="5">
        <v>203.59548641759349</v>
      </c>
      <c r="Q27" s="5">
        <v>229.28271844999759</v>
      </c>
      <c r="R27" s="5">
        <v>259.7705363603302</v>
      </c>
      <c r="S27" s="5">
        <v>282.32873086125068</v>
      </c>
      <c r="T27" s="5">
        <v>306.07430182703058</v>
      </c>
      <c r="U27" s="5">
        <v>326.78703962210182</v>
      </c>
      <c r="V27" s="5">
        <v>351.00079140535121</v>
      </c>
      <c r="W27" s="5">
        <v>373.81258164277699</v>
      </c>
      <c r="X27" s="5">
        <v>398.09531090064718</v>
      </c>
      <c r="Y27" s="5">
        <v>423.60965064936329</v>
      </c>
      <c r="Z27" s="5">
        <v>440.74851684020922</v>
      </c>
      <c r="AA27" s="5">
        <v>467.6288203196483</v>
      </c>
      <c r="AB27" s="5">
        <v>523.99780732027409</v>
      </c>
      <c r="AC27" s="5">
        <v>582.30283364238119</v>
      </c>
      <c r="AD27" s="5">
        <v>656.31932288807536</v>
      </c>
      <c r="AE27" s="5">
        <v>731.56171972341906</v>
      </c>
    </row>
    <row r="28" spans="1:3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</row>
    <row r="29" spans="1:31">
      <c r="A29" s="56" t="s">
        <v>60</v>
      </c>
      <c r="B29" s="56" t="s">
        <v>198</v>
      </c>
      <c r="C29" s="56" t="s">
        <v>132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</row>
    <row r="30" spans="1:31">
      <c r="A30" s="56" t="s">
        <v>60</v>
      </c>
      <c r="B30" s="56" t="s">
        <v>198</v>
      </c>
      <c r="C30" s="56" t="s">
        <v>133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</row>
    <row r="31" spans="1:31">
      <c r="A31" s="56" t="s">
        <v>60</v>
      </c>
      <c r="B31" s="56" t="s">
        <v>198</v>
      </c>
      <c r="C31" s="56" t="s">
        <v>134</v>
      </c>
      <c r="D31" s="5">
        <v>0</v>
      </c>
      <c r="E31" s="5">
        <v>9.7999999999999993E-7</v>
      </c>
      <c r="F31" s="5">
        <v>9.7999999999999993E-7</v>
      </c>
      <c r="G31" s="5">
        <v>9.7999999999999993E-7</v>
      </c>
      <c r="H31" s="5">
        <v>9.7999999999999993E-7</v>
      </c>
      <c r="I31" s="5">
        <v>9.7999999999999993E-7</v>
      </c>
      <c r="J31" s="5">
        <v>9.7999999999999993E-7</v>
      </c>
      <c r="K31" s="5">
        <v>4.1200000000000004E-6</v>
      </c>
      <c r="L31" s="5">
        <v>4.1200000000000004E-6</v>
      </c>
      <c r="M31" s="5">
        <v>1.403E-5</v>
      </c>
      <c r="N31" s="5">
        <v>1.403E-5</v>
      </c>
      <c r="O31" s="5">
        <v>1.403E-5</v>
      </c>
      <c r="P31" s="5">
        <v>1.452E-5</v>
      </c>
      <c r="Q31" s="5">
        <v>1.452E-5</v>
      </c>
      <c r="R31" s="5">
        <v>1.717E-5</v>
      </c>
      <c r="S31" s="5">
        <v>1.717E-5</v>
      </c>
      <c r="T31" s="5">
        <v>1.717E-5</v>
      </c>
      <c r="U31" s="5">
        <v>5.3579999999999992E-5</v>
      </c>
      <c r="V31" s="5">
        <v>5.3579999999999992E-5</v>
      </c>
      <c r="W31" s="5">
        <v>5.3579999999999992E-5</v>
      </c>
      <c r="X31" s="5">
        <v>88.392028170000017</v>
      </c>
      <c r="Y31" s="5">
        <v>88.39203572000001</v>
      </c>
      <c r="Z31" s="5">
        <v>88.39203572000001</v>
      </c>
      <c r="AA31" s="5">
        <v>88.392056010000005</v>
      </c>
      <c r="AB31" s="5">
        <v>2656.07643349</v>
      </c>
      <c r="AC31" s="5">
        <v>2656.07643349</v>
      </c>
      <c r="AD31" s="5">
        <v>2832.7879710799998</v>
      </c>
      <c r="AE31" s="5">
        <v>4695.8785699700002</v>
      </c>
    </row>
    <row r="32" spans="1:31">
      <c r="A32" s="56" t="s">
        <v>60</v>
      </c>
      <c r="B32" s="56" t="s">
        <v>198</v>
      </c>
      <c r="C32" s="56" t="s">
        <v>135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</row>
    <row r="33" spans="1:31">
      <c r="A33" s="56" t="s">
        <v>60</v>
      </c>
      <c r="B33" s="56" t="s">
        <v>198</v>
      </c>
      <c r="C33" s="56" t="s">
        <v>136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</row>
    <row r="34" spans="1:31">
      <c r="A34" s="56" t="s">
        <v>60</v>
      </c>
      <c r="B34" s="56" t="s">
        <v>198</v>
      </c>
      <c r="C34" s="56" t="s">
        <v>153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6.800000000000001E-6</v>
      </c>
      <c r="J34" s="5">
        <v>6.99E-6</v>
      </c>
      <c r="K34" s="5">
        <v>1.3030000000000001E-5</v>
      </c>
      <c r="L34" s="5">
        <v>1.4270000000000001E-5</v>
      </c>
      <c r="M34" s="5">
        <v>2.0599999999999999E-5</v>
      </c>
      <c r="N34" s="5">
        <v>2.181E-5</v>
      </c>
      <c r="O34" s="5">
        <v>2.879E-5</v>
      </c>
      <c r="P34" s="5">
        <v>3.3119999999999988E-5</v>
      </c>
      <c r="Q34" s="5">
        <v>3.3119999999999988E-5</v>
      </c>
      <c r="R34" s="5">
        <v>3.9839999999999998E-5</v>
      </c>
      <c r="S34" s="5">
        <v>3.9839999999999998E-5</v>
      </c>
      <c r="T34" s="5">
        <v>3.9839999999999998E-5</v>
      </c>
      <c r="U34" s="5">
        <v>4.3810000000000002E-5</v>
      </c>
      <c r="V34" s="5">
        <v>4.3810000000000002E-5</v>
      </c>
      <c r="W34" s="5">
        <v>4.3810000000000002E-5</v>
      </c>
      <c r="X34" s="5">
        <v>195.26176833000011</v>
      </c>
      <c r="Y34" s="5">
        <v>195.26180836000009</v>
      </c>
      <c r="Z34" s="5">
        <v>195.26180837999999</v>
      </c>
      <c r="AA34" s="5">
        <v>515.22461274000023</v>
      </c>
      <c r="AB34" s="5">
        <v>700.00010435000024</v>
      </c>
      <c r="AC34" s="5">
        <v>700.00010436000025</v>
      </c>
      <c r="AD34" s="5">
        <v>700.00010438000027</v>
      </c>
      <c r="AE34" s="5">
        <v>1099.9999834499999</v>
      </c>
    </row>
    <row r="35" spans="1:31">
      <c r="A35" s="56" t="s">
        <v>60</v>
      </c>
      <c r="B35" s="56" t="s">
        <v>198</v>
      </c>
      <c r="C35" s="56" t="s">
        <v>154</v>
      </c>
      <c r="D35" s="5">
        <v>5.8499999999999999E-6</v>
      </c>
      <c r="E35" s="5">
        <v>6.0700000000000003E-6</v>
      </c>
      <c r="F35" s="5">
        <v>6.9699999999999993E-6</v>
      </c>
      <c r="G35" s="5">
        <v>7.7500000000000003E-6</v>
      </c>
      <c r="H35" s="5">
        <v>8.4600000000000003E-6</v>
      </c>
      <c r="I35" s="5">
        <v>1.0540000000000001E-5</v>
      </c>
      <c r="J35" s="5">
        <v>1.24E-5</v>
      </c>
      <c r="K35" s="5">
        <v>1.7370000000000001E-5</v>
      </c>
      <c r="L35" s="5">
        <v>2.1590000000000002E-5</v>
      </c>
      <c r="M35" s="5">
        <v>3.3607000000000011E-4</v>
      </c>
      <c r="N35" s="5">
        <v>7.9186999999999997E-4</v>
      </c>
      <c r="O35" s="5">
        <v>45.291464159999997</v>
      </c>
      <c r="P35" s="5">
        <v>1123.2482945499989</v>
      </c>
      <c r="Q35" s="5">
        <v>1123.2482945499989</v>
      </c>
      <c r="R35" s="5">
        <v>1123.248303099999</v>
      </c>
      <c r="S35" s="5">
        <v>1123.248303099999</v>
      </c>
      <c r="T35" s="5">
        <v>1123.248303099999</v>
      </c>
      <c r="U35" s="5">
        <v>1123.248306239999</v>
      </c>
      <c r="V35" s="5">
        <v>1123.248306239999</v>
      </c>
      <c r="W35" s="5">
        <v>1123.248306239999</v>
      </c>
      <c r="X35" s="5">
        <v>1123.248306239999</v>
      </c>
      <c r="Y35" s="5">
        <v>1123.248447429999</v>
      </c>
      <c r="Z35" s="5">
        <v>1123.248447429999</v>
      </c>
      <c r="AA35" s="5">
        <v>1211.66900117</v>
      </c>
      <c r="AB35" s="5">
        <v>1211.66900149</v>
      </c>
      <c r="AC35" s="5">
        <v>1211.66900149</v>
      </c>
      <c r="AD35" s="5">
        <v>1211.66900149</v>
      </c>
      <c r="AE35" s="5">
        <v>1211.66900149</v>
      </c>
    </row>
    <row r="36" spans="1:31">
      <c r="A36" s="56" t="s">
        <v>60</v>
      </c>
      <c r="B36" s="56" t="s">
        <v>198</v>
      </c>
      <c r="C36" s="56" t="s">
        <v>155</v>
      </c>
      <c r="D36" s="5">
        <v>0</v>
      </c>
      <c r="E36" s="5">
        <v>0</v>
      </c>
      <c r="F36" s="5">
        <v>0</v>
      </c>
      <c r="G36" s="5">
        <v>0</v>
      </c>
      <c r="H36" s="5">
        <v>1.0999999999999981</v>
      </c>
      <c r="I36" s="5">
        <v>1.0999999999999981</v>
      </c>
      <c r="J36" s="5">
        <v>1.0999999999999981</v>
      </c>
      <c r="K36" s="5">
        <v>1.0999999999999981</v>
      </c>
      <c r="L36" s="5">
        <v>1.0999999999999981</v>
      </c>
      <c r="M36" s="5">
        <v>252.2</v>
      </c>
      <c r="N36" s="5">
        <v>252.2</v>
      </c>
      <c r="O36" s="5">
        <v>253.3</v>
      </c>
      <c r="P36" s="5">
        <v>253.3</v>
      </c>
      <c r="Q36" s="5">
        <v>253.3</v>
      </c>
      <c r="R36" s="5">
        <v>253.3</v>
      </c>
      <c r="S36" s="5">
        <v>254.4</v>
      </c>
      <c r="T36" s="5">
        <v>254.4</v>
      </c>
      <c r="U36" s="5">
        <v>254.4</v>
      </c>
      <c r="V36" s="5">
        <v>254.4</v>
      </c>
      <c r="W36" s="5">
        <v>254.4</v>
      </c>
      <c r="X36" s="5">
        <v>255.5</v>
      </c>
      <c r="Y36" s="5">
        <v>255.5</v>
      </c>
      <c r="Z36" s="5">
        <v>256.60000000000002</v>
      </c>
      <c r="AA36" s="5">
        <v>256.60000000000002</v>
      </c>
      <c r="AB36" s="5">
        <v>257.7</v>
      </c>
      <c r="AC36" s="5">
        <v>257.7</v>
      </c>
      <c r="AD36" s="5">
        <v>257.7</v>
      </c>
      <c r="AE36" s="5">
        <v>257.7</v>
      </c>
    </row>
    <row r="37" spans="1:31">
      <c r="A37" s="56" t="s">
        <v>60</v>
      </c>
      <c r="B37" s="56" t="s">
        <v>198</v>
      </c>
      <c r="C37" s="56" t="s">
        <v>138</v>
      </c>
      <c r="D37" s="5">
        <v>13.742000000000001</v>
      </c>
      <c r="E37" s="5">
        <v>26.568000000000001</v>
      </c>
      <c r="F37" s="5">
        <v>43.957999999999998</v>
      </c>
      <c r="G37" s="5">
        <v>77.488</v>
      </c>
      <c r="H37" s="5">
        <v>125.682</v>
      </c>
      <c r="I37" s="5">
        <v>174.53100000000001</v>
      </c>
      <c r="J37" s="5">
        <v>238.791</v>
      </c>
      <c r="K37" s="5">
        <v>304.15335327000008</v>
      </c>
      <c r="L37" s="5">
        <v>400.81440257000003</v>
      </c>
      <c r="M37" s="5">
        <v>516.45741198000007</v>
      </c>
      <c r="N37" s="5">
        <v>653.98070593</v>
      </c>
      <c r="O37" s="5">
        <v>813.34373775999995</v>
      </c>
      <c r="P37" s="5">
        <v>993.63623137000002</v>
      </c>
      <c r="Q37" s="5">
        <v>1199.2191729199999</v>
      </c>
      <c r="R37" s="5">
        <v>1431.53512376</v>
      </c>
      <c r="S37" s="5">
        <v>1674.4253959800001</v>
      </c>
      <c r="T37" s="5">
        <v>1925.2043754399999</v>
      </c>
      <c r="U37" s="5">
        <v>2168.7687760200001</v>
      </c>
      <c r="V37" s="5">
        <v>2428.7620630400002</v>
      </c>
      <c r="W37" s="5">
        <v>2702.5225209</v>
      </c>
      <c r="X37" s="5">
        <v>2982.3486388800002</v>
      </c>
      <c r="Y37" s="5">
        <v>3259.3148615300001</v>
      </c>
      <c r="Z37" s="5">
        <v>3537.54863118</v>
      </c>
      <c r="AA37" s="5">
        <v>3817.491398279999</v>
      </c>
      <c r="AB37" s="5">
        <v>4105.0812878499992</v>
      </c>
      <c r="AC37" s="5">
        <v>4399.6270771699983</v>
      </c>
      <c r="AD37" s="5">
        <v>4707.2925148899994</v>
      </c>
      <c r="AE37" s="5">
        <v>4763.31140633</v>
      </c>
    </row>
    <row r="38" spans="1:31">
      <c r="A38" s="56" t="s">
        <v>60</v>
      </c>
      <c r="B38" s="56" t="s">
        <v>198</v>
      </c>
      <c r="C38" s="56" t="s">
        <v>139</v>
      </c>
      <c r="D38" s="5">
        <v>64.913499999999999</v>
      </c>
      <c r="E38" s="5">
        <v>113.36450000000001</v>
      </c>
      <c r="F38" s="5">
        <v>164.32050000000001</v>
      </c>
      <c r="G38" s="5">
        <v>274.23450000000003</v>
      </c>
      <c r="H38" s="5">
        <v>405.21949999999998</v>
      </c>
      <c r="I38" s="5">
        <v>492.75900000000001</v>
      </c>
      <c r="J38" s="5">
        <v>596.25450000000001</v>
      </c>
      <c r="K38" s="5">
        <v>696.9525000000001</v>
      </c>
      <c r="L38" s="5">
        <v>846.70049999999992</v>
      </c>
      <c r="M38" s="5">
        <v>1011.0715</v>
      </c>
      <c r="N38" s="5">
        <v>1188.3599999999999</v>
      </c>
      <c r="O38" s="5">
        <v>1374.913</v>
      </c>
      <c r="P38" s="5">
        <v>1557.2455</v>
      </c>
      <c r="Q38" s="5">
        <v>1756.1389999999999</v>
      </c>
      <c r="R38" s="5">
        <v>1963.9775</v>
      </c>
      <c r="S38" s="5">
        <v>2149.478000000001</v>
      </c>
      <c r="T38" s="5">
        <v>2301.9490000000001</v>
      </c>
      <c r="U38" s="5">
        <v>2418.9784999999988</v>
      </c>
      <c r="V38" s="5">
        <v>2530.6529999999998</v>
      </c>
      <c r="W38" s="5">
        <v>2632.855</v>
      </c>
      <c r="X38" s="5">
        <v>2704.8305</v>
      </c>
      <c r="Y38" s="5">
        <v>2758.9585000000002</v>
      </c>
      <c r="Z38" s="5">
        <v>2792.5745000000002</v>
      </c>
      <c r="AA38" s="5">
        <v>2808.3474999999999</v>
      </c>
      <c r="AB38" s="5">
        <v>2802.9810000000002</v>
      </c>
      <c r="AC38" s="5">
        <v>2798.8984999999989</v>
      </c>
      <c r="AD38" s="5">
        <v>2791.2170000000001</v>
      </c>
      <c r="AE38" s="5">
        <v>2791.2170000000001</v>
      </c>
    </row>
    <row r="39" spans="1:31">
      <c r="A39" s="56" t="s">
        <v>60</v>
      </c>
      <c r="B39" s="56" t="s">
        <v>198</v>
      </c>
      <c r="C39" s="56" t="s">
        <v>146</v>
      </c>
      <c r="D39" s="5">
        <v>7.0829082497734248</v>
      </c>
      <c r="E39" s="5">
        <v>14.30814293723574</v>
      </c>
      <c r="F39" s="5">
        <v>22.557898941558559</v>
      </c>
      <c r="G39" s="5">
        <v>27.935313229002109</v>
      </c>
      <c r="H39" s="5">
        <v>35.336442559321682</v>
      </c>
      <c r="I39" s="5">
        <v>45.754270737913231</v>
      </c>
      <c r="J39" s="5">
        <v>56.456965647979438</v>
      </c>
      <c r="K39" s="5">
        <v>66.092888844821374</v>
      </c>
      <c r="L39" s="5">
        <v>76.880272183822029</v>
      </c>
      <c r="M39" s="5">
        <v>87.975734007248519</v>
      </c>
      <c r="N39" s="5">
        <v>104.48347934414581</v>
      </c>
      <c r="O39" s="5">
        <v>122.7268097731541</v>
      </c>
      <c r="P39" s="5">
        <v>144.55218065143541</v>
      </c>
      <c r="Q39" s="5">
        <v>165.52148982671409</v>
      </c>
      <c r="R39" s="5">
        <v>186.6085002250191</v>
      </c>
      <c r="S39" s="5">
        <v>205.1437177399273</v>
      </c>
      <c r="T39" s="5">
        <v>223.79331235750811</v>
      </c>
      <c r="U39" s="5">
        <v>240.10025112722451</v>
      </c>
      <c r="V39" s="5">
        <v>256.74539896880918</v>
      </c>
      <c r="W39" s="5">
        <v>276.06720028797389</v>
      </c>
      <c r="X39" s="5">
        <v>293.65914929752631</v>
      </c>
      <c r="Y39" s="5">
        <v>313.77544154313131</v>
      </c>
      <c r="Z39" s="5">
        <v>334.27739801256342</v>
      </c>
      <c r="AA39" s="5">
        <v>352.36468128145748</v>
      </c>
      <c r="AB39" s="5">
        <v>383.03348596966481</v>
      </c>
      <c r="AC39" s="5">
        <v>407.7826672037769</v>
      </c>
      <c r="AD39" s="5">
        <v>441.16817942873638</v>
      </c>
      <c r="AE39" s="5">
        <v>480.76836436889232</v>
      </c>
    </row>
    <row r="40" spans="1:3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</row>
    <row r="41" spans="1:31">
      <c r="A41" s="56" t="s">
        <v>60</v>
      </c>
      <c r="B41" s="56" t="s">
        <v>199</v>
      </c>
      <c r="C41" s="56" t="s">
        <v>132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</row>
    <row r="42" spans="1:31">
      <c r="A42" s="56" t="s">
        <v>60</v>
      </c>
      <c r="B42" s="56" t="s">
        <v>199</v>
      </c>
      <c r="C42" s="56" t="s">
        <v>133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</row>
    <row r="43" spans="1:31">
      <c r="A43" s="56" t="s">
        <v>60</v>
      </c>
      <c r="B43" s="56" t="s">
        <v>199</v>
      </c>
      <c r="C43" s="56" t="s">
        <v>134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2.65E-6</v>
      </c>
      <c r="L43" s="5">
        <v>2.65E-6</v>
      </c>
      <c r="M43" s="5">
        <v>7.9500000000000001E-6</v>
      </c>
      <c r="N43" s="5">
        <v>7.9500000000000001E-6</v>
      </c>
      <c r="O43" s="5">
        <v>7.9500000000000001E-6</v>
      </c>
      <c r="P43" s="5">
        <v>7.9500000000000001E-6</v>
      </c>
      <c r="Q43" s="5">
        <v>7.9500000000000001E-6</v>
      </c>
      <c r="R43" s="5">
        <v>2.65E-5</v>
      </c>
      <c r="S43" s="5">
        <v>2.65E-5</v>
      </c>
      <c r="T43" s="5">
        <v>2.65E-5</v>
      </c>
      <c r="U43" s="5">
        <v>354.05488769999999</v>
      </c>
      <c r="V43" s="5">
        <v>354.05488769999999</v>
      </c>
      <c r="W43" s="5">
        <v>354.05488769999999</v>
      </c>
      <c r="X43" s="5">
        <v>354.05488769999999</v>
      </c>
      <c r="Y43" s="5">
        <v>354.05489034999999</v>
      </c>
      <c r="Z43" s="5">
        <v>354.05489034999999</v>
      </c>
      <c r="AA43" s="5">
        <v>354.05489299999999</v>
      </c>
      <c r="AB43" s="5">
        <v>414.05505084999999</v>
      </c>
      <c r="AC43" s="5">
        <v>414.05505084999999</v>
      </c>
      <c r="AD43" s="5">
        <v>1039.6580832499999</v>
      </c>
      <c r="AE43" s="5">
        <v>1039.6580832499999</v>
      </c>
    </row>
    <row r="44" spans="1:31">
      <c r="A44" s="56" t="s">
        <v>60</v>
      </c>
      <c r="B44" s="56" t="s">
        <v>199</v>
      </c>
      <c r="C44" s="56" t="s">
        <v>135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</row>
    <row r="45" spans="1:31">
      <c r="A45" s="56" t="s">
        <v>60</v>
      </c>
      <c r="B45" s="56" t="s">
        <v>199</v>
      </c>
      <c r="C45" s="56" t="s">
        <v>136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</row>
    <row r="46" spans="1:31">
      <c r="A46" s="56" t="s">
        <v>60</v>
      </c>
      <c r="B46" s="56" t="s">
        <v>199</v>
      </c>
      <c r="C46" s="56" t="s">
        <v>153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</row>
    <row r="47" spans="1:31">
      <c r="A47" s="56" t="s">
        <v>60</v>
      </c>
      <c r="B47" s="56" t="s">
        <v>199</v>
      </c>
      <c r="C47" s="56" t="s">
        <v>154</v>
      </c>
      <c r="D47" s="5">
        <v>7.4100000000000002E-6</v>
      </c>
      <c r="E47" s="5">
        <v>7.4399999999999999E-6</v>
      </c>
      <c r="F47" s="5">
        <v>7.4800000000000004E-6</v>
      </c>
      <c r="G47" s="5">
        <v>8.1500000000000016E-6</v>
      </c>
      <c r="H47" s="5">
        <v>9.0799999999999995E-6</v>
      </c>
      <c r="I47" s="5">
        <v>1.5140000000000001E-5</v>
      </c>
      <c r="J47" s="5">
        <v>1.7710000000000002E-5</v>
      </c>
      <c r="K47" s="5">
        <v>2.529E-5</v>
      </c>
      <c r="L47" s="5">
        <v>3.146E-5</v>
      </c>
      <c r="M47" s="5">
        <v>51.046940070000012</v>
      </c>
      <c r="N47" s="5">
        <v>202.07516095</v>
      </c>
      <c r="O47" s="5">
        <v>212.48207536999999</v>
      </c>
      <c r="P47" s="5">
        <v>295.16574874000003</v>
      </c>
      <c r="Q47" s="5">
        <v>295.16574874000003</v>
      </c>
      <c r="R47" s="5">
        <v>1051.40410165</v>
      </c>
      <c r="S47" s="5">
        <v>1051.40410165</v>
      </c>
      <c r="T47" s="5">
        <v>1051.40410165</v>
      </c>
      <c r="U47" s="5">
        <v>1051.4041146899999</v>
      </c>
      <c r="V47" s="5">
        <v>1051.4041146899999</v>
      </c>
      <c r="W47" s="5">
        <v>1051.4041146899999</v>
      </c>
      <c r="X47" s="5">
        <v>1051.4041146899999</v>
      </c>
      <c r="Y47" s="5">
        <v>1051.4041626799999</v>
      </c>
      <c r="Z47" s="5">
        <v>1051.4041628299999</v>
      </c>
      <c r="AA47" s="5">
        <v>1051.40416289</v>
      </c>
      <c r="AB47" s="5">
        <v>1051.4046800900001</v>
      </c>
      <c r="AC47" s="5">
        <v>1149.42132859</v>
      </c>
      <c r="AD47" s="5">
        <v>1781.623871419999</v>
      </c>
      <c r="AE47" s="5">
        <v>1855.2247300699989</v>
      </c>
    </row>
    <row r="48" spans="1:31">
      <c r="A48" s="56" t="s">
        <v>60</v>
      </c>
      <c r="B48" s="56" t="s">
        <v>199</v>
      </c>
      <c r="C48" s="56" t="s">
        <v>155</v>
      </c>
      <c r="D48" s="5">
        <v>268</v>
      </c>
      <c r="E48" s="5">
        <v>268</v>
      </c>
      <c r="F48" s="5">
        <v>268</v>
      </c>
      <c r="G48" s="5">
        <v>268</v>
      </c>
      <c r="H48" s="5">
        <v>268</v>
      </c>
      <c r="I48" s="5">
        <v>268</v>
      </c>
      <c r="J48" s="5">
        <v>268</v>
      </c>
      <c r="K48" s="5">
        <v>268</v>
      </c>
      <c r="L48" s="5">
        <v>268</v>
      </c>
      <c r="M48" s="5">
        <v>268</v>
      </c>
      <c r="N48" s="5">
        <v>268</v>
      </c>
      <c r="O48" s="5">
        <v>268</v>
      </c>
      <c r="P48" s="5">
        <v>268</v>
      </c>
      <c r="Q48" s="5">
        <v>268</v>
      </c>
      <c r="R48" s="5">
        <v>268</v>
      </c>
      <c r="S48" s="5">
        <v>268</v>
      </c>
      <c r="T48" s="5">
        <v>268</v>
      </c>
      <c r="U48" s="5">
        <v>268</v>
      </c>
      <c r="V48" s="5">
        <v>268</v>
      </c>
      <c r="W48" s="5">
        <v>268</v>
      </c>
      <c r="X48" s="5">
        <v>268</v>
      </c>
      <c r="Y48" s="5">
        <v>270.10000000000002</v>
      </c>
      <c r="Z48" s="5">
        <v>270.10000000000002</v>
      </c>
      <c r="AA48" s="5">
        <v>270.10000000000002</v>
      </c>
      <c r="AB48" s="5">
        <v>270.10000000000002</v>
      </c>
      <c r="AC48" s="5">
        <v>270.10000000000002</v>
      </c>
      <c r="AD48" s="5">
        <v>270.10000000000002</v>
      </c>
      <c r="AE48" s="5">
        <v>270.10000000000002</v>
      </c>
    </row>
    <row r="49" spans="1:31">
      <c r="A49" s="56" t="s">
        <v>60</v>
      </c>
      <c r="B49" s="56" t="s">
        <v>199</v>
      </c>
      <c r="C49" s="56" t="s">
        <v>138</v>
      </c>
      <c r="D49" s="5">
        <v>34.291999999999987</v>
      </c>
      <c r="E49" s="5">
        <v>62.533999999999999</v>
      </c>
      <c r="F49" s="5">
        <v>88.294999999999987</v>
      </c>
      <c r="G49" s="5">
        <v>124.008</v>
      </c>
      <c r="H49" s="5">
        <v>160.589</v>
      </c>
      <c r="I49" s="5">
        <v>201.447</v>
      </c>
      <c r="J49" s="5">
        <v>247.75800000000001</v>
      </c>
      <c r="K49" s="5">
        <v>288.12464325000002</v>
      </c>
      <c r="L49" s="5">
        <v>347.57927754000002</v>
      </c>
      <c r="M49" s="5">
        <v>412.52883057000003</v>
      </c>
      <c r="N49" s="5">
        <v>484.72730346999998</v>
      </c>
      <c r="O49" s="5">
        <v>564.48520842000016</v>
      </c>
      <c r="P49" s="5">
        <v>646.85439997000015</v>
      </c>
      <c r="Q49" s="5">
        <v>731.27398285000015</v>
      </c>
      <c r="R49" s="5">
        <v>821.27349325000023</v>
      </c>
      <c r="S49" s="5">
        <v>916.89102157000013</v>
      </c>
      <c r="T49" s="5">
        <v>999.68799560000025</v>
      </c>
      <c r="U49" s="5">
        <v>1079.5566002600001</v>
      </c>
      <c r="V49" s="5">
        <v>1159.60379173</v>
      </c>
      <c r="W49" s="5">
        <v>1236.489639859999</v>
      </c>
      <c r="X49" s="5">
        <v>1310.4813135599991</v>
      </c>
      <c r="Y49" s="5">
        <v>1386.60867932</v>
      </c>
      <c r="Z49" s="5">
        <v>1468.223288279999</v>
      </c>
      <c r="AA49" s="5">
        <v>1553.0059601999999</v>
      </c>
      <c r="AB49" s="5">
        <v>1640.834366359999</v>
      </c>
      <c r="AC49" s="5">
        <v>1729.5267294699991</v>
      </c>
      <c r="AD49" s="5">
        <v>1823.5073552299989</v>
      </c>
      <c r="AE49" s="5">
        <v>1854.2769912899989</v>
      </c>
    </row>
    <row r="50" spans="1:31">
      <c r="A50" s="56" t="s">
        <v>60</v>
      </c>
      <c r="B50" s="56" t="s">
        <v>199</v>
      </c>
      <c r="C50" s="56" t="s">
        <v>139</v>
      </c>
      <c r="D50" s="5">
        <v>64.845999999999975</v>
      </c>
      <c r="E50" s="5">
        <v>113.69199999999999</v>
      </c>
      <c r="F50" s="5">
        <v>146.86349999999999</v>
      </c>
      <c r="G50" s="5">
        <v>193.6345</v>
      </c>
      <c r="H50" s="5">
        <v>231.8754999999999</v>
      </c>
      <c r="I50" s="5">
        <v>270.76600000000002</v>
      </c>
      <c r="J50" s="5">
        <v>307.95249999999999</v>
      </c>
      <c r="K50" s="5">
        <v>341.96649999999988</v>
      </c>
      <c r="L50" s="5">
        <v>395.94400000000002</v>
      </c>
      <c r="M50" s="5">
        <v>451.63850000000002</v>
      </c>
      <c r="N50" s="5">
        <v>506.68049999999999</v>
      </c>
      <c r="O50" s="5">
        <v>563.16849999999999</v>
      </c>
      <c r="P50" s="5">
        <v>614.69350000000009</v>
      </c>
      <c r="Q50" s="5">
        <v>663.79649999999992</v>
      </c>
      <c r="R50" s="5">
        <v>708.94900000000007</v>
      </c>
      <c r="S50" s="5">
        <v>752.71249999999986</v>
      </c>
      <c r="T50" s="5">
        <v>777.61649999999986</v>
      </c>
      <c r="U50" s="5">
        <v>798.00400000000013</v>
      </c>
      <c r="V50" s="5">
        <v>810.66500000000019</v>
      </c>
      <c r="W50" s="5">
        <v>816.47549999999978</v>
      </c>
      <c r="X50" s="5">
        <v>816.38350000000014</v>
      </c>
      <c r="Y50" s="5">
        <v>818.13500000000022</v>
      </c>
      <c r="Z50" s="5">
        <v>817.26199999999994</v>
      </c>
      <c r="AA50" s="5">
        <v>815.36449999999991</v>
      </c>
      <c r="AB50" s="5">
        <v>812.29000000000042</v>
      </c>
      <c r="AC50" s="5">
        <v>810.18349999999987</v>
      </c>
      <c r="AD50" s="5">
        <v>804.79000000000042</v>
      </c>
      <c r="AE50" s="5">
        <v>804.79000000000042</v>
      </c>
    </row>
    <row r="51" spans="1:31">
      <c r="A51" s="56" t="s">
        <v>60</v>
      </c>
      <c r="B51" s="56" t="s">
        <v>199</v>
      </c>
      <c r="C51" s="56" t="s">
        <v>146</v>
      </c>
      <c r="D51" s="5">
        <v>3.587998142135199</v>
      </c>
      <c r="E51" s="5">
        <v>7.3847786124965467</v>
      </c>
      <c r="F51" s="5">
        <v>11.19693606476709</v>
      </c>
      <c r="G51" s="5">
        <v>15.06328140997184</v>
      </c>
      <c r="H51" s="5">
        <v>18.75108036291774</v>
      </c>
      <c r="I51" s="5">
        <v>23.177242708694269</v>
      </c>
      <c r="J51" s="5">
        <v>27.493841551624481</v>
      </c>
      <c r="K51" s="5">
        <v>31.339740416961199</v>
      </c>
      <c r="L51" s="5">
        <v>35.393817161047672</v>
      </c>
      <c r="M51" s="5">
        <v>40.665682180519731</v>
      </c>
      <c r="N51" s="5">
        <v>46.722139004245811</v>
      </c>
      <c r="O51" s="5">
        <v>54.023468976283532</v>
      </c>
      <c r="P51" s="5">
        <v>59.918848460852551</v>
      </c>
      <c r="Q51" s="5">
        <v>67.427132013803629</v>
      </c>
      <c r="R51" s="5">
        <v>75.194113797212054</v>
      </c>
      <c r="S51" s="5">
        <v>82.051238505721244</v>
      </c>
      <c r="T51" s="5">
        <v>90.182218760954498</v>
      </c>
      <c r="U51" s="5">
        <v>97.252321684914648</v>
      </c>
      <c r="V51" s="5">
        <v>104.25484038933121</v>
      </c>
      <c r="W51" s="5">
        <v>112.1989440703302</v>
      </c>
      <c r="X51" s="5">
        <v>119.94123132780651</v>
      </c>
      <c r="Y51" s="5">
        <v>127.82667530323231</v>
      </c>
      <c r="Z51" s="5">
        <v>135.1507563033916</v>
      </c>
      <c r="AA51" s="5">
        <v>144.48975215293299</v>
      </c>
      <c r="AB51" s="5">
        <v>158.2305159143454</v>
      </c>
      <c r="AC51" s="5">
        <v>173.44343848837099</v>
      </c>
      <c r="AD51" s="5">
        <v>190.77317796793281</v>
      </c>
      <c r="AE51" s="5">
        <v>206.77677715680119</v>
      </c>
    </row>
    <row r="52" spans="1:3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</row>
    <row r="53" spans="1:31">
      <c r="A53" s="56" t="s">
        <v>60</v>
      </c>
      <c r="B53" s="56" t="s">
        <v>200</v>
      </c>
      <c r="C53" s="56" t="s">
        <v>132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</row>
    <row r="54" spans="1:31">
      <c r="A54" s="56" t="s">
        <v>60</v>
      </c>
      <c r="B54" s="56" t="s">
        <v>200</v>
      </c>
      <c r="C54" s="56" t="s">
        <v>133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</row>
    <row r="55" spans="1:31">
      <c r="A55" s="56" t="s">
        <v>60</v>
      </c>
      <c r="B55" s="56" t="s">
        <v>200</v>
      </c>
      <c r="C55" s="56" t="s">
        <v>134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2.65E-6</v>
      </c>
      <c r="L55" s="5">
        <v>2.65E-6</v>
      </c>
      <c r="M55" s="5">
        <v>7.9500000000000001E-6</v>
      </c>
      <c r="N55" s="5">
        <v>7.9500000000000001E-6</v>
      </c>
      <c r="O55" s="5">
        <v>7.9500000000000001E-6</v>
      </c>
      <c r="P55" s="5">
        <v>7.9500000000000001E-6</v>
      </c>
      <c r="Q55" s="5">
        <v>7.9500000000000001E-6</v>
      </c>
      <c r="R55" s="5">
        <v>7.9500000000000001E-6</v>
      </c>
      <c r="S55" s="5">
        <v>7.9500000000000001E-6</v>
      </c>
      <c r="T55" s="5">
        <v>7.9500000000000001E-6</v>
      </c>
      <c r="U55" s="5">
        <v>1.06E-5</v>
      </c>
      <c r="V55" s="5">
        <v>1.06E-5</v>
      </c>
      <c r="W55" s="5">
        <v>1.06E-5</v>
      </c>
      <c r="X55" s="5">
        <v>1.06E-5</v>
      </c>
      <c r="Y55" s="5">
        <v>1.06E-5</v>
      </c>
      <c r="Z55" s="5">
        <v>1.59E-5</v>
      </c>
      <c r="AA55" s="5">
        <v>3.9749999999999997E-5</v>
      </c>
      <c r="AB55" s="5">
        <v>3.9749999999999997E-5</v>
      </c>
      <c r="AC55" s="5">
        <v>3.9749999999999997E-5</v>
      </c>
      <c r="AD55" s="5">
        <v>3.9749999999999997E-5</v>
      </c>
      <c r="AE55" s="5">
        <v>3.9749999999999997E-5</v>
      </c>
    </row>
    <row r="56" spans="1:31">
      <c r="A56" s="56" t="s">
        <v>60</v>
      </c>
      <c r="B56" s="56" t="s">
        <v>200</v>
      </c>
      <c r="C56" s="56" t="s">
        <v>135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</row>
    <row r="57" spans="1:31">
      <c r="A57" s="56" t="s">
        <v>60</v>
      </c>
      <c r="B57" s="56" t="s">
        <v>200</v>
      </c>
      <c r="C57" s="56" t="s">
        <v>136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390.00000000000011</v>
      </c>
      <c r="K57" s="5">
        <v>390.00000000000011</v>
      </c>
      <c r="L57" s="5">
        <v>390.00000000000011</v>
      </c>
      <c r="M57" s="5">
        <v>390.00000000000011</v>
      </c>
      <c r="N57" s="5">
        <v>390.00000000000011</v>
      </c>
      <c r="O57" s="5">
        <v>390.00000000000011</v>
      </c>
      <c r="P57" s="5">
        <v>390.00000000000011</v>
      </c>
      <c r="Q57" s="5">
        <v>390.00000000000011</v>
      </c>
      <c r="R57" s="5">
        <v>390.00000000000011</v>
      </c>
      <c r="S57" s="5">
        <v>390.00000000000011</v>
      </c>
      <c r="T57" s="5">
        <v>390.00000000000011</v>
      </c>
      <c r="U57" s="5">
        <v>390.00000000000011</v>
      </c>
      <c r="V57" s="5">
        <v>390.00000000000011</v>
      </c>
      <c r="W57" s="5">
        <v>390.00000000000011</v>
      </c>
      <c r="X57" s="5">
        <v>390.00000000000011</v>
      </c>
      <c r="Y57" s="5">
        <v>390.00000000000011</v>
      </c>
      <c r="Z57" s="5">
        <v>390.00000000000011</v>
      </c>
      <c r="AA57" s="5">
        <v>390.00000000000011</v>
      </c>
      <c r="AB57" s="5">
        <v>390.00000000000011</v>
      </c>
      <c r="AC57" s="5">
        <v>390.00000000000011</v>
      </c>
      <c r="AD57" s="5">
        <v>390.00000000000011</v>
      </c>
      <c r="AE57" s="5">
        <v>390.00000000000011</v>
      </c>
    </row>
    <row r="58" spans="1:31">
      <c r="A58" s="56" t="s">
        <v>60</v>
      </c>
      <c r="B58" s="56" t="s">
        <v>200</v>
      </c>
      <c r="C58" s="56" t="s">
        <v>153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1.066E-5</v>
      </c>
      <c r="J58" s="5">
        <v>1.5489999999999999E-5</v>
      </c>
      <c r="K58" s="5">
        <v>2.3269999999999999E-5</v>
      </c>
      <c r="L58" s="5">
        <v>3.2907765200000001</v>
      </c>
      <c r="M58" s="5">
        <v>463.6592675</v>
      </c>
      <c r="N58" s="5">
        <v>510.00833095000002</v>
      </c>
      <c r="O58" s="5">
        <v>566.34679843000004</v>
      </c>
      <c r="P58" s="5">
        <v>566.34679843000004</v>
      </c>
      <c r="Q58" s="5">
        <v>566.34679843000004</v>
      </c>
      <c r="R58" s="5">
        <v>566.34681473000001</v>
      </c>
      <c r="S58" s="5">
        <v>566.34681473000001</v>
      </c>
      <c r="T58" s="5">
        <v>566.34681473000001</v>
      </c>
      <c r="U58" s="5">
        <v>566.34849530999998</v>
      </c>
      <c r="V58" s="5">
        <v>566.34849530999998</v>
      </c>
      <c r="W58" s="5">
        <v>566.34849531999998</v>
      </c>
      <c r="X58" s="5">
        <v>595.91377598999998</v>
      </c>
      <c r="Y58" s="5">
        <v>595.91377624999996</v>
      </c>
      <c r="Z58" s="5">
        <v>667.98072453999998</v>
      </c>
      <c r="AA58" s="5">
        <v>667.98072458000001</v>
      </c>
      <c r="AB58" s="5">
        <v>789.36617326999999</v>
      </c>
      <c r="AC58" s="5">
        <v>789.36617329000001</v>
      </c>
      <c r="AD58" s="5">
        <v>789.36617332000003</v>
      </c>
      <c r="AE58" s="5">
        <v>789.36617340999987</v>
      </c>
    </row>
    <row r="59" spans="1:31">
      <c r="A59" s="56" t="s">
        <v>60</v>
      </c>
      <c r="B59" s="56" t="s">
        <v>200</v>
      </c>
      <c r="C59" s="56" t="s">
        <v>154</v>
      </c>
      <c r="D59" s="5">
        <v>3.3699999999999999E-6</v>
      </c>
      <c r="E59" s="5">
        <v>3.6200000000000001E-6</v>
      </c>
      <c r="F59" s="5">
        <v>4.1099999999999996E-6</v>
      </c>
      <c r="G59" s="5">
        <v>4.5199999999999999E-6</v>
      </c>
      <c r="H59" s="5">
        <v>4.9200000000000003E-6</v>
      </c>
      <c r="I59" s="5">
        <v>5.5600000000000001E-6</v>
      </c>
      <c r="J59" s="5">
        <v>7.3100000000000003E-6</v>
      </c>
      <c r="K59" s="5">
        <v>8.6300000000000004E-6</v>
      </c>
      <c r="L59" s="5">
        <v>1.294E-5</v>
      </c>
      <c r="M59" s="5">
        <v>4.579E-5</v>
      </c>
      <c r="N59" s="5">
        <v>5.151E-5</v>
      </c>
      <c r="O59" s="5">
        <v>5.1659999999999997E-5</v>
      </c>
      <c r="P59" s="5">
        <v>5.1669999999999998E-5</v>
      </c>
      <c r="Q59" s="5">
        <v>5.1669999999999998E-5</v>
      </c>
      <c r="R59" s="5">
        <v>5.9700000000000001E-5</v>
      </c>
      <c r="S59" s="5">
        <v>5.9700000000000001E-5</v>
      </c>
      <c r="T59" s="5">
        <v>5.9700000000000001E-5</v>
      </c>
      <c r="U59" s="5">
        <v>5.9729999999999999E-5</v>
      </c>
      <c r="V59" s="5">
        <v>5.9729999999999999E-5</v>
      </c>
      <c r="W59" s="5">
        <v>5.9729999999999999E-5</v>
      </c>
      <c r="X59" s="5">
        <v>5.9729999999999999E-5</v>
      </c>
      <c r="Y59" s="5">
        <v>6.3800000000000006E-5</v>
      </c>
      <c r="Z59" s="5">
        <v>7.7880000000000007E-5</v>
      </c>
      <c r="AA59" s="5">
        <v>1.1574E-4</v>
      </c>
      <c r="AB59" s="5">
        <v>1.1574E-4</v>
      </c>
      <c r="AC59" s="5">
        <v>1.1574E-4</v>
      </c>
      <c r="AD59" s="5">
        <v>1.1574E-4</v>
      </c>
      <c r="AE59" s="5">
        <v>1.1622E-4</v>
      </c>
    </row>
    <row r="60" spans="1:31">
      <c r="A60" s="56" t="s">
        <v>60</v>
      </c>
      <c r="B60" s="56" t="s">
        <v>200</v>
      </c>
      <c r="C60" s="56" t="s">
        <v>155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</row>
    <row r="61" spans="1:31">
      <c r="A61" s="56" t="s">
        <v>60</v>
      </c>
      <c r="B61" s="56" t="s">
        <v>200</v>
      </c>
      <c r="C61" s="56" t="s">
        <v>138</v>
      </c>
      <c r="D61" s="5">
        <v>1.708</v>
      </c>
      <c r="E61" s="5">
        <v>3.2879999999999998</v>
      </c>
      <c r="F61" s="5">
        <v>5.713000000000001</v>
      </c>
      <c r="G61" s="5">
        <v>8.979000000000001</v>
      </c>
      <c r="H61" s="5">
        <v>13.207000000000001</v>
      </c>
      <c r="I61" s="5">
        <v>18.021999999999998</v>
      </c>
      <c r="J61" s="5">
        <v>24.827000000000002</v>
      </c>
      <c r="K61" s="5">
        <v>30.705044839999999</v>
      </c>
      <c r="L61" s="5">
        <v>40.153942110000003</v>
      </c>
      <c r="M61" s="5">
        <v>50.821529429999998</v>
      </c>
      <c r="N61" s="5">
        <v>62.969775210000002</v>
      </c>
      <c r="O61" s="5">
        <v>76.644163699999993</v>
      </c>
      <c r="P61" s="5">
        <v>91.901225859999997</v>
      </c>
      <c r="Q61" s="5">
        <v>108.15136286000001</v>
      </c>
      <c r="R61" s="5">
        <v>125.80166242</v>
      </c>
      <c r="S61" s="5">
        <v>144.95564886</v>
      </c>
      <c r="T61" s="5">
        <v>164.49865338000001</v>
      </c>
      <c r="U61" s="5">
        <v>185.11144841000001</v>
      </c>
      <c r="V61" s="5">
        <v>206.33689910999999</v>
      </c>
      <c r="W61" s="5">
        <v>227.88285278999999</v>
      </c>
      <c r="X61" s="5">
        <v>249.85671445</v>
      </c>
      <c r="Y61" s="5">
        <v>271.54780688000011</v>
      </c>
      <c r="Z61" s="5">
        <v>293.29351606</v>
      </c>
      <c r="AA61" s="5">
        <v>315.96638920999999</v>
      </c>
      <c r="AB61" s="5">
        <v>340.06930738000011</v>
      </c>
      <c r="AC61" s="5">
        <v>364.61364995999998</v>
      </c>
      <c r="AD61" s="5">
        <v>390.09506130999989</v>
      </c>
      <c r="AE61" s="5">
        <v>397.97774805</v>
      </c>
    </row>
    <row r="62" spans="1:31">
      <c r="A62" s="56" t="s">
        <v>60</v>
      </c>
      <c r="B62" s="56" t="s">
        <v>200</v>
      </c>
      <c r="C62" s="56" t="s">
        <v>139</v>
      </c>
      <c r="D62" s="5">
        <v>7.9034999999999984</v>
      </c>
      <c r="E62" s="5">
        <v>14.29</v>
      </c>
      <c r="F62" s="5">
        <v>22.545999999999999</v>
      </c>
      <c r="G62" s="5">
        <v>31.798500000000001</v>
      </c>
      <c r="H62" s="5">
        <v>41.247999999999998</v>
      </c>
      <c r="I62" s="5">
        <v>49.625999999999991</v>
      </c>
      <c r="J62" s="5">
        <v>60.830499999999986</v>
      </c>
      <c r="K62" s="5">
        <v>71.403999999999982</v>
      </c>
      <c r="L62" s="5">
        <v>87.588999999999999</v>
      </c>
      <c r="M62" s="5">
        <v>104.003</v>
      </c>
      <c r="N62" s="5">
        <v>120.3965</v>
      </c>
      <c r="O62" s="5">
        <v>136.739</v>
      </c>
      <c r="P62" s="5">
        <v>152.25700000000001</v>
      </c>
      <c r="Q62" s="5">
        <v>167.083</v>
      </c>
      <c r="R62" s="5">
        <v>181.35499999999999</v>
      </c>
      <c r="S62" s="5">
        <v>195.18549999999999</v>
      </c>
      <c r="T62" s="5">
        <v>205.857</v>
      </c>
      <c r="U62" s="5">
        <v>216.35650000000001</v>
      </c>
      <c r="V62" s="5">
        <v>225.239</v>
      </c>
      <c r="W62" s="5">
        <v>232.26400000000001</v>
      </c>
      <c r="X62" s="5">
        <v>236.76900000000001</v>
      </c>
      <c r="Y62" s="5">
        <v>240.0205</v>
      </c>
      <c r="Z62" s="5">
        <v>241.70099999999991</v>
      </c>
      <c r="AA62" s="5">
        <v>242.86250000000001</v>
      </c>
      <c r="AB62" s="5">
        <v>243.01449999999991</v>
      </c>
      <c r="AC62" s="5">
        <v>243.13200000000001</v>
      </c>
      <c r="AD62" s="5">
        <v>242.74899999999991</v>
      </c>
      <c r="AE62" s="5">
        <v>242.74899999999991</v>
      </c>
    </row>
    <row r="63" spans="1:31">
      <c r="A63" s="56" t="s">
        <v>60</v>
      </c>
      <c r="B63" s="56" t="s">
        <v>200</v>
      </c>
      <c r="C63" s="56" t="s">
        <v>146</v>
      </c>
      <c r="D63" s="5">
        <v>0.50574819811551563</v>
      </c>
      <c r="E63" s="5">
        <v>0.70462035556316849</v>
      </c>
      <c r="F63" s="5">
        <v>1.042625845774179</v>
      </c>
      <c r="G63" s="5">
        <v>1.1839142433965359</v>
      </c>
      <c r="H63" s="5">
        <v>1.3892883857426279</v>
      </c>
      <c r="I63" s="5">
        <v>1.553103949768349</v>
      </c>
      <c r="J63" s="5">
        <v>1.7343969025199399</v>
      </c>
      <c r="K63" s="5">
        <v>1.883119059223173</v>
      </c>
      <c r="L63" s="5">
        <v>2.0678457758428759</v>
      </c>
      <c r="M63" s="5">
        <v>2.1147789881255932</v>
      </c>
      <c r="N63" s="5">
        <v>2.6296220953145948</v>
      </c>
      <c r="O63" s="5">
        <v>3.3229233848039459</v>
      </c>
      <c r="P63" s="5">
        <v>3.7271133764347009</v>
      </c>
      <c r="Q63" s="5">
        <v>4.1744304177474731</v>
      </c>
      <c r="R63" s="5">
        <v>4.9727279084904161</v>
      </c>
      <c r="S63" s="5">
        <v>5.3596018105105472</v>
      </c>
      <c r="T63" s="5">
        <v>5.5438531353454721</v>
      </c>
      <c r="U63" s="5">
        <v>5.9296777759979662</v>
      </c>
      <c r="V63" s="5">
        <v>6.0312355606119334</v>
      </c>
      <c r="W63" s="5">
        <v>6.1193023843698668</v>
      </c>
      <c r="X63" s="5">
        <v>6.4145390869245844</v>
      </c>
      <c r="Y63" s="5">
        <v>6.6266889959087223</v>
      </c>
      <c r="Z63" s="5">
        <v>6.8363906471100364</v>
      </c>
      <c r="AA63" s="5">
        <v>7.0719836700614209</v>
      </c>
      <c r="AB63" s="5">
        <v>8.4508268987563113</v>
      </c>
      <c r="AC63" s="5">
        <v>9.7037632745571614</v>
      </c>
      <c r="AD63" s="5">
        <v>10.24533228444211</v>
      </c>
      <c r="AE63" s="5">
        <v>10.781392218672879</v>
      </c>
    </row>
    <row r="64" spans="1:3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</row>
    <row r="65" spans="1:31">
      <c r="A65" s="56" t="s">
        <v>70</v>
      </c>
      <c r="B65" s="56" t="s">
        <v>163</v>
      </c>
      <c r="C65" s="56" t="s">
        <v>132</v>
      </c>
      <c r="D65" s="5">
        <v>316</v>
      </c>
      <c r="E65" s="5">
        <v>316</v>
      </c>
      <c r="F65" s="5">
        <v>316</v>
      </c>
      <c r="G65" s="5">
        <v>316</v>
      </c>
      <c r="H65" s="5">
        <v>316</v>
      </c>
      <c r="I65" s="5">
        <v>316</v>
      </c>
      <c r="J65" s="5">
        <v>316</v>
      </c>
      <c r="K65" s="5">
        <v>316</v>
      </c>
      <c r="L65" s="5">
        <v>316</v>
      </c>
      <c r="M65" s="5">
        <v>316</v>
      </c>
      <c r="N65" s="5">
        <v>316</v>
      </c>
      <c r="O65" s="5">
        <v>316</v>
      </c>
      <c r="P65" s="5">
        <v>316</v>
      </c>
      <c r="Q65" s="5">
        <v>316</v>
      </c>
      <c r="R65" s="5">
        <v>316</v>
      </c>
      <c r="S65" s="5">
        <v>316</v>
      </c>
      <c r="T65" s="5">
        <v>316</v>
      </c>
      <c r="U65" s="5">
        <v>316</v>
      </c>
      <c r="V65" s="5">
        <v>316</v>
      </c>
      <c r="W65" s="5">
        <v>316</v>
      </c>
      <c r="X65" s="5">
        <v>316</v>
      </c>
      <c r="Y65" s="5">
        <v>316</v>
      </c>
      <c r="Z65" s="5">
        <v>316</v>
      </c>
      <c r="AA65" s="5">
        <v>316</v>
      </c>
      <c r="AB65" s="5">
        <v>316</v>
      </c>
      <c r="AC65" s="5">
        <v>316</v>
      </c>
      <c r="AD65" s="5">
        <v>316</v>
      </c>
      <c r="AE65" s="5">
        <v>316</v>
      </c>
    </row>
    <row r="66" spans="1:31">
      <c r="A66" s="56" t="s">
        <v>70</v>
      </c>
      <c r="B66" s="56" t="s">
        <v>163</v>
      </c>
      <c r="C66" s="56" t="s">
        <v>133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</row>
    <row r="67" spans="1:31">
      <c r="A67" s="56" t="s">
        <v>70</v>
      </c>
      <c r="B67" s="56" t="s">
        <v>163</v>
      </c>
      <c r="C67" s="56" t="s">
        <v>134</v>
      </c>
      <c r="D67" s="5">
        <v>0</v>
      </c>
      <c r="E67" s="5">
        <v>9.7999999999999993E-7</v>
      </c>
      <c r="F67" s="5">
        <v>68.72072562999999</v>
      </c>
      <c r="G67" s="5">
        <v>68.72072562999999</v>
      </c>
      <c r="H67" s="5">
        <v>68.72072562999999</v>
      </c>
      <c r="I67" s="5">
        <v>68.720726119999995</v>
      </c>
      <c r="J67" s="5">
        <v>68.720726119999995</v>
      </c>
      <c r="K67" s="5">
        <v>329.33483497999998</v>
      </c>
      <c r="L67" s="5">
        <v>329.33483497999998</v>
      </c>
      <c r="M67" s="5">
        <v>329.33483497999998</v>
      </c>
      <c r="N67" s="5">
        <v>329.33483497999998</v>
      </c>
      <c r="O67" s="5">
        <v>329.33483497999998</v>
      </c>
      <c r="P67" s="5">
        <v>329.33483497999998</v>
      </c>
      <c r="Q67" s="5">
        <v>329.33483497999998</v>
      </c>
      <c r="R67" s="5">
        <v>329.33483497999998</v>
      </c>
      <c r="S67" s="5">
        <v>329.33483497999998</v>
      </c>
      <c r="T67" s="5">
        <v>329.33483742999999</v>
      </c>
      <c r="U67" s="5">
        <v>329.33483840999997</v>
      </c>
      <c r="V67" s="5">
        <v>329.33483840999997</v>
      </c>
      <c r="W67" s="5">
        <v>791.00517699999989</v>
      </c>
      <c r="X67" s="5">
        <v>4676.8364969199993</v>
      </c>
      <c r="Y67" s="5">
        <v>4676.8364969199993</v>
      </c>
      <c r="Z67" s="5">
        <v>4676.8365015299996</v>
      </c>
      <c r="AA67" s="5">
        <v>4676.8365071199987</v>
      </c>
      <c r="AB67" s="5">
        <v>4676.8365215299991</v>
      </c>
      <c r="AC67" s="5">
        <v>4676.8365241799993</v>
      </c>
      <c r="AD67" s="5">
        <v>4676.8365410399992</v>
      </c>
      <c r="AE67" s="5">
        <v>4676.8365436899994</v>
      </c>
    </row>
    <row r="68" spans="1:31">
      <c r="A68" s="56" t="s">
        <v>70</v>
      </c>
      <c r="B68" s="56" t="s">
        <v>163</v>
      </c>
      <c r="C68" s="56" t="s">
        <v>135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</row>
    <row r="69" spans="1:31">
      <c r="A69" s="56" t="s">
        <v>70</v>
      </c>
      <c r="B69" s="56" t="s">
        <v>163</v>
      </c>
      <c r="C69" s="56" t="s">
        <v>136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</row>
    <row r="70" spans="1:31">
      <c r="A70" s="56" t="s">
        <v>70</v>
      </c>
      <c r="B70" s="56" t="s">
        <v>163</v>
      </c>
      <c r="C70" s="56" t="s">
        <v>152</v>
      </c>
      <c r="D70" s="5">
        <v>0</v>
      </c>
      <c r="E70" s="5">
        <v>0</v>
      </c>
      <c r="F70" s="5">
        <v>680</v>
      </c>
      <c r="G70" s="5">
        <v>2040</v>
      </c>
      <c r="H70" s="5">
        <v>2040</v>
      </c>
      <c r="I70" s="5">
        <v>2040</v>
      </c>
      <c r="J70" s="5">
        <v>2040</v>
      </c>
      <c r="K70" s="5">
        <v>2040</v>
      </c>
      <c r="L70" s="5">
        <v>2040</v>
      </c>
      <c r="M70" s="5">
        <v>2040</v>
      </c>
      <c r="N70" s="5">
        <v>2040</v>
      </c>
      <c r="O70" s="5">
        <v>2040</v>
      </c>
      <c r="P70" s="5">
        <v>2040</v>
      </c>
      <c r="Q70" s="5">
        <v>2040</v>
      </c>
      <c r="R70" s="5">
        <v>2040</v>
      </c>
      <c r="S70" s="5">
        <v>2040</v>
      </c>
      <c r="T70" s="5">
        <v>2040</v>
      </c>
      <c r="U70" s="5">
        <v>2040</v>
      </c>
      <c r="V70" s="5">
        <v>2040</v>
      </c>
      <c r="W70" s="5">
        <v>2040</v>
      </c>
      <c r="X70" s="5">
        <v>2040</v>
      </c>
      <c r="Y70" s="5">
        <v>2040</v>
      </c>
      <c r="Z70" s="5">
        <v>2040</v>
      </c>
      <c r="AA70" s="5">
        <v>2040</v>
      </c>
      <c r="AB70" s="5">
        <v>2040</v>
      </c>
      <c r="AC70" s="5">
        <v>2040</v>
      </c>
      <c r="AD70" s="5">
        <v>2040</v>
      </c>
      <c r="AE70" s="5">
        <v>2040</v>
      </c>
    </row>
    <row r="71" spans="1:31">
      <c r="A71" s="56" t="s">
        <v>70</v>
      </c>
      <c r="B71" s="56" t="s">
        <v>163</v>
      </c>
      <c r="C71" s="56" t="s">
        <v>153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3.4560000000000001E-5</v>
      </c>
      <c r="J71" s="5">
        <v>3.5590000000000003E-5</v>
      </c>
      <c r="K71" s="5">
        <v>1.2038E-4</v>
      </c>
      <c r="L71" s="5">
        <v>1.2039E-4</v>
      </c>
      <c r="M71" s="5">
        <v>1.2039E-4</v>
      </c>
      <c r="N71" s="5">
        <v>1.2039E-4</v>
      </c>
      <c r="O71" s="5">
        <v>1.2136E-4</v>
      </c>
      <c r="P71" s="5">
        <v>1.2213999999999999E-4</v>
      </c>
      <c r="Q71" s="5">
        <v>1.2379000000000001E-4</v>
      </c>
      <c r="R71" s="5">
        <v>1.3615E-4</v>
      </c>
      <c r="S71" s="5">
        <v>1.3645000000000001E-4</v>
      </c>
      <c r="T71" s="5">
        <v>752.82126764999998</v>
      </c>
      <c r="U71" s="5">
        <v>1000.00002096</v>
      </c>
      <c r="V71" s="5">
        <v>1000.00002096</v>
      </c>
      <c r="W71" s="5">
        <v>1000.00002098</v>
      </c>
      <c r="X71" s="5">
        <v>1000.0000794</v>
      </c>
      <c r="Y71" s="5">
        <v>1000.0000899299999</v>
      </c>
      <c r="Z71" s="5">
        <v>1000.00009461</v>
      </c>
      <c r="AA71" s="5">
        <v>1000.00009462</v>
      </c>
      <c r="AB71" s="5">
        <v>1000.00018256</v>
      </c>
      <c r="AC71" s="5">
        <v>1000.00019593</v>
      </c>
      <c r="AD71" s="5">
        <v>1000.00019607</v>
      </c>
      <c r="AE71" s="5">
        <v>1000.00031939</v>
      </c>
    </row>
    <row r="72" spans="1:31">
      <c r="A72" s="56" t="s">
        <v>70</v>
      </c>
      <c r="B72" s="56" t="s">
        <v>163</v>
      </c>
      <c r="C72" s="56" t="s">
        <v>154</v>
      </c>
      <c r="D72" s="5">
        <v>2.0319999999999999E-5</v>
      </c>
      <c r="E72" s="5">
        <v>2.211E-5</v>
      </c>
      <c r="F72" s="5">
        <v>599.99666738000008</v>
      </c>
      <c r="G72" s="5">
        <v>599.99666844000001</v>
      </c>
      <c r="H72" s="5">
        <v>1524.9992859399999</v>
      </c>
      <c r="I72" s="5">
        <v>2000.0092288799999</v>
      </c>
      <c r="J72" s="5">
        <v>2000.0092303700001</v>
      </c>
      <c r="K72" s="5">
        <v>2000.0092948700001</v>
      </c>
      <c r="L72" s="5">
        <v>2000.0092968700001</v>
      </c>
      <c r="M72" s="5">
        <v>2000.00929879</v>
      </c>
      <c r="N72" s="5">
        <v>2000.00929959</v>
      </c>
      <c r="O72" s="5">
        <v>2000.0093048000001</v>
      </c>
      <c r="P72" s="5">
        <v>2000.0093074599999</v>
      </c>
      <c r="Q72" s="5">
        <v>2000.0093171399999</v>
      </c>
      <c r="R72" s="5">
        <v>2000.00933693</v>
      </c>
      <c r="S72" s="5">
        <v>2000.00933693</v>
      </c>
      <c r="T72" s="5">
        <v>2000.00974561</v>
      </c>
      <c r="U72" s="5">
        <v>2000.0100220899999</v>
      </c>
      <c r="V72" s="5">
        <v>2000.0100220899999</v>
      </c>
      <c r="W72" s="5">
        <v>2000.0100220899999</v>
      </c>
      <c r="X72" s="5">
        <v>2000.0100220899999</v>
      </c>
      <c r="Y72" s="5">
        <v>2000.01008209</v>
      </c>
      <c r="Z72" s="5">
        <v>2000.0101126100001</v>
      </c>
      <c r="AA72" s="5">
        <v>2000.0102005399999</v>
      </c>
      <c r="AB72" s="5">
        <v>2000.0108311500001</v>
      </c>
      <c r="AC72" s="5">
        <v>2000.02345629</v>
      </c>
      <c r="AD72" s="5">
        <v>2779.5869640499991</v>
      </c>
      <c r="AE72" s="5">
        <v>3394.9850081399982</v>
      </c>
    </row>
    <row r="73" spans="1:31">
      <c r="A73" s="56" t="s">
        <v>70</v>
      </c>
      <c r="B73" s="56" t="s">
        <v>163</v>
      </c>
      <c r="C73" s="56" t="s">
        <v>155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</row>
    <row r="74" spans="1:31">
      <c r="A74" s="56" t="s">
        <v>70</v>
      </c>
      <c r="B74" s="56" t="s">
        <v>163</v>
      </c>
      <c r="C74" s="56" t="s">
        <v>138</v>
      </c>
      <c r="D74" s="5">
        <v>25.542999999999999</v>
      </c>
      <c r="E74" s="5">
        <v>56.982999999999997</v>
      </c>
      <c r="F74" s="5">
        <v>98.898000010000004</v>
      </c>
      <c r="G74" s="5">
        <v>155.44900000000001</v>
      </c>
      <c r="H74" s="5">
        <v>222.40500001000001</v>
      </c>
      <c r="I74" s="5">
        <v>300.346</v>
      </c>
      <c r="J74" s="5">
        <v>409.80600002</v>
      </c>
      <c r="K74" s="5">
        <v>515.80038250000007</v>
      </c>
      <c r="L74" s="5">
        <v>665.73822691999999</v>
      </c>
      <c r="M74" s="5">
        <v>837.62141296999982</v>
      </c>
      <c r="N74" s="5">
        <v>1035.8325499699999</v>
      </c>
      <c r="O74" s="5">
        <v>1264.55995717</v>
      </c>
      <c r="P74" s="5">
        <v>1516.6036732</v>
      </c>
      <c r="Q74" s="5">
        <v>1782.84032499</v>
      </c>
      <c r="R74" s="5">
        <v>2068.68338434</v>
      </c>
      <c r="S74" s="5">
        <v>2376.7404075000009</v>
      </c>
      <c r="T74" s="5">
        <v>2669.9159741000012</v>
      </c>
      <c r="U74" s="5">
        <v>2962.5684745700009</v>
      </c>
      <c r="V74" s="5">
        <v>3257.533898120002</v>
      </c>
      <c r="W74" s="5">
        <v>3549.8779110200021</v>
      </c>
      <c r="X74" s="5">
        <v>3843.933261250002</v>
      </c>
      <c r="Y74" s="5">
        <v>4149.0718425400009</v>
      </c>
      <c r="Z74" s="5">
        <v>4469.0497078700009</v>
      </c>
      <c r="AA74" s="5">
        <v>4803.4560813700018</v>
      </c>
      <c r="AB74" s="5">
        <v>5160.1615570300009</v>
      </c>
      <c r="AC74" s="5">
        <v>5523.8123768000014</v>
      </c>
      <c r="AD74" s="5">
        <v>5902.479553590003</v>
      </c>
      <c r="AE74" s="5">
        <v>5960.8095017900032</v>
      </c>
    </row>
    <row r="75" spans="1:31">
      <c r="A75" s="56" t="s">
        <v>70</v>
      </c>
      <c r="B75" s="56" t="s">
        <v>163</v>
      </c>
      <c r="C75" s="56" t="s">
        <v>139</v>
      </c>
      <c r="D75" s="5">
        <v>122.52549999999999</v>
      </c>
      <c r="E75" s="5">
        <v>272.50599999999997</v>
      </c>
      <c r="F75" s="5">
        <v>418.21599999999989</v>
      </c>
      <c r="G75" s="5">
        <v>578.08799999999997</v>
      </c>
      <c r="H75" s="5">
        <v>722.08499999999992</v>
      </c>
      <c r="I75" s="5">
        <v>855.03300000000002</v>
      </c>
      <c r="J75" s="5">
        <v>1038.8785</v>
      </c>
      <c r="K75" s="5">
        <v>1211.9475</v>
      </c>
      <c r="L75" s="5">
        <v>1448.7135000000001</v>
      </c>
      <c r="M75" s="5">
        <v>1692.5509999999999</v>
      </c>
      <c r="N75" s="5">
        <v>1944.547</v>
      </c>
      <c r="O75" s="5">
        <v>2209.7910000000002</v>
      </c>
      <c r="P75" s="5">
        <v>2456.3649999999989</v>
      </c>
      <c r="Q75" s="5">
        <v>2688.7429999999999</v>
      </c>
      <c r="R75" s="5">
        <v>2907.8915000000002</v>
      </c>
      <c r="S75" s="5">
        <v>3118.7915000000012</v>
      </c>
      <c r="T75" s="5">
        <v>3248.3425000000002</v>
      </c>
      <c r="U75" s="5">
        <v>3354.2829999999999</v>
      </c>
      <c r="V75" s="5">
        <v>3431.6460000000002</v>
      </c>
      <c r="W75" s="5">
        <v>3476.9585000000002</v>
      </c>
      <c r="X75" s="5">
        <v>3484.4955</v>
      </c>
      <c r="Y75" s="5">
        <v>3496.9589999999998</v>
      </c>
      <c r="Z75" s="5">
        <v>3504.8404999999989</v>
      </c>
      <c r="AA75" s="5">
        <v>3507.2565</v>
      </c>
      <c r="AB75" s="5">
        <v>3497.9115000000002</v>
      </c>
      <c r="AC75" s="5">
        <v>3488.9385000000002</v>
      </c>
      <c r="AD75" s="5">
        <v>3474.633499999999</v>
      </c>
      <c r="AE75" s="5">
        <v>3474.633499999999</v>
      </c>
    </row>
    <row r="76" spans="1:31">
      <c r="A76" s="56" t="s">
        <v>70</v>
      </c>
      <c r="B76" s="56" t="s">
        <v>163</v>
      </c>
      <c r="C76" s="56" t="s">
        <v>146</v>
      </c>
      <c r="D76" s="5">
        <v>8.3832687113212501</v>
      </c>
      <c r="E76" s="5">
        <v>18.381642400039372</v>
      </c>
      <c r="F76" s="5">
        <v>28.019014707438831</v>
      </c>
      <c r="G76" s="5">
        <v>40.003640435457157</v>
      </c>
      <c r="H76" s="5">
        <v>53.665472993120261</v>
      </c>
      <c r="I76" s="5">
        <v>68.159351946680431</v>
      </c>
      <c r="J76" s="5">
        <v>86.688642929052719</v>
      </c>
      <c r="K76" s="5">
        <v>102.02892348851709</v>
      </c>
      <c r="L76" s="5">
        <v>116.619169227333</v>
      </c>
      <c r="M76" s="5">
        <v>310.6114426964445</v>
      </c>
      <c r="N76" s="5">
        <v>552.57416638366112</v>
      </c>
      <c r="O76" s="5">
        <v>688.22160200525991</v>
      </c>
      <c r="P76" s="5">
        <v>832.56699375388826</v>
      </c>
      <c r="Q76" s="5">
        <v>910.51287231553533</v>
      </c>
      <c r="R76" s="5">
        <v>930.31483478943028</v>
      </c>
      <c r="S76" s="5">
        <v>954.68809054969529</v>
      </c>
      <c r="T76" s="5">
        <v>978.55642926981795</v>
      </c>
      <c r="U76" s="5">
        <v>1000.7942008895481</v>
      </c>
      <c r="V76" s="5">
        <v>1027.0983610943549</v>
      </c>
      <c r="W76" s="5">
        <v>1036.8763687221899</v>
      </c>
      <c r="X76" s="5">
        <v>1045.432031640765</v>
      </c>
      <c r="Y76" s="5">
        <v>1069.650279540773</v>
      </c>
      <c r="Z76" s="5">
        <v>1103.1194910743329</v>
      </c>
      <c r="AA76" s="5">
        <v>1122.8553711683251</v>
      </c>
      <c r="AB76" s="5">
        <v>1160.8120618339281</v>
      </c>
      <c r="AC76" s="5">
        <v>1201.8878881452749</v>
      </c>
      <c r="AD76" s="5">
        <v>1247.9506121929201</v>
      </c>
      <c r="AE76" s="5">
        <v>1313.3850893072249</v>
      </c>
    </row>
    <row r="77" spans="1:3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</row>
    <row r="78" spans="1:31">
      <c r="A78" s="56" t="s">
        <v>70</v>
      </c>
      <c r="B78" s="56" t="s">
        <v>197</v>
      </c>
      <c r="C78" s="56" t="s">
        <v>132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</row>
    <row r="79" spans="1:31">
      <c r="A79" s="56" t="s">
        <v>70</v>
      </c>
      <c r="B79" s="56" t="s">
        <v>197</v>
      </c>
      <c r="C79" s="56" t="s">
        <v>133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</row>
    <row r="80" spans="1:31">
      <c r="A80" s="56" t="s">
        <v>70</v>
      </c>
      <c r="B80" s="56" t="s">
        <v>197</v>
      </c>
      <c r="C80" s="56" t="s">
        <v>134</v>
      </c>
      <c r="D80" s="5">
        <v>0</v>
      </c>
      <c r="E80" s="5">
        <v>9.7999999999999993E-7</v>
      </c>
      <c r="F80" s="5">
        <v>9.7999999999999993E-7</v>
      </c>
      <c r="G80" s="5">
        <v>9.7999999999999993E-7</v>
      </c>
      <c r="H80" s="5">
        <v>9.7999999999999993E-7</v>
      </c>
      <c r="I80" s="5">
        <v>3.4740000000000003E-5</v>
      </c>
      <c r="J80" s="5">
        <v>3.4740000000000003E-5</v>
      </c>
      <c r="K80" s="5">
        <v>3.6699999999999998E-5</v>
      </c>
      <c r="L80" s="5">
        <v>3.6699999999999998E-5</v>
      </c>
      <c r="M80" s="5">
        <v>3.6699999999999998E-5</v>
      </c>
      <c r="N80" s="5">
        <v>3.6699999999999998E-5</v>
      </c>
      <c r="O80" s="5">
        <v>3.6699999999999998E-5</v>
      </c>
      <c r="P80" s="5">
        <v>3.7680000000000012E-5</v>
      </c>
      <c r="Q80" s="5">
        <v>3.7680000000000012E-5</v>
      </c>
      <c r="R80" s="5">
        <v>3.7680000000000012E-5</v>
      </c>
      <c r="S80" s="5">
        <v>3.7680000000000012E-5</v>
      </c>
      <c r="T80" s="5">
        <v>134.74599296</v>
      </c>
      <c r="U80" s="5">
        <v>739.32194030999983</v>
      </c>
      <c r="V80" s="5">
        <v>739.32194030999983</v>
      </c>
      <c r="W80" s="5">
        <v>739.32194030999983</v>
      </c>
      <c r="X80" s="5">
        <v>1118.65664502</v>
      </c>
      <c r="Y80" s="5">
        <v>1118.65664502</v>
      </c>
      <c r="Z80" s="5">
        <v>1118.65669923</v>
      </c>
      <c r="AA80" s="5">
        <v>1118.65669923</v>
      </c>
      <c r="AB80" s="5">
        <v>1118.65669923</v>
      </c>
      <c r="AC80" s="5">
        <v>1118.6567018799999</v>
      </c>
      <c r="AD80" s="5">
        <v>1521.96766942</v>
      </c>
      <c r="AE80" s="5">
        <v>1521.96766942</v>
      </c>
    </row>
    <row r="81" spans="1:31">
      <c r="A81" s="56" t="s">
        <v>70</v>
      </c>
      <c r="B81" s="56" t="s">
        <v>197</v>
      </c>
      <c r="C81" s="56" t="s">
        <v>135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</row>
    <row r="82" spans="1:31">
      <c r="A82" s="56" t="s">
        <v>70</v>
      </c>
      <c r="B82" s="56" t="s">
        <v>197</v>
      </c>
      <c r="C82" s="56" t="s">
        <v>136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</row>
    <row r="83" spans="1:31">
      <c r="A83" s="56" t="s">
        <v>70</v>
      </c>
      <c r="B83" s="56" t="s">
        <v>197</v>
      </c>
      <c r="C83" s="56" t="s">
        <v>153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3.5590000000000003E-5</v>
      </c>
      <c r="J83" s="5">
        <v>3.5590000000000003E-5</v>
      </c>
      <c r="K83" s="5">
        <v>5.5489999999999999E-5</v>
      </c>
      <c r="L83" s="5">
        <v>5.5489999999999999E-5</v>
      </c>
      <c r="M83" s="5">
        <v>5.5489999999999999E-5</v>
      </c>
      <c r="N83" s="5">
        <v>5.5500000000000001E-5</v>
      </c>
      <c r="O83" s="5">
        <v>5.609E-5</v>
      </c>
      <c r="P83" s="5">
        <v>1.6309000000000001E-4</v>
      </c>
      <c r="Q83" s="5">
        <v>1.6309000000000001E-4</v>
      </c>
      <c r="R83" s="5">
        <v>350.26813754999989</v>
      </c>
      <c r="S83" s="5">
        <v>350.26813761999989</v>
      </c>
      <c r="T83" s="5">
        <v>500.33292711000001</v>
      </c>
      <c r="U83" s="5">
        <v>888.96861811000008</v>
      </c>
      <c r="V83" s="5">
        <v>888.96861811000008</v>
      </c>
      <c r="W83" s="5">
        <v>924.83478336000007</v>
      </c>
      <c r="X83" s="5">
        <v>924.83489547000011</v>
      </c>
      <c r="Y83" s="5">
        <v>1119.4431886299999</v>
      </c>
      <c r="Z83" s="5">
        <v>2434.0024687199989</v>
      </c>
      <c r="AA83" s="5">
        <v>2936.638615949998</v>
      </c>
      <c r="AB83" s="5">
        <v>4072.4544262399991</v>
      </c>
      <c r="AC83" s="5">
        <v>4072.454426339998</v>
      </c>
      <c r="AD83" s="5">
        <v>4133.6868372799981</v>
      </c>
      <c r="AE83" s="5">
        <v>4133.6868373999978</v>
      </c>
    </row>
    <row r="84" spans="1:31">
      <c r="A84" s="56" t="s">
        <v>70</v>
      </c>
      <c r="B84" s="56" t="s">
        <v>197</v>
      </c>
      <c r="C84" s="56" t="s">
        <v>154</v>
      </c>
      <c r="D84" s="5">
        <v>1.791E-5</v>
      </c>
      <c r="E84" s="5">
        <v>2.0429999999999999E-5</v>
      </c>
      <c r="F84" s="5">
        <v>250.00002298000001</v>
      </c>
      <c r="G84" s="5">
        <v>250.00002806000001</v>
      </c>
      <c r="H84" s="5">
        <v>250.00003082000001</v>
      </c>
      <c r="I84" s="5">
        <v>375.76581834000001</v>
      </c>
      <c r="J84" s="5">
        <v>375.76581834000001</v>
      </c>
      <c r="K84" s="5">
        <v>505.18032613999998</v>
      </c>
      <c r="L84" s="5">
        <v>505.18032613999998</v>
      </c>
      <c r="M84" s="5">
        <v>505.18032613999998</v>
      </c>
      <c r="N84" s="5">
        <v>849.28159425999991</v>
      </c>
      <c r="O84" s="5">
        <v>930.88391848999993</v>
      </c>
      <c r="P84" s="5">
        <v>2218.1072430700001</v>
      </c>
      <c r="Q84" s="5">
        <v>2218.1072430700001</v>
      </c>
      <c r="R84" s="5">
        <v>2218.1072715300002</v>
      </c>
      <c r="S84" s="5">
        <v>2218.1072715300002</v>
      </c>
      <c r="T84" s="5">
        <v>2493.3207507300008</v>
      </c>
      <c r="U84" s="5">
        <v>2493.3207507900001</v>
      </c>
      <c r="V84" s="5">
        <v>2493.3207507900001</v>
      </c>
      <c r="W84" s="5">
        <v>2493.3207507900001</v>
      </c>
      <c r="X84" s="5">
        <v>2493.3207507900001</v>
      </c>
      <c r="Y84" s="5">
        <v>2493.3207979099998</v>
      </c>
      <c r="Z84" s="5">
        <v>2493.3207979099998</v>
      </c>
      <c r="AA84" s="5">
        <v>2493.3299448600001</v>
      </c>
      <c r="AB84" s="5">
        <v>2846.0614638500001</v>
      </c>
      <c r="AC84" s="5">
        <v>4468.2459727400001</v>
      </c>
      <c r="AD84" s="5">
        <v>6111.3413890600004</v>
      </c>
      <c r="AE84" s="5">
        <v>6111.3427961300004</v>
      </c>
    </row>
    <row r="85" spans="1:31">
      <c r="A85" s="56" t="s">
        <v>70</v>
      </c>
      <c r="B85" s="56" t="s">
        <v>197</v>
      </c>
      <c r="C85" s="56" t="s">
        <v>155</v>
      </c>
      <c r="D85" s="5">
        <v>5.4999999999999999E-6</v>
      </c>
      <c r="E85" s="5">
        <v>6.3199999999999996E-6</v>
      </c>
      <c r="F85" s="5">
        <v>6.9099999999999999E-6</v>
      </c>
      <c r="G85" s="5">
        <v>8.2700000000000004E-6</v>
      </c>
      <c r="H85" s="5">
        <v>9.0399999999999998E-6</v>
      </c>
      <c r="I85" s="5">
        <v>3.1659999999999998E-5</v>
      </c>
      <c r="J85" s="5">
        <v>3.1659999999999998E-5</v>
      </c>
      <c r="K85" s="5">
        <v>4.1050000000000002E-5</v>
      </c>
      <c r="L85" s="5">
        <v>4.1050000000000002E-5</v>
      </c>
      <c r="M85" s="5">
        <v>4.1050000000000002E-5</v>
      </c>
      <c r="N85" s="5">
        <v>4.8550000000000001E-5</v>
      </c>
      <c r="O85" s="5">
        <v>5.3189999999999997E-5</v>
      </c>
      <c r="P85" s="5">
        <v>6.1790000000000003E-5</v>
      </c>
      <c r="Q85" s="5">
        <v>6.1790000000000003E-5</v>
      </c>
      <c r="R85" s="5">
        <v>6.8940000000000001E-5</v>
      </c>
      <c r="S85" s="5">
        <v>6.8949999999999995E-5</v>
      </c>
      <c r="T85" s="5">
        <v>6.9469999999999997E-5</v>
      </c>
      <c r="U85" s="5">
        <v>7.8899999999999993E-5</v>
      </c>
      <c r="V85" s="5">
        <v>7.8899999999999993E-5</v>
      </c>
      <c r="W85" s="5">
        <v>7.8899999999999993E-5</v>
      </c>
      <c r="X85" s="5">
        <v>7.8899999999999993E-5</v>
      </c>
      <c r="Y85" s="5">
        <v>1.4012000000000001E-4</v>
      </c>
      <c r="Z85" s="5">
        <v>1.426E-4</v>
      </c>
      <c r="AA85" s="5">
        <v>1.9896000000000001E-4</v>
      </c>
      <c r="AB85" s="5">
        <v>2.2812E-4</v>
      </c>
      <c r="AC85" s="5">
        <v>2.4816999999999998E-4</v>
      </c>
      <c r="AD85" s="5">
        <v>2.9024999999999998E-4</v>
      </c>
      <c r="AE85" s="5">
        <v>2.9024999999999998E-4</v>
      </c>
    </row>
    <row r="86" spans="1:31">
      <c r="A86" s="56" t="s">
        <v>70</v>
      </c>
      <c r="B86" s="56" t="s">
        <v>197</v>
      </c>
      <c r="C86" s="56" t="s">
        <v>138</v>
      </c>
      <c r="D86" s="5">
        <v>13.356999999999999</v>
      </c>
      <c r="E86" s="5">
        <v>25.49</v>
      </c>
      <c r="F86" s="5">
        <v>45.457999999999998</v>
      </c>
      <c r="G86" s="5">
        <v>74.466999999999999</v>
      </c>
      <c r="H86" s="5">
        <v>113.502</v>
      </c>
      <c r="I86" s="5">
        <v>161.446</v>
      </c>
      <c r="J86" s="5">
        <v>227.47300000000001</v>
      </c>
      <c r="K86" s="5">
        <v>289.59110100999999</v>
      </c>
      <c r="L86" s="5">
        <v>403.80261461999999</v>
      </c>
      <c r="M86" s="5">
        <v>541.01239326000007</v>
      </c>
      <c r="N86" s="5">
        <v>697.68656768000005</v>
      </c>
      <c r="O86" s="5">
        <v>872.38947773999985</v>
      </c>
      <c r="P86" s="5">
        <v>1063.27207331</v>
      </c>
      <c r="Q86" s="5">
        <v>1265.9639004400001</v>
      </c>
      <c r="R86" s="5">
        <v>1484.9595349199999</v>
      </c>
      <c r="S86" s="5">
        <v>1721.5957828400001</v>
      </c>
      <c r="T86" s="5">
        <v>1963.6764449499999</v>
      </c>
      <c r="U86" s="5">
        <v>2218.4749902399999</v>
      </c>
      <c r="V86" s="5">
        <v>2491.079625670001</v>
      </c>
      <c r="W86" s="5">
        <v>2779.6660421800011</v>
      </c>
      <c r="X86" s="5">
        <v>3067.604076040001</v>
      </c>
      <c r="Y86" s="5">
        <v>3340.8165513500012</v>
      </c>
      <c r="Z86" s="5">
        <v>3606.6696041700011</v>
      </c>
      <c r="AA86" s="5">
        <v>3864.4388983499998</v>
      </c>
      <c r="AB86" s="5">
        <v>4122.8118823900004</v>
      </c>
      <c r="AC86" s="5">
        <v>4383.0339284500023</v>
      </c>
      <c r="AD86" s="5">
        <v>4652.4691452500019</v>
      </c>
      <c r="AE86" s="5">
        <v>4733.1153468600014</v>
      </c>
    </row>
    <row r="87" spans="1:31">
      <c r="A87" s="56" t="s">
        <v>70</v>
      </c>
      <c r="B87" s="56" t="s">
        <v>197</v>
      </c>
      <c r="C87" s="56" t="s">
        <v>139</v>
      </c>
      <c r="D87" s="5">
        <v>59.811999999999983</v>
      </c>
      <c r="E87" s="5">
        <v>103.50449999999999</v>
      </c>
      <c r="F87" s="5">
        <v>174.262</v>
      </c>
      <c r="G87" s="5">
        <v>259.03949999999998</v>
      </c>
      <c r="H87" s="5">
        <v>357.05599999999993</v>
      </c>
      <c r="I87" s="5">
        <v>451.12049999999999</v>
      </c>
      <c r="J87" s="5">
        <v>573.04849999999988</v>
      </c>
      <c r="K87" s="5">
        <v>689.827</v>
      </c>
      <c r="L87" s="5">
        <v>911.7054999999998</v>
      </c>
      <c r="M87" s="5">
        <v>1154.288</v>
      </c>
      <c r="N87" s="5">
        <v>1398.5355</v>
      </c>
      <c r="O87" s="5">
        <v>1638.9369999999999</v>
      </c>
      <c r="P87" s="5">
        <v>1860.2149999999999</v>
      </c>
      <c r="Q87" s="5">
        <v>2070.8595</v>
      </c>
      <c r="R87" s="5">
        <v>2272.578</v>
      </c>
      <c r="S87" s="5">
        <v>2467.7784999999999</v>
      </c>
      <c r="T87" s="5">
        <v>2625.7404999999999</v>
      </c>
      <c r="U87" s="5">
        <v>2781.9445000000001</v>
      </c>
      <c r="V87" s="5">
        <v>2932.7849999999999</v>
      </c>
      <c r="W87" s="5">
        <v>3074.8539999999998</v>
      </c>
      <c r="X87" s="5">
        <v>3173.7795000000001</v>
      </c>
      <c r="Y87" s="5">
        <v>3241.2449999999999</v>
      </c>
      <c r="Z87" s="5">
        <v>3278.1505000000002</v>
      </c>
      <c r="AA87" s="5">
        <v>3287.380000000001</v>
      </c>
      <c r="AB87" s="5">
        <v>3268.098</v>
      </c>
      <c r="AC87" s="5">
        <v>3249.1060000000011</v>
      </c>
      <c r="AD87" s="5">
        <v>3225.2605000000008</v>
      </c>
      <c r="AE87" s="5">
        <v>3225.2605000000008</v>
      </c>
    </row>
    <row r="88" spans="1:31">
      <c r="A88" s="56" t="s">
        <v>70</v>
      </c>
      <c r="B88" s="56" t="s">
        <v>197</v>
      </c>
      <c r="C88" s="56" t="s">
        <v>146</v>
      </c>
      <c r="D88" s="5">
        <v>11.299086177861399</v>
      </c>
      <c r="E88" s="5">
        <v>23.025294372763611</v>
      </c>
      <c r="F88" s="5">
        <v>35.134328402805522</v>
      </c>
      <c r="G88" s="5">
        <v>47.900256807048549</v>
      </c>
      <c r="H88" s="5">
        <v>61.217911457904279</v>
      </c>
      <c r="I88" s="5">
        <v>75.11501976555698</v>
      </c>
      <c r="J88" s="5">
        <v>89.16653765751326</v>
      </c>
      <c r="K88" s="5">
        <v>103.48750295393999</v>
      </c>
      <c r="L88" s="5">
        <v>117.41189838811771</v>
      </c>
      <c r="M88" s="5">
        <v>133.8891554719404</v>
      </c>
      <c r="N88" s="5">
        <v>157.59412793496159</v>
      </c>
      <c r="O88" s="5">
        <v>180.7331013697939</v>
      </c>
      <c r="P88" s="5">
        <v>203.59548641759349</v>
      </c>
      <c r="Q88" s="5">
        <v>229.28271844999759</v>
      </c>
      <c r="R88" s="5">
        <v>259.7705363603302</v>
      </c>
      <c r="S88" s="5">
        <v>282.32873086125068</v>
      </c>
      <c r="T88" s="5">
        <v>306.07430182703058</v>
      </c>
      <c r="U88" s="5">
        <v>326.78703962210182</v>
      </c>
      <c r="V88" s="5">
        <v>351.00079140535121</v>
      </c>
      <c r="W88" s="5">
        <v>373.81258164277699</v>
      </c>
      <c r="X88" s="5">
        <v>398.09531090064718</v>
      </c>
      <c r="Y88" s="5">
        <v>423.60965064936329</v>
      </c>
      <c r="Z88" s="5">
        <v>440.74851684020922</v>
      </c>
      <c r="AA88" s="5">
        <v>467.6288203196483</v>
      </c>
      <c r="AB88" s="5">
        <v>523.99780732027409</v>
      </c>
      <c r="AC88" s="5">
        <v>582.30283364238119</v>
      </c>
      <c r="AD88" s="5">
        <v>656.31932288807536</v>
      </c>
      <c r="AE88" s="5">
        <v>731.56171972341906</v>
      </c>
    </row>
    <row r="89" spans="1:3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</row>
    <row r="90" spans="1:31">
      <c r="A90" s="56" t="s">
        <v>70</v>
      </c>
      <c r="B90" s="56" t="s">
        <v>198</v>
      </c>
      <c r="C90" s="56" t="s">
        <v>132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</row>
    <row r="91" spans="1:31">
      <c r="A91" s="56" t="s">
        <v>70</v>
      </c>
      <c r="B91" s="56" t="s">
        <v>198</v>
      </c>
      <c r="C91" s="56" t="s">
        <v>133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</row>
    <row r="92" spans="1:31">
      <c r="A92" s="56" t="s">
        <v>70</v>
      </c>
      <c r="B92" s="56" t="s">
        <v>198</v>
      </c>
      <c r="C92" s="56" t="s">
        <v>134</v>
      </c>
      <c r="D92" s="5">
        <v>0</v>
      </c>
      <c r="E92" s="5">
        <v>9.7999999999999993E-7</v>
      </c>
      <c r="F92" s="5">
        <v>9.7999999999999993E-7</v>
      </c>
      <c r="G92" s="5">
        <v>9.7999999999999993E-7</v>
      </c>
      <c r="H92" s="5">
        <v>9.7999999999999993E-7</v>
      </c>
      <c r="I92" s="5">
        <v>9.7999999999999993E-7</v>
      </c>
      <c r="J92" s="5">
        <v>9.7999999999999993E-7</v>
      </c>
      <c r="K92" s="5">
        <v>4.1200000000000004E-6</v>
      </c>
      <c r="L92" s="5">
        <v>4.1200000000000004E-6</v>
      </c>
      <c r="M92" s="5">
        <v>1.403E-5</v>
      </c>
      <c r="N92" s="5">
        <v>1.403E-5</v>
      </c>
      <c r="O92" s="5">
        <v>1.403E-5</v>
      </c>
      <c r="P92" s="5">
        <v>1.452E-5</v>
      </c>
      <c r="Q92" s="5">
        <v>1.452E-5</v>
      </c>
      <c r="R92" s="5">
        <v>1.717E-5</v>
      </c>
      <c r="S92" s="5">
        <v>1.717E-5</v>
      </c>
      <c r="T92" s="5">
        <v>1.717E-5</v>
      </c>
      <c r="U92" s="5">
        <v>5.3579999999999992E-5</v>
      </c>
      <c r="V92" s="5">
        <v>5.3579999999999992E-5</v>
      </c>
      <c r="W92" s="5">
        <v>5.3579999999999992E-5</v>
      </c>
      <c r="X92" s="5">
        <v>88.392028170000017</v>
      </c>
      <c r="Y92" s="5">
        <v>88.39203572000001</v>
      </c>
      <c r="Z92" s="5">
        <v>88.39203572000001</v>
      </c>
      <c r="AA92" s="5">
        <v>88.392056010000005</v>
      </c>
      <c r="AB92" s="5">
        <v>2656.07643349</v>
      </c>
      <c r="AC92" s="5">
        <v>2656.07643349</v>
      </c>
      <c r="AD92" s="5">
        <v>2832.7879710799998</v>
      </c>
      <c r="AE92" s="5">
        <v>4695.8785699700002</v>
      </c>
    </row>
    <row r="93" spans="1:31">
      <c r="A93" s="56" t="s">
        <v>70</v>
      </c>
      <c r="B93" s="56" t="s">
        <v>198</v>
      </c>
      <c r="C93" s="56" t="s">
        <v>135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</row>
    <row r="94" spans="1:31">
      <c r="A94" s="56" t="s">
        <v>70</v>
      </c>
      <c r="B94" s="56" t="s">
        <v>198</v>
      </c>
      <c r="C94" s="56" t="s">
        <v>136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</row>
    <row r="95" spans="1:31">
      <c r="A95" s="56" t="s">
        <v>70</v>
      </c>
      <c r="B95" s="56" t="s">
        <v>198</v>
      </c>
      <c r="C95" s="56" t="s">
        <v>153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6.800000000000001E-6</v>
      </c>
      <c r="J95" s="5">
        <v>6.99E-6</v>
      </c>
      <c r="K95" s="5">
        <v>1.3030000000000001E-5</v>
      </c>
      <c r="L95" s="5">
        <v>1.4270000000000001E-5</v>
      </c>
      <c r="M95" s="5">
        <v>2.0599999999999999E-5</v>
      </c>
      <c r="N95" s="5">
        <v>2.181E-5</v>
      </c>
      <c r="O95" s="5">
        <v>2.879E-5</v>
      </c>
      <c r="P95" s="5">
        <v>3.3119999999999988E-5</v>
      </c>
      <c r="Q95" s="5">
        <v>3.3119999999999988E-5</v>
      </c>
      <c r="R95" s="5">
        <v>3.9839999999999998E-5</v>
      </c>
      <c r="S95" s="5">
        <v>3.9839999999999998E-5</v>
      </c>
      <c r="T95" s="5">
        <v>3.9839999999999998E-5</v>
      </c>
      <c r="U95" s="5">
        <v>4.3810000000000002E-5</v>
      </c>
      <c r="V95" s="5">
        <v>4.3810000000000002E-5</v>
      </c>
      <c r="W95" s="5">
        <v>4.3810000000000002E-5</v>
      </c>
      <c r="X95" s="5">
        <v>195.26176833000011</v>
      </c>
      <c r="Y95" s="5">
        <v>195.26180836000009</v>
      </c>
      <c r="Z95" s="5">
        <v>195.26180837999999</v>
      </c>
      <c r="AA95" s="5">
        <v>515.22461274000023</v>
      </c>
      <c r="AB95" s="5">
        <v>700.00010435000024</v>
      </c>
      <c r="AC95" s="5">
        <v>700.00010436000025</v>
      </c>
      <c r="AD95" s="5">
        <v>700.00010438000027</v>
      </c>
      <c r="AE95" s="5">
        <v>1099.9999834499999</v>
      </c>
    </row>
    <row r="96" spans="1:31">
      <c r="A96" s="56" t="s">
        <v>70</v>
      </c>
      <c r="B96" s="56" t="s">
        <v>198</v>
      </c>
      <c r="C96" s="56" t="s">
        <v>154</v>
      </c>
      <c r="D96" s="5">
        <v>5.8499999999999999E-6</v>
      </c>
      <c r="E96" s="5">
        <v>6.0700000000000003E-6</v>
      </c>
      <c r="F96" s="5">
        <v>6.9699999999999993E-6</v>
      </c>
      <c r="G96" s="5">
        <v>7.7500000000000003E-6</v>
      </c>
      <c r="H96" s="5">
        <v>8.4600000000000003E-6</v>
      </c>
      <c r="I96" s="5">
        <v>1.0540000000000001E-5</v>
      </c>
      <c r="J96" s="5">
        <v>1.24E-5</v>
      </c>
      <c r="K96" s="5">
        <v>1.7370000000000001E-5</v>
      </c>
      <c r="L96" s="5">
        <v>2.1590000000000002E-5</v>
      </c>
      <c r="M96" s="5">
        <v>3.3607000000000011E-4</v>
      </c>
      <c r="N96" s="5">
        <v>7.9186999999999997E-4</v>
      </c>
      <c r="O96" s="5">
        <v>45.291464159999997</v>
      </c>
      <c r="P96" s="5">
        <v>1123.2482945499989</v>
      </c>
      <c r="Q96" s="5">
        <v>1123.2482945499989</v>
      </c>
      <c r="R96" s="5">
        <v>1123.248303099999</v>
      </c>
      <c r="S96" s="5">
        <v>1123.248303099999</v>
      </c>
      <c r="T96" s="5">
        <v>1123.248303099999</v>
      </c>
      <c r="U96" s="5">
        <v>1123.248306239999</v>
      </c>
      <c r="V96" s="5">
        <v>1123.248306239999</v>
      </c>
      <c r="W96" s="5">
        <v>1123.248306239999</v>
      </c>
      <c r="X96" s="5">
        <v>1123.248306239999</v>
      </c>
      <c r="Y96" s="5">
        <v>1123.248447429999</v>
      </c>
      <c r="Z96" s="5">
        <v>1123.248447429999</v>
      </c>
      <c r="AA96" s="5">
        <v>1211.66900117</v>
      </c>
      <c r="AB96" s="5">
        <v>1211.66900149</v>
      </c>
      <c r="AC96" s="5">
        <v>1211.66900149</v>
      </c>
      <c r="AD96" s="5">
        <v>1211.66900149</v>
      </c>
      <c r="AE96" s="5">
        <v>1211.66900149</v>
      </c>
    </row>
    <row r="97" spans="1:31">
      <c r="A97" s="56" t="s">
        <v>70</v>
      </c>
      <c r="B97" s="56" t="s">
        <v>198</v>
      </c>
      <c r="C97" s="56" t="s">
        <v>155</v>
      </c>
      <c r="D97" s="5">
        <v>0</v>
      </c>
      <c r="E97" s="5">
        <v>0</v>
      </c>
      <c r="F97" s="5">
        <v>0</v>
      </c>
      <c r="G97" s="5">
        <v>0</v>
      </c>
      <c r="H97" s="5">
        <v>1.0999999999999981</v>
      </c>
      <c r="I97" s="5">
        <v>1.0999999999999981</v>
      </c>
      <c r="J97" s="5">
        <v>1.0999999999999981</v>
      </c>
      <c r="K97" s="5">
        <v>1.0999999999999981</v>
      </c>
      <c r="L97" s="5">
        <v>1.0999999999999981</v>
      </c>
      <c r="M97" s="5">
        <v>252.2</v>
      </c>
      <c r="N97" s="5">
        <v>252.2</v>
      </c>
      <c r="O97" s="5">
        <v>253.3</v>
      </c>
      <c r="P97" s="5">
        <v>253.3</v>
      </c>
      <c r="Q97" s="5">
        <v>253.3</v>
      </c>
      <c r="R97" s="5">
        <v>253.3</v>
      </c>
      <c r="S97" s="5">
        <v>254.4</v>
      </c>
      <c r="T97" s="5">
        <v>254.4</v>
      </c>
      <c r="U97" s="5">
        <v>254.4</v>
      </c>
      <c r="V97" s="5">
        <v>254.4</v>
      </c>
      <c r="W97" s="5">
        <v>254.4</v>
      </c>
      <c r="X97" s="5">
        <v>255.5</v>
      </c>
      <c r="Y97" s="5">
        <v>255.5</v>
      </c>
      <c r="Z97" s="5">
        <v>256.60000000000002</v>
      </c>
      <c r="AA97" s="5">
        <v>256.60000000000002</v>
      </c>
      <c r="AB97" s="5">
        <v>257.7</v>
      </c>
      <c r="AC97" s="5">
        <v>257.7</v>
      </c>
      <c r="AD97" s="5">
        <v>257.7</v>
      </c>
      <c r="AE97" s="5">
        <v>257.7</v>
      </c>
    </row>
    <row r="98" spans="1:31">
      <c r="A98" s="56" t="s">
        <v>70</v>
      </c>
      <c r="B98" s="56" t="s">
        <v>198</v>
      </c>
      <c r="C98" s="56" t="s">
        <v>138</v>
      </c>
      <c r="D98" s="5">
        <v>13.742000000000001</v>
      </c>
      <c r="E98" s="5">
        <v>26.568000000000001</v>
      </c>
      <c r="F98" s="5">
        <v>43.957999999999998</v>
      </c>
      <c r="G98" s="5">
        <v>77.488</v>
      </c>
      <c r="H98" s="5">
        <v>125.682</v>
      </c>
      <c r="I98" s="5">
        <v>174.53100000000001</v>
      </c>
      <c r="J98" s="5">
        <v>238.791</v>
      </c>
      <c r="K98" s="5">
        <v>304.15335327000008</v>
      </c>
      <c r="L98" s="5">
        <v>400.81440257000003</v>
      </c>
      <c r="M98" s="5">
        <v>516.45741198000007</v>
      </c>
      <c r="N98" s="5">
        <v>653.98070593</v>
      </c>
      <c r="O98" s="5">
        <v>813.34373775999995</v>
      </c>
      <c r="P98" s="5">
        <v>993.63623137000002</v>
      </c>
      <c r="Q98" s="5">
        <v>1199.2191729199999</v>
      </c>
      <c r="R98" s="5">
        <v>1431.53512376</v>
      </c>
      <c r="S98" s="5">
        <v>1674.4253959800001</v>
      </c>
      <c r="T98" s="5">
        <v>1925.2043754399999</v>
      </c>
      <c r="U98" s="5">
        <v>2168.7687760200001</v>
      </c>
      <c r="V98" s="5">
        <v>2428.7620630400002</v>
      </c>
      <c r="W98" s="5">
        <v>2702.5225209</v>
      </c>
      <c r="X98" s="5">
        <v>2982.3486388800002</v>
      </c>
      <c r="Y98" s="5">
        <v>3259.3148615300001</v>
      </c>
      <c r="Z98" s="5">
        <v>3537.54863118</v>
      </c>
      <c r="AA98" s="5">
        <v>3817.491398279999</v>
      </c>
      <c r="AB98" s="5">
        <v>4105.0812878499992</v>
      </c>
      <c r="AC98" s="5">
        <v>4399.6270771699983</v>
      </c>
      <c r="AD98" s="5">
        <v>4707.2925148899994</v>
      </c>
      <c r="AE98" s="5">
        <v>4763.31140633</v>
      </c>
    </row>
    <row r="99" spans="1:31">
      <c r="A99" s="56" t="s">
        <v>70</v>
      </c>
      <c r="B99" s="56" t="s">
        <v>198</v>
      </c>
      <c r="C99" s="56" t="s">
        <v>139</v>
      </c>
      <c r="D99" s="5">
        <v>64.913499999999999</v>
      </c>
      <c r="E99" s="5">
        <v>113.36450000000001</v>
      </c>
      <c r="F99" s="5">
        <v>164.32050000000001</v>
      </c>
      <c r="G99" s="5">
        <v>274.23450000000003</v>
      </c>
      <c r="H99" s="5">
        <v>405.21949999999998</v>
      </c>
      <c r="I99" s="5">
        <v>492.75900000000001</v>
      </c>
      <c r="J99" s="5">
        <v>596.25450000000001</v>
      </c>
      <c r="K99" s="5">
        <v>696.9525000000001</v>
      </c>
      <c r="L99" s="5">
        <v>846.70049999999992</v>
      </c>
      <c r="M99" s="5">
        <v>1011.0715</v>
      </c>
      <c r="N99" s="5">
        <v>1188.3599999999999</v>
      </c>
      <c r="O99" s="5">
        <v>1374.913</v>
      </c>
      <c r="P99" s="5">
        <v>1557.2455</v>
      </c>
      <c r="Q99" s="5">
        <v>1756.1389999999999</v>
      </c>
      <c r="R99" s="5">
        <v>1963.9775</v>
      </c>
      <c r="S99" s="5">
        <v>2149.478000000001</v>
      </c>
      <c r="T99" s="5">
        <v>2301.9490000000001</v>
      </c>
      <c r="U99" s="5">
        <v>2418.9784999999988</v>
      </c>
      <c r="V99" s="5">
        <v>2530.6529999999998</v>
      </c>
      <c r="W99" s="5">
        <v>2632.855</v>
      </c>
      <c r="X99" s="5">
        <v>2704.8305</v>
      </c>
      <c r="Y99" s="5">
        <v>2758.9585000000002</v>
      </c>
      <c r="Z99" s="5">
        <v>2792.5745000000002</v>
      </c>
      <c r="AA99" s="5">
        <v>2808.3474999999999</v>
      </c>
      <c r="AB99" s="5">
        <v>2802.9810000000002</v>
      </c>
      <c r="AC99" s="5">
        <v>2798.8984999999989</v>
      </c>
      <c r="AD99" s="5">
        <v>2791.2170000000001</v>
      </c>
      <c r="AE99" s="5">
        <v>2791.2170000000001</v>
      </c>
    </row>
    <row r="100" spans="1:31">
      <c r="A100" s="56" t="s">
        <v>70</v>
      </c>
      <c r="B100" s="56" t="s">
        <v>198</v>
      </c>
      <c r="C100" s="56" t="s">
        <v>146</v>
      </c>
      <c r="D100" s="5">
        <v>7.0829082497734248</v>
      </c>
      <c r="E100" s="5">
        <v>14.30814293723574</v>
      </c>
      <c r="F100" s="5">
        <v>22.557898941558559</v>
      </c>
      <c r="G100" s="5">
        <v>27.935313229002109</v>
      </c>
      <c r="H100" s="5">
        <v>35.336442559321682</v>
      </c>
      <c r="I100" s="5">
        <v>45.754270737913231</v>
      </c>
      <c r="J100" s="5">
        <v>56.456965647979438</v>
      </c>
      <c r="K100" s="5">
        <v>66.092888844821374</v>
      </c>
      <c r="L100" s="5">
        <v>76.880272183822029</v>
      </c>
      <c r="M100" s="5">
        <v>87.975734007248519</v>
      </c>
      <c r="N100" s="5">
        <v>104.48347934414581</v>
      </c>
      <c r="O100" s="5">
        <v>122.7268097731541</v>
      </c>
      <c r="P100" s="5">
        <v>144.55218065143541</v>
      </c>
      <c r="Q100" s="5">
        <v>165.52148982671409</v>
      </c>
      <c r="R100" s="5">
        <v>186.6085002250191</v>
      </c>
      <c r="S100" s="5">
        <v>205.1437177399273</v>
      </c>
      <c r="T100" s="5">
        <v>223.79331235750811</v>
      </c>
      <c r="U100" s="5">
        <v>240.10025112722451</v>
      </c>
      <c r="V100" s="5">
        <v>256.74539896880918</v>
      </c>
      <c r="W100" s="5">
        <v>276.06720028797389</v>
      </c>
      <c r="X100" s="5">
        <v>293.65914929752631</v>
      </c>
      <c r="Y100" s="5">
        <v>313.77544154313131</v>
      </c>
      <c r="Z100" s="5">
        <v>334.27739801256342</v>
      </c>
      <c r="AA100" s="5">
        <v>352.36468128145748</v>
      </c>
      <c r="AB100" s="5">
        <v>383.03348596966481</v>
      </c>
      <c r="AC100" s="5">
        <v>407.7826672037769</v>
      </c>
      <c r="AD100" s="5">
        <v>441.16817942873638</v>
      </c>
      <c r="AE100" s="5">
        <v>480.76836436889232</v>
      </c>
    </row>
    <row r="101" spans="1:3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</row>
    <row r="102" spans="1:31">
      <c r="A102" s="56" t="s">
        <v>70</v>
      </c>
      <c r="B102" s="56" t="s">
        <v>199</v>
      </c>
      <c r="C102" s="56" t="s">
        <v>132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</row>
    <row r="103" spans="1:31">
      <c r="A103" s="56" t="s">
        <v>70</v>
      </c>
      <c r="B103" s="56" t="s">
        <v>199</v>
      </c>
      <c r="C103" s="56" t="s">
        <v>133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</row>
    <row r="104" spans="1:31">
      <c r="A104" s="56" t="s">
        <v>70</v>
      </c>
      <c r="B104" s="56" t="s">
        <v>199</v>
      </c>
      <c r="C104" s="56" t="s">
        <v>134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2.65E-6</v>
      </c>
      <c r="L104" s="5">
        <v>2.65E-6</v>
      </c>
      <c r="M104" s="5">
        <v>7.9500000000000001E-6</v>
      </c>
      <c r="N104" s="5">
        <v>7.9500000000000001E-6</v>
      </c>
      <c r="O104" s="5">
        <v>7.9500000000000001E-6</v>
      </c>
      <c r="P104" s="5">
        <v>7.9500000000000001E-6</v>
      </c>
      <c r="Q104" s="5">
        <v>7.9500000000000001E-6</v>
      </c>
      <c r="R104" s="5">
        <v>2.65E-5</v>
      </c>
      <c r="S104" s="5">
        <v>2.65E-5</v>
      </c>
      <c r="T104" s="5">
        <v>2.65E-5</v>
      </c>
      <c r="U104" s="5">
        <v>354.05488769999999</v>
      </c>
      <c r="V104" s="5">
        <v>354.05488769999999</v>
      </c>
      <c r="W104" s="5">
        <v>354.05488769999999</v>
      </c>
      <c r="X104" s="5">
        <v>354.05488769999999</v>
      </c>
      <c r="Y104" s="5">
        <v>354.05489034999999</v>
      </c>
      <c r="Z104" s="5">
        <v>354.05489034999999</v>
      </c>
      <c r="AA104" s="5">
        <v>354.05489299999999</v>
      </c>
      <c r="AB104" s="5">
        <v>414.05505084999999</v>
      </c>
      <c r="AC104" s="5">
        <v>414.05505084999999</v>
      </c>
      <c r="AD104" s="5">
        <v>1039.6580832499999</v>
      </c>
      <c r="AE104" s="5">
        <v>1039.6580832499999</v>
      </c>
    </row>
    <row r="105" spans="1:31">
      <c r="A105" s="56" t="s">
        <v>70</v>
      </c>
      <c r="B105" s="56" t="s">
        <v>199</v>
      </c>
      <c r="C105" s="56" t="s">
        <v>135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</row>
    <row r="106" spans="1:31">
      <c r="A106" s="56" t="s">
        <v>70</v>
      </c>
      <c r="B106" s="56" t="s">
        <v>199</v>
      </c>
      <c r="C106" s="56" t="s">
        <v>136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</row>
    <row r="107" spans="1:31">
      <c r="A107" s="56" t="s">
        <v>70</v>
      </c>
      <c r="B107" s="56" t="s">
        <v>199</v>
      </c>
      <c r="C107" s="56" t="s">
        <v>153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</row>
    <row r="108" spans="1:31">
      <c r="A108" s="56" t="s">
        <v>70</v>
      </c>
      <c r="B108" s="56" t="s">
        <v>199</v>
      </c>
      <c r="C108" s="56" t="s">
        <v>154</v>
      </c>
      <c r="D108" s="5">
        <v>7.4100000000000002E-6</v>
      </c>
      <c r="E108" s="5">
        <v>7.4399999999999999E-6</v>
      </c>
      <c r="F108" s="5">
        <v>7.4800000000000004E-6</v>
      </c>
      <c r="G108" s="5">
        <v>8.1500000000000016E-6</v>
      </c>
      <c r="H108" s="5">
        <v>9.0799999999999995E-6</v>
      </c>
      <c r="I108" s="5">
        <v>1.5140000000000001E-5</v>
      </c>
      <c r="J108" s="5">
        <v>1.7710000000000002E-5</v>
      </c>
      <c r="K108" s="5">
        <v>2.529E-5</v>
      </c>
      <c r="L108" s="5">
        <v>3.146E-5</v>
      </c>
      <c r="M108" s="5">
        <v>51.046940070000012</v>
      </c>
      <c r="N108" s="5">
        <v>202.07516095</v>
      </c>
      <c r="O108" s="5">
        <v>212.48207536999999</v>
      </c>
      <c r="P108" s="5">
        <v>295.16574874000003</v>
      </c>
      <c r="Q108" s="5">
        <v>295.16574874000003</v>
      </c>
      <c r="R108" s="5">
        <v>1051.40410165</v>
      </c>
      <c r="S108" s="5">
        <v>1051.40410165</v>
      </c>
      <c r="T108" s="5">
        <v>1051.40410165</v>
      </c>
      <c r="U108" s="5">
        <v>1051.4041146899999</v>
      </c>
      <c r="V108" s="5">
        <v>1051.4041146899999</v>
      </c>
      <c r="W108" s="5">
        <v>1051.4041146899999</v>
      </c>
      <c r="X108" s="5">
        <v>1051.4041146899999</v>
      </c>
      <c r="Y108" s="5">
        <v>1051.4041626799999</v>
      </c>
      <c r="Z108" s="5">
        <v>1051.4041628299999</v>
      </c>
      <c r="AA108" s="5">
        <v>1051.40416289</v>
      </c>
      <c r="AB108" s="5">
        <v>1051.4046800900001</v>
      </c>
      <c r="AC108" s="5">
        <v>1149.42132859</v>
      </c>
      <c r="AD108" s="5">
        <v>1781.623871419999</v>
      </c>
      <c r="AE108" s="5">
        <v>1855.2247300699989</v>
      </c>
    </row>
    <row r="109" spans="1:31">
      <c r="A109" s="56" t="s">
        <v>70</v>
      </c>
      <c r="B109" s="56" t="s">
        <v>199</v>
      </c>
      <c r="C109" s="56" t="s">
        <v>155</v>
      </c>
      <c r="D109" s="5">
        <v>268</v>
      </c>
      <c r="E109" s="5">
        <v>268</v>
      </c>
      <c r="F109" s="5">
        <v>268</v>
      </c>
      <c r="G109" s="5">
        <v>268</v>
      </c>
      <c r="H109" s="5">
        <v>268</v>
      </c>
      <c r="I109" s="5">
        <v>268</v>
      </c>
      <c r="J109" s="5">
        <v>268</v>
      </c>
      <c r="K109" s="5">
        <v>268</v>
      </c>
      <c r="L109" s="5">
        <v>268</v>
      </c>
      <c r="M109" s="5">
        <v>268</v>
      </c>
      <c r="N109" s="5">
        <v>268</v>
      </c>
      <c r="O109" s="5">
        <v>268</v>
      </c>
      <c r="P109" s="5">
        <v>268</v>
      </c>
      <c r="Q109" s="5">
        <v>268</v>
      </c>
      <c r="R109" s="5">
        <v>268</v>
      </c>
      <c r="S109" s="5">
        <v>268</v>
      </c>
      <c r="T109" s="5">
        <v>268</v>
      </c>
      <c r="U109" s="5">
        <v>268</v>
      </c>
      <c r="V109" s="5">
        <v>268</v>
      </c>
      <c r="W109" s="5">
        <v>268</v>
      </c>
      <c r="X109" s="5">
        <v>268</v>
      </c>
      <c r="Y109" s="5">
        <v>270.10000000000002</v>
      </c>
      <c r="Z109" s="5">
        <v>270.10000000000002</v>
      </c>
      <c r="AA109" s="5">
        <v>270.10000000000002</v>
      </c>
      <c r="AB109" s="5">
        <v>270.10000000000002</v>
      </c>
      <c r="AC109" s="5">
        <v>270.10000000000002</v>
      </c>
      <c r="AD109" s="5">
        <v>270.10000000000002</v>
      </c>
      <c r="AE109" s="5">
        <v>270.10000000000002</v>
      </c>
    </row>
    <row r="110" spans="1:31">
      <c r="A110" s="56" t="s">
        <v>70</v>
      </c>
      <c r="B110" s="56" t="s">
        <v>199</v>
      </c>
      <c r="C110" s="56" t="s">
        <v>138</v>
      </c>
      <c r="D110" s="5">
        <v>34.291999999999987</v>
      </c>
      <c r="E110" s="5">
        <v>62.533999999999999</v>
      </c>
      <c r="F110" s="5">
        <v>88.294999999999987</v>
      </c>
      <c r="G110" s="5">
        <v>124.008</v>
      </c>
      <c r="H110" s="5">
        <v>160.589</v>
      </c>
      <c r="I110" s="5">
        <v>201.447</v>
      </c>
      <c r="J110" s="5">
        <v>247.75800000000001</v>
      </c>
      <c r="K110" s="5">
        <v>288.12464325000002</v>
      </c>
      <c r="L110" s="5">
        <v>347.57927754000002</v>
      </c>
      <c r="M110" s="5">
        <v>412.52883057000003</v>
      </c>
      <c r="N110" s="5">
        <v>484.72730346999998</v>
      </c>
      <c r="O110" s="5">
        <v>564.48520842000016</v>
      </c>
      <c r="P110" s="5">
        <v>646.85439997000015</v>
      </c>
      <c r="Q110" s="5">
        <v>731.27398285000015</v>
      </c>
      <c r="R110" s="5">
        <v>821.27349325000023</v>
      </c>
      <c r="S110" s="5">
        <v>916.89102157000013</v>
      </c>
      <c r="T110" s="5">
        <v>999.68799560000025</v>
      </c>
      <c r="U110" s="5">
        <v>1079.5566002600001</v>
      </c>
      <c r="V110" s="5">
        <v>1159.60379173</v>
      </c>
      <c r="W110" s="5">
        <v>1236.489639859999</v>
      </c>
      <c r="X110" s="5">
        <v>1310.4813135599991</v>
      </c>
      <c r="Y110" s="5">
        <v>1386.60867932</v>
      </c>
      <c r="Z110" s="5">
        <v>1468.223288279999</v>
      </c>
      <c r="AA110" s="5">
        <v>1553.0059601999999</v>
      </c>
      <c r="AB110" s="5">
        <v>1640.834366359999</v>
      </c>
      <c r="AC110" s="5">
        <v>1729.5267294699991</v>
      </c>
      <c r="AD110" s="5">
        <v>1823.5073552299989</v>
      </c>
      <c r="AE110" s="5">
        <v>1854.2769912899989</v>
      </c>
    </row>
    <row r="111" spans="1:31">
      <c r="A111" s="56" t="s">
        <v>70</v>
      </c>
      <c r="B111" s="56" t="s">
        <v>199</v>
      </c>
      <c r="C111" s="56" t="s">
        <v>139</v>
      </c>
      <c r="D111" s="5">
        <v>64.845999999999975</v>
      </c>
      <c r="E111" s="5">
        <v>113.69199999999999</v>
      </c>
      <c r="F111" s="5">
        <v>146.86349999999999</v>
      </c>
      <c r="G111" s="5">
        <v>193.6345</v>
      </c>
      <c r="H111" s="5">
        <v>231.8754999999999</v>
      </c>
      <c r="I111" s="5">
        <v>270.76600000000002</v>
      </c>
      <c r="J111" s="5">
        <v>307.95249999999999</v>
      </c>
      <c r="K111" s="5">
        <v>341.96649999999988</v>
      </c>
      <c r="L111" s="5">
        <v>395.94400000000002</v>
      </c>
      <c r="M111" s="5">
        <v>451.63850000000002</v>
      </c>
      <c r="N111" s="5">
        <v>506.68049999999999</v>
      </c>
      <c r="O111" s="5">
        <v>563.16849999999999</v>
      </c>
      <c r="P111" s="5">
        <v>614.69350000000009</v>
      </c>
      <c r="Q111" s="5">
        <v>663.79649999999992</v>
      </c>
      <c r="R111" s="5">
        <v>708.94900000000007</v>
      </c>
      <c r="S111" s="5">
        <v>752.71249999999986</v>
      </c>
      <c r="T111" s="5">
        <v>777.61649999999986</v>
      </c>
      <c r="U111" s="5">
        <v>798.00400000000013</v>
      </c>
      <c r="V111" s="5">
        <v>810.66500000000019</v>
      </c>
      <c r="W111" s="5">
        <v>816.47549999999978</v>
      </c>
      <c r="X111" s="5">
        <v>816.38350000000014</v>
      </c>
      <c r="Y111" s="5">
        <v>818.13500000000022</v>
      </c>
      <c r="Z111" s="5">
        <v>817.26199999999994</v>
      </c>
      <c r="AA111" s="5">
        <v>815.36449999999991</v>
      </c>
      <c r="AB111" s="5">
        <v>812.29000000000042</v>
      </c>
      <c r="AC111" s="5">
        <v>810.18349999999987</v>
      </c>
      <c r="AD111" s="5">
        <v>804.79000000000042</v>
      </c>
      <c r="AE111" s="5">
        <v>804.79000000000042</v>
      </c>
    </row>
    <row r="112" spans="1:31">
      <c r="A112" s="56" t="s">
        <v>70</v>
      </c>
      <c r="B112" s="56" t="s">
        <v>199</v>
      </c>
      <c r="C112" s="56" t="s">
        <v>146</v>
      </c>
      <c r="D112" s="5">
        <v>3.587998142135199</v>
      </c>
      <c r="E112" s="5">
        <v>7.3847786124965467</v>
      </c>
      <c r="F112" s="5">
        <v>11.19693606476709</v>
      </c>
      <c r="G112" s="5">
        <v>15.06328140997184</v>
      </c>
      <c r="H112" s="5">
        <v>18.75108036291774</v>
      </c>
      <c r="I112" s="5">
        <v>23.177242708694269</v>
      </c>
      <c r="J112" s="5">
        <v>27.493841551624481</v>
      </c>
      <c r="K112" s="5">
        <v>31.339740416961199</v>
      </c>
      <c r="L112" s="5">
        <v>35.393817161047672</v>
      </c>
      <c r="M112" s="5">
        <v>40.665682180519731</v>
      </c>
      <c r="N112" s="5">
        <v>46.722139004245811</v>
      </c>
      <c r="O112" s="5">
        <v>54.023468976283532</v>
      </c>
      <c r="P112" s="5">
        <v>59.918848460852551</v>
      </c>
      <c r="Q112" s="5">
        <v>67.427132013803629</v>
      </c>
      <c r="R112" s="5">
        <v>75.194113797212054</v>
      </c>
      <c r="S112" s="5">
        <v>82.051238505721244</v>
      </c>
      <c r="T112" s="5">
        <v>90.182218760954498</v>
      </c>
      <c r="U112" s="5">
        <v>97.252321684914648</v>
      </c>
      <c r="V112" s="5">
        <v>104.25484038933121</v>
      </c>
      <c r="W112" s="5">
        <v>112.1989440703302</v>
      </c>
      <c r="X112" s="5">
        <v>119.94123132780651</v>
      </c>
      <c r="Y112" s="5">
        <v>127.82667530323231</v>
      </c>
      <c r="Z112" s="5">
        <v>135.1507563033916</v>
      </c>
      <c r="AA112" s="5">
        <v>144.48975215293299</v>
      </c>
      <c r="AB112" s="5">
        <v>158.2305159143454</v>
      </c>
      <c r="AC112" s="5">
        <v>173.44343848837099</v>
      </c>
      <c r="AD112" s="5">
        <v>190.77317796793281</v>
      </c>
      <c r="AE112" s="5">
        <v>206.77677715680119</v>
      </c>
    </row>
    <row r="113" spans="1:3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</row>
    <row r="114" spans="1:31">
      <c r="A114" s="56" t="s">
        <v>70</v>
      </c>
      <c r="B114" s="56" t="s">
        <v>200</v>
      </c>
      <c r="C114" s="56" t="s">
        <v>132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</row>
    <row r="115" spans="1:31">
      <c r="A115" s="56" t="s">
        <v>70</v>
      </c>
      <c r="B115" s="56" t="s">
        <v>200</v>
      </c>
      <c r="C115" s="56" t="s">
        <v>133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</row>
    <row r="116" spans="1:31">
      <c r="A116" s="56" t="s">
        <v>70</v>
      </c>
      <c r="B116" s="56" t="s">
        <v>200</v>
      </c>
      <c r="C116" s="56" t="s">
        <v>134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2.65E-6</v>
      </c>
      <c r="L116" s="5">
        <v>2.65E-6</v>
      </c>
      <c r="M116" s="5">
        <v>7.9500000000000001E-6</v>
      </c>
      <c r="N116" s="5">
        <v>7.9500000000000001E-6</v>
      </c>
      <c r="O116" s="5">
        <v>7.9500000000000001E-6</v>
      </c>
      <c r="P116" s="5">
        <v>7.9500000000000001E-6</v>
      </c>
      <c r="Q116" s="5">
        <v>7.9500000000000001E-6</v>
      </c>
      <c r="R116" s="5">
        <v>7.9500000000000001E-6</v>
      </c>
      <c r="S116" s="5">
        <v>7.9500000000000001E-6</v>
      </c>
      <c r="T116" s="5">
        <v>7.9500000000000001E-6</v>
      </c>
      <c r="U116" s="5">
        <v>1.06E-5</v>
      </c>
      <c r="V116" s="5">
        <v>1.06E-5</v>
      </c>
      <c r="W116" s="5">
        <v>1.06E-5</v>
      </c>
      <c r="X116" s="5">
        <v>1.06E-5</v>
      </c>
      <c r="Y116" s="5">
        <v>1.06E-5</v>
      </c>
      <c r="Z116" s="5">
        <v>1.59E-5</v>
      </c>
      <c r="AA116" s="5">
        <v>3.9749999999999997E-5</v>
      </c>
      <c r="AB116" s="5">
        <v>3.9749999999999997E-5</v>
      </c>
      <c r="AC116" s="5">
        <v>3.9749999999999997E-5</v>
      </c>
      <c r="AD116" s="5">
        <v>3.9749999999999997E-5</v>
      </c>
      <c r="AE116" s="5">
        <v>3.9749999999999997E-5</v>
      </c>
    </row>
    <row r="117" spans="1:31">
      <c r="A117" s="56" t="s">
        <v>70</v>
      </c>
      <c r="B117" s="56" t="s">
        <v>200</v>
      </c>
      <c r="C117" s="56" t="s">
        <v>135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</row>
    <row r="118" spans="1:31">
      <c r="A118" s="56" t="s">
        <v>70</v>
      </c>
      <c r="B118" s="56" t="s">
        <v>200</v>
      </c>
      <c r="C118" s="56" t="s">
        <v>136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390.00000000000011</v>
      </c>
      <c r="K118" s="5">
        <v>390.00000000000011</v>
      </c>
      <c r="L118" s="5">
        <v>390.00000000000011</v>
      </c>
      <c r="M118" s="5">
        <v>390.00000000000011</v>
      </c>
      <c r="N118" s="5">
        <v>390.00000000000011</v>
      </c>
      <c r="O118" s="5">
        <v>390.00000000000011</v>
      </c>
      <c r="P118" s="5">
        <v>390.00000000000011</v>
      </c>
      <c r="Q118" s="5">
        <v>390.00000000000011</v>
      </c>
      <c r="R118" s="5">
        <v>390.00000000000011</v>
      </c>
      <c r="S118" s="5">
        <v>390.00000000000011</v>
      </c>
      <c r="T118" s="5">
        <v>390.00000000000011</v>
      </c>
      <c r="U118" s="5">
        <v>390.00000000000011</v>
      </c>
      <c r="V118" s="5">
        <v>390.00000000000011</v>
      </c>
      <c r="W118" s="5">
        <v>390.00000000000011</v>
      </c>
      <c r="X118" s="5">
        <v>390.00000000000011</v>
      </c>
      <c r="Y118" s="5">
        <v>390.00000000000011</v>
      </c>
      <c r="Z118" s="5">
        <v>390.00000000000011</v>
      </c>
      <c r="AA118" s="5">
        <v>390.00000000000011</v>
      </c>
      <c r="AB118" s="5">
        <v>390.00000000000011</v>
      </c>
      <c r="AC118" s="5">
        <v>390.00000000000011</v>
      </c>
      <c r="AD118" s="5">
        <v>390.00000000000011</v>
      </c>
      <c r="AE118" s="5">
        <v>390.00000000000011</v>
      </c>
    </row>
    <row r="119" spans="1:31">
      <c r="A119" s="56" t="s">
        <v>70</v>
      </c>
      <c r="B119" s="56" t="s">
        <v>200</v>
      </c>
      <c r="C119" s="56" t="s">
        <v>153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1.066E-5</v>
      </c>
      <c r="J119" s="5">
        <v>1.5489999999999999E-5</v>
      </c>
      <c r="K119" s="5">
        <v>2.3269999999999999E-5</v>
      </c>
      <c r="L119" s="5">
        <v>3.2907765200000001</v>
      </c>
      <c r="M119" s="5">
        <v>463.6592675</v>
      </c>
      <c r="N119" s="5">
        <v>510.00833095000002</v>
      </c>
      <c r="O119" s="5">
        <v>566.34679843000004</v>
      </c>
      <c r="P119" s="5">
        <v>566.34679843000004</v>
      </c>
      <c r="Q119" s="5">
        <v>566.34679843000004</v>
      </c>
      <c r="R119" s="5">
        <v>566.34681473000001</v>
      </c>
      <c r="S119" s="5">
        <v>566.34681473000001</v>
      </c>
      <c r="T119" s="5">
        <v>566.34681473000001</v>
      </c>
      <c r="U119" s="5">
        <v>566.34849530999998</v>
      </c>
      <c r="V119" s="5">
        <v>566.34849530999998</v>
      </c>
      <c r="W119" s="5">
        <v>566.34849531999998</v>
      </c>
      <c r="X119" s="5">
        <v>595.91377598999998</v>
      </c>
      <c r="Y119" s="5">
        <v>595.91377624999996</v>
      </c>
      <c r="Z119" s="5">
        <v>667.98072453999998</v>
      </c>
      <c r="AA119" s="5">
        <v>667.98072458000001</v>
      </c>
      <c r="AB119" s="5">
        <v>789.36617326999999</v>
      </c>
      <c r="AC119" s="5">
        <v>789.36617329000001</v>
      </c>
      <c r="AD119" s="5">
        <v>789.36617332000003</v>
      </c>
      <c r="AE119" s="5">
        <v>789.36617340999987</v>
      </c>
    </row>
    <row r="120" spans="1:31">
      <c r="A120" s="56" t="s">
        <v>70</v>
      </c>
      <c r="B120" s="56" t="s">
        <v>200</v>
      </c>
      <c r="C120" s="56" t="s">
        <v>154</v>
      </c>
      <c r="D120" s="5">
        <v>3.3699999999999999E-6</v>
      </c>
      <c r="E120" s="5">
        <v>3.6200000000000001E-6</v>
      </c>
      <c r="F120" s="5">
        <v>4.1099999999999996E-6</v>
      </c>
      <c r="G120" s="5">
        <v>4.5199999999999999E-6</v>
      </c>
      <c r="H120" s="5">
        <v>4.9200000000000003E-6</v>
      </c>
      <c r="I120" s="5">
        <v>5.5600000000000001E-6</v>
      </c>
      <c r="J120" s="5">
        <v>7.3100000000000003E-6</v>
      </c>
      <c r="K120" s="5">
        <v>8.6300000000000004E-6</v>
      </c>
      <c r="L120" s="5">
        <v>1.294E-5</v>
      </c>
      <c r="M120" s="5">
        <v>4.579E-5</v>
      </c>
      <c r="N120" s="5">
        <v>5.151E-5</v>
      </c>
      <c r="O120" s="5">
        <v>5.1659999999999997E-5</v>
      </c>
      <c r="P120" s="5">
        <v>5.1669999999999998E-5</v>
      </c>
      <c r="Q120" s="5">
        <v>5.1669999999999998E-5</v>
      </c>
      <c r="R120" s="5">
        <v>5.9700000000000001E-5</v>
      </c>
      <c r="S120" s="5">
        <v>5.9700000000000001E-5</v>
      </c>
      <c r="T120" s="5">
        <v>5.9700000000000001E-5</v>
      </c>
      <c r="U120" s="5">
        <v>5.9729999999999999E-5</v>
      </c>
      <c r="V120" s="5">
        <v>5.9729999999999999E-5</v>
      </c>
      <c r="W120" s="5">
        <v>5.9729999999999999E-5</v>
      </c>
      <c r="X120" s="5">
        <v>5.9729999999999999E-5</v>
      </c>
      <c r="Y120" s="5">
        <v>6.3800000000000006E-5</v>
      </c>
      <c r="Z120" s="5">
        <v>7.7880000000000007E-5</v>
      </c>
      <c r="AA120" s="5">
        <v>1.1574E-4</v>
      </c>
      <c r="AB120" s="5">
        <v>1.1574E-4</v>
      </c>
      <c r="AC120" s="5">
        <v>1.1574E-4</v>
      </c>
      <c r="AD120" s="5">
        <v>1.1574E-4</v>
      </c>
      <c r="AE120" s="5">
        <v>1.1622E-4</v>
      </c>
    </row>
    <row r="121" spans="1:31">
      <c r="A121" s="56" t="s">
        <v>70</v>
      </c>
      <c r="B121" s="56" t="s">
        <v>200</v>
      </c>
      <c r="C121" s="56" t="s">
        <v>155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</row>
    <row r="122" spans="1:31">
      <c r="A122" s="56" t="s">
        <v>70</v>
      </c>
      <c r="B122" s="56" t="s">
        <v>200</v>
      </c>
      <c r="C122" s="56" t="s">
        <v>138</v>
      </c>
      <c r="D122" s="5">
        <v>1.708</v>
      </c>
      <c r="E122" s="5">
        <v>3.2879999999999998</v>
      </c>
      <c r="F122" s="5">
        <v>5.713000000000001</v>
      </c>
      <c r="G122" s="5">
        <v>8.979000000000001</v>
      </c>
      <c r="H122" s="5">
        <v>13.207000000000001</v>
      </c>
      <c r="I122" s="5">
        <v>18.021999999999998</v>
      </c>
      <c r="J122" s="5">
        <v>24.827000000000002</v>
      </c>
      <c r="K122" s="5">
        <v>30.705044839999999</v>
      </c>
      <c r="L122" s="5">
        <v>40.153942110000003</v>
      </c>
      <c r="M122" s="5">
        <v>50.821529429999998</v>
      </c>
      <c r="N122" s="5">
        <v>62.969775210000002</v>
      </c>
      <c r="O122" s="5">
        <v>76.644163699999993</v>
      </c>
      <c r="P122" s="5">
        <v>91.901225859999997</v>
      </c>
      <c r="Q122" s="5">
        <v>108.15136286000001</v>
      </c>
      <c r="R122" s="5">
        <v>125.80166242</v>
      </c>
      <c r="S122" s="5">
        <v>144.95564886</v>
      </c>
      <c r="T122" s="5">
        <v>164.49865338000001</v>
      </c>
      <c r="U122" s="5">
        <v>185.11144841000001</v>
      </c>
      <c r="V122" s="5">
        <v>206.33689910999999</v>
      </c>
      <c r="W122" s="5">
        <v>227.88285278999999</v>
      </c>
      <c r="X122" s="5">
        <v>249.85671445</v>
      </c>
      <c r="Y122" s="5">
        <v>271.54780688000011</v>
      </c>
      <c r="Z122" s="5">
        <v>293.29351606</v>
      </c>
      <c r="AA122" s="5">
        <v>315.96638920999999</v>
      </c>
      <c r="AB122" s="5">
        <v>340.06930738000011</v>
      </c>
      <c r="AC122" s="5">
        <v>364.61364995999998</v>
      </c>
      <c r="AD122" s="5">
        <v>390.09506130999989</v>
      </c>
      <c r="AE122" s="5">
        <v>397.97774805</v>
      </c>
    </row>
    <row r="123" spans="1:31">
      <c r="A123" s="56" t="s">
        <v>70</v>
      </c>
      <c r="B123" s="56" t="s">
        <v>200</v>
      </c>
      <c r="C123" s="56" t="s">
        <v>139</v>
      </c>
      <c r="D123" s="5">
        <v>7.9034999999999984</v>
      </c>
      <c r="E123" s="5">
        <v>14.29</v>
      </c>
      <c r="F123" s="5">
        <v>22.545999999999999</v>
      </c>
      <c r="G123" s="5">
        <v>31.798500000000001</v>
      </c>
      <c r="H123" s="5">
        <v>41.247999999999998</v>
      </c>
      <c r="I123" s="5">
        <v>49.625999999999991</v>
      </c>
      <c r="J123" s="5">
        <v>60.830499999999986</v>
      </c>
      <c r="K123" s="5">
        <v>71.403999999999982</v>
      </c>
      <c r="L123" s="5">
        <v>87.588999999999999</v>
      </c>
      <c r="M123" s="5">
        <v>104.003</v>
      </c>
      <c r="N123" s="5">
        <v>120.3965</v>
      </c>
      <c r="O123" s="5">
        <v>136.739</v>
      </c>
      <c r="P123" s="5">
        <v>152.25700000000001</v>
      </c>
      <c r="Q123" s="5">
        <v>167.083</v>
      </c>
      <c r="R123" s="5">
        <v>181.35499999999999</v>
      </c>
      <c r="S123" s="5">
        <v>195.18549999999999</v>
      </c>
      <c r="T123" s="5">
        <v>205.857</v>
      </c>
      <c r="U123" s="5">
        <v>216.35650000000001</v>
      </c>
      <c r="V123" s="5">
        <v>225.239</v>
      </c>
      <c r="W123" s="5">
        <v>232.26400000000001</v>
      </c>
      <c r="X123" s="5">
        <v>236.76900000000001</v>
      </c>
      <c r="Y123" s="5">
        <v>240.0205</v>
      </c>
      <c r="Z123" s="5">
        <v>241.70099999999991</v>
      </c>
      <c r="AA123" s="5">
        <v>242.86250000000001</v>
      </c>
      <c r="AB123" s="5">
        <v>243.01449999999991</v>
      </c>
      <c r="AC123" s="5">
        <v>243.13200000000001</v>
      </c>
      <c r="AD123" s="5">
        <v>242.74899999999991</v>
      </c>
      <c r="AE123" s="5">
        <v>242.74899999999991</v>
      </c>
    </row>
    <row r="124" spans="1:31">
      <c r="A124" s="56" t="s">
        <v>70</v>
      </c>
      <c r="B124" s="56" t="s">
        <v>200</v>
      </c>
      <c r="C124" s="56" t="s">
        <v>146</v>
      </c>
      <c r="D124" s="5">
        <v>0.50574819811551563</v>
      </c>
      <c r="E124" s="5">
        <v>0.70462035556316849</v>
      </c>
      <c r="F124" s="5">
        <v>1.042625845774179</v>
      </c>
      <c r="G124" s="5">
        <v>1.1839142433965359</v>
      </c>
      <c r="H124" s="5">
        <v>1.3892883857426279</v>
      </c>
      <c r="I124" s="5">
        <v>1.553103949768349</v>
      </c>
      <c r="J124" s="5">
        <v>1.7343969025199399</v>
      </c>
      <c r="K124" s="5">
        <v>1.883119059223173</v>
      </c>
      <c r="L124" s="5">
        <v>2.0678457758428759</v>
      </c>
      <c r="M124" s="5">
        <v>2.1147789881255932</v>
      </c>
      <c r="N124" s="5">
        <v>2.6296220953145948</v>
      </c>
      <c r="O124" s="5">
        <v>3.3229233848039459</v>
      </c>
      <c r="P124" s="5">
        <v>3.7271133764347009</v>
      </c>
      <c r="Q124" s="5">
        <v>4.1744304177474731</v>
      </c>
      <c r="R124" s="5">
        <v>4.9727279084904161</v>
      </c>
      <c r="S124" s="5">
        <v>5.3596018105105472</v>
      </c>
      <c r="T124" s="5">
        <v>5.5438531353454721</v>
      </c>
      <c r="U124" s="5">
        <v>5.9296777759979662</v>
      </c>
      <c r="V124" s="5">
        <v>6.0312355606119334</v>
      </c>
      <c r="W124" s="5">
        <v>6.1193023843698668</v>
      </c>
      <c r="X124" s="5">
        <v>6.4145390869245844</v>
      </c>
      <c r="Y124" s="5">
        <v>6.6266889959087223</v>
      </c>
      <c r="Z124" s="5">
        <v>6.8363906471100364</v>
      </c>
      <c r="AA124" s="5">
        <v>7.0719836700614209</v>
      </c>
      <c r="AB124" s="5">
        <v>8.4508268987563113</v>
      </c>
      <c r="AC124" s="5">
        <v>9.7037632745571614</v>
      </c>
      <c r="AD124" s="5">
        <v>10.24533228444211</v>
      </c>
      <c r="AE124" s="5">
        <v>10.781392218672879</v>
      </c>
    </row>
    <row r="125" spans="1:3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</row>
    <row r="126" spans="1:31">
      <c r="A126" s="56" t="s">
        <v>73</v>
      </c>
      <c r="B126" s="56" t="s">
        <v>163</v>
      </c>
      <c r="C126" s="56" t="s">
        <v>132</v>
      </c>
      <c r="D126" s="5">
        <v>316</v>
      </c>
      <c r="E126" s="5">
        <v>316</v>
      </c>
      <c r="F126" s="5">
        <v>316</v>
      </c>
      <c r="G126" s="5">
        <v>316</v>
      </c>
      <c r="H126" s="5">
        <v>316</v>
      </c>
      <c r="I126" s="5">
        <v>316</v>
      </c>
      <c r="J126" s="5">
        <v>316</v>
      </c>
      <c r="K126" s="5">
        <v>316</v>
      </c>
      <c r="L126" s="5">
        <v>316</v>
      </c>
      <c r="M126" s="5">
        <v>316</v>
      </c>
      <c r="N126" s="5">
        <v>316</v>
      </c>
      <c r="O126" s="5">
        <v>316</v>
      </c>
      <c r="P126" s="5">
        <v>316</v>
      </c>
      <c r="Q126" s="5">
        <v>316</v>
      </c>
      <c r="R126" s="5">
        <v>316</v>
      </c>
      <c r="S126" s="5">
        <v>316</v>
      </c>
      <c r="T126" s="5">
        <v>316</v>
      </c>
      <c r="U126" s="5">
        <v>316</v>
      </c>
      <c r="V126" s="5">
        <v>316</v>
      </c>
      <c r="W126" s="5">
        <v>316</v>
      </c>
      <c r="X126" s="5">
        <v>316</v>
      </c>
      <c r="Y126" s="5">
        <v>316</v>
      </c>
      <c r="Z126" s="5">
        <v>316</v>
      </c>
      <c r="AA126" s="5">
        <v>316</v>
      </c>
      <c r="AB126" s="5">
        <v>316</v>
      </c>
      <c r="AC126" s="5">
        <v>316</v>
      </c>
      <c r="AD126" s="5">
        <v>316</v>
      </c>
      <c r="AE126" s="5">
        <v>316</v>
      </c>
    </row>
    <row r="127" spans="1:31">
      <c r="A127" s="56" t="s">
        <v>73</v>
      </c>
      <c r="B127" s="56" t="s">
        <v>163</v>
      </c>
      <c r="C127" s="56" t="s">
        <v>133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</row>
    <row r="128" spans="1:31">
      <c r="A128" s="56" t="s">
        <v>73</v>
      </c>
      <c r="B128" s="56" t="s">
        <v>163</v>
      </c>
      <c r="C128" s="56" t="s">
        <v>134</v>
      </c>
      <c r="D128" s="5">
        <v>0</v>
      </c>
      <c r="E128" s="5">
        <v>4.8999999999999997E-7</v>
      </c>
      <c r="F128" s="5">
        <v>28.562880719999999</v>
      </c>
      <c r="G128" s="5">
        <v>28.562880719999999</v>
      </c>
      <c r="H128" s="5">
        <v>28.562880719999999</v>
      </c>
      <c r="I128" s="5">
        <v>28.562880719999999</v>
      </c>
      <c r="J128" s="5">
        <v>28.562880719999999</v>
      </c>
      <c r="K128" s="5">
        <v>28.562880719999999</v>
      </c>
      <c r="L128" s="5">
        <v>28.562880719999999</v>
      </c>
      <c r="M128" s="5">
        <v>28.562880719999999</v>
      </c>
      <c r="N128" s="5">
        <v>28.562880719999999</v>
      </c>
      <c r="O128" s="5">
        <v>28.56288121</v>
      </c>
      <c r="P128" s="5">
        <v>28.56288121</v>
      </c>
      <c r="Q128" s="5">
        <v>28.56288121</v>
      </c>
      <c r="R128" s="5">
        <v>28.562885130000009</v>
      </c>
      <c r="S128" s="5">
        <v>28.562885130000009</v>
      </c>
      <c r="T128" s="5">
        <v>55.302137530000003</v>
      </c>
      <c r="U128" s="5">
        <v>55.302140469999998</v>
      </c>
      <c r="V128" s="5">
        <v>55.302140469999998</v>
      </c>
      <c r="W128" s="5">
        <v>739.25157682000008</v>
      </c>
      <c r="X128" s="5">
        <v>4696.9987184399997</v>
      </c>
      <c r="Y128" s="5">
        <v>4696.9987184399997</v>
      </c>
      <c r="Z128" s="5">
        <v>4696.9987256999993</v>
      </c>
      <c r="AA128" s="5">
        <v>4696.9987339400004</v>
      </c>
      <c r="AB128" s="5">
        <v>4696.9987514899994</v>
      </c>
      <c r="AC128" s="5">
        <v>4696.9987567899989</v>
      </c>
      <c r="AD128" s="5">
        <v>4696.9987767899993</v>
      </c>
      <c r="AE128" s="5">
        <v>4696.9987820899987</v>
      </c>
    </row>
    <row r="129" spans="1:31">
      <c r="A129" s="56" t="s">
        <v>73</v>
      </c>
      <c r="B129" s="56" t="s">
        <v>163</v>
      </c>
      <c r="C129" s="56" t="s">
        <v>135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</row>
    <row r="130" spans="1:31">
      <c r="A130" s="56" t="s">
        <v>73</v>
      </c>
      <c r="B130" s="56" t="s">
        <v>163</v>
      </c>
      <c r="C130" s="56" t="s">
        <v>136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</row>
    <row r="131" spans="1:31">
      <c r="A131" s="56" t="s">
        <v>73</v>
      </c>
      <c r="B131" s="56" t="s">
        <v>163</v>
      </c>
      <c r="C131" s="56" t="s">
        <v>152</v>
      </c>
      <c r="D131" s="5">
        <v>0</v>
      </c>
      <c r="E131" s="5">
        <v>0</v>
      </c>
      <c r="F131" s="5">
        <v>680</v>
      </c>
      <c r="G131" s="5">
        <v>2040</v>
      </c>
      <c r="H131" s="5">
        <v>2040</v>
      </c>
      <c r="I131" s="5">
        <v>2040</v>
      </c>
      <c r="J131" s="5">
        <v>2040</v>
      </c>
      <c r="K131" s="5">
        <v>2040</v>
      </c>
      <c r="L131" s="5">
        <v>2040</v>
      </c>
      <c r="M131" s="5">
        <v>2040</v>
      </c>
      <c r="N131" s="5">
        <v>2040</v>
      </c>
      <c r="O131" s="5">
        <v>2040</v>
      </c>
      <c r="P131" s="5">
        <v>2040</v>
      </c>
      <c r="Q131" s="5">
        <v>2040</v>
      </c>
      <c r="R131" s="5">
        <v>2040</v>
      </c>
      <c r="S131" s="5">
        <v>2040</v>
      </c>
      <c r="T131" s="5">
        <v>2040</v>
      </c>
      <c r="U131" s="5">
        <v>2040</v>
      </c>
      <c r="V131" s="5">
        <v>2040</v>
      </c>
      <c r="W131" s="5">
        <v>2040</v>
      </c>
      <c r="X131" s="5">
        <v>2040</v>
      </c>
      <c r="Y131" s="5">
        <v>2040</v>
      </c>
      <c r="Z131" s="5">
        <v>2040</v>
      </c>
      <c r="AA131" s="5">
        <v>2040</v>
      </c>
      <c r="AB131" s="5">
        <v>2040</v>
      </c>
      <c r="AC131" s="5">
        <v>2040</v>
      </c>
      <c r="AD131" s="5">
        <v>2040</v>
      </c>
      <c r="AE131" s="5">
        <v>2040</v>
      </c>
    </row>
    <row r="132" spans="1:31">
      <c r="A132" s="56" t="s">
        <v>73</v>
      </c>
      <c r="B132" s="56" t="s">
        <v>163</v>
      </c>
      <c r="C132" s="56" t="s">
        <v>153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1.5840000000000001E-5</v>
      </c>
      <c r="J132" s="5">
        <v>1.647E-5</v>
      </c>
      <c r="K132" s="5">
        <v>2.0950000000000001E-5</v>
      </c>
      <c r="L132" s="5">
        <v>2.105E-5</v>
      </c>
      <c r="M132" s="5">
        <v>2.1080000000000001E-5</v>
      </c>
      <c r="N132" s="5">
        <v>2.2039999999999999E-5</v>
      </c>
      <c r="O132" s="5">
        <v>3.0619999999999988E-5</v>
      </c>
      <c r="P132" s="5">
        <v>3.1399999999999998E-5</v>
      </c>
      <c r="Q132" s="5">
        <v>4.7219999999999999E-5</v>
      </c>
      <c r="R132" s="5">
        <v>100.40420156</v>
      </c>
      <c r="S132" s="5">
        <v>100.40420156</v>
      </c>
      <c r="T132" s="5">
        <v>820.68872467000017</v>
      </c>
      <c r="U132" s="5">
        <v>1000.00003584</v>
      </c>
      <c r="V132" s="5">
        <v>1000.00003584</v>
      </c>
      <c r="W132" s="5">
        <v>1000.00003586</v>
      </c>
      <c r="X132" s="5">
        <v>1000.00012526</v>
      </c>
      <c r="Y132" s="5">
        <v>1000.00012976</v>
      </c>
      <c r="Z132" s="5">
        <v>1000.00013373</v>
      </c>
      <c r="AA132" s="5">
        <v>1000.00013374</v>
      </c>
      <c r="AB132" s="5">
        <v>1000.00018599</v>
      </c>
      <c r="AC132" s="5">
        <v>1000.0002001399999</v>
      </c>
      <c r="AD132" s="5">
        <v>1000.0002002799999</v>
      </c>
      <c r="AE132" s="5">
        <v>1000.00032193</v>
      </c>
    </row>
    <row r="133" spans="1:31">
      <c r="A133" s="56" t="s">
        <v>73</v>
      </c>
      <c r="B133" s="56" t="s">
        <v>163</v>
      </c>
      <c r="C133" s="56" t="s">
        <v>154</v>
      </c>
      <c r="D133" s="5">
        <v>9.129999999999999E-6</v>
      </c>
      <c r="E133" s="5">
        <v>1.288E-5</v>
      </c>
      <c r="F133" s="5">
        <v>599.99952686999995</v>
      </c>
      <c r="G133" s="5">
        <v>599.99952705999999</v>
      </c>
      <c r="H133" s="5">
        <v>1524.9956907400001</v>
      </c>
      <c r="I133" s="5">
        <v>1925.0036556299999</v>
      </c>
      <c r="J133" s="5">
        <v>1999.9975040899999</v>
      </c>
      <c r="K133" s="5">
        <v>1999.99751307</v>
      </c>
      <c r="L133" s="5">
        <v>1999.99751541</v>
      </c>
      <c r="M133" s="5">
        <v>1999.9975192100001</v>
      </c>
      <c r="N133" s="5">
        <v>1999.9975348999999</v>
      </c>
      <c r="O133" s="5">
        <v>1999.997549369999</v>
      </c>
      <c r="P133" s="5">
        <v>1999.997553409999</v>
      </c>
      <c r="Q133" s="5">
        <v>1999.99756847</v>
      </c>
      <c r="R133" s="5">
        <v>2000.0136187999999</v>
      </c>
      <c r="S133" s="5">
        <v>2000.0136187999999</v>
      </c>
      <c r="T133" s="5">
        <v>2000.014359629999</v>
      </c>
      <c r="U133" s="5">
        <v>2000.015758349999</v>
      </c>
      <c r="V133" s="5">
        <v>2000.015758349999</v>
      </c>
      <c r="W133" s="5">
        <v>2000.015758349999</v>
      </c>
      <c r="X133" s="5">
        <v>2000.015758349999</v>
      </c>
      <c r="Y133" s="5">
        <v>2000.0158113299999</v>
      </c>
      <c r="Z133" s="5">
        <v>2000.0158271199989</v>
      </c>
      <c r="AA133" s="5">
        <v>2000.015962129999</v>
      </c>
      <c r="AB133" s="5">
        <v>2000.0174762999991</v>
      </c>
      <c r="AC133" s="5">
        <v>2000.028854169999</v>
      </c>
      <c r="AD133" s="5">
        <v>2779.166783189999</v>
      </c>
      <c r="AE133" s="5">
        <v>3388.1098475899989</v>
      </c>
    </row>
    <row r="134" spans="1:31">
      <c r="A134" s="56" t="s">
        <v>73</v>
      </c>
      <c r="B134" s="56" t="s">
        <v>163</v>
      </c>
      <c r="C134" s="56" t="s">
        <v>155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</row>
    <row r="135" spans="1:31">
      <c r="A135" s="56" t="s">
        <v>73</v>
      </c>
      <c r="B135" s="56" t="s">
        <v>163</v>
      </c>
      <c r="C135" s="56" t="s">
        <v>138</v>
      </c>
      <c r="D135" s="5">
        <v>25.542999999999999</v>
      </c>
      <c r="E135" s="5">
        <v>56.982999999999997</v>
      </c>
      <c r="F135" s="5">
        <v>98.898000010000004</v>
      </c>
      <c r="G135" s="5">
        <v>155.44900000000001</v>
      </c>
      <c r="H135" s="5">
        <v>222.40500001000001</v>
      </c>
      <c r="I135" s="5">
        <v>300.346</v>
      </c>
      <c r="J135" s="5">
        <v>409.80600002</v>
      </c>
      <c r="K135" s="5">
        <v>515.80038250000007</v>
      </c>
      <c r="L135" s="5">
        <v>665.73822691999999</v>
      </c>
      <c r="M135" s="5">
        <v>837.62141296999982</v>
      </c>
      <c r="N135" s="5">
        <v>1035.8325499699999</v>
      </c>
      <c r="O135" s="5">
        <v>1264.55995717</v>
      </c>
      <c r="P135" s="5">
        <v>1516.6036732</v>
      </c>
      <c r="Q135" s="5">
        <v>1782.84032499</v>
      </c>
      <c r="R135" s="5">
        <v>2068.68338434</v>
      </c>
      <c r="S135" s="5">
        <v>2376.7404075000009</v>
      </c>
      <c r="T135" s="5">
        <v>2669.9159741000012</v>
      </c>
      <c r="U135" s="5">
        <v>2962.5684745700009</v>
      </c>
      <c r="V135" s="5">
        <v>3257.533898120002</v>
      </c>
      <c r="W135" s="5">
        <v>3549.8779110200021</v>
      </c>
      <c r="X135" s="5">
        <v>3843.933261250002</v>
      </c>
      <c r="Y135" s="5">
        <v>4149.0718425400009</v>
      </c>
      <c r="Z135" s="5">
        <v>4469.0497078700009</v>
      </c>
      <c r="AA135" s="5">
        <v>4803.4560813700018</v>
      </c>
      <c r="AB135" s="5">
        <v>5160.1615570300009</v>
      </c>
      <c r="AC135" s="5">
        <v>5523.8123768000014</v>
      </c>
      <c r="AD135" s="5">
        <v>5902.479553590003</v>
      </c>
      <c r="AE135" s="5">
        <v>5960.8095017900032</v>
      </c>
    </row>
    <row r="136" spans="1:31">
      <c r="A136" s="56" t="s">
        <v>73</v>
      </c>
      <c r="B136" s="56" t="s">
        <v>163</v>
      </c>
      <c r="C136" s="56" t="s">
        <v>139</v>
      </c>
      <c r="D136" s="5">
        <v>122.52549999999999</v>
      </c>
      <c r="E136" s="5">
        <v>272.50599999999997</v>
      </c>
      <c r="F136" s="5">
        <v>418.21599999999989</v>
      </c>
      <c r="G136" s="5">
        <v>578.08799999999997</v>
      </c>
      <c r="H136" s="5">
        <v>722.08499999999992</v>
      </c>
      <c r="I136" s="5">
        <v>855.03300000000002</v>
      </c>
      <c r="J136" s="5">
        <v>1038.8785</v>
      </c>
      <c r="K136" s="5">
        <v>1211.9475</v>
      </c>
      <c r="L136" s="5">
        <v>1448.7135000000001</v>
      </c>
      <c r="M136" s="5">
        <v>1692.5509999999999</v>
      </c>
      <c r="N136" s="5">
        <v>1944.547</v>
      </c>
      <c r="O136" s="5">
        <v>2209.7910000000002</v>
      </c>
      <c r="P136" s="5">
        <v>2456.3649999999989</v>
      </c>
      <c r="Q136" s="5">
        <v>2688.7429999999999</v>
      </c>
      <c r="R136" s="5">
        <v>2907.8915000000002</v>
      </c>
      <c r="S136" s="5">
        <v>3118.7915000000012</v>
      </c>
      <c r="T136" s="5">
        <v>3248.3425000000002</v>
      </c>
      <c r="U136" s="5">
        <v>3354.2829999999999</v>
      </c>
      <c r="V136" s="5">
        <v>3431.6460000000002</v>
      </c>
      <c r="W136" s="5">
        <v>3476.9585000000002</v>
      </c>
      <c r="X136" s="5">
        <v>3484.4955</v>
      </c>
      <c r="Y136" s="5">
        <v>3496.9589999999998</v>
      </c>
      <c r="Z136" s="5">
        <v>3504.8404999999989</v>
      </c>
      <c r="AA136" s="5">
        <v>3507.2565</v>
      </c>
      <c r="AB136" s="5">
        <v>3497.9115000000002</v>
      </c>
      <c r="AC136" s="5">
        <v>3488.9385000000002</v>
      </c>
      <c r="AD136" s="5">
        <v>3474.633499999999</v>
      </c>
      <c r="AE136" s="5">
        <v>3474.633499999999</v>
      </c>
    </row>
    <row r="137" spans="1:31">
      <c r="A137" s="56" t="s">
        <v>73</v>
      </c>
      <c r="B137" s="56" t="s">
        <v>163</v>
      </c>
      <c r="C137" s="56" t="s">
        <v>146</v>
      </c>
      <c r="D137" s="5">
        <v>8.3832687113212501</v>
      </c>
      <c r="E137" s="5">
        <v>18.381642400039372</v>
      </c>
      <c r="F137" s="5">
        <v>28.019014707438831</v>
      </c>
      <c r="G137" s="5">
        <v>40.003640435457157</v>
      </c>
      <c r="H137" s="5">
        <v>53.665472993120261</v>
      </c>
      <c r="I137" s="5">
        <v>68.159351946680431</v>
      </c>
      <c r="J137" s="5">
        <v>86.688642929052719</v>
      </c>
      <c r="K137" s="5">
        <v>102.02892348851709</v>
      </c>
      <c r="L137" s="5">
        <v>116.619169227333</v>
      </c>
      <c r="M137" s="5">
        <v>310.6114426964445</v>
      </c>
      <c r="N137" s="5">
        <v>552.57416638366112</v>
      </c>
      <c r="O137" s="5">
        <v>688.22160200525991</v>
      </c>
      <c r="P137" s="5">
        <v>832.56699375388826</v>
      </c>
      <c r="Q137" s="5">
        <v>910.51287231553533</v>
      </c>
      <c r="R137" s="5">
        <v>930.31483478943028</v>
      </c>
      <c r="S137" s="5">
        <v>954.68809054969529</v>
      </c>
      <c r="T137" s="5">
        <v>978.55642926981795</v>
      </c>
      <c r="U137" s="5">
        <v>1000.7942008895481</v>
      </c>
      <c r="V137" s="5">
        <v>1027.0983610943549</v>
      </c>
      <c r="W137" s="5">
        <v>1036.8763687221899</v>
      </c>
      <c r="X137" s="5">
        <v>1045.432031640765</v>
      </c>
      <c r="Y137" s="5">
        <v>1069.650279540773</v>
      </c>
      <c r="Z137" s="5">
        <v>1103.1194910743329</v>
      </c>
      <c r="AA137" s="5">
        <v>1122.8553711683251</v>
      </c>
      <c r="AB137" s="5">
        <v>1160.8120618339281</v>
      </c>
      <c r="AC137" s="5">
        <v>1201.8878881452749</v>
      </c>
      <c r="AD137" s="5">
        <v>1247.9506121929201</v>
      </c>
      <c r="AE137" s="5">
        <v>1313.3850893072249</v>
      </c>
    </row>
    <row r="138" spans="1:3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</row>
    <row r="139" spans="1:31">
      <c r="A139" s="56" t="s">
        <v>73</v>
      </c>
      <c r="B139" s="56" t="s">
        <v>197</v>
      </c>
      <c r="C139" s="56" t="s">
        <v>132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</row>
    <row r="140" spans="1:31">
      <c r="A140" s="56" t="s">
        <v>73</v>
      </c>
      <c r="B140" s="56" t="s">
        <v>197</v>
      </c>
      <c r="C140" s="56" t="s">
        <v>133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</row>
    <row r="141" spans="1:31">
      <c r="A141" s="56" t="s">
        <v>73</v>
      </c>
      <c r="B141" s="56" t="s">
        <v>197</v>
      </c>
      <c r="C141" s="56" t="s">
        <v>134</v>
      </c>
      <c r="D141" s="5">
        <v>0</v>
      </c>
      <c r="E141" s="5">
        <v>4.8999999999999997E-7</v>
      </c>
      <c r="F141" s="5">
        <v>4.8999999999999997E-7</v>
      </c>
      <c r="G141" s="5">
        <v>4.8999999999999997E-7</v>
      </c>
      <c r="H141" s="5">
        <v>4.8999999999999997E-7</v>
      </c>
      <c r="I141" s="5">
        <v>4.8999999999999997E-7</v>
      </c>
      <c r="J141" s="5">
        <v>4.8999999999999997E-7</v>
      </c>
      <c r="K141" s="5">
        <v>4.1200000000000004E-6</v>
      </c>
      <c r="L141" s="5">
        <v>4.6099999999999999E-6</v>
      </c>
      <c r="M141" s="5">
        <v>1.766E-5</v>
      </c>
      <c r="N141" s="5">
        <v>1.766E-5</v>
      </c>
      <c r="O141" s="5">
        <v>1.766E-5</v>
      </c>
      <c r="P141" s="5">
        <v>2.1780000000000002E-5</v>
      </c>
      <c r="Q141" s="5">
        <v>2.1780000000000002E-5</v>
      </c>
      <c r="R141" s="5">
        <v>2.5409999999999999E-5</v>
      </c>
      <c r="S141" s="5">
        <v>2.5409999999999999E-5</v>
      </c>
      <c r="T141" s="5">
        <v>313.60232517999992</v>
      </c>
      <c r="U141" s="5">
        <v>846.45995611000023</v>
      </c>
      <c r="V141" s="5">
        <v>846.45995611000023</v>
      </c>
      <c r="W141" s="5">
        <v>846.45995611000023</v>
      </c>
      <c r="X141" s="5">
        <v>1124.7399155200001</v>
      </c>
      <c r="Y141" s="5">
        <v>1124.7399155200001</v>
      </c>
      <c r="Z141" s="5">
        <v>1124.7399738500001</v>
      </c>
      <c r="AA141" s="5">
        <v>1124.7399738500001</v>
      </c>
      <c r="AB141" s="5">
        <v>1124.7399738500001</v>
      </c>
      <c r="AC141" s="5">
        <v>1124.73997915</v>
      </c>
      <c r="AD141" s="5">
        <v>1510.3309635000001</v>
      </c>
      <c r="AE141" s="5">
        <v>1510.3309635000001</v>
      </c>
    </row>
    <row r="142" spans="1:31">
      <c r="A142" s="56" t="s">
        <v>73</v>
      </c>
      <c r="B142" s="56" t="s">
        <v>197</v>
      </c>
      <c r="C142" s="56" t="s">
        <v>135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</row>
    <row r="143" spans="1:31">
      <c r="A143" s="56" t="s">
        <v>73</v>
      </c>
      <c r="B143" s="56" t="s">
        <v>197</v>
      </c>
      <c r="C143" s="56" t="s">
        <v>136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</row>
    <row r="144" spans="1:31">
      <c r="A144" s="56" t="s">
        <v>73</v>
      </c>
      <c r="B144" s="56" t="s">
        <v>197</v>
      </c>
      <c r="C144" s="56" t="s">
        <v>153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6.0999999999999992E-6</v>
      </c>
      <c r="J144" s="5">
        <v>6.4699999999999999E-6</v>
      </c>
      <c r="K144" s="5">
        <v>1.8430000000000001E-5</v>
      </c>
      <c r="L144" s="5">
        <v>2.2739999999999999E-5</v>
      </c>
      <c r="M144" s="5">
        <v>3.5529999999999987E-5</v>
      </c>
      <c r="N144" s="5">
        <v>3.9549999999999999E-5</v>
      </c>
      <c r="O144" s="5">
        <v>4.6699999999999997E-5</v>
      </c>
      <c r="P144" s="5">
        <v>1.3938000000000001E-4</v>
      </c>
      <c r="Q144" s="5">
        <v>1.3938000000000001E-4</v>
      </c>
      <c r="R144" s="5">
        <v>464.4459635500001</v>
      </c>
      <c r="S144" s="5">
        <v>464.4459635500001</v>
      </c>
      <c r="T144" s="5">
        <v>464.44597604000012</v>
      </c>
      <c r="U144" s="5">
        <v>873.08655699999997</v>
      </c>
      <c r="V144" s="5">
        <v>873.08655699999997</v>
      </c>
      <c r="W144" s="5">
        <v>873.08655935000002</v>
      </c>
      <c r="X144" s="5">
        <v>873.08679912000002</v>
      </c>
      <c r="Y144" s="5">
        <v>1105.2476536199999</v>
      </c>
      <c r="Z144" s="5">
        <v>2413.3299783100001</v>
      </c>
      <c r="AA144" s="5">
        <v>2893.3113239099998</v>
      </c>
      <c r="AB144" s="5">
        <v>4037.0096895800002</v>
      </c>
      <c r="AC144" s="5">
        <v>4037.00968969</v>
      </c>
      <c r="AD144" s="5">
        <v>4105.9749426899998</v>
      </c>
      <c r="AE144" s="5">
        <v>4105.9749427999986</v>
      </c>
    </row>
    <row r="145" spans="1:31">
      <c r="A145" s="56" t="s">
        <v>73</v>
      </c>
      <c r="B145" s="56" t="s">
        <v>197</v>
      </c>
      <c r="C145" s="56" t="s">
        <v>154</v>
      </c>
      <c r="D145" s="5">
        <v>8.0700000000000007E-6</v>
      </c>
      <c r="E145" s="5">
        <v>1.218E-5</v>
      </c>
      <c r="F145" s="5">
        <v>250.00001331999999</v>
      </c>
      <c r="G145" s="5">
        <v>250.00001545000001</v>
      </c>
      <c r="H145" s="5">
        <v>250.00001656000001</v>
      </c>
      <c r="I145" s="5">
        <v>250.00001929000001</v>
      </c>
      <c r="J145" s="5">
        <v>250.00002248999999</v>
      </c>
      <c r="K145" s="5">
        <v>250.00004670999999</v>
      </c>
      <c r="L145" s="5">
        <v>250.00006395</v>
      </c>
      <c r="M145" s="5">
        <v>318.19021748</v>
      </c>
      <c r="N145" s="5">
        <v>817.43904700999985</v>
      </c>
      <c r="O145" s="5">
        <v>875.49276062000001</v>
      </c>
      <c r="P145" s="5">
        <v>2203.1985482</v>
      </c>
      <c r="Q145" s="5">
        <v>2203.1985482</v>
      </c>
      <c r="R145" s="5">
        <v>2203.19860569</v>
      </c>
      <c r="S145" s="5">
        <v>2203.19860569</v>
      </c>
      <c r="T145" s="5">
        <v>2582.3899655</v>
      </c>
      <c r="U145" s="5">
        <v>2671.2399247499998</v>
      </c>
      <c r="V145" s="5">
        <v>2671.2399247499998</v>
      </c>
      <c r="W145" s="5">
        <v>2671.2399247499998</v>
      </c>
      <c r="X145" s="5">
        <v>2671.2399247499998</v>
      </c>
      <c r="Y145" s="5">
        <v>2671.2400617100002</v>
      </c>
      <c r="Z145" s="5">
        <v>2671.2400617100002</v>
      </c>
      <c r="AA145" s="5">
        <v>2671.24458899</v>
      </c>
      <c r="AB145" s="5">
        <v>2989.75249596</v>
      </c>
      <c r="AC145" s="5">
        <v>4544.4760624299997</v>
      </c>
      <c r="AD145" s="5">
        <v>6180.7014827199991</v>
      </c>
      <c r="AE145" s="5">
        <v>6180.7022939799999</v>
      </c>
    </row>
    <row r="146" spans="1:31">
      <c r="A146" s="56" t="s">
        <v>73</v>
      </c>
      <c r="B146" s="56" t="s">
        <v>197</v>
      </c>
      <c r="C146" s="56" t="s">
        <v>155</v>
      </c>
      <c r="D146" s="5">
        <v>2.48E-6</v>
      </c>
      <c r="E146" s="5">
        <v>2.8499999999999998E-6</v>
      </c>
      <c r="F146" s="5">
        <v>3.1200000000000002E-6</v>
      </c>
      <c r="G146" s="5">
        <v>3.6899999999999998E-6</v>
      </c>
      <c r="H146" s="5">
        <v>3.9999999999999998E-6</v>
      </c>
      <c r="I146" s="5">
        <v>4.6500000000000004E-6</v>
      </c>
      <c r="J146" s="5">
        <v>5.3399999999999997E-6</v>
      </c>
      <c r="K146" s="5">
        <v>1.243E-5</v>
      </c>
      <c r="L146" s="5">
        <v>1.772E-5</v>
      </c>
      <c r="M146" s="5">
        <v>4.1810000000000001E-5</v>
      </c>
      <c r="N146" s="5">
        <v>4.7290000000000003E-5</v>
      </c>
      <c r="O146" s="5">
        <v>5.1659999999999997E-5</v>
      </c>
      <c r="P146" s="5">
        <v>6.003E-5</v>
      </c>
      <c r="Q146" s="5">
        <v>6.003E-5</v>
      </c>
      <c r="R146" s="5">
        <v>7.0430000000000002E-5</v>
      </c>
      <c r="S146" s="5">
        <v>7.0430000000000002E-5</v>
      </c>
      <c r="T146" s="5">
        <v>7.3919999999999997E-5</v>
      </c>
      <c r="U146" s="5">
        <v>8.462E-5</v>
      </c>
      <c r="V146" s="5">
        <v>8.462E-5</v>
      </c>
      <c r="W146" s="5">
        <v>8.462E-5</v>
      </c>
      <c r="X146" s="5">
        <v>8.462E-5</v>
      </c>
      <c r="Y146" s="5">
        <v>1.3899E-4</v>
      </c>
      <c r="Z146" s="5">
        <v>1.4185000000000001E-4</v>
      </c>
      <c r="AA146" s="5">
        <v>1.9877E-4</v>
      </c>
      <c r="AB146" s="5">
        <v>2.2947000000000001E-4</v>
      </c>
      <c r="AC146" s="5">
        <v>2.5025999999999998E-4</v>
      </c>
      <c r="AD146" s="5">
        <v>2.9439000000000001E-4</v>
      </c>
      <c r="AE146" s="5">
        <v>2.9439000000000001E-4</v>
      </c>
    </row>
    <row r="147" spans="1:31">
      <c r="A147" s="56" t="s">
        <v>73</v>
      </c>
      <c r="B147" s="56" t="s">
        <v>197</v>
      </c>
      <c r="C147" s="56" t="s">
        <v>138</v>
      </c>
      <c r="D147" s="5">
        <v>13.356999999999999</v>
      </c>
      <c r="E147" s="5">
        <v>25.49</v>
      </c>
      <c r="F147" s="5">
        <v>45.457999999999998</v>
      </c>
      <c r="G147" s="5">
        <v>74.466999999999999</v>
      </c>
      <c r="H147" s="5">
        <v>113.502</v>
      </c>
      <c r="I147" s="5">
        <v>161.446</v>
      </c>
      <c r="J147" s="5">
        <v>227.47300000000001</v>
      </c>
      <c r="K147" s="5">
        <v>289.59110100999999</v>
      </c>
      <c r="L147" s="5">
        <v>403.80261461999999</v>
      </c>
      <c r="M147" s="5">
        <v>541.01239326000007</v>
      </c>
      <c r="N147" s="5">
        <v>697.68656768000005</v>
      </c>
      <c r="O147" s="5">
        <v>872.38947773999985</v>
      </c>
      <c r="P147" s="5">
        <v>1063.27207331</v>
      </c>
      <c r="Q147" s="5">
        <v>1265.9639004400001</v>
      </c>
      <c r="R147" s="5">
        <v>1484.9595349199999</v>
      </c>
      <c r="S147" s="5">
        <v>1721.5957828400001</v>
      </c>
      <c r="T147" s="5">
        <v>1963.6764449499999</v>
      </c>
      <c r="U147" s="5">
        <v>2218.4749902399999</v>
      </c>
      <c r="V147" s="5">
        <v>2491.079625670001</v>
      </c>
      <c r="W147" s="5">
        <v>2779.6660421800011</v>
      </c>
      <c r="X147" s="5">
        <v>3067.604076040001</v>
      </c>
      <c r="Y147" s="5">
        <v>3340.8165513500012</v>
      </c>
      <c r="Z147" s="5">
        <v>3606.6696041700011</v>
      </c>
      <c r="AA147" s="5">
        <v>3864.4388983499998</v>
      </c>
      <c r="AB147" s="5">
        <v>4122.8118823900004</v>
      </c>
      <c r="AC147" s="5">
        <v>4383.0339284500023</v>
      </c>
      <c r="AD147" s="5">
        <v>4652.4691452500019</v>
      </c>
      <c r="AE147" s="5">
        <v>4733.1153468600014</v>
      </c>
    </row>
    <row r="148" spans="1:31">
      <c r="A148" s="56" t="s">
        <v>73</v>
      </c>
      <c r="B148" s="56" t="s">
        <v>197</v>
      </c>
      <c r="C148" s="56" t="s">
        <v>139</v>
      </c>
      <c r="D148" s="5">
        <v>59.811999999999983</v>
      </c>
      <c r="E148" s="5">
        <v>103.50449999999999</v>
      </c>
      <c r="F148" s="5">
        <v>174.262</v>
      </c>
      <c r="G148" s="5">
        <v>259.03949999999998</v>
      </c>
      <c r="H148" s="5">
        <v>357.05599999999993</v>
      </c>
      <c r="I148" s="5">
        <v>451.12049999999999</v>
      </c>
      <c r="J148" s="5">
        <v>573.04849999999988</v>
      </c>
      <c r="K148" s="5">
        <v>689.827</v>
      </c>
      <c r="L148" s="5">
        <v>911.7054999999998</v>
      </c>
      <c r="M148" s="5">
        <v>1154.288</v>
      </c>
      <c r="N148" s="5">
        <v>1398.5355</v>
      </c>
      <c r="O148" s="5">
        <v>1638.9369999999999</v>
      </c>
      <c r="P148" s="5">
        <v>1860.2149999999999</v>
      </c>
      <c r="Q148" s="5">
        <v>2070.8595</v>
      </c>
      <c r="R148" s="5">
        <v>2272.578</v>
      </c>
      <c r="S148" s="5">
        <v>2467.7784999999999</v>
      </c>
      <c r="T148" s="5">
        <v>2625.7404999999999</v>
      </c>
      <c r="U148" s="5">
        <v>2781.9445000000001</v>
      </c>
      <c r="V148" s="5">
        <v>2932.7849999999999</v>
      </c>
      <c r="W148" s="5">
        <v>3074.8539999999998</v>
      </c>
      <c r="X148" s="5">
        <v>3173.7795000000001</v>
      </c>
      <c r="Y148" s="5">
        <v>3241.2449999999999</v>
      </c>
      <c r="Z148" s="5">
        <v>3278.1505000000002</v>
      </c>
      <c r="AA148" s="5">
        <v>3287.380000000001</v>
      </c>
      <c r="AB148" s="5">
        <v>3268.098</v>
      </c>
      <c r="AC148" s="5">
        <v>3249.1060000000011</v>
      </c>
      <c r="AD148" s="5">
        <v>3225.2605000000008</v>
      </c>
      <c r="AE148" s="5">
        <v>3225.2605000000008</v>
      </c>
    </row>
    <row r="149" spans="1:31">
      <c r="A149" s="56" t="s">
        <v>73</v>
      </c>
      <c r="B149" s="56" t="s">
        <v>197</v>
      </c>
      <c r="C149" s="56" t="s">
        <v>146</v>
      </c>
      <c r="D149" s="5">
        <v>11.299086177861399</v>
      </c>
      <c r="E149" s="5">
        <v>23.025294372763611</v>
      </c>
      <c r="F149" s="5">
        <v>35.134328402805522</v>
      </c>
      <c r="G149" s="5">
        <v>47.900256807048549</v>
      </c>
      <c r="H149" s="5">
        <v>61.217911457904279</v>
      </c>
      <c r="I149" s="5">
        <v>75.11501976555698</v>
      </c>
      <c r="J149" s="5">
        <v>89.16653765751326</v>
      </c>
      <c r="K149" s="5">
        <v>103.48750295393999</v>
      </c>
      <c r="L149" s="5">
        <v>117.41189838811771</v>
      </c>
      <c r="M149" s="5">
        <v>133.8891554719404</v>
      </c>
      <c r="N149" s="5">
        <v>157.59412793496159</v>
      </c>
      <c r="O149" s="5">
        <v>180.7331013697939</v>
      </c>
      <c r="P149" s="5">
        <v>203.59548641759349</v>
      </c>
      <c r="Q149" s="5">
        <v>229.28271844999759</v>
      </c>
      <c r="R149" s="5">
        <v>259.7705363603302</v>
      </c>
      <c r="S149" s="5">
        <v>282.32873086125068</v>
      </c>
      <c r="T149" s="5">
        <v>306.07430182703058</v>
      </c>
      <c r="U149" s="5">
        <v>326.78703962210182</v>
      </c>
      <c r="V149" s="5">
        <v>351.00079140535121</v>
      </c>
      <c r="W149" s="5">
        <v>373.81258164277699</v>
      </c>
      <c r="X149" s="5">
        <v>398.09531090064718</v>
      </c>
      <c r="Y149" s="5">
        <v>423.60965064936329</v>
      </c>
      <c r="Z149" s="5">
        <v>440.74851684020922</v>
      </c>
      <c r="AA149" s="5">
        <v>467.6288203196483</v>
      </c>
      <c r="AB149" s="5">
        <v>523.99780732027409</v>
      </c>
      <c r="AC149" s="5">
        <v>582.30283364238119</v>
      </c>
      <c r="AD149" s="5">
        <v>656.31932288807536</v>
      </c>
      <c r="AE149" s="5">
        <v>731.56171972341906</v>
      </c>
    </row>
    <row r="150" spans="1:3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</row>
    <row r="151" spans="1:31">
      <c r="A151" s="56" t="s">
        <v>73</v>
      </c>
      <c r="B151" s="56" t="s">
        <v>198</v>
      </c>
      <c r="C151" s="56" t="s">
        <v>132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</row>
    <row r="152" spans="1:31">
      <c r="A152" s="56" t="s">
        <v>73</v>
      </c>
      <c r="B152" s="56" t="s">
        <v>198</v>
      </c>
      <c r="C152" s="56" t="s">
        <v>133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</row>
    <row r="153" spans="1:31">
      <c r="A153" s="56" t="s">
        <v>73</v>
      </c>
      <c r="B153" s="56" t="s">
        <v>198</v>
      </c>
      <c r="C153" s="56" t="s">
        <v>134</v>
      </c>
      <c r="D153" s="5">
        <v>0</v>
      </c>
      <c r="E153" s="5">
        <v>4.8999999999999997E-7</v>
      </c>
      <c r="F153" s="5">
        <v>4.8999999999999997E-7</v>
      </c>
      <c r="G153" s="5">
        <v>4.8999999999999997E-7</v>
      </c>
      <c r="H153" s="5">
        <v>4.8999999999999997E-7</v>
      </c>
      <c r="I153" s="5">
        <v>4.8999999999999997E-7</v>
      </c>
      <c r="J153" s="5">
        <v>4.8999999999999997E-7</v>
      </c>
      <c r="K153" s="5">
        <v>4.1200000000000004E-6</v>
      </c>
      <c r="L153" s="5">
        <v>4.1200000000000004E-6</v>
      </c>
      <c r="M153" s="5">
        <v>1.403E-5</v>
      </c>
      <c r="N153" s="5">
        <v>1.403E-5</v>
      </c>
      <c r="O153" s="5">
        <v>1.403E-5</v>
      </c>
      <c r="P153" s="5">
        <v>1.452E-5</v>
      </c>
      <c r="Q153" s="5">
        <v>1.452E-5</v>
      </c>
      <c r="R153" s="5">
        <v>3.1890000000000001E-5</v>
      </c>
      <c r="S153" s="5">
        <v>3.1890000000000001E-5</v>
      </c>
      <c r="T153" s="5">
        <v>3.1890000000000001E-5</v>
      </c>
      <c r="U153" s="5">
        <v>6.614E-5</v>
      </c>
      <c r="V153" s="5">
        <v>6.614E-5</v>
      </c>
      <c r="W153" s="5">
        <v>6.614E-5</v>
      </c>
      <c r="X153" s="5">
        <v>86.306773590000006</v>
      </c>
      <c r="Y153" s="5">
        <v>86.306777220000001</v>
      </c>
      <c r="Z153" s="5">
        <v>86.306777220000001</v>
      </c>
      <c r="AA153" s="5">
        <v>86.306801629999995</v>
      </c>
      <c r="AB153" s="5">
        <v>2653.0722432699999</v>
      </c>
      <c r="AC153" s="5">
        <v>2653.0722432699999</v>
      </c>
      <c r="AD153" s="5">
        <v>2832.35324825</v>
      </c>
      <c r="AE153" s="5">
        <v>4694.6073666900002</v>
      </c>
    </row>
    <row r="154" spans="1:31">
      <c r="A154" s="56" t="s">
        <v>73</v>
      </c>
      <c r="B154" s="56" t="s">
        <v>198</v>
      </c>
      <c r="C154" s="56" t="s">
        <v>135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</row>
    <row r="155" spans="1:31">
      <c r="A155" s="56" t="s">
        <v>73</v>
      </c>
      <c r="B155" s="56" t="s">
        <v>198</v>
      </c>
      <c r="C155" s="56" t="s">
        <v>136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</row>
    <row r="156" spans="1:31">
      <c r="A156" s="56" t="s">
        <v>73</v>
      </c>
      <c r="B156" s="56" t="s">
        <v>198</v>
      </c>
      <c r="C156" s="56" t="s">
        <v>153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3.01E-6</v>
      </c>
      <c r="J156" s="5">
        <v>3.0800000000000002E-6</v>
      </c>
      <c r="K156" s="5">
        <v>1.1270000000000001E-5</v>
      </c>
      <c r="L156" s="5">
        <v>1.1379999999999999E-5</v>
      </c>
      <c r="M156" s="5">
        <v>1.7599999999999991E-5</v>
      </c>
      <c r="N156" s="5">
        <v>2.0949999999999991E-5</v>
      </c>
      <c r="O156" s="5">
        <v>2.707E-5</v>
      </c>
      <c r="P156" s="5">
        <v>3.1980000000000002E-5</v>
      </c>
      <c r="Q156" s="5">
        <v>3.1980000000000002E-5</v>
      </c>
      <c r="R156" s="5">
        <v>4.8220000000000002E-5</v>
      </c>
      <c r="S156" s="5">
        <v>4.8220000000000002E-5</v>
      </c>
      <c r="T156" s="5">
        <v>4.8220000000000002E-5</v>
      </c>
      <c r="U156" s="5">
        <v>6.0099999999999997E-5</v>
      </c>
      <c r="V156" s="5">
        <v>6.0099999999999997E-5</v>
      </c>
      <c r="W156" s="5">
        <v>6.0099999999999997E-5</v>
      </c>
      <c r="X156" s="5">
        <v>195.43600258000001</v>
      </c>
      <c r="Y156" s="5">
        <v>195.43602920999999</v>
      </c>
      <c r="Z156" s="5">
        <v>195.43602924000001</v>
      </c>
      <c r="AA156" s="5">
        <v>514.84739295999998</v>
      </c>
      <c r="AB156" s="5">
        <v>700.00010639000004</v>
      </c>
      <c r="AC156" s="5">
        <v>700.00010641000006</v>
      </c>
      <c r="AD156" s="5">
        <v>700.00010643000007</v>
      </c>
      <c r="AE156" s="5">
        <v>1099.99998061</v>
      </c>
    </row>
    <row r="157" spans="1:31">
      <c r="A157" s="56" t="s">
        <v>73</v>
      </c>
      <c r="B157" s="56" t="s">
        <v>198</v>
      </c>
      <c r="C157" s="56" t="s">
        <v>154</v>
      </c>
      <c r="D157" s="5">
        <v>2.6299999999999998E-6</v>
      </c>
      <c r="E157" s="5">
        <v>3.7000000000000002E-6</v>
      </c>
      <c r="F157" s="5">
        <v>4.1099999999999996E-6</v>
      </c>
      <c r="G157" s="5">
        <v>4.42E-6</v>
      </c>
      <c r="H157" s="5">
        <v>4.7200000000000014E-6</v>
      </c>
      <c r="I157" s="5">
        <v>5.6900000000000006E-6</v>
      </c>
      <c r="J157" s="5">
        <v>6.4800000000000006E-6</v>
      </c>
      <c r="K157" s="5">
        <v>1.7090000000000001E-5</v>
      </c>
      <c r="L157" s="5">
        <v>1.836E-5</v>
      </c>
      <c r="M157" s="5">
        <v>3.7492E-4</v>
      </c>
      <c r="N157" s="5">
        <v>1.06829E-3</v>
      </c>
      <c r="O157" s="5">
        <v>8.6703470300000003</v>
      </c>
      <c r="P157" s="5">
        <v>1123.80495496</v>
      </c>
      <c r="Q157" s="5">
        <v>1123.80495496</v>
      </c>
      <c r="R157" s="5">
        <v>1144.9337189400001</v>
      </c>
      <c r="S157" s="5">
        <v>1144.9337189400001</v>
      </c>
      <c r="T157" s="5">
        <v>1144.93371895</v>
      </c>
      <c r="U157" s="5">
        <v>1144.93374098</v>
      </c>
      <c r="V157" s="5">
        <v>1144.93374098</v>
      </c>
      <c r="W157" s="5">
        <v>1144.93374098</v>
      </c>
      <c r="X157" s="5">
        <v>1144.93374098</v>
      </c>
      <c r="Y157" s="5">
        <v>1144.9338510800001</v>
      </c>
      <c r="Z157" s="5">
        <v>1144.9338510800001</v>
      </c>
      <c r="AA157" s="5">
        <v>1223.1916452</v>
      </c>
      <c r="AB157" s="5">
        <v>1223.19164548</v>
      </c>
      <c r="AC157" s="5">
        <v>1223.19164548</v>
      </c>
      <c r="AD157" s="5">
        <v>1223.19164548</v>
      </c>
      <c r="AE157" s="5">
        <v>1223.19164548</v>
      </c>
    </row>
    <row r="158" spans="1:31">
      <c r="A158" s="56" t="s">
        <v>73</v>
      </c>
      <c r="B158" s="56" t="s">
        <v>198</v>
      </c>
      <c r="C158" s="56" t="s">
        <v>155</v>
      </c>
      <c r="D158" s="5">
        <v>0</v>
      </c>
      <c r="E158" s="5">
        <v>0</v>
      </c>
      <c r="F158" s="5">
        <v>0</v>
      </c>
      <c r="G158" s="5">
        <v>0</v>
      </c>
      <c r="H158" s="5">
        <v>1.0999999999999981</v>
      </c>
      <c r="I158" s="5">
        <v>1.0999999999999981</v>
      </c>
      <c r="J158" s="5">
        <v>1.0999999999999981</v>
      </c>
      <c r="K158" s="5">
        <v>1.0999999999999981</v>
      </c>
      <c r="L158" s="5">
        <v>1.0999999999999981</v>
      </c>
      <c r="M158" s="5">
        <v>252.2</v>
      </c>
      <c r="N158" s="5">
        <v>252.2</v>
      </c>
      <c r="O158" s="5">
        <v>253.3</v>
      </c>
      <c r="P158" s="5">
        <v>253.3</v>
      </c>
      <c r="Q158" s="5">
        <v>253.3</v>
      </c>
      <c r="R158" s="5">
        <v>253.3</v>
      </c>
      <c r="S158" s="5">
        <v>254.4</v>
      </c>
      <c r="T158" s="5">
        <v>254.4</v>
      </c>
      <c r="U158" s="5">
        <v>254.4</v>
      </c>
      <c r="V158" s="5">
        <v>254.4</v>
      </c>
      <c r="W158" s="5">
        <v>254.4</v>
      </c>
      <c r="X158" s="5">
        <v>255.5</v>
      </c>
      <c r="Y158" s="5">
        <v>255.5</v>
      </c>
      <c r="Z158" s="5">
        <v>256.60000000000002</v>
      </c>
      <c r="AA158" s="5">
        <v>256.60000000000002</v>
      </c>
      <c r="AB158" s="5">
        <v>257.7</v>
      </c>
      <c r="AC158" s="5">
        <v>257.7</v>
      </c>
      <c r="AD158" s="5">
        <v>257.7</v>
      </c>
      <c r="AE158" s="5">
        <v>257.7</v>
      </c>
    </row>
    <row r="159" spans="1:31">
      <c r="A159" s="56" t="s">
        <v>73</v>
      </c>
      <c r="B159" s="56" t="s">
        <v>198</v>
      </c>
      <c r="C159" s="56" t="s">
        <v>138</v>
      </c>
      <c r="D159" s="5">
        <v>13.742000000000001</v>
      </c>
      <c r="E159" s="5">
        <v>26.568000000000001</v>
      </c>
      <c r="F159" s="5">
        <v>43.957999999999998</v>
      </c>
      <c r="G159" s="5">
        <v>77.488</v>
      </c>
      <c r="H159" s="5">
        <v>125.682</v>
      </c>
      <c r="I159" s="5">
        <v>174.53100000000001</v>
      </c>
      <c r="J159" s="5">
        <v>238.791</v>
      </c>
      <c r="K159" s="5">
        <v>304.15335327000008</v>
      </c>
      <c r="L159" s="5">
        <v>400.81440257000003</v>
      </c>
      <c r="M159" s="5">
        <v>516.45741198000007</v>
      </c>
      <c r="N159" s="5">
        <v>653.98070593</v>
      </c>
      <c r="O159" s="5">
        <v>813.34373775999995</v>
      </c>
      <c r="P159" s="5">
        <v>993.63623137000002</v>
      </c>
      <c r="Q159" s="5">
        <v>1199.2191729199999</v>
      </c>
      <c r="R159" s="5">
        <v>1431.53512376</v>
      </c>
      <c r="S159" s="5">
        <v>1674.4253959800001</v>
      </c>
      <c r="T159" s="5">
        <v>1925.2043754399999</v>
      </c>
      <c r="U159" s="5">
        <v>2168.7687760200001</v>
      </c>
      <c r="V159" s="5">
        <v>2428.7620630400002</v>
      </c>
      <c r="W159" s="5">
        <v>2702.5225209</v>
      </c>
      <c r="X159" s="5">
        <v>2982.3486388800002</v>
      </c>
      <c r="Y159" s="5">
        <v>3259.3148615300001</v>
      </c>
      <c r="Z159" s="5">
        <v>3537.54863118</v>
      </c>
      <c r="AA159" s="5">
        <v>3817.491398279999</v>
      </c>
      <c r="AB159" s="5">
        <v>4105.0812878499992</v>
      </c>
      <c r="AC159" s="5">
        <v>4399.6270771699983</v>
      </c>
      <c r="AD159" s="5">
        <v>4707.2925148899994</v>
      </c>
      <c r="AE159" s="5">
        <v>4763.31140633</v>
      </c>
    </row>
    <row r="160" spans="1:31">
      <c r="A160" s="56" t="s">
        <v>73</v>
      </c>
      <c r="B160" s="56" t="s">
        <v>198</v>
      </c>
      <c r="C160" s="56" t="s">
        <v>139</v>
      </c>
      <c r="D160" s="5">
        <v>64.913499999999999</v>
      </c>
      <c r="E160" s="5">
        <v>113.36450000000001</v>
      </c>
      <c r="F160" s="5">
        <v>164.32050000000001</v>
      </c>
      <c r="G160" s="5">
        <v>274.23450000000003</v>
      </c>
      <c r="H160" s="5">
        <v>405.21949999999998</v>
      </c>
      <c r="I160" s="5">
        <v>492.75900000000001</v>
      </c>
      <c r="J160" s="5">
        <v>596.25450000000001</v>
      </c>
      <c r="K160" s="5">
        <v>696.9525000000001</v>
      </c>
      <c r="L160" s="5">
        <v>846.70049999999992</v>
      </c>
      <c r="M160" s="5">
        <v>1011.0715</v>
      </c>
      <c r="N160" s="5">
        <v>1188.3599999999999</v>
      </c>
      <c r="O160" s="5">
        <v>1374.913</v>
      </c>
      <c r="P160" s="5">
        <v>1557.2455</v>
      </c>
      <c r="Q160" s="5">
        <v>1756.1389999999999</v>
      </c>
      <c r="R160" s="5">
        <v>1963.9775</v>
      </c>
      <c r="S160" s="5">
        <v>2149.478000000001</v>
      </c>
      <c r="T160" s="5">
        <v>2301.9490000000001</v>
      </c>
      <c r="U160" s="5">
        <v>2418.9784999999988</v>
      </c>
      <c r="V160" s="5">
        <v>2530.6529999999998</v>
      </c>
      <c r="W160" s="5">
        <v>2632.855</v>
      </c>
      <c r="X160" s="5">
        <v>2704.8305</v>
      </c>
      <c r="Y160" s="5">
        <v>2758.9585000000002</v>
      </c>
      <c r="Z160" s="5">
        <v>2792.5745000000002</v>
      </c>
      <c r="AA160" s="5">
        <v>2808.3474999999999</v>
      </c>
      <c r="AB160" s="5">
        <v>2802.9810000000002</v>
      </c>
      <c r="AC160" s="5">
        <v>2798.8984999999989</v>
      </c>
      <c r="AD160" s="5">
        <v>2791.2170000000001</v>
      </c>
      <c r="AE160" s="5">
        <v>2791.2170000000001</v>
      </c>
    </row>
    <row r="161" spans="1:31">
      <c r="A161" s="56" t="s">
        <v>73</v>
      </c>
      <c r="B161" s="56" t="s">
        <v>198</v>
      </c>
      <c r="C161" s="56" t="s">
        <v>146</v>
      </c>
      <c r="D161" s="5">
        <v>7.0829082497734248</v>
      </c>
      <c r="E161" s="5">
        <v>14.30814293723574</v>
      </c>
      <c r="F161" s="5">
        <v>22.557898941558559</v>
      </c>
      <c r="G161" s="5">
        <v>27.935313229002109</v>
      </c>
      <c r="H161" s="5">
        <v>35.336442559321682</v>
      </c>
      <c r="I161" s="5">
        <v>45.754270737913231</v>
      </c>
      <c r="J161" s="5">
        <v>56.456965647979438</v>
      </c>
      <c r="K161" s="5">
        <v>66.092888844821374</v>
      </c>
      <c r="L161" s="5">
        <v>76.880272183822029</v>
      </c>
      <c r="M161" s="5">
        <v>87.975734007248519</v>
      </c>
      <c r="N161" s="5">
        <v>104.48347934414581</v>
      </c>
      <c r="O161" s="5">
        <v>122.7268097731541</v>
      </c>
      <c r="P161" s="5">
        <v>144.55218065143541</v>
      </c>
      <c r="Q161" s="5">
        <v>165.52148982671409</v>
      </c>
      <c r="R161" s="5">
        <v>186.6085002250191</v>
      </c>
      <c r="S161" s="5">
        <v>205.1437177399273</v>
      </c>
      <c r="T161" s="5">
        <v>223.79331235750811</v>
      </c>
      <c r="U161" s="5">
        <v>240.10025112722451</v>
      </c>
      <c r="V161" s="5">
        <v>256.74539896880918</v>
      </c>
      <c r="W161" s="5">
        <v>276.06720028797389</v>
      </c>
      <c r="X161" s="5">
        <v>293.65914929752631</v>
      </c>
      <c r="Y161" s="5">
        <v>313.77544154313131</v>
      </c>
      <c r="Z161" s="5">
        <v>334.27739801256342</v>
      </c>
      <c r="AA161" s="5">
        <v>352.36468128145748</v>
      </c>
      <c r="AB161" s="5">
        <v>383.03348596966481</v>
      </c>
      <c r="AC161" s="5">
        <v>407.7826672037769</v>
      </c>
      <c r="AD161" s="5">
        <v>441.16817942873638</v>
      </c>
      <c r="AE161" s="5">
        <v>480.76836436889232</v>
      </c>
    </row>
    <row r="162" spans="1:3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</row>
    <row r="163" spans="1:31">
      <c r="A163" s="56" t="s">
        <v>73</v>
      </c>
      <c r="B163" s="56" t="s">
        <v>199</v>
      </c>
      <c r="C163" s="56" t="s">
        <v>132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</row>
    <row r="164" spans="1:31">
      <c r="A164" s="56" t="s">
        <v>73</v>
      </c>
      <c r="B164" s="56" t="s">
        <v>199</v>
      </c>
      <c r="C164" s="56" t="s">
        <v>133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</row>
    <row r="165" spans="1:31">
      <c r="A165" s="56" t="s">
        <v>73</v>
      </c>
      <c r="B165" s="56" t="s">
        <v>199</v>
      </c>
      <c r="C165" s="56" t="s">
        <v>134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2.65E-6</v>
      </c>
      <c r="L165" s="5">
        <v>2.65E-6</v>
      </c>
      <c r="M165" s="5">
        <v>1.06E-5</v>
      </c>
      <c r="N165" s="5">
        <v>1.06E-5</v>
      </c>
      <c r="O165" s="5">
        <v>1.06E-5</v>
      </c>
      <c r="P165" s="5">
        <v>1.06E-5</v>
      </c>
      <c r="Q165" s="5">
        <v>1.06E-5</v>
      </c>
      <c r="R165" s="5">
        <v>6.3600000000000001E-5</v>
      </c>
      <c r="S165" s="5">
        <v>6.3600000000000001E-5</v>
      </c>
      <c r="T165" s="5">
        <v>6.3600000000000001E-5</v>
      </c>
      <c r="U165" s="5">
        <v>348.73080979999997</v>
      </c>
      <c r="V165" s="5">
        <v>348.73080979999997</v>
      </c>
      <c r="W165" s="5">
        <v>348.73080979999997</v>
      </c>
      <c r="X165" s="5">
        <v>348.73080979999997</v>
      </c>
      <c r="Y165" s="5">
        <v>348.73081775000003</v>
      </c>
      <c r="Z165" s="5">
        <v>348.73081775000003</v>
      </c>
      <c r="AA165" s="5">
        <v>348.73081775000003</v>
      </c>
      <c r="AB165" s="5">
        <v>414.335238</v>
      </c>
      <c r="AC165" s="5">
        <v>414.335238</v>
      </c>
      <c r="AD165" s="5">
        <v>1040.3635768500001</v>
      </c>
      <c r="AE165" s="5">
        <v>1040.3635768500001</v>
      </c>
    </row>
    <row r="166" spans="1:31">
      <c r="A166" s="56" t="s">
        <v>73</v>
      </c>
      <c r="B166" s="56" t="s">
        <v>199</v>
      </c>
      <c r="C166" s="56" t="s">
        <v>135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</row>
    <row r="167" spans="1:31">
      <c r="A167" s="56" t="s">
        <v>73</v>
      </c>
      <c r="B167" s="56" t="s">
        <v>199</v>
      </c>
      <c r="C167" s="56" t="s">
        <v>136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</row>
    <row r="168" spans="1:31">
      <c r="A168" s="56" t="s">
        <v>73</v>
      </c>
      <c r="B168" s="56" t="s">
        <v>199</v>
      </c>
      <c r="C168" s="56" t="s">
        <v>153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</row>
    <row r="169" spans="1:31">
      <c r="A169" s="56" t="s">
        <v>73</v>
      </c>
      <c r="B169" s="56" t="s">
        <v>199</v>
      </c>
      <c r="C169" s="56" t="s">
        <v>154</v>
      </c>
      <c r="D169" s="5">
        <v>3.3299999999999999E-6</v>
      </c>
      <c r="E169" s="5">
        <v>3.3400000000000002E-6</v>
      </c>
      <c r="F169" s="5">
        <v>3.3500000000000001E-6</v>
      </c>
      <c r="G169" s="5">
        <v>3.5899999999999999E-6</v>
      </c>
      <c r="H169" s="5">
        <v>4.0100000000000014E-6</v>
      </c>
      <c r="I169" s="5">
        <v>6.7599999999999997E-6</v>
      </c>
      <c r="J169" s="5">
        <v>7.8300000000000013E-6</v>
      </c>
      <c r="K169" s="5">
        <v>2.3010000000000002E-5</v>
      </c>
      <c r="L169" s="5">
        <v>2.5060000000000001E-5</v>
      </c>
      <c r="M169" s="5">
        <v>35.049824260000001</v>
      </c>
      <c r="N169" s="5">
        <v>250.96903209999999</v>
      </c>
      <c r="O169" s="5">
        <v>254.70515191000001</v>
      </c>
      <c r="P169" s="5">
        <v>289.72185432999999</v>
      </c>
      <c r="Q169" s="5">
        <v>289.72185432999999</v>
      </c>
      <c r="R169" s="5">
        <v>1039.66836582</v>
      </c>
      <c r="S169" s="5">
        <v>1039.66836582</v>
      </c>
      <c r="T169" s="5">
        <v>1039.66836582</v>
      </c>
      <c r="U169" s="5">
        <v>1039.66840744</v>
      </c>
      <c r="V169" s="5">
        <v>1039.66840744</v>
      </c>
      <c r="W169" s="5">
        <v>1039.66840744</v>
      </c>
      <c r="X169" s="5">
        <v>1039.6684074499999</v>
      </c>
      <c r="Y169" s="5">
        <v>1039.66843328</v>
      </c>
      <c r="Z169" s="5">
        <v>1039.6684333400001</v>
      </c>
      <c r="AA169" s="5">
        <v>1039.66843337</v>
      </c>
      <c r="AB169" s="5">
        <v>1039.6689252799999</v>
      </c>
      <c r="AC169" s="5">
        <v>1139.2478390599999</v>
      </c>
      <c r="AD169" s="5">
        <v>1773.8005376199999</v>
      </c>
      <c r="AE169" s="5">
        <v>1855.5600937900001</v>
      </c>
    </row>
    <row r="170" spans="1:31">
      <c r="A170" s="56" t="s">
        <v>73</v>
      </c>
      <c r="B170" s="56" t="s">
        <v>199</v>
      </c>
      <c r="C170" s="56" t="s">
        <v>155</v>
      </c>
      <c r="D170" s="5">
        <v>268</v>
      </c>
      <c r="E170" s="5">
        <v>268</v>
      </c>
      <c r="F170" s="5">
        <v>268</v>
      </c>
      <c r="G170" s="5">
        <v>268</v>
      </c>
      <c r="H170" s="5">
        <v>268</v>
      </c>
      <c r="I170" s="5">
        <v>268</v>
      </c>
      <c r="J170" s="5">
        <v>268</v>
      </c>
      <c r="K170" s="5">
        <v>268</v>
      </c>
      <c r="L170" s="5">
        <v>268</v>
      </c>
      <c r="M170" s="5">
        <v>268</v>
      </c>
      <c r="N170" s="5">
        <v>268</v>
      </c>
      <c r="O170" s="5">
        <v>268</v>
      </c>
      <c r="P170" s="5">
        <v>268</v>
      </c>
      <c r="Q170" s="5">
        <v>268</v>
      </c>
      <c r="R170" s="5">
        <v>268</v>
      </c>
      <c r="S170" s="5">
        <v>268</v>
      </c>
      <c r="T170" s="5">
        <v>268</v>
      </c>
      <c r="U170" s="5">
        <v>268</v>
      </c>
      <c r="V170" s="5">
        <v>268</v>
      </c>
      <c r="W170" s="5">
        <v>268</v>
      </c>
      <c r="X170" s="5">
        <v>268</v>
      </c>
      <c r="Y170" s="5">
        <v>270.10000000000002</v>
      </c>
      <c r="Z170" s="5">
        <v>270.10000000000002</v>
      </c>
      <c r="AA170" s="5">
        <v>270.10000000000002</v>
      </c>
      <c r="AB170" s="5">
        <v>270.10000000000002</v>
      </c>
      <c r="AC170" s="5">
        <v>270.10000000000002</v>
      </c>
      <c r="AD170" s="5">
        <v>270.10000000000002</v>
      </c>
      <c r="AE170" s="5">
        <v>270.10000000000002</v>
      </c>
    </row>
    <row r="171" spans="1:31">
      <c r="A171" s="56" t="s">
        <v>73</v>
      </c>
      <c r="B171" s="56" t="s">
        <v>199</v>
      </c>
      <c r="C171" s="56" t="s">
        <v>138</v>
      </c>
      <c r="D171" s="5">
        <v>34.291999999999987</v>
      </c>
      <c r="E171" s="5">
        <v>62.533999999999999</v>
      </c>
      <c r="F171" s="5">
        <v>88.294999999999987</v>
      </c>
      <c r="G171" s="5">
        <v>124.008</v>
      </c>
      <c r="H171" s="5">
        <v>160.589</v>
      </c>
      <c r="I171" s="5">
        <v>201.447</v>
      </c>
      <c r="J171" s="5">
        <v>247.75800000000001</v>
      </c>
      <c r="K171" s="5">
        <v>288.12464325000002</v>
      </c>
      <c r="L171" s="5">
        <v>347.57927754000002</v>
      </c>
      <c r="M171" s="5">
        <v>412.52883057000003</v>
      </c>
      <c r="N171" s="5">
        <v>484.72730346999998</v>
      </c>
      <c r="O171" s="5">
        <v>564.48520842000016</v>
      </c>
      <c r="P171" s="5">
        <v>646.85439997000015</v>
      </c>
      <c r="Q171" s="5">
        <v>731.27398285000015</v>
      </c>
      <c r="R171" s="5">
        <v>821.27349325000023</v>
      </c>
      <c r="S171" s="5">
        <v>916.89102157000013</v>
      </c>
      <c r="T171" s="5">
        <v>999.68799560000025</v>
      </c>
      <c r="U171" s="5">
        <v>1079.5566002600001</v>
      </c>
      <c r="V171" s="5">
        <v>1159.60379173</v>
      </c>
      <c r="W171" s="5">
        <v>1236.489639859999</v>
      </c>
      <c r="X171" s="5">
        <v>1310.4813135599991</v>
      </c>
      <c r="Y171" s="5">
        <v>1386.60867932</v>
      </c>
      <c r="Z171" s="5">
        <v>1468.223288279999</v>
      </c>
      <c r="AA171" s="5">
        <v>1553.0059601999999</v>
      </c>
      <c r="AB171" s="5">
        <v>1640.834366359999</v>
      </c>
      <c r="AC171" s="5">
        <v>1729.5267294699991</v>
      </c>
      <c r="AD171" s="5">
        <v>1823.5073552299989</v>
      </c>
      <c r="AE171" s="5">
        <v>1854.2769912899989</v>
      </c>
    </row>
    <row r="172" spans="1:31">
      <c r="A172" s="56" t="s">
        <v>73</v>
      </c>
      <c r="B172" s="56" t="s">
        <v>199</v>
      </c>
      <c r="C172" s="56" t="s">
        <v>139</v>
      </c>
      <c r="D172" s="5">
        <v>64.845999999999975</v>
      </c>
      <c r="E172" s="5">
        <v>113.69199999999999</v>
      </c>
      <c r="F172" s="5">
        <v>146.86349999999999</v>
      </c>
      <c r="G172" s="5">
        <v>193.6345</v>
      </c>
      <c r="H172" s="5">
        <v>231.8754999999999</v>
      </c>
      <c r="I172" s="5">
        <v>270.76600000000002</v>
      </c>
      <c r="J172" s="5">
        <v>307.95249999999999</v>
      </c>
      <c r="K172" s="5">
        <v>341.96649999999988</v>
      </c>
      <c r="L172" s="5">
        <v>395.94400000000002</v>
      </c>
      <c r="M172" s="5">
        <v>451.63850000000002</v>
      </c>
      <c r="N172" s="5">
        <v>506.68049999999999</v>
      </c>
      <c r="O172" s="5">
        <v>563.16849999999999</v>
      </c>
      <c r="P172" s="5">
        <v>614.69350000000009</v>
      </c>
      <c r="Q172" s="5">
        <v>663.79649999999992</v>
      </c>
      <c r="R172" s="5">
        <v>708.94900000000007</v>
      </c>
      <c r="S172" s="5">
        <v>752.71249999999986</v>
      </c>
      <c r="T172" s="5">
        <v>777.61649999999986</v>
      </c>
      <c r="U172" s="5">
        <v>798.00400000000013</v>
      </c>
      <c r="V172" s="5">
        <v>810.66500000000019</v>
      </c>
      <c r="W172" s="5">
        <v>816.47549999999978</v>
      </c>
      <c r="X172" s="5">
        <v>816.38350000000014</v>
      </c>
      <c r="Y172" s="5">
        <v>818.13500000000022</v>
      </c>
      <c r="Z172" s="5">
        <v>817.26199999999994</v>
      </c>
      <c r="AA172" s="5">
        <v>815.36449999999991</v>
      </c>
      <c r="AB172" s="5">
        <v>812.29000000000042</v>
      </c>
      <c r="AC172" s="5">
        <v>810.18349999999987</v>
      </c>
      <c r="AD172" s="5">
        <v>804.79000000000042</v>
      </c>
      <c r="AE172" s="5">
        <v>804.79000000000042</v>
      </c>
    </row>
    <row r="173" spans="1:31">
      <c r="A173" s="56" t="s">
        <v>73</v>
      </c>
      <c r="B173" s="56" t="s">
        <v>199</v>
      </c>
      <c r="C173" s="56" t="s">
        <v>146</v>
      </c>
      <c r="D173" s="5">
        <v>3.587998142135199</v>
      </c>
      <c r="E173" s="5">
        <v>7.3847786124965467</v>
      </c>
      <c r="F173" s="5">
        <v>11.19693606476709</v>
      </c>
      <c r="G173" s="5">
        <v>15.06328140997184</v>
      </c>
      <c r="H173" s="5">
        <v>18.75108036291774</v>
      </c>
      <c r="I173" s="5">
        <v>23.177242708694269</v>
      </c>
      <c r="J173" s="5">
        <v>27.493841551624481</v>
      </c>
      <c r="K173" s="5">
        <v>31.339740416961199</v>
      </c>
      <c r="L173" s="5">
        <v>35.393817161047672</v>
      </c>
      <c r="M173" s="5">
        <v>40.665682180519731</v>
      </c>
      <c r="N173" s="5">
        <v>46.722139004245811</v>
      </c>
      <c r="O173" s="5">
        <v>54.023468976283532</v>
      </c>
      <c r="P173" s="5">
        <v>59.918848460852551</v>
      </c>
      <c r="Q173" s="5">
        <v>67.427132013803629</v>
      </c>
      <c r="R173" s="5">
        <v>75.194113797212054</v>
      </c>
      <c r="S173" s="5">
        <v>82.051238505721244</v>
      </c>
      <c r="T173" s="5">
        <v>90.182218760954498</v>
      </c>
      <c r="U173" s="5">
        <v>97.252321684914648</v>
      </c>
      <c r="V173" s="5">
        <v>104.25484038933121</v>
      </c>
      <c r="W173" s="5">
        <v>112.1989440703302</v>
      </c>
      <c r="X173" s="5">
        <v>119.94123132780651</v>
      </c>
      <c r="Y173" s="5">
        <v>127.82667530323231</v>
      </c>
      <c r="Z173" s="5">
        <v>135.1507563033916</v>
      </c>
      <c r="AA173" s="5">
        <v>144.48975215293299</v>
      </c>
      <c r="AB173" s="5">
        <v>158.2305159143454</v>
      </c>
      <c r="AC173" s="5">
        <v>173.44343848837099</v>
      </c>
      <c r="AD173" s="5">
        <v>190.77317796793281</v>
      </c>
      <c r="AE173" s="5">
        <v>206.77677715680119</v>
      </c>
    </row>
    <row r="174" spans="1:3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</row>
    <row r="175" spans="1:31">
      <c r="A175" s="56" t="s">
        <v>73</v>
      </c>
      <c r="B175" s="56" t="s">
        <v>200</v>
      </c>
      <c r="C175" s="56" t="s">
        <v>132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</row>
    <row r="176" spans="1:31">
      <c r="A176" s="56" t="s">
        <v>73</v>
      </c>
      <c r="B176" s="56" t="s">
        <v>200</v>
      </c>
      <c r="C176" s="56" t="s">
        <v>133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</row>
    <row r="177" spans="1:31">
      <c r="A177" s="56" t="s">
        <v>73</v>
      </c>
      <c r="B177" s="56" t="s">
        <v>200</v>
      </c>
      <c r="C177" s="56" t="s">
        <v>134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2.65E-6</v>
      </c>
      <c r="L177" s="5">
        <v>2.65E-6</v>
      </c>
      <c r="M177" s="5">
        <v>7.9500000000000001E-6</v>
      </c>
      <c r="N177" s="5">
        <v>7.9500000000000001E-6</v>
      </c>
      <c r="O177" s="5">
        <v>7.9500000000000001E-6</v>
      </c>
      <c r="P177" s="5">
        <v>7.9500000000000001E-6</v>
      </c>
      <c r="Q177" s="5">
        <v>7.9500000000000001E-6</v>
      </c>
      <c r="R177" s="5">
        <v>7.9500000000000001E-6</v>
      </c>
      <c r="S177" s="5">
        <v>7.9500000000000001E-6</v>
      </c>
      <c r="T177" s="5">
        <v>7.9500000000000001E-6</v>
      </c>
      <c r="U177" s="5">
        <v>1.325E-5</v>
      </c>
      <c r="V177" s="5">
        <v>1.325E-5</v>
      </c>
      <c r="W177" s="5">
        <v>1.325E-5</v>
      </c>
      <c r="X177" s="5">
        <v>1.325E-5</v>
      </c>
      <c r="Y177" s="5">
        <v>1.325E-5</v>
      </c>
      <c r="Z177" s="5">
        <v>1.855E-5</v>
      </c>
      <c r="AA177" s="5">
        <v>4.5049999999999997E-5</v>
      </c>
      <c r="AB177" s="5">
        <v>4.5049999999999997E-5</v>
      </c>
      <c r="AC177" s="5">
        <v>4.5049999999999997E-5</v>
      </c>
      <c r="AD177" s="5">
        <v>4.5049999999999997E-5</v>
      </c>
      <c r="AE177" s="5">
        <v>4.5049999999999997E-5</v>
      </c>
    </row>
    <row r="178" spans="1:31">
      <c r="A178" s="56" t="s">
        <v>73</v>
      </c>
      <c r="B178" s="56" t="s">
        <v>200</v>
      </c>
      <c r="C178" s="56" t="s">
        <v>135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</row>
    <row r="179" spans="1:31">
      <c r="A179" s="56" t="s">
        <v>73</v>
      </c>
      <c r="B179" s="56" t="s">
        <v>200</v>
      </c>
      <c r="C179" s="56" t="s">
        <v>136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390.00000000000011</v>
      </c>
      <c r="K179" s="5">
        <v>390.00000000000011</v>
      </c>
      <c r="L179" s="5">
        <v>390.00000000000011</v>
      </c>
      <c r="M179" s="5">
        <v>390.00000000000011</v>
      </c>
      <c r="N179" s="5">
        <v>390.00000000000011</v>
      </c>
      <c r="O179" s="5">
        <v>390.00000000000011</v>
      </c>
      <c r="P179" s="5">
        <v>390.00000000000011</v>
      </c>
      <c r="Q179" s="5">
        <v>390.00000000000011</v>
      </c>
      <c r="R179" s="5">
        <v>390.00000000000011</v>
      </c>
      <c r="S179" s="5">
        <v>390.00000000000011</v>
      </c>
      <c r="T179" s="5">
        <v>390.00000000000011</v>
      </c>
      <c r="U179" s="5">
        <v>390.00000000000011</v>
      </c>
      <c r="V179" s="5">
        <v>390.00000000000011</v>
      </c>
      <c r="W179" s="5">
        <v>390.00000000000011</v>
      </c>
      <c r="X179" s="5">
        <v>390.00000000000011</v>
      </c>
      <c r="Y179" s="5">
        <v>390.00000000000011</v>
      </c>
      <c r="Z179" s="5">
        <v>390.00000000000011</v>
      </c>
      <c r="AA179" s="5">
        <v>390.00000000000011</v>
      </c>
      <c r="AB179" s="5">
        <v>390.00000000000011</v>
      </c>
      <c r="AC179" s="5">
        <v>390.00000000000011</v>
      </c>
      <c r="AD179" s="5">
        <v>390.00000000000011</v>
      </c>
      <c r="AE179" s="5">
        <v>390.00000000000011</v>
      </c>
    </row>
    <row r="180" spans="1:31">
      <c r="A180" s="56" t="s">
        <v>73</v>
      </c>
      <c r="B180" s="56" t="s">
        <v>200</v>
      </c>
      <c r="C180" s="56" t="s">
        <v>153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4.78E-6</v>
      </c>
      <c r="J180" s="5">
        <v>6.7100000000000001E-6</v>
      </c>
      <c r="K180" s="5">
        <v>2.2240000000000001E-5</v>
      </c>
      <c r="L180" s="5">
        <v>3.981E-5</v>
      </c>
      <c r="M180" s="5">
        <v>450.10379806999998</v>
      </c>
      <c r="N180" s="5">
        <v>504.0458050200001</v>
      </c>
      <c r="O180" s="5">
        <v>564.73151753999991</v>
      </c>
      <c r="P180" s="5">
        <v>564.73151753999991</v>
      </c>
      <c r="Q180" s="5">
        <v>564.73151753999991</v>
      </c>
      <c r="R180" s="5">
        <v>564.7315328699998</v>
      </c>
      <c r="S180" s="5">
        <v>564.7315328699998</v>
      </c>
      <c r="T180" s="5">
        <v>564.7315328699998</v>
      </c>
      <c r="U180" s="5">
        <v>564.73295047999977</v>
      </c>
      <c r="V180" s="5">
        <v>564.73295047999977</v>
      </c>
      <c r="W180" s="5">
        <v>564.73295048999978</v>
      </c>
      <c r="X180" s="5">
        <v>593.47612797999977</v>
      </c>
      <c r="Y180" s="5">
        <v>593.47612818999983</v>
      </c>
      <c r="Z180" s="5">
        <v>668.29575198999987</v>
      </c>
      <c r="AA180" s="5">
        <v>668.2957520299999</v>
      </c>
      <c r="AB180" s="5">
        <v>789.21891092999988</v>
      </c>
      <c r="AC180" s="5">
        <v>789.21891094999989</v>
      </c>
      <c r="AD180" s="5">
        <v>789.21891097999992</v>
      </c>
      <c r="AE180" s="5">
        <v>789.21891106999988</v>
      </c>
    </row>
    <row r="181" spans="1:31">
      <c r="A181" s="56" t="s">
        <v>73</v>
      </c>
      <c r="B181" s="56" t="s">
        <v>200</v>
      </c>
      <c r="C181" s="56" t="s">
        <v>154</v>
      </c>
      <c r="D181" s="5">
        <v>1.5099999999999999E-6</v>
      </c>
      <c r="E181" s="5">
        <v>1.6199999999999999E-6</v>
      </c>
      <c r="F181" s="5">
        <v>1.84E-6</v>
      </c>
      <c r="G181" s="5">
        <v>2.0200000000000001E-6</v>
      </c>
      <c r="H181" s="5">
        <v>2.2000000000000001E-6</v>
      </c>
      <c r="I181" s="5">
        <v>2.4899999999999999E-6</v>
      </c>
      <c r="J181" s="5">
        <v>3.2499999999999998E-6</v>
      </c>
      <c r="K181" s="5">
        <v>8.14E-6</v>
      </c>
      <c r="L181" s="5">
        <v>1.0370000000000001E-5</v>
      </c>
      <c r="M181" s="5">
        <v>5.3109999999999998E-5</v>
      </c>
      <c r="N181" s="5">
        <v>5.3140000000000003E-5</v>
      </c>
      <c r="O181" s="5">
        <v>5.3170000000000001E-5</v>
      </c>
      <c r="P181" s="5">
        <v>5.3180000000000002E-5</v>
      </c>
      <c r="Q181" s="5">
        <v>5.3180000000000002E-5</v>
      </c>
      <c r="R181" s="5">
        <v>5.9509999999999998E-5</v>
      </c>
      <c r="S181" s="5">
        <v>5.9509999999999998E-5</v>
      </c>
      <c r="T181" s="5">
        <v>5.9509999999999998E-5</v>
      </c>
      <c r="U181" s="5">
        <v>6.2710000000000001E-5</v>
      </c>
      <c r="V181" s="5">
        <v>6.2710000000000001E-5</v>
      </c>
      <c r="W181" s="5">
        <v>6.2710000000000001E-5</v>
      </c>
      <c r="X181" s="5">
        <v>6.2710000000000001E-5</v>
      </c>
      <c r="Y181" s="5">
        <v>6.3220000000000008E-5</v>
      </c>
      <c r="Z181" s="5">
        <v>7.7210000000000001E-5</v>
      </c>
      <c r="AA181" s="5">
        <v>1.159E-4</v>
      </c>
      <c r="AB181" s="5">
        <v>1.159E-4</v>
      </c>
      <c r="AC181" s="5">
        <v>1.159E-4</v>
      </c>
      <c r="AD181" s="5">
        <v>1.159E-4</v>
      </c>
      <c r="AE181" s="5">
        <v>1.159E-4</v>
      </c>
    </row>
    <row r="182" spans="1:31">
      <c r="A182" s="56" t="s">
        <v>73</v>
      </c>
      <c r="B182" s="56" t="s">
        <v>200</v>
      </c>
      <c r="C182" s="56" t="s">
        <v>155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</row>
    <row r="183" spans="1:31">
      <c r="A183" s="56" t="s">
        <v>73</v>
      </c>
      <c r="B183" s="56" t="s">
        <v>200</v>
      </c>
      <c r="C183" s="56" t="s">
        <v>138</v>
      </c>
      <c r="D183" s="5">
        <v>1.708</v>
      </c>
      <c r="E183" s="5">
        <v>3.2879999999999998</v>
      </c>
      <c r="F183" s="5">
        <v>5.713000000000001</v>
      </c>
      <c r="G183" s="5">
        <v>8.979000000000001</v>
      </c>
      <c r="H183" s="5">
        <v>13.207000000000001</v>
      </c>
      <c r="I183" s="5">
        <v>18.021999999999998</v>
      </c>
      <c r="J183" s="5">
        <v>24.827000000000002</v>
      </c>
      <c r="K183" s="5">
        <v>30.705044839999999</v>
      </c>
      <c r="L183" s="5">
        <v>40.153942110000003</v>
      </c>
      <c r="M183" s="5">
        <v>50.821529429999998</v>
      </c>
      <c r="N183" s="5">
        <v>62.969775210000002</v>
      </c>
      <c r="O183" s="5">
        <v>76.644163699999993</v>
      </c>
      <c r="P183" s="5">
        <v>91.901225859999997</v>
      </c>
      <c r="Q183" s="5">
        <v>108.15136286000001</v>
      </c>
      <c r="R183" s="5">
        <v>125.80166242</v>
      </c>
      <c r="S183" s="5">
        <v>144.95564886</v>
      </c>
      <c r="T183" s="5">
        <v>164.49865338000001</v>
      </c>
      <c r="U183" s="5">
        <v>185.11144841000001</v>
      </c>
      <c r="V183" s="5">
        <v>206.33689910999999</v>
      </c>
      <c r="W183" s="5">
        <v>227.88285278999999</v>
      </c>
      <c r="X183" s="5">
        <v>249.85671445</v>
      </c>
      <c r="Y183" s="5">
        <v>271.54780688000011</v>
      </c>
      <c r="Z183" s="5">
        <v>293.29351606</v>
      </c>
      <c r="AA183" s="5">
        <v>315.96638920999999</v>
      </c>
      <c r="AB183" s="5">
        <v>340.06930738000011</v>
      </c>
      <c r="AC183" s="5">
        <v>364.61364995999998</v>
      </c>
      <c r="AD183" s="5">
        <v>390.09506130999989</v>
      </c>
      <c r="AE183" s="5">
        <v>397.97774805</v>
      </c>
    </row>
    <row r="184" spans="1:31">
      <c r="A184" s="56" t="s">
        <v>73</v>
      </c>
      <c r="B184" s="56" t="s">
        <v>200</v>
      </c>
      <c r="C184" s="56" t="s">
        <v>139</v>
      </c>
      <c r="D184" s="5">
        <v>7.9034999999999984</v>
      </c>
      <c r="E184" s="5">
        <v>14.29</v>
      </c>
      <c r="F184" s="5">
        <v>22.545999999999999</v>
      </c>
      <c r="G184" s="5">
        <v>31.798500000000001</v>
      </c>
      <c r="H184" s="5">
        <v>41.247999999999998</v>
      </c>
      <c r="I184" s="5">
        <v>49.625999999999991</v>
      </c>
      <c r="J184" s="5">
        <v>60.830499999999986</v>
      </c>
      <c r="K184" s="5">
        <v>71.403999999999982</v>
      </c>
      <c r="L184" s="5">
        <v>87.588999999999999</v>
      </c>
      <c r="M184" s="5">
        <v>104.003</v>
      </c>
      <c r="N184" s="5">
        <v>120.3965</v>
      </c>
      <c r="O184" s="5">
        <v>136.739</v>
      </c>
      <c r="P184" s="5">
        <v>152.25700000000001</v>
      </c>
      <c r="Q184" s="5">
        <v>167.083</v>
      </c>
      <c r="R184" s="5">
        <v>181.35499999999999</v>
      </c>
      <c r="S184" s="5">
        <v>195.18549999999999</v>
      </c>
      <c r="T184" s="5">
        <v>205.857</v>
      </c>
      <c r="U184" s="5">
        <v>216.35650000000001</v>
      </c>
      <c r="V184" s="5">
        <v>225.239</v>
      </c>
      <c r="W184" s="5">
        <v>232.26400000000001</v>
      </c>
      <c r="X184" s="5">
        <v>236.76900000000001</v>
      </c>
      <c r="Y184" s="5">
        <v>240.0205</v>
      </c>
      <c r="Z184" s="5">
        <v>241.70099999999991</v>
      </c>
      <c r="AA184" s="5">
        <v>242.86250000000001</v>
      </c>
      <c r="AB184" s="5">
        <v>243.01449999999991</v>
      </c>
      <c r="AC184" s="5">
        <v>243.13200000000001</v>
      </c>
      <c r="AD184" s="5">
        <v>242.74899999999991</v>
      </c>
      <c r="AE184" s="5">
        <v>242.74899999999991</v>
      </c>
    </row>
    <row r="185" spans="1:31">
      <c r="A185" s="56" t="s">
        <v>73</v>
      </c>
      <c r="B185" s="56" t="s">
        <v>200</v>
      </c>
      <c r="C185" s="56" t="s">
        <v>146</v>
      </c>
      <c r="D185" s="5">
        <v>0.50574819811551563</v>
      </c>
      <c r="E185" s="5">
        <v>0.70462035556316849</v>
      </c>
      <c r="F185" s="5">
        <v>1.042625845774179</v>
      </c>
      <c r="G185" s="5">
        <v>1.1839142433965359</v>
      </c>
      <c r="H185" s="5">
        <v>1.3892883857426279</v>
      </c>
      <c r="I185" s="5">
        <v>1.553103949768349</v>
      </c>
      <c r="J185" s="5">
        <v>1.7343969025199399</v>
      </c>
      <c r="K185" s="5">
        <v>1.883119059223173</v>
      </c>
      <c r="L185" s="5">
        <v>2.0678457758428759</v>
      </c>
      <c r="M185" s="5">
        <v>2.1147789881255932</v>
      </c>
      <c r="N185" s="5">
        <v>2.6296220953145948</v>
      </c>
      <c r="O185" s="5">
        <v>3.3229233848039459</v>
      </c>
      <c r="P185" s="5">
        <v>3.7271133764347009</v>
      </c>
      <c r="Q185" s="5">
        <v>4.1744304177474731</v>
      </c>
      <c r="R185" s="5">
        <v>4.9727279084904161</v>
      </c>
      <c r="S185" s="5">
        <v>5.3596018105105472</v>
      </c>
      <c r="T185" s="5">
        <v>5.5438531353454721</v>
      </c>
      <c r="U185" s="5">
        <v>5.9296777759979662</v>
      </c>
      <c r="V185" s="5">
        <v>6.0312355606119334</v>
      </c>
      <c r="W185" s="5">
        <v>6.1193023843698668</v>
      </c>
      <c r="X185" s="5">
        <v>6.4145390869245844</v>
      </c>
      <c r="Y185" s="5">
        <v>6.6266889959087223</v>
      </c>
      <c r="Z185" s="5">
        <v>6.8363906471100364</v>
      </c>
      <c r="AA185" s="5">
        <v>7.0719836700614209</v>
      </c>
      <c r="AB185" s="5">
        <v>8.4508268987563113</v>
      </c>
      <c r="AC185" s="5">
        <v>9.7037632745571614</v>
      </c>
      <c r="AD185" s="5">
        <v>10.24533228444211</v>
      </c>
      <c r="AE185" s="5">
        <v>10.781392218672879</v>
      </c>
    </row>
    <row r="186" spans="1:3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</row>
    <row r="187" spans="1:31">
      <c r="A187" s="56" t="s">
        <v>75</v>
      </c>
      <c r="B187" s="56" t="s">
        <v>163</v>
      </c>
      <c r="C187" s="56" t="s">
        <v>132</v>
      </c>
      <c r="D187" s="5">
        <v>316</v>
      </c>
      <c r="E187" s="5">
        <v>316</v>
      </c>
      <c r="F187" s="5">
        <v>316</v>
      </c>
      <c r="G187" s="5">
        <v>316</v>
      </c>
      <c r="H187" s="5">
        <v>316</v>
      </c>
      <c r="I187" s="5">
        <v>316</v>
      </c>
      <c r="J187" s="5">
        <v>316</v>
      </c>
      <c r="K187" s="5">
        <v>316</v>
      </c>
      <c r="L187" s="5">
        <v>316</v>
      </c>
      <c r="M187" s="5">
        <v>316</v>
      </c>
      <c r="N187" s="5">
        <v>316</v>
      </c>
      <c r="O187" s="5">
        <v>316</v>
      </c>
      <c r="P187" s="5">
        <v>316</v>
      </c>
      <c r="Q187" s="5">
        <v>316</v>
      </c>
      <c r="R187" s="5">
        <v>316</v>
      </c>
      <c r="S187" s="5">
        <v>316</v>
      </c>
      <c r="T187" s="5">
        <v>316</v>
      </c>
      <c r="U187" s="5">
        <v>316</v>
      </c>
      <c r="V187" s="5">
        <v>316</v>
      </c>
      <c r="W187" s="5">
        <v>316</v>
      </c>
      <c r="X187" s="5">
        <v>316</v>
      </c>
      <c r="Y187" s="5">
        <v>316</v>
      </c>
      <c r="Z187" s="5">
        <v>316</v>
      </c>
      <c r="AA187" s="5">
        <v>316</v>
      </c>
      <c r="AB187" s="5">
        <v>316</v>
      </c>
      <c r="AC187" s="5">
        <v>316</v>
      </c>
      <c r="AD187" s="5">
        <v>316</v>
      </c>
      <c r="AE187" s="5">
        <v>316</v>
      </c>
    </row>
    <row r="188" spans="1:31">
      <c r="A188" s="56" t="s">
        <v>75</v>
      </c>
      <c r="B188" s="56" t="s">
        <v>163</v>
      </c>
      <c r="C188" s="56" t="s">
        <v>133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</row>
    <row r="189" spans="1:31">
      <c r="A189" s="56" t="s">
        <v>75</v>
      </c>
      <c r="B189" s="56" t="s">
        <v>163</v>
      </c>
      <c r="C189" s="56" t="s">
        <v>134</v>
      </c>
      <c r="D189" s="5">
        <v>0</v>
      </c>
      <c r="E189" s="5">
        <v>9.7999999999999993E-7</v>
      </c>
      <c r="F189" s="5">
        <v>68.72072562999999</v>
      </c>
      <c r="G189" s="5">
        <v>68.72072562999999</v>
      </c>
      <c r="H189" s="5">
        <v>68.72072562999999</v>
      </c>
      <c r="I189" s="5">
        <v>68.720726119999995</v>
      </c>
      <c r="J189" s="5">
        <v>68.720726119999995</v>
      </c>
      <c r="K189" s="5">
        <v>329.33483497999998</v>
      </c>
      <c r="L189" s="5">
        <v>329.33483497999998</v>
      </c>
      <c r="M189" s="5">
        <v>329.33483497999998</v>
      </c>
      <c r="N189" s="5">
        <v>329.33483497999998</v>
      </c>
      <c r="O189" s="5">
        <v>329.33483497999998</v>
      </c>
      <c r="P189" s="5">
        <v>329.33483497999998</v>
      </c>
      <c r="Q189" s="5">
        <v>329.33483497999998</v>
      </c>
      <c r="R189" s="5">
        <v>329.33483497999998</v>
      </c>
      <c r="S189" s="5">
        <v>329.33483497999998</v>
      </c>
      <c r="T189" s="5">
        <v>329.33483742999999</v>
      </c>
      <c r="U189" s="5">
        <v>329.33483840999997</v>
      </c>
      <c r="V189" s="5">
        <v>329.33483840999997</v>
      </c>
      <c r="W189" s="5">
        <v>791.00517699999989</v>
      </c>
      <c r="X189" s="5">
        <v>4676.8364969199993</v>
      </c>
      <c r="Y189" s="5">
        <v>4676.8364969199993</v>
      </c>
      <c r="Z189" s="5">
        <v>4676.8365015299996</v>
      </c>
      <c r="AA189" s="5">
        <v>4676.8365071199987</v>
      </c>
      <c r="AB189" s="5">
        <v>4676.8365215299991</v>
      </c>
      <c r="AC189" s="5">
        <v>4676.8365241799993</v>
      </c>
      <c r="AD189" s="5">
        <v>4676.8365410399992</v>
      </c>
      <c r="AE189" s="5">
        <v>4676.8365436899994</v>
      </c>
    </row>
    <row r="190" spans="1:31">
      <c r="A190" s="56" t="s">
        <v>75</v>
      </c>
      <c r="B190" s="56" t="s">
        <v>163</v>
      </c>
      <c r="C190" s="56" t="s">
        <v>135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</row>
    <row r="191" spans="1:31">
      <c r="A191" s="56" t="s">
        <v>75</v>
      </c>
      <c r="B191" s="56" t="s">
        <v>163</v>
      </c>
      <c r="C191" s="56" t="s">
        <v>136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</row>
    <row r="192" spans="1:31">
      <c r="A192" s="56" t="s">
        <v>75</v>
      </c>
      <c r="B192" s="56" t="s">
        <v>163</v>
      </c>
      <c r="C192" s="56" t="s">
        <v>152</v>
      </c>
      <c r="D192" s="5">
        <v>0</v>
      </c>
      <c r="E192" s="5">
        <v>0</v>
      </c>
      <c r="F192" s="5">
        <v>680</v>
      </c>
      <c r="G192" s="5">
        <v>2040</v>
      </c>
      <c r="H192" s="5">
        <v>2040</v>
      </c>
      <c r="I192" s="5">
        <v>2040</v>
      </c>
      <c r="J192" s="5">
        <v>2040</v>
      </c>
      <c r="K192" s="5">
        <v>2040</v>
      </c>
      <c r="L192" s="5">
        <v>2040</v>
      </c>
      <c r="M192" s="5">
        <v>2040</v>
      </c>
      <c r="N192" s="5">
        <v>2040</v>
      </c>
      <c r="O192" s="5">
        <v>2040</v>
      </c>
      <c r="P192" s="5">
        <v>2040</v>
      </c>
      <c r="Q192" s="5">
        <v>2040</v>
      </c>
      <c r="R192" s="5">
        <v>2040</v>
      </c>
      <c r="S192" s="5">
        <v>2040</v>
      </c>
      <c r="T192" s="5">
        <v>2040</v>
      </c>
      <c r="U192" s="5">
        <v>2040</v>
      </c>
      <c r="V192" s="5">
        <v>2040</v>
      </c>
      <c r="W192" s="5">
        <v>2040</v>
      </c>
      <c r="X192" s="5">
        <v>2040</v>
      </c>
      <c r="Y192" s="5">
        <v>2040</v>
      </c>
      <c r="Z192" s="5">
        <v>2040</v>
      </c>
      <c r="AA192" s="5">
        <v>2040</v>
      </c>
      <c r="AB192" s="5">
        <v>2040</v>
      </c>
      <c r="AC192" s="5">
        <v>2040</v>
      </c>
      <c r="AD192" s="5">
        <v>2040</v>
      </c>
      <c r="AE192" s="5">
        <v>2040</v>
      </c>
    </row>
    <row r="193" spans="1:31">
      <c r="A193" s="56" t="s">
        <v>75</v>
      </c>
      <c r="B193" s="56" t="s">
        <v>163</v>
      </c>
      <c r="C193" s="56" t="s">
        <v>153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3.4560000000000001E-5</v>
      </c>
      <c r="J193" s="5">
        <v>3.5590000000000003E-5</v>
      </c>
      <c r="K193" s="5">
        <v>1.2038E-4</v>
      </c>
      <c r="L193" s="5">
        <v>1.2039E-4</v>
      </c>
      <c r="M193" s="5">
        <v>1.2039E-4</v>
      </c>
      <c r="N193" s="5">
        <v>1.2039E-4</v>
      </c>
      <c r="O193" s="5">
        <v>1.2136E-4</v>
      </c>
      <c r="P193" s="5">
        <v>1.2213999999999999E-4</v>
      </c>
      <c r="Q193" s="5">
        <v>1.2379000000000001E-4</v>
      </c>
      <c r="R193" s="5">
        <v>1.3615E-4</v>
      </c>
      <c r="S193" s="5">
        <v>1.3645000000000001E-4</v>
      </c>
      <c r="T193" s="5">
        <v>752.82126764999998</v>
      </c>
      <c r="U193" s="5">
        <v>1000.00002096</v>
      </c>
      <c r="V193" s="5">
        <v>1000.00002096</v>
      </c>
      <c r="W193" s="5">
        <v>1000.00002098</v>
      </c>
      <c r="X193" s="5">
        <v>1000.0000794</v>
      </c>
      <c r="Y193" s="5">
        <v>1000.0000899299999</v>
      </c>
      <c r="Z193" s="5">
        <v>1000.00009461</v>
      </c>
      <c r="AA193" s="5">
        <v>1000.00009462</v>
      </c>
      <c r="AB193" s="5">
        <v>1000.00018256</v>
      </c>
      <c r="AC193" s="5">
        <v>1000.00019593</v>
      </c>
      <c r="AD193" s="5">
        <v>1000.00019607</v>
      </c>
      <c r="AE193" s="5">
        <v>1000.00031939</v>
      </c>
    </row>
    <row r="194" spans="1:31">
      <c r="A194" s="56" t="s">
        <v>75</v>
      </c>
      <c r="B194" s="56" t="s">
        <v>163</v>
      </c>
      <c r="C194" s="56" t="s">
        <v>154</v>
      </c>
      <c r="D194" s="5">
        <v>2.0319999999999999E-5</v>
      </c>
      <c r="E194" s="5">
        <v>2.211E-5</v>
      </c>
      <c r="F194" s="5">
        <v>599.99666738000008</v>
      </c>
      <c r="G194" s="5">
        <v>599.99666844000001</v>
      </c>
      <c r="H194" s="5">
        <v>1524.9992859399999</v>
      </c>
      <c r="I194" s="5">
        <v>2000.0092288799999</v>
      </c>
      <c r="J194" s="5">
        <v>2000.0092303700001</v>
      </c>
      <c r="K194" s="5">
        <v>2000.0092948700001</v>
      </c>
      <c r="L194" s="5">
        <v>2000.0092968700001</v>
      </c>
      <c r="M194" s="5">
        <v>2000.00929879</v>
      </c>
      <c r="N194" s="5">
        <v>2000.00929959</v>
      </c>
      <c r="O194" s="5">
        <v>2000.0093048000001</v>
      </c>
      <c r="P194" s="5">
        <v>2000.0093074599999</v>
      </c>
      <c r="Q194" s="5">
        <v>2000.0093171399999</v>
      </c>
      <c r="R194" s="5">
        <v>2000.00933693</v>
      </c>
      <c r="S194" s="5">
        <v>2000.00933693</v>
      </c>
      <c r="T194" s="5">
        <v>2000.00974561</v>
      </c>
      <c r="U194" s="5">
        <v>2000.0100220899999</v>
      </c>
      <c r="V194" s="5">
        <v>2000.0100220899999</v>
      </c>
      <c r="W194" s="5">
        <v>2000.0100220899999</v>
      </c>
      <c r="X194" s="5">
        <v>2000.0100220899999</v>
      </c>
      <c r="Y194" s="5">
        <v>2000.01008209</v>
      </c>
      <c r="Z194" s="5">
        <v>2000.0101126100001</v>
      </c>
      <c r="AA194" s="5">
        <v>2000.0102005399999</v>
      </c>
      <c r="AB194" s="5">
        <v>2000.0108311500001</v>
      </c>
      <c r="AC194" s="5">
        <v>2000.02345629</v>
      </c>
      <c r="AD194" s="5">
        <v>2779.5869640499991</v>
      </c>
      <c r="AE194" s="5">
        <v>3394.9850081399982</v>
      </c>
    </row>
    <row r="195" spans="1:31">
      <c r="A195" s="56" t="s">
        <v>75</v>
      </c>
      <c r="B195" s="56" t="s">
        <v>163</v>
      </c>
      <c r="C195" s="56" t="s">
        <v>155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</row>
    <row r="196" spans="1:31">
      <c r="A196" s="56" t="s">
        <v>75</v>
      </c>
      <c r="B196" s="56" t="s">
        <v>163</v>
      </c>
      <c r="C196" s="56" t="s">
        <v>138</v>
      </c>
      <c r="D196" s="5">
        <v>25.542999999999999</v>
      </c>
      <c r="E196" s="5">
        <v>56.982999999999997</v>
      </c>
      <c r="F196" s="5">
        <v>98.898000010000004</v>
      </c>
      <c r="G196" s="5">
        <v>155.44900000000001</v>
      </c>
      <c r="H196" s="5">
        <v>222.40500001000001</v>
      </c>
      <c r="I196" s="5">
        <v>300.346</v>
      </c>
      <c r="J196" s="5">
        <v>409.80600002</v>
      </c>
      <c r="K196" s="5">
        <v>515.80038250000007</v>
      </c>
      <c r="L196" s="5">
        <v>665.73822691999999</v>
      </c>
      <c r="M196" s="5">
        <v>837.62141296999982</v>
      </c>
      <c r="N196" s="5">
        <v>1035.8325499699999</v>
      </c>
      <c r="O196" s="5">
        <v>1264.55995717</v>
      </c>
      <c r="P196" s="5">
        <v>1516.6036732</v>
      </c>
      <c r="Q196" s="5">
        <v>1782.84032499</v>
      </c>
      <c r="R196" s="5">
        <v>2068.68338434</v>
      </c>
      <c r="S196" s="5">
        <v>2376.7404075000009</v>
      </c>
      <c r="T196" s="5">
        <v>2669.9159741000012</v>
      </c>
      <c r="U196" s="5">
        <v>2962.5684745700009</v>
      </c>
      <c r="V196" s="5">
        <v>3257.533898120002</v>
      </c>
      <c r="W196" s="5">
        <v>3549.8779110200021</v>
      </c>
      <c r="X196" s="5">
        <v>3843.933261250002</v>
      </c>
      <c r="Y196" s="5">
        <v>4149.0718425400009</v>
      </c>
      <c r="Z196" s="5">
        <v>4469.0497078700009</v>
      </c>
      <c r="AA196" s="5">
        <v>4803.4560813700018</v>
      </c>
      <c r="AB196" s="5">
        <v>5160.1615570300009</v>
      </c>
      <c r="AC196" s="5">
        <v>5523.8123768000014</v>
      </c>
      <c r="AD196" s="5">
        <v>5902.479553590003</v>
      </c>
      <c r="AE196" s="5">
        <v>5960.8095017900032</v>
      </c>
    </row>
    <row r="197" spans="1:31">
      <c r="A197" s="56" t="s">
        <v>75</v>
      </c>
      <c r="B197" s="56" t="s">
        <v>163</v>
      </c>
      <c r="C197" s="56" t="s">
        <v>139</v>
      </c>
      <c r="D197" s="5">
        <v>122.52549999999999</v>
      </c>
      <c r="E197" s="5">
        <v>272.50599999999997</v>
      </c>
      <c r="F197" s="5">
        <v>418.21599999999989</v>
      </c>
      <c r="G197" s="5">
        <v>578.08799999999997</v>
      </c>
      <c r="H197" s="5">
        <v>722.08499999999992</v>
      </c>
      <c r="I197" s="5">
        <v>855.03300000000002</v>
      </c>
      <c r="J197" s="5">
        <v>1038.8785</v>
      </c>
      <c r="K197" s="5">
        <v>1211.9475</v>
      </c>
      <c r="L197" s="5">
        <v>1448.7135000000001</v>
      </c>
      <c r="M197" s="5">
        <v>1692.5509999999999</v>
      </c>
      <c r="N197" s="5">
        <v>1944.547</v>
      </c>
      <c r="O197" s="5">
        <v>2209.7910000000002</v>
      </c>
      <c r="P197" s="5">
        <v>2456.3649999999989</v>
      </c>
      <c r="Q197" s="5">
        <v>2688.7429999999999</v>
      </c>
      <c r="R197" s="5">
        <v>2907.8915000000002</v>
      </c>
      <c r="S197" s="5">
        <v>3118.7915000000012</v>
      </c>
      <c r="T197" s="5">
        <v>3248.3425000000002</v>
      </c>
      <c r="U197" s="5">
        <v>3354.2829999999999</v>
      </c>
      <c r="V197" s="5">
        <v>3431.6460000000002</v>
      </c>
      <c r="W197" s="5">
        <v>3476.9585000000002</v>
      </c>
      <c r="X197" s="5">
        <v>3484.4955</v>
      </c>
      <c r="Y197" s="5">
        <v>3496.9589999999998</v>
      </c>
      <c r="Z197" s="5">
        <v>3504.8404999999989</v>
      </c>
      <c r="AA197" s="5">
        <v>3507.2565</v>
      </c>
      <c r="AB197" s="5">
        <v>3497.9115000000002</v>
      </c>
      <c r="AC197" s="5">
        <v>3488.9385000000002</v>
      </c>
      <c r="AD197" s="5">
        <v>3474.633499999999</v>
      </c>
      <c r="AE197" s="5">
        <v>3474.633499999999</v>
      </c>
    </row>
    <row r="198" spans="1:31">
      <c r="A198" s="56" t="s">
        <v>75</v>
      </c>
      <c r="B198" s="56" t="s">
        <v>163</v>
      </c>
      <c r="C198" s="56" t="s">
        <v>146</v>
      </c>
      <c r="D198" s="5">
        <v>8.3832687113212501</v>
      </c>
      <c r="E198" s="5">
        <v>18.381642400039372</v>
      </c>
      <c r="F198" s="5">
        <v>28.019014707438831</v>
      </c>
      <c r="G198" s="5">
        <v>40.003640435457157</v>
      </c>
      <c r="H198" s="5">
        <v>53.665472993120261</v>
      </c>
      <c r="I198" s="5">
        <v>68.159351946680431</v>
      </c>
      <c r="J198" s="5">
        <v>86.688642929052719</v>
      </c>
      <c r="K198" s="5">
        <v>102.02892348851709</v>
      </c>
      <c r="L198" s="5">
        <v>116.619169227333</v>
      </c>
      <c r="M198" s="5">
        <v>310.6114426964445</v>
      </c>
      <c r="N198" s="5">
        <v>552.57416638366112</v>
      </c>
      <c r="O198" s="5">
        <v>688.22160200525991</v>
      </c>
      <c r="P198" s="5">
        <v>832.56699375388826</v>
      </c>
      <c r="Q198" s="5">
        <v>910.51287231553533</v>
      </c>
      <c r="R198" s="5">
        <v>930.31483478943028</v>
      </c>
      <c r="S198" s="5">
        <v>954.68809054969529</v>
      </c>
      <c r="T198" s="5">
        <v>978.55642926981795</v>
      </c>
      <c r="U198" s="5">
        <v>1000.7942008895481</v>
      </c>
      <c r="V198" s="5">
        <v>1027.0983610943549</v>
      </c>
      <c r="W198" s="5">
        <v>1036.8763687221899</v>
      </c>
      <c r="X198" s="5">
        <v>1045.432031640765</v>
      </c>
      <c r="Y198" s="5">
        <v>1069.650279540773</v>
      </c>
      <c r="Z198" s="5">
        <v>1103.1194910743329</v>
      </c>
      <c r="AA198" s="5">
        <v>1122.8553711683251</v>
      </c>
      <c r="AB198" s="5">
        <v>1160.8120618339281</v>
      </c>
      <c r="AC198" s="5">
        <v>1201.8878881452749</v>
      </c>
      <c r="AD198" s="5">
        <v>1247.9506121929201</v>
      </c>
      <c r="AE198" s="5">
        <v>1313.3850893072249</v>
      </c>
    </row>
    <row r="199" spans="1:3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</row>
    <row r="200" spans="1:31">
      <c r="A200" s="56" t="s">
        <v>75</v>
      </c>
      <c r="B200" s="56" t="s">
        <v>197</v>
      </c>
      <c r="C200" s="56" t="s">
        <v>132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</row>
    <row r="201" spans="1:31">
      <c r="A201" s="56" t="s">
        <v>75</v>
      </c>
      <c r="B201" s="56" t="s">
        <v>197</v>
      </c>
      <c r="C201" s="56" t="s">
        <v>133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</row>
    <row r="202" spans="1:31">
      <c r="A202" s="56" t="s">
        <v>75</v>
      </c>
      <c r="B202" s="56" t="s">
        <v>197</v>
      </c>
      <c r="C202" s="56" t="s">
        <v>134</v>
      </c>
      <c r="D202" s="5">
        <v>0</v>
      </c>
      <c r="E202" s="5">
        <v>9.7999999999999993E-7</v>
      </c>
      <c r="F202" s="5">
        <v>9.7999999999999993E-7</v>
      </c>
      <c r="G202" s="5">
        <v>9.7999999999999993E-7</v>
      </c>
      <c r="H202" s="5">
        <v>9.7999999999999993E-7</v>
      </c>
      <c r="I202" s="5">
        <v>3.4740000000000003E-5</v>
      </c>
      <c r="J202" s="5">
        <v>3.4740000000000003E-5</v>
      </c>
      <c r="K202" s="5">
        <v>3.6699999999999998E-5</v>
      </c>
      <c r="L202" s="5">
        <v>3.6699999999999998E-5</v>
      </c>
      <c r="M202" s="5">
        <v>3.6699999999999998E-5</v>
      </c>
      <c r="N202" s="5">
        <v>3.6699999999999998E-5</v>
      </c>
      <c r="O202" s="5">
        <v>3.6699999999999998E-5</v>
      </c>
      <c r="P202" s="5">
        <v>3.7680000000000012E-5</v>
      </c>
      <c r="Q202" s="5">
        <v>3.7680000000000012E-5</v>
      </c>
      <c r="R202" s="5">
        <v>3.7680000000000012E-5</v>
      </c>
      <c r="S202" s="5">
        <v>3.7680000000000012E-5</v>
      </c>
      <c r="T202" s="5">
        <v>134.74599296</v>
      </c>
      <c r="U202" s="5">
        <v>739.32194030999983</v>
      </c>
      <c r="V202" s="5">
        <v>739.32194030999983</v>
      </c>
      <c r="W202" s="5">
        <v>739.32194030999983</v>
      </c>
      <c r="X202" s="5">
        <v>1118.65664502</v>
      </c>
      <c r="Y202" s="5">
        <v>1118.65664502</v>
      </c>
      <c r="Z202" s="5">
        <v>1118.65669923</v>
      </c>
      <c r="AA202" s="5">
        <v>1118.65669923</v>
      </c>
      <c r="AB202" s="5">
        <v>1118.65669923</v>
      </c>
      <c r="AC202" s="5">
        <v>1118.6567018799999</v>
      </c>
      <c r="AD202" s="5">
        <v>1521.96766942</v>
      </c>
      <c r="AE202" s="5">
        <v>1521.96766942</v>
      </c>
    </row>
    <row r="203" spans="1:31">
      <c r="A203" s="56" t="s">
        <v>75</v>
      </c>
      <c r="B203" s="56" t="s">
        <v>197</v>
      </c>
      <c r="C203" s="56" t="s">
        <v>135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</row>
    <row r="204" spans="1:31">
      <c r="A204" s="56" t="s">
        <v>75</v>
      </c>
      <c r="B204" s="56" t="s">
        <v>197</v>
      </c>
      <c r="C204" s="56" t="s">
        <v>136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</row>
    <row r="205" spans="1:31">
      <c r="A205" s="56" t="s">
        <v>75</v>
      </c>
      <c r="B205" s="56" t="s">
        <v>197</v>
      </c>
      <c r="C205" s="56" t="s">
        <v>153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3.5590000000000003E-5</v>
      </c>
      <c r="J205" s="5">
        <v>3.5590000000000003E-5</v>
      </c>
      <c r="K205" s="5">
        <v>5.5489999999999999E-5</v>
      </c>
      <c r="L205" s="5">
        <v>5.5489999999999999E-5</v>
      </c>
      <c r="M205" s="5">
        <v>5.5489999999999999E-5</v>
      </c>
      <c r="N205" s="5">
        <v>5.5500000000000001E-5</v>
      </c>
      <c r="O205" s="5">
        <v>5.609E-5</v>
      </c>
      <c r="P205" s="5">
        <v>1.6309000000000001E-4</v>
      </c>
      <c r="Q205" s="5">
        <v>1.6309000000000001E-4</v>
      </c>
      <c r="R205" s="5">
        <v>350.26813754999989</v>
      </c>
      <c r="S205" s="5">
        <v>350.26813761999989</v>
      </c>
      <c r="T205" s="5">
        <v>500.33292711000001</v>
      </c>
      <c r="U205" s="5">
        <v>888.96861811000008</v>
      </c>
      <c r="V205" s="5">
        <v>888.96861811000008</v>
      </c>
      <c r="W205" s="5">
        <v>924.83478336000007</v>
      </c>
      <c r="X205" s="5">
        <v>924.83489547000011</v>
      </c>
      <c r="Y205" s="5">
        <v>1119.4431886299999</v>
      </c>
      <c r="Z205" s="5">
        <v>2434.0024687199989</v>
      </c>
      <c r="AA205" s="5">
        <v>2936.638615949998</v>
      </c>
      <c r="AB205" s="5">
        <v>4072.4544262399991</v>
      </c>
      <c r="AC205" s="5">
        <v>4072.454426339998</v>
      </c>
      <c r="AD205" s="5">
        <v>4133.6868372799981</v>
      </c>
      <c r="AE205" s="5">
        <v>4133.6868373999978</v>
      </c>
    </row>
    <row r="206" spans="1:31">
      <c r="A206" s="56" t="s">
        <v>75</v>
      </c>
      <c r="B206" s="56" t="s">
        <v>197</v>
      </c>
      <c r="C206" s="56" t="s">
        <v>154</v>
      </c>
      <c r="D206" s="5">
        <v>1.791E-5</v>
      </c>
      <c r="E206" s="5">
        <v>2.0429999999999999E-5</v>
      </c>
      <c r="F206" s="5">
        <v>250.00002298000001</v>
      </c>
      <c r="G206" s="5">
        <v>250.00002806000001</v>
      </c>
      <c r="H206" s="5">
        <v>250.00003082000001</v>
      </c>
      <c r="I206" s="5">
        <v>375.76581834000001</v>
      </c>
      <c r="J206" s="5">
        <v>375.76581834000001</v>
      </c>
      <c r="K206" s="5">
        <v>505.18032613999998</v>
      </c>
      <c r="L206" s="5">
        <v>505.18032613999998</v>
      </c>
      <c r="M206" s="5">
        <v>505.18032613999998</v>
      </c>
      <c r="N206" s="5">
        <v>849.28159425999991</v>
      </c>
      <c r="O206" s="5">
        <v>930.88391848999993</v>
      </c>
      <c r="P206" s="5">
        <v>2218.1072430700001</v>
      </c>
      <c r="Q206" s="5">
        <v>2218.1072430700001</v>
      </c>
      <c r="R206" s="5">
        <v>2218.1072715300002</v>
      </c>
      <c r="S206" s="5">
        <v>2218.1072715300002</v>
      </c>
      <c r="T206" s="5">
        <v>2493.3207507300008</v>
      </c>
      <c r="U206" s="5">
        <v>2493.3207507900001</v>
      </c>
      <c r="V206" s="5">
        <v>2493.3207507900001</v>
      </c>
      <c r="W206" s="5">
        <v>2493.3207507900001</v>
      </c>
      <c r="X206" s="5">
        <v>2493.3207507900001</v>
      </c>
      <c r="Y206" s="5">
        <v>2493.3207979099998</v>
      </c>
      <c r="Z206" s="5">
        <v>2493.3207979099998</v>
      </c>
      <c r="AA206" s="5">
        <v>2493.3299448600001</v>
      </c>
      <c r="AB206" s="5">
        <v>2846.0614638500001</v>
      </c>
      <c r="AC206" s="5">
        <v>4468.2459727400001</v>
      </c>
      <c r="AD206" s="5">
        <v>6111.3413890600004</v>
      </c>
      <c r="AE206" s="5">
        <v>6111.3427961300004</v>
      </c>
    </row>
    <row r="207" spans="1:31">
      <c r="A207" s="56" t="s">
        <v>75</v>
      </c>
      <c r="B207" s="56" t="s">
        <v>197</v>
      </c>
      <c r="C207" s="56" t="s">
        <v>155</v>
      </c>
      <c r="D207" s="5">
        <v>5.4999999999999999E-6</v>
      </c>
      <c r="E207" s="5">
        <v>6.3199999999999996E-6</v>
      </c>
      <c r="F207" s="5">
        <v>6.9099999999999999E-6</v>
      </c>
      <c r="G207" s="5">
        <v>8.2700000000000004E-6</v>
      </c>
      <c r="H207" s="5">
        <v>9.0399999999999998E-6</v>
      </c>
      <c r="I207" s="5">
        <v>3.1659999999999998E-5</v>
      </c>
      <c r="J207" s="5">
        <v>3.1659999999999998E-5</v>
      </c>
      <c r="K207" s="5">
        <v>4.1050000000000002E-5</v>
      </c>
      <c r="L207" s="5">
        <v>4.1050000000000002E-5</v>
      </c>
      <c r="M207" s="5">
        <v>4.1050000000000002E-5</v>
      </c>
      <c r="N207" s="5">
        <v>4.8550000000000001E-5</v>
      </c>
      <c r="O207" s="5">
        <v>5.3189999999999997E-5</v>
      </c>
      <c r="P207" s="5">
        <v>6.1790000000000003E-5</v>
      </c>
      <c r="Q207" s="5">
        <v>6.1790000000000003E-5</v>
      </c>
      <c r="R207" s="5">
        <v>6.8940000000000001E-5</v>
      </c>
      <c r="S207" s="5">
        <v>6.8949999999999995E-5</v>
      </c>
      <c r="T207" s="5">
        <v>6.9469999999999997E-5</v>
      </c>
      <c r="U207" s="5">
        <v>7.8899999999999993E-5</v>
      </c>
      <c r="V207" s="5">
        <v>7.8899999999999993E-5</v>
      </c>
      <c r="W207" s="5">
        <v>7.8899999999999993E-5</v>
      </c>
      <c r="X207" s="5">
        <v>7.8899999999999993E-5</v>
      </c>
      <c r="Y207" s="5">
        <v>1.4012000000000001E-4</v>
      </c>
      <c r="Z207" s="5">
        <v>1.426E-4</v>
      </c>
      <c r="AA207" s="5">
        <v>1.9896000000000001E-4</v>
      </c>
      <c r="AB207" s="5">
        <v>2.2812E-4</v>
      </c>
      <c r="AC207" s="5">
        <v>2.4816999999999998E-4</v>
      </c>
      <c r="AD207" s="5">
        <v>2.9024999999999998E-4</v>
      </c>
      <c r="AE207" s="5">
        <v>2.9024999999999998E-4</v>
      </c>
    </row>
    <row r="208" spans="1:31">
      <c r="A208" s="56" t="s">
        <v>75</v>
      </c>
      <c r="B208" s="56" t="s">
        <v>197</v>
      </c>
      <c r="C208" s="56" t="s">
        <v>138</v>
      </c>
      <c r="D208" s="5">
        <v>13.356999999999999</v>
      </c>
      <c r="E208" s="5">
        <v>25.49</v>
      </c>
      <c r="F208" s="5">
        <v>45.457999999999998</v>
      </c>
      <c r="G208" s="5">
        <v>74.466999999999999</v>
      </c>
      <c r="H208" s="5">
        <v>113.502</v>
      </c>
      <c r="I208" s="5">
        <v>161.446</v>
      </c>
      <c r="J208" s="5">
        <v>227.47300000000001</v>
      </c>
      <c r="K208" s="5">
        <v>289.59110100999999</v>
      </c>
      <c r="L208" s="5">
        <v>403.80261461999999</v>
      </c>
      <c r="M208" s="5">
        <v>541.01239326000007</v>
      </c>
      <c r="N208" s="5">
        <v>697.68656768000005</v>
      </c>
      <c r="O208" s="5">
        <v>872.38947773999985</v>
      </c>
      <c r="P208" s="5">
        <v>1063.27207331</v>
      </c>
      <c r="Q208" s="5">
        <v>1265.9639004400001</v>
      </c>
      <c r="R208" s="5">
        <v>1484.9595349199999</v>
      </c>
      <c r="S208" s="5">
        <v>1721.5957828400001</v>
      </c>
      <c r="T208" s="5">
        <v>1963.6764449499999</v>
      </c>
      <c r="U208" s="5">
        <v>2218.4749902399999</v>
      </c>
      <c r="V208" s="5">
        <v>2491.079625670001</v>
      </c>
      <c r="W208" s="5">
        <v>2779.6660421800011</v>
      </c>
      <c r="X208" s="5">
        <v>3067.604076040001</v>
      </c>
      <c r="Y208" s="5">
        <v>3340.8165513500012</v>
      </c>
      <c r="Z208" s="5">
        <v>3606.6696041700011</v>
      </c>
      <c r="AA208" s="5">
        <v>3864.4388983499998</v>
      </c>
      <c r="AB208" s="5">
        <v>4122.8118823900004</v>
      </c>
      <c r="AC208" s="5">
        <v>4383.0339284500023</v>
      </c>
      <c r="AD208" s="5">
        <v>4652.4691452500019</v>
      </c>
      <c r="AE208" s="5">
        <v>4733.1153468600014</v>
      </c>
    </row>
    <row r="209" spans="1:31">
      <c r="A209" s="56" t="s">
        <v>75</v>
      </c>
      <c r="B209" s="56" t="s">
        <v>197</v>
      </c>
      <c r="C209" s="56" t="s">
        <v>139</v>
      </c>
      <c r="D209" s="5">
        <v>59.811999999999983</v>
      </c>
      <c r="E209" s="5">
        <v>103.50449999999999</v>
      </c>
      <c r="F209" s="5">
        <v>174.262</v>
      </c>
      <c r="G209" s="5">
        <v>259.03949999999998</v>
      </c>
      <c r="H209" s="5">
        <v>357.05599999999993</v>
      </c>
      <c r="I209" s="5">
        <v>451.12049999999999</v>
      </c>
      <c r="J209" s="5">
        <v>573.04849999999988</v>
      </c>
      <c r="K209" s="5">
        <v>689.827</v>
      </c>
      <c r="L209" s="5">
        <v>911.7054999999998</v>
      </c>
      <c r="M209" s="5">
        <v>1154.288</v>
      </c>
      <c r="N209" s="5">
        <v>1398.5355</v>
      </c>
      <c r="O209" s="5">
        <v>1638.9369999999999</v>
      </c>
      <c r="P209" s="5">
        <v>1860.2149999999999</v>
      </c>
      <c r="Q209" s="5">
        <v>2070.8595</v>
      </c>
      <c r="R209" s="5">
        <v>2272.578</v>
      </c>
      <c r="S209" s="5">
        <v>2467.7784999999999</v>
      </c>
      <c r="T209" s="5">
        <v>2625.7404999999999</v>
      </c>
      <c r="U209" s="5">
        <v>2781.9445000000001</v>
      </c>
      <c r="V209" s="5">
        <v>2932.7849999999999</v>
      </c>
      <c r="W209" s="5">
        <v>3074.8539999999998</v>
      </c>
      <c r="X209" s="5">
        <v>3173.7795000000001</v>
      </c>
      <c r="Y209" s="5">
        <v>3241.2449999999999</v>
      </c>
      <c r="Z209" s="5">
        <v>3278.1505000000002</v>
      </c>
      <c r="AA209" s="5">
        <v>3287.380000000001</v>
      </c>
      <c r="AB209" s="5">
        <v>3268.098</v>
      </c>
      <c r="AC209" s="5">
        <v>3249.1060000000011</v>
      </c>
      <c r="AD209" s="5">
        <v>3225.2605000000008</v>
      </c>
      <c r="AE209" s="5">
        <v>3225.2605000000008</v>
      </c>
    </row>
    <row r="210" spans="1:31">
      <c r="A210" s="56" t="s">
        <v>75</v>
      </c>
      <c r="B210" s="56" t="s">
        <v>197</v>
      </c>
      <c r="C210" s="56" t="s">
        <v>146</v>
      </c>
      <c r="D210" s="5">
        <v>11.299086177861399</v>
      </c>
      <c r="E210" s="5">
        <v>23.025294372763611</v>
      </c>
      <c r="F210" s="5">
        <v>35.134328402805522</v>
      </c>
      <c r="G210" s="5">
        <v>47.900256807048549</v>
      </c>
      <c r="H210" s="5">
        <v>61.217911457904279</v>
      </c>
      <c r="I210" s="5">
        <v>75.11501976555698</v>
      </c>
      <c r="J210" s="5">
        <v>89.16653765751326</v>
      </c>
      <c r="K210" s="5">
        <v>103.48750295393999</v>
      </c>
      <c r="L210" s="5">
        <v>117.41189838811771</v>
      </c>
      <c r="M210" s="5">
        <v>133.8891554719404</v>
      </c>
      <c r="N210" s="5">
        <v>157.59412793496159</v>
      </c>
      <c r="O210" s="5">
        <v>180.7331013697939</v>
      </c>
      <c r="P210" s="5">
        <v>203.59548641759349</v>
      </c>
      <c r="Q210" s="5">
        <v>229.28271844999759</v>
      </c>
      <c r="R210" s="5">
        <v>259.7705363603302</v>
      </c>
      <c r="S210" s="5">
        <v>282.32873086125068</v>
      </c>
      <c r="T210" s="5">
        <v>306.07430182703058</v>
      </c>
      <c r="U210" s="5">
        <v>326.78703962210182</v>
      </c>
      <c r="V210" s="5">
        <v>351.00079140535121</v>
      </c>
      <c r="W210" s="5">
        <v>373.81258164277699</v>
      </c>
      <c r="X210" s="5">
        <v>398.09531090064718</v>
      </c>
      <c r="Y210" s="5">
        <v>423.60965064936329</v>
      </c>
      <c r="Z210" s="5">
        <v>440.74851684020922</v>
      </c>
      <c r="AA210" s="5">
        <v>467.6288203196483</v>
      </c>
      <c r="AB210" s="5">
        <v>523.99780732027409</v>
      </c>
      <c r="AC210" s="5">
        <v>582.30283364238119</v>
      </c>
      <c r="AD210" s="5">
        <v>656.31932288807536</v>
      </c>
      <c r="AE210" s="5">
        <v>731.56171972341906</v>
      </c>
    </row>
    <row r="211" spans="1:3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</row>
    <row r="212" spans="1:31">
      <c r="A212" s="56" t="s">
        <v>75</v>
      </c>
      <c r="B212" s="56" t="s">
        <v>198</v>
      </c>
      <c r="C212" s="56" t="s">
        <v>132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</row>
    <row r="213" spans="1:31">
      <c r="A213" s="56" t="s">
        <v>75</v>
      </c>
      <c r="B213" s="56" t="s">
        <v>198</v>
      </c>
      <c r="C213" s="56" t="s">
        <v>133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</row>
    <row r="214" spans="1:31">
      <c r="A214" s="56" t="s">
        <v>75</v>
      </c>
      <c r="B214" s="56" t="s">
        <v>198</v>
      </c>
      <c r="C214" s="56" t="s">
        <v>134</v>
      </c>
      <c r="D214" s="5">
        <v>0</v>
      </c>
      <c r="E214" s="5">
        <v>9.7999999999999993E-7</v>
      </c>
      <c r="F214" s="5">
        <v>9.7999999999999993E-7</v>
      </c>
      <c r="G214" s="5">
        <v>9.7999999999999993E-7</v>
      </c>
      <c r="H214" s="5">
        <v>9.7999999999999993E-7</v>
      </c>
      <c r="I214" s="5">
        <v>9.7999999999999993E-7</v>
      </c>
      <c r="J214" s="5">
        <v>9.7999999999999993E-7</v>
      </c>
      <c r="K214" s="5">
        <v>4.1200000000000004E-6</v>
      </c>
      <c r="L214" s="5">
        <v>4.1200000000000004E-6</v>
      </c>
      <c r="M214" s="5">
        <v>1.403E-5</v>
      </c>
      <c r="N214" s="5">
        <v>1.403E-5</v>
      </c>
      <c r="O214" s="5">
        <v>1.403E-5</v>
      </c>
      <c r="P214" s="5">
        <v>1.452E-5</v>
      </c>
      <c r="Q214" s="5">
        <v>1.452E-5</v>
      </c>
      <c r="R214" s="5">
        <v>1.717E-5</v>
      </c>
      <c r="S214" s="5">
        <v>1.717E-5</v>
      </c>
      <c r="T214" s="5">
        <v>1.717E-5</v>
      </c>
      <c r="U214" s="5">
        <v>5.3579999999999992E-5</v>
      </c>
      <c r="V214" s="5">
        <v>5.3579999999999992E-5</v>
      </c>
      <c r="W214" s="5">
        <v>5.3579999999999992E-5</v>
      </c>
      <c r="X214" s="5">
        <v>88.392028170000017</v>
      </c>
      <c r="Y214" s="5">
        <v>88.39203572000001</v>
      </c>
      <c r="Z214" s="5">
        <v>88.39203572000001</v>
      </c>
      <c r="AA214" s="5">
        <v>88.392056010000005</v>
      </c>
      <c r="AB214" s="5">
        <v>2656.07643349</v>
      </c>
      <c r="AC214" s="5">
        <v>2656.07643349</v>
      </c>
      <c r="AD214" s="5">
        <v>2832.7879710799998</v>
      </c>
      <c r="AE214" s="5">
        <v>4695.8785699700002</v>
      </c>
    </row>
    <row r="215" spans="1:31">
      <c r="A215" s="56" t="s">
        <v>75</v>
      </c>
      <c r="B215" s="56" t="s">
        <v>198</v>
      </c>
      <c r="C215" s="56" t="s">
        <v>135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</row>
    <row r="216" spans="1:31">
      <c r="A216" s="56" t="s">
        <v>75</v>
      </c>
      <c r="B216" s="56" t="s">
        <v>198</v>
      </c>
      <c r="C216" s="56" t="s">
        <v>136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</row>
    <row r="217" spans="1:31">
      <c r="A217" s="56" t="s">
        <v>75</v>
      </c>
      <c r="B217" s="56" t="s">
        <v>198</v>
      </c>
      <c r="C217" s="56" t="s">
        <v>153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6.800000000000001E-6</v>
      </c>
      <c r="J217" s="5">
        <v>6.99E-6</v>
      </c>
      <c r="K217" s="5">
        <v>1.3030000000000001E-5</v>
      </c>
      <c r="L217" s="5">
        <v>1.4270000000000001E-5</v>
      </c>
      <c r="M217" s="5">
        <v>2.0599999999999999E-5</v>
      </c>
      <c r="N217" s="5">
        <v>2.181E-5</v>
      </c>
      <c r="O217" s="5">
        <v>2.879E-5</v>
      </c>
      <c r="P217" s="5">
        <v>3.3119999999999988E-5</v>
      </c>
      <c r="Q217" s="5">
        <v>3.3119999999999988E-5</v>
      </c>
      <c r="R217" s="5">
        <v>3.9839999999999998E-5</v>
      </c>
      <c r="S217" s="5">
        <v>3.9839999999999998E-5</v>
      </c>
      <c r="T217" s="5">
        <v>3.9839999999999998E-5</v>
      </c>
      <c r="U217" s="5">
        <v>4.3810000000000002E-5</v>
      </c>
      <c r="V217" s="5">
        <v>4.3810000000000002E-5</v>
      </c>
      <c r="W217" s="5">
        <v>4.3810000000000002E-5</v>
      </c>
      <c r="X217" s="5">
        <v>195.26176833000011</v>
      </c>
      <c r="Y217" s="5">
        <v>195.26180836000009</v>
      </c>
      <c r="Z217" s="5">
        <v>195.26180837999999</v>
      </c>
      <c r="AA217" s="5">
        <v>515.22461274000023</v>
      </c>
      <c r="AB217" s="5">
        <v>700.00010435000024</v>
      </c>
      <c r="AC217" s="5">
        <v>700.00010436000025</v>
      </c>
      <c r="AD217" s="5">
        <v>700.00010438000027</v>
      </c>
      <c r="AE217" s="5">
        <v>1099.9999834499999</v>
      </c>
    </row>
    <row r="218" spans="1:31">
      <c r="A218" s="56" t="s">
        <v>75</v>
      </c>
      <c r="B218" s="56" t="s">
        <v>198</v>
      </c>
      <c r="C218" s="56" t="s">
        <v>154</v>
      </c>
      <c r="D218" s="5">
        <v>5.8499999999999999E-6</v>
      </c>
      <c r="E218" s="5">
        <v>6.0700000000000003E-6</v>
      </c>
      <c r="F218" s="5">
        <v>6.9699999999999993E-6</v>
      </c>
      <c r="G218" s="5">
        <v>7.7500000000000003E-6</v>
      </c>
      <c r="H218" s="5">
        <v>8.4600000000000003E-6</v>
      </c>
      <c r="I218" s="5">
        <v>1.0540000000000001E-5</v>
      </c>
      <c r="J218" s="5">
        <v>1.24E-5</v>
      </c>
      <c r="K218" s="5">
        <v>1.7370000000000001E-5</v>
      </c>
      <c r="L218" s="5">
        <v>2.1590000000000002E-5</v>
      </c>
      <c r="M218" s="5">
        <v>3.3607000000000011E-4</v>
      </c>
      <c r="N218" s="5">
        <v>7.9186999999999997E-4</v>
      </c>
      <c r="O218" s="5">
        <v>45.291464159999997</v>
      </c>
      <c r="P218" s="5">
        <v>1123.2482945499989</v>
      </c>
      <c r="Q218" s="5">
        <v>1123.2482945499989</v>
      </c>
      <c r="R218" s="5">
        <v>1123.248303099999</v>
      </c>
      <c r="S218" s="5">
        <v>1123.248303099999</v>
      </c>
      <c r="T218" s="5">
        <v>1123.248303099999</v>
      </c>
      <c r="U218" s="5">
        <v>1123.248306239999</v>
      </c>
      <c r="V218" s="5">
        <v>1123.248306239999</v>
      </c>
      <c r="W218" s="5">
        <v>1123.248306239999</v>
      </c>
      <c r="X218" s="5">
        <v>1123.248306239999</v>
      </c>
      <c r="Y218" s="5">
        <v>1123.248447429999</v>
      </c>
      <c r="Z218" s="5">
        <v>1123.248447429999</v>
      </c>
      <c r="AA218" s="5">
        <v>1211.66900117</v>
      </c>
      <c r="AB218" s="5">
        <v>1211.66900149</v>
      </c>
      <c r="AC218" s="5">
        <v>1211.66900149</v>
      </c>
      <c r="AD218" s="5">
        <v>1211.66900149</v>
      </c>
      <c r="AE218" s="5">
        <v>1211.66900149</v>
      </c>
    </row>
    <row r="219" spans="1:31">
      <c r="A219" s="56" t="s">
        <v>75</v>
      </c>
      <c r="B219" s="56" t="s">
        <v>198</v>
      </c>
      <c r="C219" s="56" t="s">
        <v>155</v>
      </c>
      <c r="D219" s="5">
        <v>0</v>
      </c>
      <c r="E219" s="5">
        <v>0</v>
      </c>
      <c r="F219" s="5">
        <v>0</v>
      </c>
      <c r="G219" s="5">
        <v>0</v>
      </c>
      <c r="H219" s="5">
        <v>1.0999999999999981</v>
      </c>
      <c r="I219" s="5">
        <v>1.0999999999999981</v>
      </c>
      <c r="J219" s="5">
        <v>1.0999999999999981</v>
      </c>
      <c r="K219" s="5">
        <v>1.0999999999999981</v>
      </c>
      <c r="L219" s="5">
        <v>1.0999999999999981</v>
      </c>
      <c r="M219" s="5">
        <v>252.2</v>
      </c>
      <c r="N219" s="5">
        <v>252.2</v>
      </c>
      <c r="O219" s="5">
        <v>253.3</v>
      </c>
      <c r="P219" s="5">
        <v>253.3</v>
      </c>
      <c r="Q219" s="5">
        <v>253.3</v>
      </c>
      <c r="R219" s="5">
        <v>253.3</v>
      </c>
      <c r="S219" s="5">
        <v>254.4</v>
      </c>
      <c r="T219" s="5">
        <v>254.4</v>
      </c>
      <c r="U219" s="5">
        <v>254.4</v>
      </c>
      <c r="V219" s="5">
        <v>254.4</v>
      </c>
      <c r="W219" s="5">
        <v>254.4</v>
      </c>
      <c r="X219" s="5">
        <v>255.5</v>
      </c>
      <c r="Y219" s="5">
        <v>255.5</v>
      </c>
      <c r="Z219" s="5">
        <v>256.60000000000002</v>
      </c>
      <c r="AA219" s="5">
        <v>256.60000000000002</v>
      </c>
      <c r="AB219" s="5">
        <v>257.7</v>
      </c>
      <c r="AC219" s="5">
        <v>257.7</v>
      </c>
      <c r="AD219" s="5">
        <v>257.7</v>
      </c>
      <c r="AE219" s="5">
        <v>257.7</v>
      </c>
    </row>
    <row r="220" spans="1:31">
      <c r="A220" s="56" t="s">
        <v>75</v>
      </c>
      <c r="B220" s="56" t="s">
        <v>198</v>
      </c>
      <c r="C220" s="56" t="s">
        <v>138</v>
      </c>
      <c r="D220" s="5">
        <v>13.742000000000001</v>
      </c>
      <c r="E220" s="5">
        <v>26.568000000000001</v>
      </c>
      <c r="F220" s="5">
        <v>43.957999999999998</v>
      </c>
      <c r="G220" s="5">
        <v>77.488</v>
      </c>
      <c r="H220" s="5">
        <v>125.682</v>
      </c>
      <c r="I220" s="5">
        <v>174.53100000000001</v>
      </c>
      <c r="J220" s="5">
        <v>238.791</v>
      </c>
      <c r="K220" s="5">
        <v>304.15335327000008</v>
      </c>
      <c r="L220" s="5">
        <v>400.81440257000003</v>
      </c>
      <c r="M220" s="5">
        <v>516.45741198000007</v>
      </c>
      <c r="N220" s="5">
        <v>653.98070593</v>
      </c>
      <c r="O220" s="5">
        <v>813.34373775999995</v>
      </c>
      <c r="P220" s="5">
        <v>993.63623137000002</v>
      </c>
      <c r="Q220" s="5">
        <v>1199.2191729199999</v>
      </c>
      <c r="R220" s="5">
        <v>1431.53512376</v>
      </c>
      <c r="S220" s="5">
        <v>1674.4253959800001</v>
      </c>
      <c r="T220" s="5">
        <v>1925.2043754399999</v>
      </c>
      <c r="U220" s="5">
        <v>2168.7687760200001</v>
      </c>
      <c r="V220" s="5">
        <v>2428.7620630400002</v>
      </c>
      <c r="W220" s="5">
        <v>2702.5225209</v>
      </c>
      <c r="X220" s="5">
        <v>2982.3486388800002</v>
      </c>
      <c r="Y220" s="5">
        <v>3259.3148615300001</v>
      </c>
      <c r="Z220" s="5">
        <v>3537.54863118</v>
      </c>
      <c r="AA220" s="5">
        <v>3817.491398279999</v>
      </c>
      <c r="AB220" s="5">
        <v>4105.0812878499992</v>
      </c>
      <c r="AC220" s="5">
        <v>4399.6270771699983</v>
      </c>
      <c r="AD220" s="5">
        <v>4707.2925148899994</v>
      </c>
      <c r="AE220" s="5">
        <v>4763.31140633</v>
      </c>
    </row>
    <row r="221" spans="1:31">
      <c r="A221" s="56" t="s">
        <v>75</v>
      </c>
      <c r="B221" s="56" t="s">
        <v>198</v>
      </c>
      <c r="C221" s="56" t="s">
        <v>139</v>
      </c>
      <c r="D221" s="5">
        <v>64.913499999999999</v>
      </c>
      <c r="E221" s="5">
        <v>113.36450000000001</v>
      </c>
      <c r="F221" s="5">
        <v>164.32050000000001</v>
      </c>
      <c r="G221" s="5">
        <v>274.23450000000003</v>
      </c>
      <c r="H221" s="5">
        <v>405.21949999999998</v>
      </c>
      <c r="I221" s="5">
        <v>492.75900000000001</v>
      </c>
      <c r="J221" s="5">
        <v>596.25450000000001</v>
      </c>
      <c r="K221" s="5">
        <v>696.9525000000001</v>
      </c>
      <c r="L221" s="5">
        <v>846.70049999999992</v>
      </c>
      <c r="M221" s="5">
        <v>1011.0715</v>
      </c>
      <c r="N221" s="5">
        <v>1188.3599999999999</v>
      </c>
      <c r="O221" s="5">
        <v>1374.913</v>
      </c>
      <c r="P221" s="5">
        <v>1557.2455</v>
      </c>
      <c r="Q221" s="5">
        <v>1756.1389999999999</v>
      </c>
      <c r="R221" s="5">
        <v>1963.9775</v>
      </c>
      <c r="S221" s="5">
        <v>2149.478000000001</v>
      </c>
      <c r="T221" s="5">
        <v>2301.9490000000001</v>
      </c>
      <c r="U221" s="5">
        <v>2418.9784999999988</v>
      </c>
      <c r="V221" s="5">
        <v>2530.6529999999998</v>
      </c>
      <c r="W221" s="5">
        <v>2632.855</v>
      </c>
      <c r="X221" s="5">
        <v>2704.8305</v>
      </c>
      <c r="Y221" s="5">
        <v>2758.9585000000002</v>
      </c>
      <c r="Z221" s="5">
        <v>2792.5745000000002</v>
      </c>
      <c r="AA221" s="5">
        <v>2808.3474999999999</v>
      </c>
      <c r="AB221" s="5">
        <v>2802.9810000000002</v>
      </c>
      <c r="AC221" s="5">
        <v>2798.8984999999989</v>
      </c>
      <c r="AD221" s="5">
        <v>2791.2170000000001</v>
      </c>
      <c r="AE221" s="5">
        <v>2791.2170000000001</v>
      </c>
    </row>
    <row r="222" spans="1:31">
      <c r="A222" s="56" t="s">
        <v>75</v>
      </c>
      <c r="B222" s="56" t="s">
        <v>198</v>
      </c>
      <c r="C222" s="56" t="s">
        <v>146</v>
      </c>
      <c r="D222" s="5">
        <v>7.0829082497734248</v>
      </c>
      <c r="E222" s="5">
        <v>14.30814293723574</v>
      </c>
      <c r="F222" s="5">
        <v>22.557898941558559</v>
      </c>
      <c r="G222" s="5">
        <v>27.935313229002109</v>
      </c>
      <c r="H222" s="5">
        <v>35.336442559321682</v>
      </c>
      <c r="I222" s="5">
        <v>45.754270737913231</v>
      </c>
      <c r="J222" s="5">
        <v>56.456965647979438</v>
      </c>
      <c r="K222" s="5">
        <v>66.092888844821374</v>
      </c>
      <c r="L222" s="5">
        <v>76.880272183822029</v>
      </c>
      <c r="M222" s="5">
        <v>87.975734007248519</v>
      </c>
      <c r="N222" s="5">
        <v>104.48347934414581</v>
      </c>
      <c r="O222" s="5">
        <v>122.7268097731541</v>
      </c>
      <c r="P222" s="5">
        <v>144.55218065143541</v>
      </c>
      <c r="Q222" s="5">
        <v>165.52148982671409</v>
      </c>
      <c r="R222" s="5">
        <v>186.6085002250191</v>
      </c>
      <c r="S222" s="5">
        <v>205.1437177399273</v>
      </c>
      <c r="T222" s="5">
        <v>223.79331235750811</v>
      </c>
      <c r="U222" s="5">
        <v>240.10025112722451</v>
      </c>
      <c r="V222" s="5">
        <v>256.74539896880918</v>
      </c>
      <c r="W222" s="5">
        <v>276.06720028797389</v>
      </c>
      <c r="X222" s="5">
        <v>293.65914929752631</v>
      </c>
      <c r="Y222" s="5">
        <v>313.77544154313131</v>
      </c>
      <c r="Z222" s="5">
        <v>334.27739801256342</v>
      </c>
      <c r="AA222" s="5">
        <v>352.36468128145748</v>
      </c>
      <c r="AB222" s="5">
        <v>383.03348596966481</v>
      </c>
      <c r="AC222" s="5">
        <v>407.7826672037769</v>
      </c>
      <c r="AD222" s="5">
        <v>441.16817942873638</v>
      </c>
      <c r="AE222" s="5">
        <v>480.76836436889232</v>
      </c>
    </row>
    <row r="223" spans="1:3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</row>
    <row r="224" spans="1:31">
      <c r="A224" s="56" t="s">
        <v>75</v>
      </c>
      <c r="B224" s="56" t="s">
        <v>199</v>
      </c>
      <c r="C224" s="56" t="s">
        <v>132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</row>
    <row r="225" spans="1:31">
      <c r="A225" s="56" t="s">
        <v>75</v>
      </c>
      <c r="B225" s="56" t="s">
        <v>199</v>
      </c>
      <c r="C225" s="56" t="s">
        <v>133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</row>
    <row r="226" spans="1:31">
      <c r="A226" s="56" t="s">
        <v>75</v>
      </c>
      <c r="B226" s="56" t="s">
        <v>199</v>
      </c>
      <c r="C226" s="56" t="s">
        <v>134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2.65E-6</v>
      </c>
      <c r="L226" s="5">
        <v>2.65E-6</v>
      </c>
      <c r="M226" s="5">
        <v>7.9500000000000001E-6</v>
      </c>
      <c r="N226" s="5">
        <v>7.9500000000000001E-6</v>
      </c>
      <c r="O226" s="5">
        <v>7.9500000000000001E-6</v>
      </c>
      <c r="P226" s="5">
        <v>7.9500000000000001E-6</v>
      </c>
      <c r="Q226" s="5">
        <v>7.9500000000000001E-6</v>
      </c>
      <c r="R226" s="5">
        <v>2.65E-5</v>
      </c>
      <c r="S226" s="5">
        <v>2.65E-5</v>
      </c>
      <c r="T226" s="5">
        <v>2.65E-5</v>
      </c>
      <c r="U226" s="5">
        <v>354.05488769999999</v>
      </c>
      <c r="V226" s="5">
        <v>354.05488769999999</v>
      </c>
      <c r="W226" s="5">
        <v>354.05488769999999</v>
      </c>
      <c r="X226" s="5">
        <v>354.05488769999999</v>
      </c>
      <c r="Y226" s="5">
        <v>354.05489034999999</v>
      </c>
      <c r="Z226" s="5">
        <v>354.05489034999999</v>
      </c>
      <c r="AA226" s="5">
        <v>354.05489299999999</v>
      </c>
      <c r="AB226" s="5">
        <v>414.05505084999999</v>
      </c>
      <c r="AC226" s="5">
        <v>414.05505084999999</v>
      </c>
      <c r="AD226" s="5">
        <v>1039.6580832499999</v>
      </c>
      <c r="AE226" s="5">
        <v>1039.6580832499999</v>
      </c>
    </row>
    <row r="227" spans="1:31">
      <c r="A227" s="56" t="s">
        <v>75</v>
      </c>
      <c r="B227" s="56" t="s">
        <v>199</v>
      </c>
      <c r="C227" s="56" t="s">
        <v>135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</row>
    <row r="228" spans="1:31">
      <c r="A228" s="56" t="s">
        <v>75</v>
      </c>
      <c r="B228" s="56" t="s">
        <v>199</v>
      </c>
      <c r="C228" s="56" t="s">
        <v>136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</row>
    <row r="229" spans="1:31">
      <c r="A229" s="56" t="s">
        <v>75</v>
      </c>
      <c r="B229" s="56" t="s">
        <v>199</v>
      </c>
      <c r="C229" s="56" t="s">
        <v>153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</row>
    <row r="230" spans="1:31">
      <c r="A230" s="56" t="s">
        <v>75</v>
      </c>
      <c r="B230" s="56" t="s">
        <v>199</v>
      </c>
      <c r="C230" s="56" t="s">
        <v>154</v>
      </c>
      <c r="D230" s="5">
        <v>7.4100000000000002E-6</v>
      </c>
      <c r="E230" s="5">
        <v>7.4399999999999999E-6</v>
      </c>
      <c r="F230" s="5">
        <v>7.4800000000000004E-6</v>
      </c>
      <c r="G230" s="5">
        <v>8.1500000000000016E-6</v>
      </c>
      <c r="H230" s="5">
        <v>9.0799999999999995E-6</v>
      </c>
      <c r="I230" s="5">
        <v>1.5140000000000001E-5</v>
      </c>
      <c r="J230" s="5">
        <v>1.7710000000000002E-5</v>
      </c>
      <c r="K230" s="5">
        <v>2.529E-5</v>
      </c>
      <c r="L230" s="5">
        <v>3.146E-5</v>
      </c>
      <c r="M230" s="5">
        <v>51.046940070000012</v>
      </c>
      <c r="N230" s="5">
        <v>202.07516095</v>
      </c>
      <c r="O230" s="5">
        <v>212.48207536999999</v>
      </c>
      <c r="P230" s="5">
        <v>295.16574874000003</v>
      </c>
      <c r="Q230" s="5">
        <v>295.16574874000003</v>
      </c>
      <c r="R230" s="5">
        <v>1051.40410165</v>
      </c>
      <c r="S230" s="5">
        <v>1051.40410165</v>
      </c>
      <c r="T230" s="5">
        <v>1051.40410165</v>
      </c>
      <c r="U230" s="5">
        <v>1051.4041146899999</v>
      </c>
      <c r="V230" s="5">
        <v>1051.4041146899999</v>
      </c>
      <c r="W230" s="5">
        <v>1051.4041146899999</v>
      </c>
      <c r="X230" s="5">
        <v>1051.4041146899999</v>
      </c>
      <c r="Y230" s="5">
        <v>1051.4041626799999</v>
      </c>
      <c r="Z230" s="5">
        <v>1051.4041628299999</v>
      </c>
      <c r="AA230" s="5">
        <v>1051.40416289</v>
      </c>
      <c r="AB230" s="5">
        <v>1051.4046800900001</v>
      </c>
      <c r="AC230" s="5">
        <v>1149.42132859</v>
      </c>
      <c r="AD230" s="5">
        <v>1781.623871419999</v>
      </c>
      <c r="AE230" s="5">
        <v>1855.2247300699989</v>
      </c>
    </row>
    <row r="231" spans="1:31">
      <c r="A231" s="56" t="s">
        <v>75</v>
      </c>
      <c r="B231" s="56" t="s">
        <v>199</v>
      </c>
      <c r="C231" s="56" t="s">
        <v>155</v>
      </c>
      <c r="D231" s="5">
        <v>268</v>
      </c>
      <c r="E231" s="5">
        <v>268</v>
      </c>
      <c r="F231" s="5">
        <v>268</v>
      </c>
      <c r="G231" s="5">
        <v>268</v>
      </c>
      <c r="H231" s="5">
        <v>268</v>
      </c>
      <c r="I231" s="5">
        <v>268</v>
      </c>
      <c r="J231" s="5">
        <v>268</v>
      </c>
      <c r="K231" s="5">
        <v>268</v>
      </c>
      <c r="L231" s="5">
        <v>268</v>
      </c>
      <c r="M231" s="5">
        <v>268</v>
      </c>
      <c r="N231" s="5">
        <v>268</v>
      </c>
      <c r="O231" s="5">
        <v>268</v>
      </c>
      <c r="P231" s="5">
        <v>268</v>
      </c>
      <c r="Q231" s="5">
        <v>268</v>
      </c>
      <c r="R231" s="5">
        <v>268</v>
      </c>
      <c r="S231" s="5">
        <v>268</v>
      </c>
      <c r="T231" s="5">
        <v>268</v>
      </c>
      <c r="U231" s="5">
        <v>268</v>
      </c>
      <c r="V231" s="5">
        <v>268</v>
      </c>
      <c r="W231" s="5">
        <v>268</v>
      </c>
      <c r="X231" s="5">
        <v>268</v>
      </c>
      <c r="Y231" s="5">
        <v>270.10000000000002</v>
      </c>
      <c r="Z231" s="5">
        <v>270.10000000000002</v>
      </c>
      <c r="AA231" s="5">
        <v>270.10000000000002</v>
      </c>
      <c r="AB231" s="5">
        <v>270.10000000000002</v>
      </c>
      <c r="AC231" s="5">
        <v>270.10000000000002</v>
      </c>
      <c r="AD231" s="5">
        <v>270.10000000000002</v>
      </c>
      <c r="AE231" s="5">
        <v>270.10000000000002</v>
      </c>
    </row>
    <row r="232" spans="1:31">
      <c r="A232" s="56" t="s">
        <v>75</v>
      </c>
      <c r="B232" s="56" t="s">
        <v>199</v>
      </c>
      <c r="C232" s="56" t="s">
        <v>138</v>
      </c>
      <c r="D232" s="5">
        <v>34.291999999999987</v>
      </c>
      <c r="E232" s="5">
        <v>62.533999999999999</v>
      </c>
      <c r="F232" s="5">
        <v>88.294999999999987</v>
      </c>
      <c r="G232" s="5">
        <v>124.008</v>
      </c>
      <c r="H232" s="5">
        <v>160.589</v>
      </c>
      <c r="I232" s="5">
        <v>201.447</v>
      </c>
      <c r="J232" s="5">
        <v>247.75800000000001</v>
      </c>
      <c r="K232" s="5">
        <v>288.12464325000002</v>
      </c>
      <c r="L232" s="5">
        <v>347.57927754000002</v>
      </c>
      <c r="M232" s="5">
        <v>412.52883057000003</v>
      </c>
      <c r="N232" s="5">
        <v>484.72730346999998</v>
      </c>
      <c r="O232" s="5">
        <v>564.48520842000016</v>
      </c>
      <c r="P232" s="5">
        <v>646.85439997000015</v>
      </c>
      <c r="Q232" s="5">
        <v>731.27398285000015</v>
      </c>
      <c r="R232" s="5">
        <v>821.27349325000023</v>
      </c>
      <c r="S232" s="5">
        <v>916.89102157000013</v>
      </c>
      <c r="T232" s="5">
        <v>999.68799560000025</v>
      </c>
      <c r="U232" s="5">
        <v>1079.5566002600001</v>
      </c>
      <c r="V232" s="5">
        <v>1159.60379173</v>
      </c>
      <c r="W232" s="5">
        <v>1236.489639859999</v>
      </c>
      <c r="X232" s="5">
        <v>1310.4813135599991</v>
      </c>
      <c r="Y232" s="5">
        <v>1386.60867932</v>
      </c>
      <c r="Z232" s="5">
        <v>1468.223288279999</v>
      </c>
      <c r="AA232" s="5">
        <v>1553.0059601999999</v>
      </c>
      <c r="AB232" s="5">
        <v>1640.834366359999</v>
      </c>
      <c r="AC232" s="5">
        <v>1729.5267294699991</v>
      </c>
      <c r="AD232" s="5">
        <v>1823.5073552299989</v>
      </c>
      <c r="AE232" s="5">
        <v>1854.2769912899989</v>
      </c>
    </row>
    <row r="233" spans="1:31">
      <c r="A233" s="56" t="s">
        <v>75</v>
      </c>
      <c r="B233" s="56" t="s">
        <v>199</v>
      </c>
      <c r="C233" s="56" t="s">
        <v>139</v>
      </c>
      <c r="D233" s="5">
        <v>64.845999999999975</v>
      </c>
      <c r="E233" s="5">
        <v>113.69199999999999</v>
      </c>
      <c r="F233" s="5">
        <v>146.86349999999999</v>
      </c>
      <c r="G233" s="5">
        <v>193.6345</v>
      </c>
      <c r="H233" s="5">
        <v>231.8754999999999</v>
      </c>
      <c r="I233" s="5">
        <v>270.76600000000002</v>
      </c>
      <c r="J233" s="5">
        <v>307.95249999999999</v>
      </c>
      <c r="K233" s="5">
        <v>341.96649999999988</v>
      </c>
      <c r="L233" s="5">
        <v>395.94400000000002</v>
      </c>
      <c r="M233" s="5">
        <v>451.63850000000002</v>
      </c>
      <c r="N233" s="5">
        <v>506.68049999999999</v>
      </c>
      <c r="O233" s="5">
        <v>563.16849999999999</v>
      </c>
      <c r="P233" s="5">
        <v>614.69350000000009</v>
      </c>
      <c r="Q233" s="5">
        <v>663.79649999999992</v>
      </c>
      <c r="R233" s="5">
        <v>708.94900000000007</v>
      </c>
      <c r="S233" s="5">
        <v>752.71249999999986</v>
      </c>
      <c r="T233" s="5">
        <v>777.61649999999986</v>
      </c>
      <c r="U233" s="5">
        <v>798.00400000000013</v>
      </c>
      <c r="V233" s="5">
        <v>810.66500000000019</v>
      </c>
      <c r="W233" s="5">
        <v>816.47549999999978</v>
      </c>
      <c r="X233" s="5">
        <v>816.38350000000014</v>
      </c>
      <c r="Y233" s="5">
        <v>818.13500000000022</v>
      </c>
      <c r="Z233" s="5">
        <v>817.26199999999994</v>
      </c>
      <c r="AA233" s="5">
        <v>815.36449999999991</v>
      </c>
      <c r="AB233" s="5">
        <v>812.29000000000042</v>
      </c>
      <c r="AC233" s="5">
        <v>810.18349999999987</v>
      </c>
      <c r="AD233" s="5">
        <v>804.79000000000042</v>
      </c>
      <c r="AE233" s="5">
        <v>804.79000000000042</v>
      </c>
    </row>
    <row r="234" spans="1:31">
      <c r="A234" s="56" t="s">
        <v>75</v>
      </c>
      <c r="B234" s="56" t="s">
        <v>199</v>
      </c>
      <c r="C234" s="56" t="s">
        <v>146</v>
      </c>
      <c r="D234" s="5">
        <v>3.587998142135199</v>
      </c>
      <c r="E234" s="5">
        <v>7.3847786124965467</v>
      </c>
      <c r="F234" s="5">
        <v>11.19693606476709</v>
      </c>
      <c r="G234" s="5">
        <v>15.06328140997184</v>
      </c>
      <c r="H234" s="5">
        <v>18.75108036291774</v>
      </c>
      <c r="I234" s="5">
        <v>23.177242708694269</v>
      </c>
      <c r="J234" s="5">
        <v>27.493841551624481</v>
      </c>
      <c r="K234" s="5">
        <v>31.339740416961199</v>
      </c>
      <c r="L234" s="5">
        <v>35.393817161047672</v>
      </c>
      <c r="M234" s="5">
        <v>40.665682180519731</v>
      </c>
      <c r="N234" s="5">
        <v>46.722139004245811</v>
      </c>
      <c r="O234" s="5">
        <v>54.023468976283532</v>
      </c>
      <c r="P234" s="5">
        <v>59.918848460852551</v>
      </c>
      <c r="Q234" s="5">
        <v>67.427132013803629</v>
      </c>
      <c r="R234" s="5">
        <v>75.194113797212054</v>
      </c>
      <c r="S234" s="5">
        <v>82.051238505721244</v>
      </c>
      <c r="T234" s="5">
        <v>90.182218760954498</v>
      </c>
      <c r="U234" s="5">
        <v>97.252321684914648</v>
      </c>
      <c r="V234" s="5">
        <v>104.25484038933121</v>
      </c>
      <c r="W234" s="5">
        <v>112.1989440703302</v>
      </c>
      <c r="X234" s="5">
        <v>119.94123132780651</v>
      </c>
      <c r="Y234" s="5">
        <v>127.82667530323231</v>
      </c>
      <c r="Z234" s="5">
        <v>135.1507563033916</v>
      </c>
      <c r="AA234" s="5">
        <v>144.48975215293299</v>
      </c>
      <c r="AB234" s="5">
        <v>158.2305159143454</v>
      </c>
      <c r="AC234" s="5">
        <v>173.44343848837099</v>
      </c>
      <c r="AD234" s="5">
        <v>190.77317796793281</v>
      </c>
      <c r="AE234" s="5">
        <v>206.77677715680119</v>
      </c>
    </row>
    <row r="235" spans="1:3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</row>
    <row r="236" spans="1:31">
      <c r="A236" s="56" t="s">
        <v>75</v>
      </c>
      <c r="B236" s="56" t="s">
        <v>200</v>
      </c>
      <c r="C236" s="56" t="s">
        <v>132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</row>
    <row r="237" spans="1:31">
      <c r="A237" s="56" t="s">
        <v>75</v>
      </c>
      <c r="B237" s="56" t="s">
        <v>200</v>
      </c>
      <c r="C237" s="56" t="s">
        <v>133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</row>
    <row r="238" spans="1:31">
      <c r="A238" s="56" t="s">
        <v>75</v>
      </c>
      <c r="B238" s="56" t="s">
        <v>200</v>
      </c>
      <c r="C238" s="56" t="s">
        <v>134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2.65E-6</v>
      </c>
      <c r="L238" s="5">
        <v>2.65E-6</v>
      </c>
      <c r="M238" s="5">
        <v>7.9500000000000001E-6</v>
      </c>
      <c r="N238" s="5">
        <v>7.9500000000000001E-6</v>
      </c>
      <c r="O238" s="5">
        <v>7.9500000000000001E-6</v>
      </c>
      <c r="P238" s="5">
        <v>7.9500000000000001E-6</v>
      </c>
      <c r="Q238" s="5">
        <v>7.9500000000000001E-6</v>
      </c>
      <c r="R238" s="5">
        <v>7.9500000000000001E-6</v>
      </c>
      <c r="S238" s="5">
        <v>7.9500000000000001E-6</v>
      </c>
      <c r="T238" s="5">
        <v>7.9500000000000001E-6</v>
      </c>
      <c r="U238" s="5">
        <v>1.06E-5</v>
      </c>
      <c r="V238" s="5">
        <v>1.06E-5</v>
      </c>
      <c r="W238" s="5">
        <v>1.06E-5</v>
      </c>
      <c r="X238" s="5">
        <v>1.06E-5</v>
      </c>
      <c r="Y238" s="5">
        <v>1.06E-5</v>
      </c>
      <c r="Z238" s="5">
        <v>1.59E-5</v>
      </c>
      <c r="AA238" s="5">
        <v>3.9749999999999997E-5</v>
      </c>
      <c r="AB238" s="5">
        <v>3.9749999999999997E-5</v>
      </c>
      <c r="AC238" s="5">
        <v>3.9749999999999997E-5</v>
      </c>
      <c r="AD238" s="5">
        <v>3.9749999999999997E-5</v>
      </c>
      <c r="AE238" s="5">
        <v>3.9749999999999997E-5</v>
      </c>
    </row>
    <row r="239" spans="1:31">
      <c r="A239" s="56" t="s">
        <v>75</v>
      </c>
      <c r="B239" s="56" t="s">
        <v>200</v>
      </c>
      <c r="C239" s="56" t="s">
        <v>135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</row>
    <row r="240" spans="1:31">
      <c r="A240" s="56" t="s">
        <v>75</v>
      </c>
      <c r="B240" s="56" t="s">
        <v>200</v>
      </c>
      <c r="C240" s="56" t="s">
        <v>136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390.00000000000011</v>
      </c>
      <c r="K240" s="5">
        <v>390.00000000000011</v>
      </c>
      <c r="L240" s="5">
        <v>390.00000000000011</v>
      </c>
      <c r="M240" s="5">
        <v>390.00000000000011</v>
      </c>
      <c r="N240" s="5">
        <v>390.00000000000011</v>
      </c>
      <c r="O240" s="5">
        <v>390.00000000000011</v>
      </c>
      <c r="P240" s="5">
        <v>390.00000000000011</v>
      </c>
      <c r="Q240" s="5">
        <v>390.00000000000011</v>
      </c>
      <c r="R240" s="5">
        <v>390.00000000000011</v>
      </c>
      <c r="S240" s="5">
        <v>390.00000000000011</v>
      </c>
      <c r="T240" s="5">
        <v>390.00000000000011</v>
      </c>
      <c r="U240" s="5">
        <v>390.00000000000011</v>
      </c>
      <c r="V240" s="5">
        <v>390.00000000000011</v>
      </c>
      <c r="W240" s="5">
        <v>390.00000000000011</v>
      </c>
      <c r="X240" s="5">
        <v>390.00000000000011</v>
      </c>
      <c r="Y240" s="5">
        <v>390.00000000000011</v>
      </c>
      <c r="Z240" s="5">
        <v>390.00000000000011</v>
      </c>
      <c r="AA240" s="5">
        <v>390.00000000000011</v>
      </c>
      <c r="AB240" s="5">
        <v>390.00000000000011</v>
      </c>
      <c r="AC240" s="5">
        <v>390.00000000000011</v>
      </c>
      <c r="AD240" s="5">
        <v>390.00000000000011</v>
      </c>
      <c r="AE240" s="5">
        <v>390.00000000000011</v>
      </c>
    </row>
    <row r="241" spans="1:31">
      <c r="A241" s="56" t="s">
        <v>75</v>
      </c>
      <c r="B241" s="56" t="s">
        <v>200</v>
      </c>
      <c r="C241" s="56" t="s">
        <v>153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1.066E-5</v>
      </c>
      <c r="J241" s="5">
        <v>1.5489999999999999E-5</v>
      </c>
      <c r="K241" s="5">
        <v>2.3269999999999999E-5</v>
      </c>
      <c r="L241" s="5">
        <v>3.2907765200000001</v>
      </c>
      <c r="M241" s="5">
        <v>463.6592675</v>
      </c>
      <c r="N241" s="5">
        <v>510.00833095000002</v>
      </c>
      <c r="O241" s="5">
        <v>566.34679843000004</v>
      </c>
      <c r="P241" s="5">
        <v>566.34679843000004</v>
      </c>
      <c r="Q241" s="5">
        <v>566.34679843000004</v>
      </c>
      <c r="R241" s="5">
        <v>566.34681473000001</v>
      </c>
      <c r="S241" s="5">
        <v>566.34681473000001</v>
      </c>
      <c r="T241" s="5">
        <v>566.34681473000001</v>
      </c>
      <c r="U241" s="5">
        <v>566.34849530999998</v>
      </c>
      <c r="V241" s="5">
        <v>566.34849530999998</v>
      </c>
      <c r="W241" s="5">
        <v>566.34849531999998</v>
      </c>
      <c r="X241" s="5">
        <v>595.91377598999998</v>
      </c>
      <c r="Y241" s="5">
        <v>595.91377624999996</v>
      </c>
      <c r="Z241" s="5">
        <v>667.98072453999998</v>
      </c>
      <c r="AA241" s="5">
        <v>667.98072458000001</v>
      </c>
      <c r="AB241" s="5">
        <v>789.36617326999999</v>
      </c>
      <c r="AC241" s="5">
        <v>789.36617329000001</v>
      </c>
      <c r="AD241" s="5">
        <v>789.36617332000003</v>
      </c>
      <c r="AE241" s="5">
        <v>789.36617340999987</v>
      </c>
    </row>
    <row r="242" spans="1:31">
      <c r="A242" s="56" t="s">
        <v>75</v>
      </c>
      <c r="B242" s="56" t="s">
        <v>200</v>
      </c>
      <c r="C242" s="56" t="s">
        <v>154</v>
      </c>
      <c r="D242" s="5">
        <v>3.3699999999999999E-6</v>
      </c>
      <c r="E242" s="5">
        <v>3.6200000000000001E-6</v>
      </c>
      <c r="F242" s="5">
        <v>4.1099999999999996E-6</v>
      </c>
      <c r="G242" s="5">
        <v>4.5199999999999999E-6</v>
      </c>
      <c r="H242" s="5">
        <v>4.9200000000000003E-6</v>
      </c>
      <c r="I242" s="5">
        <v>5.5600000000000001E-6</v>
      </c>
      <c r="J242" s="5">
        <v>7.3100000000000003E-6</v>
      </c>
      <c r="K242" s="5">
        <v>8.6300000000000004E-6</v>
      </c>
      <c r="L242" s="5">
        <v>1.294E-5</v>
      </c>
      <c r="M242" s="5">
        <v>4.579E-5</v>
      </c>
      <c r="N242" s="5">
        <v>5.151E-5</v>
      </c>
      <c r="O242" s="5">
        <v>5.1659999999999997E-5</v>
      </c>
      <c r="P242" s="5">
        <v>5.1669999999999998E-5</v>
      </c>
      <c r="Q242" s="5">
        <v>5.1669999999999998E-5</v>
      </c>
      <c r="R242" s="5">
        <v>5.9700000000000001E-5</v>
      </c>
      <c r="S242" s="5">
        <v>5.9700000000000001E-5</v>
      </c>
      <c r="T242" s="5">
        <v>5.9700000000000001E-5</v>
      </c>
      <c r="U242" s="5">
        <v>5.9729999999999999E-5</v>
      </c>
      <c r="V242" s="5">
        <v>5.9729999999999999E-5</v>
      </c>
      <c r="W242" s="5">
        <v>5.9729999999999999E-5</v>
      </c>
      <c r="X242" s="5">
        <v>5.9729999999999999E-5</v>
      </c>
      <c r="Y242" s="5">
        <v>6.3800000000000006E-5</v>
      </c>
      <c r="Z242" s="5">
        <v>7.7880000000000007E-5</v>
      </c>
      <c r="AA242" s="5">
        <v>1.1574E-4</v>
      </c>
      <c r="AB242" s="5">
        <v>1.1574E-4</v>
      </c>
      <c r="AC242" s="5">
        <v>1.1574E-4</v>
      </c>
      <c r="AD242" s="5">
        <v>1.1574E-4</v>
      </c>
      <c r="AE242" s="5">
        <v>1.1622E-4</v>
      </c>
    </row>
    <row r="243" spans="1:31">
      <c r="A243" s="56" t="s">
        <v>75</v>
      </c>
      <c r="B243" s="56" t="s">
        <v>200</v>
      </c>
      <c r="C243" s="56" t="s">
        <v>155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</row>
    <row r="244" spans="1:31">
      <c r="A244" s="56" t="s">
        <v>75</v>
      </c>
      <c r="B244" s="56" t="s">
        <v>200</v>
      </c>
      <c r="C244" s="56" t="s">
        <v>138</v>
      </c>
      <c r="D244" s="5">
        <v>1.708</v>
      </c>
      <c r="E244" s="5">
        <v>3.2879999999999998</v>
      </c>
      <c r="F244" s="5">
        <v>5.713000000000001</v>
      </c>
      <c r="G244" s="5">
        <v>8.979000000000001</v>
      </c>
      <c r="H244" s="5">
        <v>13.207000000000001</v>
      </c>
      <c r="I244" s="5">
        <v>18.021999999999998</v>
      </c>
      <c r="J244" s="5">
        <v>24.827000000000002</v>
      </c>
      <c r="K244" s="5">
        <v>30.705044839999999</v>
      </c>
      <c r="L244" s="5">
        <v>40.153942110000003</v>
      </c>
      <c r="M244" s="5">
        <v>50.821529429999998</v>
      </c>
      <c r="N244" s="5">
        <v>62.969775210000002</v>
      </c>
      <c r="O244" s="5">
        <v>76.644163699999993</v>
      </c>
      <c r="P244" s="5">
        <v>91.901225859999997</v>
      </c>
      <c r="Q244" s="5">
        <v>108.15136286000001</v>
      </c>
      <c r="R244" s="5">
        <v>125.80166242</v>
      </c>
      <c r="S244" s="5">
        <v>144.95564886</v>
      </c>
      <c r="T244" s="5">
        <v>164.49865338000001</v>
      </c>
      <c r="U244" s="5">
        <v>185.11144841000001</v>
      </c>
      <c r="V244" s="5">
        <v>206.33689910999999</v>
      </c>
      <c r="W244" s="5">
        <v>227.88285278999999</v>
      </c>
      <c r="X244" s="5">
        <v>249.85671445</v>
      </c>
      <c r="Y244" s="5">
        <v>271.54780688000011</v>
      </c>
      <c r="Z244" s="5">
        <v>293.29351606</v>
      </c>
      <c r="AA244" s="5">
        <v>315.96638920999999</v>
      </c>
      <c r="AB244" s="5">
        <v>340.06930738000011</v>
      </c>
      <c r="AC244" s="5">
        <v>364.61364995999998</v>
      </c>
      <c r="AD244" s="5">
        <v>390.09506130999989</v>
      </c>
      <c r="AE244" s="5">
        <v>397.97774805</v>
      </c>
    </row>
    <row r="245" spans="1:31">
      <c r="A245" s="56" t="s">
        <v>75</v>
      </c>
      <c r="B245" s="56" t="s">
        <v>200</v>
      </c>
      <c r="C245" s="56" t="s">
        <v>139</v>
      </c>
      <c r="D245" s="5">
        <v>7.9034999999999984</v>
      </c>
      <c r="E245" s="5">
        <v>14.29</v>
      </c>
      <c r="F245" s="5">
        <v>22.545999999999999</v>
      </c>
      <c r="G245" s="5">
        <v>31.798500000000001</v>
      </c>
      <c r="H245" s="5">
        <v>41.247999999999998</v>
      </c>
      <c r="I245" s="5">
        <v>49.625999999999991</v>
      </c>
      <c r="J245" s="5">
        <v>60.830499999999986</v>
      </c>
      <c r="K245" s="5">
        <v>71.403999999999982</v>
      </c>
      <c r="L245" s="5">
        <v>87.588999999999999</v>
      </c>
      <c r="M245" s="5">
        <v>104.003</v>
      </c>
      <c r="N245" s="5">
        <v>120.3965</v>
      </c>
      <c r="O245" s="5">
        <v>136.739</v>
      </c>
      <c r="P245" s="5">
        <v>152.25700000000001</v>
      </c>
      <c r="Q245" s="5">
        <v>167.083</v>
      </c>
      <c r="R245" s="5">
        <v>181.35499999999999</v>
      </c>
      <c r="S245" s="5">
        <v>195.18549999999999</v>
      </c>
      <c r="T245" s="5">
        <v>205.857</v>
      </c>
      <c r="U245" s="5">
        <v>216.35650000000001</v>
      </c>
      <c r="V245" s="5">
        <v>225.239</v>
      </c>
      <c r="W245" s="5">
        <v>232.26400000000001</v>
      </c>
      <c r="X245" s="5">
        <v>236.76900000000001</v>
      </c>
      <c r="Y245" s="5">
        <v>240.0205</v>
      </c>
      <c r="Z245" s="5">
        <v>241.70099999999991</v>
      </c>
      <c r="AA245" s="5">
        <v>242.86250000000001</v>
      </c>
      <c r="AB245" s="5">
        <v>243.01449999999991</v>
      </c>
      <c r="AC245" s="5">
        <v>243.13200000000001</v>
      </c>
      <c r="AD245" s="5">
        <v>242.74899999999991</v>
      </c>
      <c r="AE245" s="5">
        <v>242.74899999999991</v>
      </c>
    </row>
    <row r="246" spans="1:31">
      <c r="A246" s="56" t="s">
        <v>75</v>
      </c>
      <c r="B246" s="56" t="s">
        <v>200</v>
      </c>
      <c r="C246" s="56" t="s">
        <v>146</v>
      </c>
      <c r="D246" s="5">
        <v>0.50574819811551563</v>
      </c>
      <c r="E246" s="5">
        <v>0.70462035556316849</v>
      </c>
      <c r="F246" s="5">
        <v>1.042625845774179</v>
      </c>
      <c r="G246" s="5">
        <v>1.1839142433965359</v>
      </c>
      <c r="H246" s="5">
        <v>1.3892883857426279</v>
      </c>
      <c r="I246" s="5">
        <v>1.553103949768349</v>
      </c>
      <c r="J246" s="5">
        <v>1.7343969025199399</v>
      </c>
      <c r="K246" s="5">
        <v>1.883119059223173</v>
      </c>
      <c r="L246" s="5">
        <v>2.0678457758428759</v>
      </c>
      <c r="M246" s="5">
        <v>2.1147789881255932</v>
      </c>
      <c r="N246" s="5">
        <v>2.6296220953145948</v>
      </c>
      <c r="O246" s="5">
        <v>3.3229233848039459</v>
      </c>
      <c r="P246" s="5">
        <v>3.7271133764347009</v>
      </c>
      <c r="Q246" s="5">
        <v>4.1744304177474731</v>
      </c>
      <c r="R246" s="5">
        <v>4.9727279084904161</v>
      </c>
      <c r="S246" s="5">
        <v>5.3596018105105472</v>
      </c>
      <c r="T246" s="5">
        <v>5.5438531353454721</v>
      </c>
      <c r="U246" s="5">
        <v>5.9296777759979662</v>
      </c>
      <c r="V246" s="5">
        <v>6.0312355606119334</v>
      </c>
      <c r="W246" s="5">
        <v>6.1193023843698668</v>
      </c>
      <c r="X246" s="5">
        <v>6.4145390869245844</v>
      </c>
      <c r="Y246" s="5">
        <v>6.6266889959087223</v>
      </c>
      <c r="Z246" s="5">
        <v>6.8363906471100364</v>
      </c>
      <c r="AA246" s="5">
        <v>7.0719836700614209</v>
      </c>
      <c r="AB246" s="5">
        <v>8.4508268987563113</v>
      </c>
      <c r="AC246" s="5">
        <v>9.7037632745571614</v>
      </c>
      <c r="AD246" s="5">
        <v>10.24533228444211</v>
      </c>
      <c r="AE246" s="5">
        <v>10.781392218672879</v>
      </c>
    </row>
    <row r="247" spans="1:3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</row>
    <row r="248" spans="1:31">
      <c r="A248" s="56" t="s">
        <v>80</v>
      </c>
      <c r="B248" s="56" t="s">
        <v>163</v>
      </c>
      <c r="C248" s="56" t="s">
        <v>132</v>
      </c>
      <c r="D248" s="5">
        <v>316</v>
      </c>
      <c r="E248" s="5">
        <v>316</v>
      </c>
      <c r="F248" s="5">
        <v>316</v>
      </c>
      <c r="G248" s="5">
        <v>316</v>
      </c>
      <c r="H248" s="5">
        <v>316</v>
      </c>
      <c r="I248" s="5">
        <v>316</v>
      </c>
      <c r="J248" s="5">
        <v>316</v>
      </c>
      <c r="K248" s="5">
        <v>316</v>
      </c>
      <c r="L248" s="5">
        <v>316</v>
      </c>
      <c r="M248" s="5">
        <v>316</v>
      </c>
      <c r="N248" s="5">
        <v>316</v>
      </c>
      <c r="O248" s="5">
        <v>316</v>
      </c>
      <c r="P248" s="5">
        <v>1134</v>
      </c>
      <c r="Q248" s="5">
        <v>1952</v>
      </c>
      <c r="R248" s="5">
        <v>1952</v>
      </c>
      <c r="S248" s="5">
        <v>1952</v>
      </c>
      <c r="T248" s="5">
        <v>1952</v>
      </c>
      <c r="U248" s="5">
        <v>2770</v>
      </c>
      <c r="V248" s="5">
        <v>4406</v>
      </c>
      <c r="W248" s="5">
        <v>4406</v>
      </c>
      <c r="X248" s="5">
        <v>4406</v>
      </c>
      <c r="Y248" s="5">
        <v>4406</v>
      </c>
      <c r="Z248" s="5">
        <v>4406</v>
      </c>
      <c r="AA248" s="5">
        <v>5224</v>
      </c>
      <c r="AB248" s="5">
        <v>5224</v>
      </c>
      <c r="AC248" s="5">
        <v>5224</v>
      </c>
      <c r="AD248" s="5">
        <v>5224</v>
      </c>
      <c r="AE248" s="5">
        <v>5224</v>
      </c>
    </row>
    <row r="249" spans="1:31">
      <c r="A249" s="56" t="s">
        <v>80</v>
      </c>
      <c r="B249" s="56" t="s">
        <v>163</v>
      </c>
      <c r="C249" s="56" t="s">
        <v>133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</row>
    <row r="250" spans="1:31">
      <c r="A250" s="56" t="s">
        <v>80</v>
      </c>
      <c r="B250" s="56" t="s">
        <v>163</v>
      </c>
      <c r="C250" s="56" t="s">
        <v>134</v>
      </c>
      <c r="D250" s="5">
        <v>0</v>
      </c>
      <c r="E250" s="5">
        <v>0</v>
      </c>
      <c r="F250" s="5">
        <v>67.860275150000007</v>
      </c>
      <c r="G250" s="5">
        <v>67.860275150000007</v>
      </c>
      <c r="H250" s="5">
        <v>354.37016084999999</v>
      </c>
      <c r="I250" s="5">
        <v>840.10111585000004</v>
      </c>
      <c r="J250" s="5">
        <v>840.10111585000004</v>
      </c>
      <c r="K250" s="5">
        <v>842.52474489999997</v>
      </c>
      <c r="L250" s="5">
        <v>842.52474489999997</v>
      </c>
      <c r="M250" s="5">
        <v>842.52474489999997</v>
      </c>
      <c r="N250" s="5">
        <v>1581.5329081499999</v>
      </c>
      <c r="O250" s="5">
        <v>1581.5329081499999</v>
      </c>
      <c r="P250" s="5">
        <v>1581.5329081499999</v>
      </c>
      <c r="Q250" s="5">
        <v>1581.5329081499999</v>
      </c>
      <c r="R250" s="5">
        <v>1581.5329081499999</v>
      </c>
      <c r="S250" s="5">
        <v>1581.5329081499999</v>
      </c>
      <c r="T250" s="5">
        <v>1581.5329081499999</v>
      </c>
      <c r="U250" s="5">
        <v>1581.5329081499999</v>
      </c>
      <c r="V250" s="5">
        <v>1581.5329081499999</v>
      </c>
      <c r="W250" s="5">
        <v>1581.5329081499999</v>
      </c>
      <c r="X250" s="5">
        <v>1743.8332949999999</v>
      </c>
      <c r="Y250" s="5">
        <v>1743.8332949999999</v>
      </c>
      <c r="Z250" s="5">
        <v>1743.8332949999999</v>
      </c>
      <c r="AA250" s="5">
        <v>1743.8332949999999</v>
      </c>
      <c r="AB250" s="5">
        <v>1743.8332949999999</v>
      </c>
      <c r="AC250" s="5">
        <v>1743.8332949999999</v>
      </c>
      <c r="AD250" s="5">
        <v>1743.8332949999999</v>
      </c>
      <c r="AE250" s="5">
        <v>1743.8332949999999</v>
      </c>
    </row>
    <row r="251" spans="1:31">
      <c r="A251" s="56" t="s">
        <v>80</v>
      </c>
      <c r="B251" s="56" t="s">
        <v>163</v>
      </c>
      <c r="C251" s="56" t="s">
        <v>135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</row>
    <row r="252" spans="1:31">
      <c r="A252" s="56" t="s">
        <v>80</v>
      </c>
      <c r="B252" s="56" t="s">
        <v>163</v>
      </c>
      <c r="C252" s="56" t="s">
        <v>136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</row>
    <row r="253" spans="1:31">
      <c r="A253" s="56" t="s">
        <v>80</v>
      </c>
      <c r="B253" s="56" t="s">
        <v>163</v>
      </c>
      <c r="C253" s="56" t="s">
        <v>152</v>
      </c>
      <c r="D253" s="5">
        <v>0</v>
      </c>
      <c r="E253" s="5">
        <v>0</v>
      </c>
      <c r="F253" s="5">
        <v>680</v>
      </c>
      <c r="G253" s="5">
        <v>2040</v>
      </c>
      <c r="H253" s="5">
        <v>2040</v>
      </c>
      <c r="I253" s="5">
        <v>2040</v>
      </c>
      <c r="J253" s="5">
        <v>2040</v>
      </c>
      <c r="K253" s="5">
        <v>2040</v>
      </c>
      <c r="L253" s="5">
        <v>2040</v>
      </c>
      <c r="M253" s="5">
        <v>2040</v>
      </c>
      <c r="N253" s="5">
        <v>2040</v>
      </c>
      <c r="O253" s="5">
        <v>2040</v>
      </c>
      <c r="P253" s="5">
        <v>2040</v>
      </c>
      <c r="Q253" s="5">
        <v>2040</v>
      </c>
      <c r="R253" s="5">
        <v>2040</v>
      </c>
      <c r="S253" s="5">
        <v>2040</v>
      </c>
      <c r="T253" s="5">
        <v>2040</v>
      </c>
      <c r="U253" s="5">
        <v>2040</v>
      </c>
      <c r="V253" s="5">
        <v>2040</v>
      </c>
      <c r="W253" s="5">
        <v>2040</v>
      </c>
      <c r="X253" s="5">
        <v>2040</v>
      </c>
      <c r="Y253" s="5">
        <v>2040</v>
      </c>
      <c r="Z253" s="5">
        <v>2040</v>
      </c>
      <c r="AA253" s="5">
        <v>2040</v>
      </c>
      <c r="AB253" s="5">
        <v>2040</v>
      </c>
      <c r="AC253" s="5">
        <v>2040</v>
      </c>
      <c r="AD253" s="5">
        <v>2040</v>
      </c>
      <c r="AE253" s="5">
        <v>2040</v>
      </c>
    </row>
    <row r="254" spans="1:31">
      <c r="A254" s="56" t="s">
        <v>80</v>
      </c>
      <c r="B254" s="56" t="s">
        <v>163</v>
      </c>
      <c r="C254" s="56" t="s">
        <v>153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1.416E-5</v>
      </c>
      <c r="J254" s="5">
        <v>1.4800000000000001E-5</v>
      </c>
      <c r="K254" s="5">
        <v>4.6020000000000003E-5</v>
      </c>
      <c r="L254" s="5">
        <v>4.6570000000000003E-5</v>
      </c>
      <c r="M254" s="5">
        <v>4.9480000000000007E-5</v>
      </c>
      <c r="N254" s="5">
        <v>1.2386999999999999E-4</v>
      </c>
      <c r="O254" s="5">
        <v>15.88773529</v>
      </c>
      <c r="P254" s="5">
        <v>15.88773535</v>
      </c>
      <c r="Q254" s="5">
        <v>15.88777419</v>
      </c>
      <c r="R254" s="5">
        <v>15.88778347</v>
      </c>
      <c r="S254" s="5">
        <v>15.887789010000001</v>
      </c>
      <c r="T254" s="5">
        <v>90.892581919999969</v>
      </c>
      <c r="U254" s="5">
        <v>90.892581929999963</v>
      </c>
      <c r="V254" s="5">
        <v>90.892581929999963</v>
      </c>
      <c r="W254" s="5">
        <v>90.892581929999963</v>
      </c>
      <c r="X254" s="5">
        <v>120.12129324999999</v>
      </c>
      <c r="Y254" s="5">
        <v>120.12130153</v>
      </c>
      <c r="Z254" s="5">
        <v>120.1213194</v>
      </c>
      <c r="AA254" s="5">
        <v>120.12131942000001</v>
      </c>
      <c r="AB254" s="5">
        <v>120.12131943</v>
      </c>
      <c r="AC254" s="5">
        <v>120.1213247</v>
      </c>
      <c r="AD254" s="5">
        <v>120.12135336999999</v>
      </c>
      <c r="AE254" s="5">
        <v>120.1213534</v>
      </c>
    </row>
    <row r="255" spans="1:31">
      <c r="A255" s="56" t="s">
        <v>80</v>
      </c>
      <c r="B255" s="56" t="s">
        <v>163</v>
      </c>
      <c r="C255" s="56" t="s">
        <v>154</v>
      </c>
      <c r="D255" s="5">
        <v>1.0349999999999999E-5</v>
      </c>
      <c r="E255" s="5">
        <v>1.505E-5</v>
      </c>
      <c r="F255" s="5">
        <v>600.00221957999997</v>
      </c>
      <c r="G255" s="5">
        <v>600.00221979999992</v>
      </c>
      <c r="H255" s="5">
        <v>1525.0160068099999</v>
      </c>
      <c r="I255" s="5">
        <v>1999.9967302800001</v>
      </c>
      <c r="J255" s="5">
        <v>1999.9967309799999</v>
      </c>
      <c r="K255" s="5">
        <v>1999.99675753</v>
      </c>
      <c r="L255" s="5">
        <v>1999.9967629600001</v>
      </c>
      <c r="M255" s="5">
        <v>1999.9967829</v>
      </c>
      <c r="N255" s="5">
        <v>2380.5133498599998</v>
      </c>
      <c r="O255" s="5">
        <v>2380.5133681699999</v>
      </c>
      <c r="P255" s="5">
        <v>2380.5133724799998</v>
      </c>
      <c r="Q255" s="5">
        <v>2380.5133937199998</v>
      </c>
      <c r="R255" s="5">
        <v>2380.51342054</v>
      </c>
      <c r="S255" s="5">
        <v>2380.51344711</v>
      </c>
      <c r="T255" s="5">
        <v>2472.1428651599999</v>
      </c>
      <c r="U255" s="5">
        <v>2472.1428715799998</v>
      </c>
      <c r="V255" s="5">
        <v>2472.1428716199998</v>
      </c>
      <c r="W255" s="5">
        <v>2472.1428716300002</v>
      </c>
      <c r="X255" s="5">
        <v>2472.1428716300002</v>
      </c>
      <c r="Y255" s="5">
        <v>2472.14293292</v>
      </c>
      <c r="Z255" s="5">
        <v>2472.1429777899998</v>
      </c>
      <c r="AA255" s="5">
        <v>2472.1429778900001</v>
      </c>
      <c r="AB255" s="5">
        <v>2472.1429914599998</v>
      </c>
      <c r="AC255" s="5">
        <v>2472.1430438799998</v>
      </c>
      <c r="AD255" s="5">
        <v>2472.1431283699999</v>
      </c>
      <c r="AE255" s="5">
        <v>2472.1431285600002</v>
      </c>
    </row>
    <row r="256" spans="1:31">
      <c r="A256" s="56" t="s">
        <v>80</v>
      </c>
      <c r="B256" s="56" t="s">
        <v>163</v>
      </c>
      <c r="C256" s="56" t="s">
        <v>155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</row>
    <row r="257" spans="1:31">
      <c r="A257" s="56" t="s">
        <v>80</v>
      </c>
      <c r="B257" s="56" t="s">
        <v>163</v>
      </c>
      <c r="C257" s="56" t="s">
        <v>138</v>
      </c>
      <c r="D257" s="5">
        <v>25.542999999999999</v>
      </c>
      <c r="E257" s="5">
        <v>56.982999999999997</v>
      </c>
      <c r="F257" s="5">
        <v>98.898000010000004</v>
      </c>
      <c r="G257" s="5">
        <v>155.44900000000001</v>
      </c>
      <c r="H257" s="5">
        <v>222.40500001000001</v>
      </c>
      <c r="I257" s="5">
        <v>300.346</v>
      </c>
      <c r="J257" s="5">
        <v>409.80600002</v>
      </c>
      <c r="K257" s="5">
        <v>515.80038250000007</v>
      </c>
      <c r="L257" s="5">
        <v>665.73822691999999</v>
      </c>
      <c r="M257" s="5">
        <v>837.62141296999982</v>
      </c>
      <c r="N257" s="5">
        <v>1035.8325499699999</v>
      </c>
      <c r="O257" s="5">
        <v>1264.55995717</v>
      </c>
      <c r="P257" s="5">
        <v>1516.6036732</v>
      </c>
      <c r="Q257" s="5">
        <v>1782.84032499</v>
      </c>
      <c r="R257" s="5">
        <v>2068.68338434</v>
      </c>
      <c r="S257" s="5">
        <v>2376.7404075000009</v>
      </c>
      <c r="T257" s="5">
        <v>2669.9159741000012</v>
      </c>
      <c r="U257" s="5">
        <v>2962.5684745700009</v>
      </c>
      <c r="V257" s="5">
        <v>3257.533898120002</v>
      </c>
      <c r="W257" s="5">
        <v>3549.8779110200021</v>
      </c>
      <c r="X257" s="5">
        <v>3843.933261250002</v>
      </c>
      <c r="Y257" s="5">
        <v>4149.0718425400009</v>
      </c>
      <c r="Z257" s="5">
        <v>4469.0497078700009</v>
      </c>
      <c r="AA257" s="5">
        <v>4803.4560813700018</v>
      </c>
      <c r="AB257" s="5">
        <v>5160.1615570300009</v>
      </c>
      <c r="AC257" s="5">
        <v>5523.8123768000014</v>
      </c>
      <c r="AD257" s="5">
        <v>5902.479553590003</v>
      </c>
      <c r="AE257" s="5">
        <v>5960.8095017900032</v>
      </c>
    </row>
    <row r="258" spans="1:31">
      <c r="A258" s="56" t="s">
        <v>80</v>
      </c>
      <c r="B258" s="56" t="s">
        <v>163</v>
      </c>
      <c r="C258" s="56" t="s">
        <v>139</v>
      </c>
      <c r="D258" s="5">
        <v>122.52549999999999</v>
      </c>
      <c r="E258" s="5">
        <v>272.50599999999997</v>
      </c>
      <c r="F258" s="5">
        <v>418.21599999999989</v>
      </c>
      <c r="G258" s="5">
        <v>578.08799999999997</v>
      </c>
      <c r="H258" s="5">
        <v>722.08499999999992</v>
      </c>
      <c r="I258" s="5">
        <v>855.03300000000002</v>
      </c>
      <c r="J258" s="5">
        <v>1038.8785</v>
      </c>
      <c r="K258" s="5">
        <v>1211.9475</v>
      </c>
      <c r="L258" s="5">
        <v>1448.7135000000001</v>
      </c>
      <c r="M258" s="5">
        <v>1692.5509999999999</v>
      </c>
      <c r="N258" s="5">
        <v>1944.547</v>
      </c>
      <c r="O258" s="5">
        <v>2209.7910000000002</v>
      </c>
      <c r="P258" s="5">
        <v>2456.3649999999989</v>
      </c>
      <c r="Q258" s="5">
        <v>2688.7429999999999</v>
      </c>
      <c r="R258" s="5">
        <v>2907.8915000000002</v>
      </c>
      <c r="S258" s="5">
        <v>3118.7915000000012</v>
      </c>
      <c r="T258" s="5">
        <v>3248.3425000000002</v>
      </c>
      <c r="U258" s="5">
        <v>3354.2829999999999</v>
      </c>
      <c r="V258" s="5">
        <v>3431.6460000000002</v>
      </c>
      <c r="W258" s="5">
        <v>3476.9585000000002</v>
      </c>
      <c r="X258" s="5">
        <v>3484.4955</v>
      </c>
      <c r="Y258" s="5">
        <v>3496.9589999999998</v>
      </c>
      <c r="Z258" s="5">
        <v>3504.8404999999989</v>
      </c>
      <c r="AA258" s="5">
        <v>3507.2565</v>
      </c>
      <c r="AB258" s="5">
        <v>3497.9115000000002</v>
      </c>
      <c r="AC258" s="5">
        <v>3488.9385000000002</v>
      </c>
      <c r="AD258" s="5">
        <v>3474.633499999999</v>
      </c>
      <c r="AE258" s="5">
        <v>3474.633499999999</v>
      </c>
    </row>
    <row r="259" spans="1:31">
      <c r="A259" s="56" t="s">
        <v>80</v>
      </c>
      <c r="B259" s="56" t="s">
        <v>163</v>
      </c>
      <c r="C259" s="56" t="s">
        <v>146</v>
      </c>
      <c r="D259" s="5">
        <v>8.3832687113212501</v>
      </c>
      <c r="E259" s="5">
        <v>18.381642400039372</v>
      </c>
      <c r="F259" s="5">
        <v>28.019014707438831</v>
      </c>
      <c r="G259" s="5">
        <v>40.003640435457157</v>
      </c>
      <c r="H259" s="5">
        <v>53.665472993120261</v>
      </c>
      <c r="I259" s="5">
        <v>68.159351946680431</v>
      </c>
      <c r="J259" s="5">
        <v>86.688642929052719</v>
      </c>
      <c r="K259" s="5">
        <v>102.02892348851709</v>
      </c>
      <c r="L259" s="5">
        <v>116.619169227333</v>
      </c>
      <c r="M259" s="5">
        <v>310.6114426964445</v>
      </c>
      <c r="N259" s="5">
        <v>552.57416638366112</v>
      </c>
      <c r="O259" s="5">
        <v>688.22160200525991</v>
      </c>
      <c r="P259" s="5">
        <v>832.56699375388826</v>
      </c>
      <c r="Q259" s="5">
        <v>910.51287231553533</v>
      </c>
      <c r="R259" s="5">
        <v>930.31483478943028</v>
      </c>
      <c r="S259" s="5">
        <v>954.68809054969529</v>
      </c>
      <c r="T259" s="5">
        <v>978.55642926981795</v>
      </c>
      <c r="U259" s="5">
        <v>1000.7942008895481</v>
      </c>
      <c r="V259" s="5">
        <v>1027.0983610943549</v>
      </c>
      <c r="W259" s="5">
        <v>1036.8763687221899</v>
      </c>
      <c r="X259" s="5">
        <v>1045.432031640765</v>
      </c>
      <c r="Y259" s="5">
        <v>1069.650279540773</v>
      </c>
      <c r="Z259" s="5">
        <v>1103.1194910743329</v>
      </c>
      <c r="AA259" s="5">
        <v>1122.8553711683251</v>
      </c>
      <c r="AB259" s="5">
        <v>1160.8120618339281</v>
      </c>
      <c r="AC259" s="5">
        <v>1201.8878881452749</v>
      </c>
      <c r="AD259" s="5">
        <v>1247.9506121929201</v>
      </c>
      <c r="AE259" s="5">
        <v>1313.3850893072249</v>
      </c>
    </row>
    <row r="260" spans="1:3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</row>
    <row r="261" spans="1:31">
      <c r="A261" s="56" t="s">
        <v>80</v>
      </c>
      <c r="B261" s="56" t="s">
        <v>197</v>
      </c>
      <c r="C261" s="56" t="s">
        <v>132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1227</v>
      </c>
      <c r="S261" s="5">
        <v>1227</v>
      </c>
      <c r="T261" s="5">
        <v>1227</v>
      </c>
      <c r="U261" s="5">
        <v>1227</v>
      </c>
      <c r="V261" s="5">
        <v>2045</v>
      </c>
      <c r="W261" s="5">
        <v>2045</v>
      </c>
      <c r="X261" s="5">
        <v>2045</v>
      </c>
      <c r="Y261" s="5">
        <v>2045</v>
      </c>
      <c r="Z261" s="5">
        <v>2045</v>
      </c>
      <c r="AA261" s="5">
        <v>3681</v>
      </c>
      <c r="AB261" s="5">
        <v>4090</v>
      </c>
      <c r="AC261" s="5">
        <v>7771</v>
      </c>
      <c r="AD261" s="5">
        <v>7771</v>
      </c>
      <c r="AE261" s="5">
        <v>7771</v>
      </c>
    </row>
    <row r="262" spans="1:31">
      <c r="A262" s="56" t="s">
        <v>80</v>
      </c>
      <c r="B262" s="56" t="s">
        <v>197</v>
      </c>
      <c r="C262" s="56" t="s">
        <v>133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2045</v>
      </c>
      <c r="AE262" s="5">
        <v>2045</v>
      </c>
    </row>
    <row r="263" spans="1:31">
      <c r="A263" s="56" t="s">
        <v>80</v>
      </c>
      <c r="B263" s="56" t="s">
        <v>197</v>
      </c>
      <c r="C263" s="56" t="s">
        <v>134</v>
      </c>
      <c r="D263" s="5">
        <v>0</v>
      </c>
      <c r="E263" s="5">
        <v>4.8999999999999997E-7</v>
      </c>
      <c r="F263" s="5">
        <v>4.8999999999999997E-7</v>
      </c>
      <c r="G263" s="5">
        <v>4.8999999999999997E-7</v>
      </c>
      <c r="H263" s="5">
        <v>4.8999999999999997E-7</v>
      </c>
      <c r="I263" s="5">
        <v>6.28E-6</v>
      </c>
      <c r="J263" s="5">
        <v>6.28E-6</v>
      </c>
      <c r="K263" s="5">
        <v>3.3559999999999997E-5</v>
      </c>
      <c r="L263" s="5">
        <v>3.3559999999999997E-5</v>
      </c>
      <c r="M263" s="5">
        <v>3.3559999999999997E-5</v>
      </c>
      <c r="N263" s="5">
        <v>3.3559999999999997E-5</v>
      </c>
      <c r="O263" s="5">
        <v>3.3559999999999997E-5</v>
      </c>
      <c r="P263" s="5">
        <v>596.96199797999998</v>
      </c>
      <c r="Q263" s="5">
        <v>640.87876762999997</v>
      </c>
      <c r="R263" s="5">
        <v>642.04791007999995</v>
      </c>
      <c r="S263" s="5">
        <v>642.04791537999995</v>
      </c>
      <c r="T263" s="5">
        <v>645.41624544999991</v>
      </c>
      <c r="U263" s="5">
        <v>645.41624544999991</v>
      </c>
      <c r="V263" s="5">
        <v>645.41624544999991</v>
      </c>
      <c r="W263" s="5">
        <v>651.69525881999994</v>
      </c>
      <c r="X263" s="5">
        <v>651.69526941999993</v>
      </c>
      <c r="Y263" s="5">
        <v>651.69526941999993</v>
      </c>
      <c r="Z263" s="5">
        <v>906.99578285999985</v>
      </c>
      <c r="AA263" s="5">
        <v>906.99578285999985</v>
      </c>
      <c r="AB263" s="5">
        <v>906.99578285999985</v>
      </c>
      <c r="AC263" s="5">
        <v>906.99578285999985</v>
      </c>
      <c r="AD263" s="5">
        <v>906.99578285999985</v>
      </c>
      <c r="AE263" s="5">
        <v>906.99578285999985</v>
      </c>
    </row>
    <row r="264" spans="1:31">
      <c r="A264" s="56" t="s">
        <v>80</v>
      </c>
      <c r="B264" s="56" t="s">
        <v>197</v>
      </c>
      <c r="C264" s="56" t="s">
        <v>135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</row>
    <row r="265" spans="1:31">
      <c r="A265" s="56" t="s">
        <v>80</v>
      </c>
      <c r="B265" s="56" t="s">
        <v>197</v>
      </c>
      <c r="C265" s="56" t="s">
        <v>136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</row>
    <row r="266" spans="1:31">
      <c r="A266" s="56" t="s">
        <v>80</v>
      </c>
      <c r="B266" s="56" t="s">
        <v>197</v>
      </c>
      <c r="C266" s="56" t="s">
        <v>153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5.4500000000000003E-6</v>
      </c>
      <c r="J266" s="5">
        <v>5.4500000000000003E-6</v>
      </c>
      <c r="K266" s="5">
        <v>4.4339999999999999E-5</v>
      </c>
      <c r="L266" s="5">
        <v>4.4339999999999999E-5</v>
      </c>
      <c r="M266" s="5">
        <v>4.4339999999999999E-5</v>
      </c>
      <c r="N266" s="5">
        <v>4.4339999999999999E-5</v>
      </c>
      <c r="O266" s="5">
        <v>6.4820000000000006E-5</v>
      </c>
      <c r="P266" s="5">
        <v>418.25360451</v>
      </c>
      <c r="Q266" s="5">
        <v>771.45379079999998</v>
      </c>
      <c r="R266" s="5">
        <v>771.45379079999998</v>
      </c>
      <c r="S266" s="5">
        <v>814.82521231999999</v>
      </c>
      <c r="T266" s="5">
        <v>1332.8054802700001</v>
      </c>
      <c r="U266" s="5">
        <v>1332.8054802700001</v>
      </c>
      <c r="V266" s="5">
        <v>1332.8054802700001</v>
      </c>
      <c r="W266" s="5">
        <v>1332.8054802900001</v>
      </c>
      <c r="X266" s="5">
        <v>1332.8054816700001</v>
      </c>
      <c r="Y266" s="5">
        <v>1332.80548172</v>
      </c>
      <c r="Z266" s="5">
        <v>3124.2192162800002</v>
      </c>
      <c r="AA266" s="5">
        <v>3124.2192162800002</v>
      </c>
      <c r="AB266" s="5">
        <v>3124.2192162800002</v>
      </c>
      <c r="AC266" s="5">
        <v>3124.2192162900001</v>
      </c>
      <c r="AD266" s="5">
        <v>3124.2192163</v>
      </c>
      <c r="AE266" s="5">
        <v>3124.2192163099999</v>
      </c>
    </row>
    <row r="267" spans="1:31">
      <c r="A267" s="56" t="s">
        <v>80</v>
      </c>
      <c r="B267" s="56" t="s">
        <v>197</v>
      </c>
      <c r="C267" s="56" t="s">
        <v>154</v>
      </c>
      <c r="D267" s="5">
        <v>4.1899999999999997E-6</v>
      </c>
      <c r="E267" s="5">
        <v>5.7300000000000002E-6</v>
      </c>
      <c r="F267" s="5">
        <v>250.00000635999999</v>
      </c>
      <c r="G267" s="5">
        <v>250.0000076</v>
      </c>
      <c r="H267" s="5">
        <v>250.00000854999999</v>
      </c>
      <c r="I267" s="5">
        <v>250.00003493</v>
      </c>
      <c r="J267" s="5">
        <v>250.00003493</v>
      </c>
      <c r="K267" s="5">
        <v>1143.25487737</v>
      </c>
      <c r="L267" s="5">
        <v>1143.25487737</v>
      </c>
      <c r="M267" s="5">
        <v>1265.08479139</v>
      </c>
      <c r="N267" s="5">
        <v>1745.9575062399999</v>
      </c>
      <c r="O267" s="5">
        <v>2302.05773477</v>
      </c>
      <c r="P267" s="5">
        <v>2959.7443973300001</v>
      </c>
      <c r="Q267" s="5">
        <v>3155.1126959399999</v>
      </c>
      <c r="R267" s="5">
        <v>3155.1126962500002</v>
      </c>
      <c r="S267" s="5">
        <v>3155.1127004800001</v>
      </c>
      <c r="T267" s="5">
        <v>3243.60917961</v>
      </c>
      <c r="U267" s="5">
        <v>3243.60917961</v>
      </c>
      <c r="V267" s="5">
        <v>3243.60917961</v>
      </c>
      <c r="W267" s="5">
        <v>3243.60917961</v>
      </c>
      <c r="X267" s="5">
        <v>3243.60917961</v>
      </c>
      <c r="Y267" s="5">
        <v>3243.60917961</v>
      </c>
      <c r="Z267" s="5">
        <v>3243.60917961</v>
      </c>
      <c r="AA267" s="5">
        <v>3243.60917961</v>
      </c>
      <c r="AB267" s="5">
        <v>3243.60917961</v>
      </c>
      <c r="AC267" s="5">
        <v>3523.8480962799999</v>
      </c>
      <c r="AD267" s="5">
        <v>3740.3158314799989</v>
      </c>
      <c r="AE267" s="5">
        <v>3740.3158314799989</v>
      </c>
    </row>
    <row r="268" spans="1:31">
      <c r="A268" s="56" t="s">
        <v>80</v>
      </c>
      <c r="B268" s="56" t="s">
        <v>197</v>
      </c>
      <c r="C268" s="56" t="s">
        <v>155</v>
      </c>
      <c r="D268" s="5">
        <v>2.3599999999999999E-6</v>
      </c>
      <c r="E268" s="5">
        <v>2.7099999999999999E-6</v>
      </c>
      <c r="F268" s="5">
        <v>2.9699999999999999E-6</v>
      </c>
      <c r="G268" s="5">
        <v>3.58E-6</v>
      </c>
      <c r="H268" s="5">
        <v>4.0199999999999996E-6</v>
      </c>
      <c r="I268" s="5">
        <v>9.6500000000000008E-6</v>
      </c>
      <c r="J268" s="5">
        <v>9.6500000000000008E-6</v>
      </c>
      <c r="K268" s="5">
        <v>4.617E-5</v>
      </c>
      <c r="L268" s="5">
        <v>4.6180000000000002E-5</v>
      </c>
      <c r="M268" s="5">
        <v>5.0420000000000002E-5</v>
      </c>
      <c r="N268" s="5">
        <v>5.7120000000000002E-5</v>
      </c>
      <c r="O268" s="5">
        <v>6.2970000000000002E-5</v>
      </c>
      <c r="P268" s="5">
        <v>6.9129999999999997E-5</v>
      </c>
      <c r="Q268" s="5">
        <v>7.4679999999999996E-5</v>
      </c>
      <c r="R268" s="5">
        <v>7.5770000000000001E-5</v>
      </c>
      <c r="S268" s="5">
        <v>9.4809999999999995E-5</v>
      </c>
      <c r="T268" s="5">
        <v>1.0394E-4</v>
      </c>
      <c r="U268" s="5">
        <v>1.0394E-4</v>
      </c>
      <c r="V268" s="5">
        <v>1.0394E-4</v>
      </c>
      <c r="W268" s="5">
        <v>1.0394E-4</v>
      </c>
      <c r="X268" s="5">
        <v>1.0394E-4</v>
      </c>
      <c r="Y268" s="5">
        <v>1.1097E-4</v>
      </c>
      <c r="Z268" s="5">
        <v>1.1154000000000001E-4</v>
      </c>
      <c r="AA268" s="5">
        <v>1.1154000000000001E-4</v>
      </c>
      <c r="AB268" s="5">
        <v>1.1154000000000001E-4</v>
      </c>
      <c r="AC268" s="5">
        <v>1.1154000000000001E-4</v>
      </c>
      <c r="AD268" s="5">
        <v>1.4698000000000001E-4</v>
      </c>
      <c r="AE268" s="5">
        <v>1.4698000000000001E-4</v>
      </c>
    </row>
    <row r="269" spans="1:31">
      <c r="A269" s="56" t="s">
        <v>80</v>
      </c>
      <c r="B269" s="56" t="s">
        <v>197</v>
      </c>
      <c r="C269" s="56" t="s">
        <v>138</v>
      </c>
      <c r="D269" s="5">
        <v>13.356999999999999</v>
      </c>
      <c r="E269" s="5">
        <v>25.49</v>
      </c>
      <c r="F269" s="5">
        <v>45.457999999999998</v>
      </c>
      <c r="G269" s="5">
        <v>74.466999999999999</v>
      </c>
      <c r="H269" s="5">
        <v>113.502</v>
      </c>
      <c r="I269" s="5">
        <v>161.446</v>
      </c>
      <c r="J269" s="5">
        <v>227.47300000000001</v>
      </c>
      <c r="K269" s="5">
        <v>289.59110100999999</v>
      </c>
      <c r="L269" s="5">
        <v>403.80261461999999</v>
      </c>
      <c r="M269" s="5">
        <v>541.01239326000007</v>
      </c>
      <c r="N269" s="5">
        <v>697.68656768000005</v>
      </c>
      <c r="O269" s="5">
        <v>872.38947773999985</v>
      </c>
      <c r="P269" s="5">
        <v>1063.27207331</v>
      </c>
      <c r="Q269" s="5">
        <v>1265.9639004400001</v>
      </c>
      <c r="R269" s="5">
        <v>1484.9595349199999</v>
      </c>
      <c r="S269" s="5">
        <v>1721.5957828400001</v>
      </c>
      <c r="T269" s="5">
        <v>1963.6764449499999</v>
      </c>
      <c r="U269" s="5">
        <v>2218.4749902399999</v>
      </c>
      <c r="V269" s="5">
        <v>2491.079625670001</v>
      </c>
      <c r="W269" s="5">
        <v>2779.6660421800011</v>
      </c>
      <c r="X269" s="5">
        <v>3067.604076040001</v>
      </c>
      <c r="Y269" s="5">
        <v>3340.8165513500012</v>
      </c>
      <c r="Z269" s="5">
        <v>3606.6696041700011</v>
      </c>
      <c r="AA269" s="5">
        <v>3864.4388983499998</v>
      </c>
      <c r="AB269" s="5">
        <v>4122.8118823900004</v>
      </c>
      <c r="AC269" s="5">
        <v>4383.0339284500023</v>
      </c>
      <c r="AD269" s="5">
        <v>4652.4691452500019</v>
      </c>
      <c r="AE269" s="5">
        <v>4733.1153468600014</v>
      </c>
    </row>
    <row r="270" spans="1:31">
      <c r="A270" s="56" t="s">
        <v>80</v>
      </c>
      <c r="B270" s="56" t="s">
        <v>197</v>
      </c>
      <c r="C270" s="56" t="s">
        <v>139</v>
      </c>
      <c r="D270" s="5">
        <v>59.811999999999983</v>
      </c>
      <c r="E270" s="5">
        <v>103.50449999999999</v>
      </c>
      <c r="F270" s="5">
        <v>174.262</v>
      </c>
      <c r="G270" s="5">
        <v>259.03949999999998</v>
      </c>
      <c r="H270" s="5">
        <v>357.05599999999993</v>
      </c>
      <c r="I270" s="5">
        <v>451.12049999999999</v>
      </c>
      <c r="J270" s="5">
        <v>573.04849999999988</v>
      </c>
      <c r="K270" s="5">
        <v>689.827</v>
      </c>
      <c r="L270" s="5">
        <v>911.7054999999998</v>
      </c>
      <c r="M270" s="5">
        <v>1154.288</v>
      </c>
      <c r="N270" s="5">
        <v>1398.5355</v>
      </c>
      <c r="O270" s="5">
        <v>1638.9369999999999</v>
      </c>
      <c r="P270" s="5">
        <v>1860.2149999999999</v>
      </c>
      <c r="Q270" s="5">
        <v>2070.8595</v>
      </c>
      <c r="R270" s="5">
        <v>2272.578</v>
      </c>
      <c r="S270" s="5">
        <v>2467.7784999999999</v>
      </c>
      <c r="T270" s="5">
        <v>2625.7404999999999</v>
      </c>
      <c r="U270" s="5">
        <v>2781.9445000000001</v>
      </c>
      <c r="V270" s="5">
        <v>2932.7849999999999</v>
      </c>
      <c r="W270" s="5">
        <v>3074.8539999999998</v>
      </c>
      <c r="X270" s="5">
        <v>3173.7795000000001</v>
      </c>
      <c r="Y270" s="5">
        <v>3241.2449999999999</v>
      </c>
      <c r="Z270" s="5">
        <v>3278.1505000000002</v>
      </c>
      <c r="AA270" s="5">
        <v>3287.380000000001</v>
      </c>
      <c r="AB270" s="5">
        <v>3268.098</v>
      </c>
      <c r="AC270" s="5">
        <v>3249.1060000000011</v>
      </c>
      <c r="AD270" s="5">
        <v>3225.2605000000008</v>
      </c>
      <c r="AE270" s="5">
        <v>3225.2605000000008</v>
      </c>
    </row>
    <row r="271" spans="1:31">
      <c r="A271" s="56" t="s">
        <v>80</v>
      </c>
      <c r="B271" s="56" t="s">
        <v>197</v>
      </c>
      <c r="C271" s="56" t="s">
        <v>146</v>
      </c>
      <c r="D271" s="5">
        <v>11.299086177861399</v>
      </c>
      <c r="E271" s="5">
        <v>23.025294372763611</v>
      </c>
      <c r="F271" s="5">
        <v>35.134328402805522</v>
      </c>
      <c r="G271" s="5">
        <v>47.900256807048549</v>
      </c>
      <c r="H271" s="5">
        <v>61.217911457904279</v>
      </c>
      <c r="I271" s="5">
        <v>75.11501976555698</v>
      </c>
      <c r="J271" s="5">
        <v>89.16653765751326</v>
      </c>
      <c r="K271" s="5">
        <v>103.48750295393999</v>
      </c>
      <c r="L271" s="5">
        <v>117.41189838811771</v>
      </c>
      <c r="M271" s="5">
        <v>133.8891554719404</v>
      </c>
      <c r="N271" s="5">
        <v>157.59412793496159</v>
      </c>
      <c r="O271" s="5">
        <v>180.7331013697939</v>
      </c>
      <c r="P271" s="5">
        <v>203.59548641759349</v>
      </c>
      <c r="Q271" s="5">
        <v>229.28271844999759</v>
      </c>
      <c r="R271" s="5">
        <v>259.7705363603302</v>
      </c>
      <c r="S271" s="5">
        <v>282.32873086125068</v>
      </c>
      <c r="T271" s="5">
        <v>306.07430182703058</v>
      </c>
      <c r="U271" s="5">
        <v>326.78703962210182</v>
      </c>
      <c r="V271" s="5">
        <v>351.00079140535121</v>
      </c>
      <c r="W271" s="5">
        <v>373.81258164277699</v>
      </c>
      <c r="X271" s="5">
        <v>398.09531090064718</v>
      </c>
      <c r="Y271" s="5">
        <v>423.60965064936329</v>
      </c>
      <c r="Z271" s="5">
        <v>440.74851684020922</v>
      </c>
      <c r="AA271" s="5">
        <v>467.6288203196483</v>
      </c>
      <c r="AB271" s="5">
        <v>523.99780732027409</v>
      </c>
      <c r="AC271" s="5">
        <v>582.30283364238119</v>
      </c>
      <c r="AD271" s="5">
        <v>656.31932288807536</v>
      </c>
      <c r="AE271" s="5">
        <v>731.56171972341906</v>
      </c>
    </row>
    <row r="272" spans="1:3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</row>
    <row r="273" spans="1:31">
      <c r="A273" s="56" t="s">
        <v>80</v>
      </c>
      <c r="B273" s="56" t="s">
        <v>198</v>
      </c>
      <c r="C273" s="56" t="s">
        <v>132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1227</v>
      </c>
      <c r="W273" s="5">
        <v>1227</v>
      </c>
      <c r="X273" s="5">
        <v>1227</v>
      </c>
      <c r="Y273" s="5">
        <v>1227</v>
      </c>
      <c r="Z273" s="5">
        <v>2045</v>
      </c>
      <c r="AA273" s="5">
        <v>2454</v>
      </c>
      <c r="AB273" s="5">
        <v>5317</v>
      </c>
      <c r="AC273" s="5">
        <v>5317</v>
      </c>
      <c r="AD273" s="5">
        <v>6544</v>
      </c>
      <c r="AE273" s="5">
        <v>6544</v>
      </c>
    </row>
    <row r="274" spans="1:31">
      <c r="A274" s="56" t="s">
        <v>80</v>
      </c>
      <c r="B274" s="56" t="s">
        <v>198</v>
      </c>
      <c r="C274" s="56" t="s">
        <v>133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</row>
    <row r="275" spans="1:31">
      <c r="A275" s="56" t="s">
        <v>80</v>
      </c>
      <c r="B275" s="56" t="s">
        <v>198</v>
      </c>
      <c r="C275" s="56" t="s">
        <v>134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2.65E-6</v>
      </c>
      <c r="K275" s="5">
        <v>5.3000000000000001E-6</v>
      </c>
      <c r="L275" s="5">
        <v>5.3000000000000001E-6</v>
      </c>
      <c r="M275" s="5">
        <v>1.325E-5</v>
      </c>
      <c r="N275" s="5">
        <v>1.325E-5</v>
      </c>
      <c r="O275" s="5">
        <v>1.325E-5</v>
      </c>
      <c r="P275" s="5">
        <v>163.6016137</v>
      </c>
      <c r="Q275" s="5">
        <v>163.6016137</v>
      </c>
      <c r="R275" s="5">
        <v>377.7794791</v>
      </c>
      <c r="S275" s="5">
        <v>377.7794791</v>
      </c>
      <c r="T275" s="5">
        <v>1620.28307905</v>
      </c>
      <c r="U275" s="5">
        <v>1620.28307905</v>
      </c>
      <c r="V275" s="5">
        <v>1620.28307905</v>
      </c>
      <c r="W275" s="5">
        <v>1620.28307905</v>
      </c>
      <c r="X275" s="5">
        <v>1620.28307905</v>
      </c>
      <c r="Y275" s="5">
        <v>1620.28307905</v>
      </c>
      <c r="Z275" s="5">
        <v>1620.28307905</v>
      </c>
      <c r="AA275" s="5">
        <v>1620.28307905</v>
      </c>
      <c r="AB275" s="5">
        <v>1620.28307905</v>
      </c>
      <c r="AC275" s="5">
        <v>1620.28307905</v>
      </c>
      <c r="AD275" s="5">
        <v>1620.28307905</v>
      </c>
      <c r="AE275" s="5">
        <v>2299.0109980000011</v>
      </c>
    </row>
    <row r="276" spans="1:31">
      <c r="A276" s="56" t="s">
        <v>80</v>
      </c>
      <c r="B276" s="56" t="s">
        <v>198</v>
      </c>
      <c r="C276" s="56" t="s">
        <v>135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</row>
    <row r="277" spans="1:31">
      <c r="A277" s="56" t="s">
        <v>80</v>
      </c>
      <c r="B277" s="56" t="s">
        <v>198</v>
      </c>
      <c r="C277" s="56" t="s">
        <v>136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</row>
    <row r="278" spans="1:31">
      <c r="A278" s="56" t="s">
        <v>80</v>
      </c>
      <c r="B278" s="56" t="s">
        <v>198</v>
      </c>
      <c r="C278" s="56" t="s">
        <v>153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3.0000000000000001E-6</v>
      </c>
      <c r="J278" s="5">
        <v>7.0500000000000003E-6</v>
      </c>
      <c r="K278" s="5">
        <v>5.8400000000000003E-5</v>
      </c>
      <c r="L278" s="5">
        <v>5.8400000000000003E-5</v>
      </c>
      <c r="M278" s="5">
        <v>311.39755223999998</v>
      </c>
      <c r="N278" s="5">
        <v>475.13875073999998</v>
      </c>
      <c r="O278" s="5">
        <v>475.13875073999998</v>
      </c>
      <c r="P278" s="5">
        <v>696.72807784000008</v>
      </c>
      <c r="Q278" s="5">
        <v>696.72807784000008</v>
      </c>
      <c r="R278" s="5">
        <v>696.72808123000004</v>
      </c>
      <c r="S278" s="5">
        <v>696.72808123000004</v>
      </c>
      <c r="T278" s="5">
        <v>696.72808974000009</v>
      </c>
      <c r="U278" s="5">
        <v>696.72808974000009</v>
      </c>
      <c r="V278" s="5">
        <v>696.72808974000009</v>
      </c>
      <c r="W278" s="5">
        <v>696.72808974000009</v>
      </c>
      <c r="X278" s="5">
        <v>696.72808974000009</v>
      </c>
      <c r="Y278" s="5">
        <v>696.72809413000004</v>
      </c>
      <c r="Z278" s="5">
        <v>696.72809414000005</v>
      </c>
      <c r="AA278" s="5">
        <v>696.72809415000006</v>
      </c>
      <c r="AB278" s="5">
        <v>696.72809415000006</v>
      </c>
      <c r="AC278" s="5">
        <v>696.72809416000007</v>
      </c>
      <c r="AD278" s="5">
        <v>696.72809416000007</v>
      </c>
      <c r="AE278" s="5">
        <v>696.7280977800001</v>
      </c>
    </row>
    <row r="279" spans="1:31">
      <c r="A279" s="56" t="s">
        <v>80</v>
      </c>
      <c r="B279" s="56" t="s">
        <v>198</v>
      </c>
      <c r="C279" s="56" t="s">
        <v>154</v>
      </c>
      <c r="D279" s="5">
        <v>9.2999999999999999E-7</v>
      </c>
      <c r="E279" s="5">
        <v>9.2999999999999999E-7</v>
      </c>
      <c r="F279" s="5">
        <v>2.03E-6</v>
      </c>
      <c r="G279" s="5">
        <v>2.17E-6</v>
      </c>
      <c r="H279" s="5">
        <v>2.2699999999999999E-6</v>
      </c>
      <c r="I279" s="5">
        <v>5.4500000000000003E-6</v>
      </c>
      <c r="J279" s="5">
        <v>101.07894811</v>
      </c>
      <c r="K279" s="5">
        <v>862.98503262999998</v>
      </c>
      <c r="L279" s="5">
        <v>862.98503265999989</v>
      </c>
      <c r="M279" s="5">
        <v>896.95036034999998</v>
      </c>
      <c r="N279" s="5">
        <v>896.95038598999997</v>
      </c>
      <c r="O279" s="5">
        <v>896.95038598999997</v>
      </c>
      <c r="P279" s="5">
        <v>1557.76993795</v>
      </c>
      <c r="Q279" s="5">
        <v>1557.76993795</v>
      </c>
      <c r="R279" s="5">
        <v>1557.76993795</v>
      </c>
      <c r="S279" s="5">
        <v>1557.76993795</v>
      </c>
      <c r="T279" s="5">
        <v>1557.76993795</v>
      </c>
      <c r="U279" s="5">
        <v>1557.76993795</v>
      </c>
      <c r="V279" s="5">
        <v>1557.76993795</v>
      </c>
      <c r="W279" s="5">
        <v>1557.76993795</v>
      </c>
      <c r="X279" s="5">
        <v>1557.76993795</v>
      </c>
      <c r="Y279" s="5">
        <v>1557.76993795</v>
      </c>
      <c r="Z279" s="5">
        <v>1557.76993795</v>
      </c>
      <c r="AA279" s="5">
        <v>1557.76993795</v>
      </c>
      <c r="AB279" s="5">
        <v>1557.76993795</v>
      </c>
      <c r="AC279" s="5">
        <v>1557.76993795</v>
      </c>
      <c r="AD279" s="5">
        <v>1557.76993795</v>
      </c>
      <c r="AE279" s="5">
        <v>1557.76993795</v>
      </c>
    </row>
    <row r="280" spans="1:31">
      <c r="A280" s="56" t="s">
        <v>80</v>
      </c>
      <c r="B280" s="56" t="s">
        <v>198</v>
      </c>
      <c r="C280" s="56" t="s">
        <v>155</v>
      </c>
      <c r="D280" s="5">
        <v>0</v>
      </c>
      <c r="E280" s="5">
        <v>0</v>
      </c>
      <c r="F280" s="5">
        <v>0</v>
      </c>
      <c r="G280" s="5">
        <v>0</v>
      </c>
      <c r="H280" s="5">
        <v>1.0999999999999981</v>
      </c>
      <c r="I280" s="5">
        <v>1.0999999999999981</v>
      </c>
      <c r="J280" s="5">
        <v>1.0999999999999981</v>
      </c>
      <c r="K280" s="5">
        <v>1.0999999999999981</v>
      </c>
      <c r="L280" s="5">
        <v>1.0999999999999981</v>
      </c>
      <c r="M280" s="5">
        <v>252.2</v>
      </c>
      <c r="N280" s="5">
        <v>252.2</v>
      </c>
      <c r="O280" s="5">
        <v>253.3</v>
      </c>
      <c r="P280" s="5">
        <v>253.3</v>
      </c>
      <c r="Q280" s="5">
        <v>253.3</v>
      </c>
      <c r="R280" s="5">
        <v>253.3</v>
      </c>
      <c r="S280" s="5">
        <v>254.4</v>
      </c>
      <c r="T280" s="5">
        <v>254.4</v>
      </c>
      <c r="U280" s="5">
        <v>254.4</v>
      </c>
      <c r="V280" s="5">
        <v>254.4</v>
      </c>
      <c r="W280" s="5">
        <v>254.4</v>
      </c>
      <c r="X280" s="5">
        <v>255.5</v>
      </c>
      <c r="Y280" s="5">
        <v>255.5</v>
      </c>
      <c r="Z280" s="5">
        <v>256.60000000000002</v>
      </c>
      <c r="AA280" s="5">
        <v>256.60000000000002</v>
      </c>
      <c r="AB280" s="5">
        <v>257.7</v>
      </c>
      <c r="AC280" s="5">
        <v>257.7</v>
      </c>
      <c r="AD280" s="5">
        <v>257.7</v>
      </c>
      <c r="AE280" s="5">
        <v>257.7</v>
      </c>
    </row>
    <row r="281" spans="1:31">
      <c r="A281" s="56" t="s">
        <v>80</v>
      </c>
      <c r="B281" s="56" t="s">
        <v>198</v>
      </c>
      <c r="C281" s="56" t="s">
        <v>138</v>
      </c>
      <c r="D281" s="5">
        <v>13.742000000000001</v>
      </c>
      <c r="E281" s="5">
        <v>26.568000000000001</v>
      </c>
      <c r="F281" s="5">
        <v>43.957999999999998</v>
      </c>
      <c r="G281" s="5">
        <v>77.488</v>
      </c>
      <c r="H281" s="5">
        <v>125.682</v>
      </c>
      <c r="I281" s="5">
        <v>174.53100000000001</v>
      </c>
      <c r="J281" s="5">
        <v>238.791</v>
      </c>
      <c r="K281" s="5">
        <v>304.15335327000008</v>
      </c>
      <c r="L281" s="5">
        <v>400.81440257000003</v>
      </c>
      <c r="M281" s="5">
        <v>516.45741198000007</v>
      </c>
      <c r="N281" s="5">
        <v>653.98070593</v>
      </c>
      <c r="O281" s="5">
        <v>813.34373775999995</v>
      </c>
      <c r="P281" s="5">
        <v>993.63623137000002</v>
      </c>
      <c r="Q281" s="5">
        <v>1199.2191729199999</v>
      </c>
      <c r="R281" s="5">
        <v>1431.53512376</v>
      </c>
      <c r="S281" s="5">
        <v>1674.4253959800001</v>
      </c>
      <c r="T281" s="5">
        <v>1925.2043754399999</v>
      </c>
      <c r="U281" s="5">
        <v>2168.7687760200001</v>
      </c>
      <c r="V281" s="5">
        <v>2428.7620630400002</v>
      </c>
      <c r="W281" s="5">
        <v>2702.5225209</v>
      </c>
      <c r="X281" s="5">
        <v>2982.3486388800002</v>
      </c>
      <c r="Y281" s="5">
        <v>3259.3148615300001</v>
      </c>
      <c r="Z281" s="5">
        <v>3537.54863118</v>
      </c>
      <c r="AA281" s="5">
        <v>3817.491398279999</v>
      </c>
      <c r="AB281" s="5">
        <v>4105.0812878499992</v>
      </c>
      <c r="AC281" s="5">
        <v>4399.6270771699983</v>
      </c>
      <c r="AD281" s="5">
        <v>4707.2925148899994</v>
      </c>
      <c r="AE281" s="5">
        <v>4763.31140633</v>
      </c>
    </row>
    <row r="282" spans="1:31">
      <c r="A282" s="56" t="s">
        <v>80</v>
      </c>
      <c r="B282" s="56" t="s">
        <v>198</v>
      </c>
      <c r="C282" s="56" t="s">
        <v>139</v>
      </c>
      <c r="D282" s="5">
        <v>64.913499999999999</v>
      </c>
      <c r="E282" s="5">
        <v>113.36450000000001</v>
      </c>
      <c r="F282" s="5">
        <v>164.32050000000001</v>
      </c>
      <c r="G282" s="5">
        <v>274.23450000000003</v>
      </c>
      <c r="H282" s="5">
        <v>405.21949999999998</v>
      </c>
      <c r="I282" s="5">
        <v>492.75900000000001</v>
      </c>
      <c r="J282" s="5">
        <v>596.25450000000001</v>
      </c>
      <c r="K282" s="5">
        <v>696.9525000000001</v>
      </c>
      <c r="L282" s="5">
        <v>846.70049999999992</v>
      </c>
      <c r="M282" s="5">
        <v>1011.0715</v>
      </c>
      <c r="N282" s="5">
        <v>1188.3599999999999</v>
      </c>
      <c r="O282" s="5">
        <v>1374.913</v>
      </c>
      <c r="P282" s="5">
        <v>1557.2455</v>
      </c>
      <c r="Q282" s="5">
        <v>1756.1389999999999</v>
      </c>
      <c r="R282" s="5">
        <v>1963.9775</v>
      </c>
      <c r="S282" s="5">
        <v>2149.478000000001</v>
      </c>
      <c r="T282" s="5">
        <v>2301.9490000000001</v>
      </c>
      <c r="U282" s="5">
        <v>2418.9784999999988</v>
      </c>
      <c r="V282" s="5">
        <v>2530.6529999999998</v>
      </c>
      <c r="W282" s="5">
        <v>2632.855</v>
      </c>
      <c r="X282" s="5">
        <v>2704.8305</v>
      </c>
      <c r="Y282" s="5">
        <v>2758.9585000000002</v>
      </c>
      <c r="Z282" s="5">
        <v>2792.5745000000002</v>
      </c>
      <c r="AA282" s="5">
        <v>2808.3474999999999</v>
      </c>
      <c r="AB282" s="5">
        <v>2802.9810000000002</v>
      </c>
      <c r="AC282" s="5">
        <v>2798.8984999999989</v>
      </c>
      <c r="AD282" s="5">
        <v>2791.2170000000001</v>
      </c>
      <c r="AE282" s="5">
        <v>2791.2170000000001</v>
      </c>
    </row>
    <row r="283" spans="1:31">
      <c r="A283" s="56" t="s">
        <v>80</v>
      </c>
      <c r="B283" s="56" t="s">
        <v>198</v>
      </c>
      <c r="C283" s="56" t="s">
        <v>146</v>
      </c>
      <c r="D283" s="5">
        <v>7.0829082497734248</v>
      </c>
      <c r="E283" s="5">
        <v>14.30814293723574</v>
      </c>
      <c r="F283" s="5">
        <v>22.557898941558559</v>
      </c>
      <c r="G283" s="5">
        <v>27.935313229002109</v>
      </c>
      <c r="H283" s="5">
        <v>35.336442559321682</v>
      </c>
      <c r="I283" s="5">
        <v>45.754270737913231</v>
      </c>
      <c r="J283" s="5">
        <v>56.456965647979438</v>
      </c>
      <c r="K283" s="5">
        <v>66.092888844821374</v>
      </c>
      <c r="L283" s="5">
        <v>76.880272183822029</v>
      </c>
      <c r="M283" s="5">
        <v>87.975734007248519</v>
      </c>
      <c r="N283" s="5">
        <v>104.48347934414581</v>
      </c>
      <c r="O283" s="5">
        <v>122.7268097731541</v>
      </c>
      <c r="P283" s="5">
        <v>144.55218065143541</v>
      </c>
      <c r="Q283" s="5">
        <v>165.52148982671409</v>
      </c>
      <c r="R283" s="5">
        <v>186.6085002250191</v>
      </c>
      <c r="S283" s="5">
        <v>205.1437177399273</v>
      </c>
      <c r="T283" s="5">
        <v>223.79331235750811</v>
      </c>
      <c r="U283" s="5">
        <v>240.10025112722451</v>
      </c>
      <c r="V283" s="5">
        <v>256.74539896880918</v>
      </c>
      <c r="W283" s="5">
        <v>276.06720028797389</v>
      </c>
      <c r="X283" s="5">
        <v>293.65914929752631</v>
      </c>
      <c r="Y283" s="5">
        <v>313.77544154313131</v>
      </c>
      <c r="Z283" s="5">
        <v>334.27739801256342</v>
      </c>
      <c r="AA283" s="5">
        <v>352.36468128145748</v>
      </c>
      <c r="AB283" s="5">
        <v>383.03348596966481</v>
      </c>
      <c r="AC283" s="5">
        <v>407.7826672037769</v>
      </c>
      <c r="AD283" s="5">
        <v>441.16817942873638</v>
      </c>
      <c r="AE283" s="5">
        <v>480.76836436889232</v>
      </c>
    </row>
    <row r="284" spans="1:3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</row>
    <row r="285" spans="1:31">
      <c r="A285" s="56" t="s">
        <v>80</v>
      </c>
      <c r="B285" s="56" t="s">
        <v>199</v>
      </c>
      <c r="C285" s="56" t="s">
        <v>132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409</v>
      </c>
      <c r="AD285" s="5">
        <v>818</v>
      </c>
      <c r="AE285" s="5">
        <v>818</v>
      </c>
    </row>
    <row r="286" spans="1:31">
      <c r="A286" s="56" t="s">
        <v>80</v>
      </c>
      <c r="B286" s="56" t="s">
        <v>199</v>
      </c>
      <c r="C286" s="56" t="s">
        <v>133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</row>
    <row r="287" spans="1:31">
      <c r="A287" s="56" t="s">
        <v>80</v>
      </c>
      <c r="B287" s="56" t="s">
        <v>199</v>
      </c>
      <c r="C287" s="56" t="s">
        <v>134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5.3000000000000001E-6</v>
      </c>
      <c r="K287" s="5">
        <v>5.3000000000000001E-6</v>
      </c>
      <c r="L287" s="5">
        <v>7.9500000000000001E-6</v>
      </c>
      <c r="M287" s="5">
        <v>1.59E-5</v>
      </c>
      <c r="N287" s="5">
        <v>1.59E-5</v>
      </c>
      <c r="O287" s="5">
        <v>1.59E-5</v>
      </c>
      <c r="P287" s="5">
        <v>1.59E-5</v>
      </c>
      <c r="Q287" s="5">
        <v>1.59E-5</v>
      </c>
      <c r="R287" s="5">
        <v>57.181162049999998</v>
      </c>
      <c r="S287" s="5">
        <v>57.181162049999998</v>
      </c>
      <c r="T287" s="5">
        <v>57.181162049999998</v>
      </c>
      <c r="U287" s="5">
        <v>57.181162049999998</v>
      </c>
      <c r="V287" s="5">
        <v>57.181162049999998</v>
      </c>
      <c r="W287" s="5">
        <v>57.181162049999998</v>
      </c>
      <c r="X287" s="5">
        <v>57.181162049999998</v>
      </c>
      <c r="Y287" s="5">
        <v>366.80702424999998</v>
      </c>
      <c r="Z287" s="5">
        <v>366.80702424999998</v>
      </c>
      <c r="AA287" s="5">
        <v>366.80702424999998</v>
      </c>
      <c r="AB287" s="5">
        <v>597.0493406999999</v>
      </c>
      <c r="AC287" s="5">
        <v>597.0493406999999</v>
      </c>
      <c r="AD287" s="5">
        <v>597.0493406999999</v>
      </c>
      <c r="AE287" s="5">
        <v>597.0493406999999</v>
      </c>
    </row>
    <row r="288" spans="1:31">
      <c r="A288" s="56" t="s">
        <v>80</v>
      </c>
      <c r="B288" s="56" t="s">
        <v>199</v>
      </c>
      <c r="C288" s="56" t="s">
        <v>135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</row>
    <row r="289" spans="1:31">
      <c r="A289" s="56" t="s">
        <v>80</v>
      </c>
      <c r="B289" s="56" t="s">
        <v>199</v>
      </c>
      <c r="C289" s="56" t="s">
        <v>136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</row>
    <row r="290" spans="1:31">
      <c r="A290" s="56" t="s">
        <v>80</v>
      </c>
      <c r="B290" s="56" t="s">
        <v>199</v>
      </c>
      <c r="C290" s="56" t="s">
        <v>153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</row>
    <row r="291" spans="1:31">
      <c r="A291" s="56" t="s">
        <v>80</v>
      </c>
      <c r="B291" s="56" t="s">
        <v>199</v>
      </c>
      <c r="C291" s="56" t="s">
        <v>154</v>
      </c>
      <c r="D291" s="5">
        <v>1.1799999999999999E-6</v>
      </c>
      <c r="E291" s="5">
        <v>1.1799999999999999E-6</v>
      </c>
      <c r="F291" s="5">
        <v>1.1799999999999999E-6</v>
      </c>
      <c r="G291" s="5">
        <v>1.3E-6</v>
      </c>
      <c r="H291" s="5">
        <v>1.44E-6</v>
      </c>
      <c r="I291" s="5">
        <v>3.6899999999999998E-6</v>
      </c>
      <c r="J291" s="5">
        <v>1.2439999999999999E-5</v>
      </c>
      <c r="K291" s="5">
        <v>1.8839999999999999E-5</v>
      </c>
      <c r="L291" s="5">
        <v>2.938E-5</v>
      </c>
      <c r="M291" s="5">
        <v>6.8889999999999999E-5</v>
      </c>
      <c r="N291" s="5">
        <v>1.9769000000000001E-4</v>
      </c>
      <c r="O291" s="5">
        <v>1.9769000000000001E-4</v>
      </c>
      <c r="P291" s="5">
        <v>139.17163760999989</v>
      </c>
      <c r="Q291" s="5">
        <v>139.17163760999989</v>
      </c>
      <c r="R291" s="5">
        <v>668.80487131000018</v>
      </c>
      <c r="S291" s="5">
        <v>668.80487131000018</v>
      </c>
      <c r="T291" s="5">
        <v>668.80487132000019</v>
      </c>
      <c r="U291" s="5">
        <v>668.80487132000019</v>
      </c>
      <c r="V291" s="5">
        <v>668.80487132000019</v>
      </c>
      <c r="W291" s="5">
        <v>668.80487132000019</v>
      </c>
      <c r="X291" s="5">
        <v>668.80487132000019</v>
      </c>
      <c r="Y291" s="5">
        <v>668.80489453000018</v>
      </c>
      <c r="Z291" s="5">
        <v>668.80489454000019</v>
      </c>
      <c r="AA291" s="5">
        <v>668.8048945500002</v>
      </c>
      <c r="AB291" s="5">
        <v>668.80489459000023</v>
      </c>
      <c r="AC291" s="5">
        <v>668.80489459000023</v>
      </c>
      <c r="AD291" s="5">
        <v>668.80489460000024</v>
      </c>
      <c r="AE291" s="5">
        <v>668.80489461000025</v>
      </c>
    </row>
    <row r="292" spans="1:31">
      <c r="A292" s="56" t="s">
        <v>80</v>
      </c>
      <c r="B292" s="56" t="s">
        <v>199</v>
      </c>
      <c r="C292" s="56" t="s">
        <v>155</v>
      </c>
      <c r="D292" s="5">
        <v>268</v>
      </c>
      <c r="E292" s="5">
        <v>268</v>
      </c>
      <c r="F292" s="5">
        <v>268</v>
      </c>
      <c r="G292" s="5">
        <v>268</v>
      </c>
      <c r="H292" s="5">
        <v>268</v>
      </c>
      <c r="I292" s="5">
        <v>268</v>
      </c>
      <c r="J292" s="5">
        <v>268</v>
      </c>
      <c r="K292" s="5">
        <v>268</v>
      </c>
      <c r="L292" s="5">
        <v>268</v>
      </c>
      <c r="M292" s="5">
        <v>268</v>
      </c>
      <c r="N292" s="5">
        <v>268</v>
      </c>
      <c r="O292" s="5">
        <v>268</v>
      </c>
      <c r="P292" s="5">
        <v>268</v>
      </c>
      <c r="Q292" s="5">
        <v>268</v>
      </c>
      <c r="R292" s="5">
        <v>268</v>
      </c>
      <c r="S292" s="5">
        <v>268</v>
      </c>
      <c r="T292" s="5">
        <v>268</v>
      </c>
      <c r="U292" s="5">
        <v>268</v>
      </c>
      <c r="V292" s="5">
        <v>268</v>
      </c>
      <c r="W292" s="5">
        <v>268</v>
      </c>
      <c r="X292" s="5">
        <v>268</v>
      </c>
      <c r="Y292" s="5">
        <v>270.10000000000002</v>
      </c>
      <c r="Z292" s="5">
        <v>270.10000000000002</v>
      </c>
      <c r="AA292" s="5">
        <v>270.10000000000002</v>
      </c>
      <c r="AB292" s="5">
        <v>270.10000000000002</v>
      </c>
      <c r="AC292" s="5">
        <v>270.10000000000002</v>
      </c>
      <c r="AD292" s="5">
        <v>270.10000000000002</v>
      </c>
      <c r="AE292" s="5">
        <v>270.10000000000002</v>
      </c>
    </row>
    <row r="293" spans="1:31">
      <c r="A293" s="56" t="s">
        <v>80</v>
      </c>
      <c r="B293" s="56" t="s">
        <v>199</v>
      </c>
      <c r="C293" s="56" t="s">
        <v>138</v>
      </c>
      <c r="D293" s="5">
        <v>34.291999999999987</v>
      </c>
      <c r="E293" s="5">
        <v>62.533999999999999</v>
      </c>
      <c r="F293" s="5">
        <v>88.294999999999987</v>
      </c>
      <c r="G293" s="5">
        <v>124.008</v>
      </c>
      <c r="H293" s="5">
        <v>160.589</v>
      </c>
      <c r="I293" s="5">
        <v>201.447</v>
      </c>
      <c r="J293" s="5">
        <v>247.75800000000001</v>
      </c>
      <c r="K293" s="5">
        <v>288.12464325000002</v>
      </c>
      <c r="L293" s="5">
        <v>347.57927754000002</v>
      </c>
      <c r="M293" s="5">
        <v>412.52883057000003</v>
      </c>
      <c r="N293" s="5">
        <v>484.72730346999998</v>
      </c>
      <c r="O293" s="5">
        <v>564.48520842000016</v>
      </c>
      <c r="P293" s="5">
        <v>646.85439997000015</v>
      </c>
      <c r="Q293" s="5">
        <v>731.27398285000015</v>
      </c>
      <c r="R293" s="5">
        <v>821.27349325000023</v>
      </c>
      <c r="S293" s="5">
        <v>916.89102157000013</v>
      </c>
      <c r="T293" s="5">
        <v>999.68799560000025</v>
      </c>
      <c r="U293" s="5">
        <v>1079.5566002600001</v>
      </c>
      <c r="V293" s="5">
        <v>1159.60379173</v>
      </c>
      <c r="W293" s="5">
        <v>1236.489639859999</v>
      </c>
      <c r="X293" s="5">
        <v>1310.4813135599991</v>
      </c>
      <c r="Y293" s="5">
        <v>1386.60867932</v>
      </c>
      <c r="Z293" s="5">
        <v>1468.223288279999</v>
      </c>
      <c r="AA293" s="5">
        <v>1553.0059601999999</v>
      </c>
      <c r="AB293" s="5">
        <v>1640.834366359999</v>
      </c>
      <c r="AC293" s="5">
        <v>1729.5267294699991</v>
      </c>
      <c r="AD293" s="5">
        <v>1823.5073552299989</v>
      </c>
      <c r="AE293" s="5">
        <v>1854.2769912899989</v>
      </c>
    </row>
    <row r="294" spans="1:31">
      <c r="A294" s="56" t="s">
        <v>80</v>
      </c>
      <c r="B294" s="56" t="s">
        <v>199</v>
      </c>
      <c r="C294" s="56" t="s">
        <v>139</v>
      </c>
      <c r="D294" s="5">
        <v>64.845999999999975</v>
      </c>
      <c r="E294" s="5">
        <v>113.69199999999999</v>
      </c>
      <c r="F294" s="5">
        <v>146.86349999999999</v>
      </c>
      <c r="G294" s="5">
        <v>193.6345</v>
      </c>
      <c r="H294" s="5">
        <v>231.8754999999999</v>
      </c>
      <c r="I294" s="5">
        <v>270.76600000000002</v>
      </c>
      <c r="J294" s="5">
        <v>307.95249999999999</v>
      </c>
      <c r="K294" s="5">
        <v>341.96649999999988</v>
      </c>
      <c r="L294" s="5">
        <v>395.94400000000002</v>
      </c>
      <c r="M294" s="5">
        <v>451.63850000000002</v>
      </c>
      <c r="N294" s="5">
        <v>506.68049999999999</v>
      </c>
      <c r="O294" s="5">
        <v>563.16849999999999</v>
      </c>
      <c r="P294" s="5">
        <v>614.69350000000009</v>
      </c>
      <c r="Q294" s="5">
        <v>663.79649999999992</v>
      </c>
      <c r="R294" s="5">
        <v>708.94900000000007</v>
      </c>
      <c r="S294" s="5">
        <v>752.71249999999986</v>
      </c>
      <c r="T294" s="5">
        <v>777.61649999999986</v>
      </c>
      <c r="U294" s="5">
        <v>798.00400000000013</v>
      </c>
      <c r="V294" s="5">
        <v>810.66500000000019</v>
      </c>
      <c r="W294" s="5">
        <v>816.47549999999978</v>
      </c>
      <c r="X294" s="5">
        <v>816.38350000000014</v>
      </c>
      <c r="Y294" s="5">
        <v>818.13500000000022</v>
      </c>
      <c r="Z294" s="5">
        <v>817.26199999999994</v>
      </c>
      <c r="AA294" s="5">
        <v>815.36449999999991</v>
      </c>
      <c r="AB294" s="5">
        <v>812.29000000000042</v>
      </c>
      <c r="AC294" s="5">
        <v>810.18349999999987</v>
      </c>
      <c r="AD294" s="5">
        <v>804.79000000000042</v>
      </c>
      <c r="AE294" s="5">
        <v>804.79000000000042</v>
      </c>
    </row>
    <row r="295" spans="1:31">
      <c r="A295" s="56" t="s">
        <v>80</v>
      </c>
      <c r="B295" s="56" t="s">
        <v>199</v>
      </c>
      <c r="C295" s="56" t="s">
        <v>146</v>
      </c>
      <c r="D295" s="5">
        <v>3.587998142135199</v>
      </c>
      <c r="E295" s="5">
        <v>7.3847786124965467</v>
      </c>
      <c r="F295" s="5">
        <v>11.19693606476709</v>
      </c>
      <c r="G295" s="5">
        <v>15.06328140997184</v>
      </c>
      <c r="H295" s="5">
        <v>18.75108036291774</v>
      </c>
      <c r="I295" s="5">
        <v>23.177242708694269</v>
      </c>
      <c r="J295" s="5">
        <v>27.493841551624481</v>
      </c>
      <c r="K295" s="5">
        <v>31.339740416961199</v>
      </c>
      <c r="L295" s="5">
        <v>35.393817161047672</v>
      </c>
      <c r="M295" s="5">
        <v>40.665682180519731</v>
      </c>
      <c r="N295" s="5">
        <v>46.722139004245811</v>
      </c>
      <c r="O295" s="5">
        <v>54.023468976283532</v>
      </c>
      <c r="P295" s="5">
        <v>59.918848460852551</v>
      </c>
      <c r="Q295" s="5">
        <v>67.427132013803629</v>
      </c>
      <c r="R295" s="5">
        <v>75.194113797212054</v>
      </c>
      <c r="S295" s="5">
        <v>82.051238505721244</v>
      </c>
      <c r="T295" s="5">
        <v>90.182218760954498</v>
      </c>
      <c r="U295" s="5">
        <v>97.252321684914648</v>
      </c>
      <c r="V295" s="5">
        <v>104.25484038933121</v>
      </c>
      <c r="W295" s="5">
        <v>112.1989440703302</v>
      </c>
      <c r="X295" s="5">
        <v>119.94123132780651</v>
      </c>
      <c r="Y295" s="5">
        <v>127.82667530323231</v>
      </c>
      <c r="Z295" s="5">
        <v>135.1507563033916</v>
      </c>
      <c r="AA295" s="5">
        <v>144.48975215293299</v>
      </c>
      <c r="AB295" s="5">
        <v>158.2305159143454</v>
      </c>
      <c r="AC295" s="5">
        <v>173.44343848837099</v>
      </c>
      <c r="AD295" s="5">
        <v>190.77317796793281</v>
      </c>
      <c r="AE295" s="5">
        <v>206.77677715680119</v>
      </c>
    </row>
    <row r="296" spans="1:3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</row>
    <row r="297" spans="1:31">
      <c r="A297" s="56" t="s">
        <v>80</v>
      </c>
      <c r="B297" s="56" t="s">
        <v>200</v>
      </c>
      <c r="C297" s="56" t="s">
        <v>132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</row>
    <row r="298" spans="1:31">
      <c r="A298" s="56" t="s">
        <v>80</v>
      </c>
      <c r="B298" s="56" t="s">
        <v>200</v>
      </c>
      <c r="C298" s="56" t="s">
        <v>133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</row>
    <row r="299" spans="1:31">
      <c r="A299" s="56" t="s">
        <v>80</v>
      </c>
      <c r="B299" s="56" t="s">
        <v>200</v>
      </c>
      <c r="C299" s="56" t="s">
        <v>134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2.65E-6</v>
      </c>
      <c r="L299" s="5">
        <v>2.65E-6</v>
      </c>
      <c r="M299" s="5">
        <v>2.65E-6</v>
      </c>
      <c r="N299" s="5">
        <v>2.65E-6</v>
      </c>
      <c r="O299" s="5">
        <v>2.65E-6</v>
      </c>
      <c r="P299" s="5">
        <v>2.65E-6</v>
      </c>
      <c r="Q299" s="5">
        <v>2.65E-6</v>
      </c>
      <c r="R299" s="5">
        <v>7.9500000000000001E-6</v>
      </c>
      <c r="S299" s="5">
        <v>7.9500000000000001E-6</v>
      </c>
      <c r="T299" s="5">
        <v>7.9500000000000001E-6</v>
      </c>
      <c r="U299" s="5">
        <v>7.9500000000000001E-6</v>
      </c>
      <c r="V299" s="5">
        <v>7.9500000000000001E-6</v>
      </c>
      <c r="W299" s="5">
        <v>7.9500000000000001E-6</v>
      </c>
      <c r="X299" s="5">
        <v>7.9500000000000001E-6</v>
      </c>
      <c r="Y299" s="5">
        <v>7.9500000000000001E-6</v>
      </c>
      <c r="Z299" s="5">
        <v>7.9500000000000001E-6</v>
      </c>
      <c r="AA299" s="5">
        <v>7.9500000000000001E-6</v>
      </c>
      <c r="AB299" s="5">
        <v>7.9500000000000001E-6</v>
      </c>
      <c r="AC299" s="5">
        <v>7.9500000000000001E-6</v>
      </c>
      <c r="AD299" s="5">
        <v>7.9500000000000001E-6</v>
      </c>
      <c r="AE299" s="5">
        <v>7.9500000000000001E-6</v>
      </c>
    </row>
    <row r="300" spans="1:31">
      <c r="A300" s="56" t="s">
        <v>80</v>
      </c>
      <c r="B300" s="56" t="s">
        <v>200</v>
      </c>
      <c r="C300" s="56" t="s">
        <v>135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</row>
    <row r="301" spans="1:31">
      <c r="A301" s="56" t="s">
        <v>80</v>
      </c>
      <c r="B301" s="56" t="s">
        <v>200</v>
      </c>
      <c r="C301" s="56" t="s">
        <v>136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</row>
    <row r="302" spans="1:31">
      <c r="A302" s="56" t="s">
        <v>80</v>
      </c>
      <c r="B302" s="56" t="s">
        <v>200</v>
      </c>
      <c r="C302" s="56" t="s">
        <v>153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4.7999999999999998E-6</v>
      </c>
      <c r="J302" s="5">
        <v>5.1499999999999998E-6</v>
      </c>
      <c r="K302" s="5">
        <v>1.8159999999999999E-5</v>
      </c>
      <c r="L302" s="5">
        <v>2.2189999999999999E-5</v>
      </c>
      <c r="M302" s="5">
        <v>2.2189999999999999E-5</v>
      </c>
      <c r="N302" s="5">
        <v>2.2209999999999999E-5</v>
      </c>
      <c r="O302" s="5">
        <v>2.393E-5</v>
      </c>
      <c r="P302" s="5">
        <v>2.4049999999999998E-5</v>
      </c>
      <c r="Q302" s="5">
        <v>2.582E-5</v>
      </c>
      <c r="R302" s="5">
        <v>4.481E-5</v>
      </c>
      <c r="S302" s="5">
        <v>4.481E-5</v>
      </c>
      <c r="T302" s="5">
        <v>4.481E-5</v>
      </c>
      <c r="U302" s="5">
        <v>4.4819999999999988E-5</v>
      </c>
      <c r="V302" s="5">
        <v>4.4819999999999988E-5</v>
      </c>
      <c r="W302" s="5">
        <v>4.4819999999999988E-5</v>
      </c>
      <c r="X302" s="5">
        <v>4.4839999999999998E-5</v>
      </c>
      <c r="Y302" s="5">
        <v>6.5660000000000005E-5</v>
      </c>
      <c r="Z302" s="5">
        <v>8.6790000000000001E-5</v>
      </c>
      <c r="AA302" s="5">
        <v>8.680999999999999E-5</v>
      </c>
      <c r="AB302" s="5">
        <v>8.6899999999999998E-5</v>
      </c>
      <c r="AC302" s="5">
        <v>9.4950000000000004E-5</v>
      </c>
      <c r="AD302" s="5">
        <v>9.5150000000000009E-5</v>
      </c>
      <c r="AE302" s="5">
        <v>1.0704000000000001E-4</v>
      </c>
    </row>
    <row r="303" spans="1:31">
      <c r="A303" s="56" t="s">
        <v>80</v>
      </c>
      <c r="B303" s="56" t="s">
        <v>200</v>
      </c>
      <c r="C303" s="56" t="s">
        <v>154</v>
      </c>
      <c r="D303" s="5">
        <v>1.44E-6</v>
      </c>
      <c r="E303" s="5">
        <v>1.55E-6</v>
      </c>
      <c r="F303" s="5">
        <v>1.7600000000000001E-6</v>
      </c>
      <c r="G303" s="5">
        <v>1.9300000000000002E-6</v>
      </c>
      <c r="H303" s="5">
        <v>2.0999999999999998E-6</v>
      </c>
      <c r="I303" s="5">
        <v>2.3700000000000002E-6</v>
      </c>
      <c r="J303" s="5">
        <v>2.7700000000000002E-6</v>
      </c>
      <c r="K303" s="5">
        <v>8.2900000000000002E-6</v>
      </c>
      <c r="L303" s="5">
        <v>1.0020000000000001E-5</v>
      </c>
      <c r="M303" s="5">
        <v>1.169E-5</v>
      </c>
      <c r="N303" s="5">
        <v>1.27E-5</v>
      </c>
      <c r="O303" s="5">
        <v>1.437E-5</v>
      </c>
      <c r="P303" s="5">
        <v>1.5849999999999999E-5</v>
      </c>
      <c r="Q303" s="5">
        <v>1.7770000000000001E-5</v>
      </c>
      <c r="R303" s="5">
        <v>3.7669999999999997E-5</v>
      </c>
      <c r="S303" s="5">
        <v>3.7669999999999997E-5</v>
      </c>
      <c r="T303" s="5">
        <v>3.7669999999999997E-5</v>
      </c>
      <c r="U303" s="5">
        <v>3.7679999999999998E-5</v>
      </c>
      <c r="V303" s="5">
        <v>3.7679999999999998E-5</v>
      </c>
      <c r="W303" s="5">
        <v>3.7679999999999998E-5</v>
      </c>
      <c r="X303" s="5">
        <v>3.7679999999999998E-5</v>
      </c>
      <c r="Y303" s="5">
        <v>5.075E-5</v>
      </c>
      <c r="Z303" s="5">
        <v>6.1060000000000002E-5</v>
      </c>
      <c r="AA303" s="5">
        <v>6.1060000000000002E-5</v>
      </c>
      <c r="AB303" s="5">
        <v>6.3590000000000006E-5</v>
      </c>
      <c r="AC303" s="5">
        <v>6.9560000000000005E-5</v>
      </c>
      <c r="AD303" s="5">
        <v>7.5469999999999994E-5</v>
      </c>
      <c r="AE303" s="5">
        <v>8.0359999999999996E-5</v>
      </c>
    </row>
    <row r="304" spans="1:31">
      <c r="A304" s="56" t="s">
        <v>80</v>
      </c>
      <c r="B304" s="56" t="s">
        <v>200</v>
      </c>
      <c r="C304" s="56" t="s">
        <v>155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</row>
    <row r="305" spans="1:31">
      <c r="A305" s="56" t="s">
        <v>80</v>
      </c>
      <c r="B305" s="56" t="s">
        <v>200</v>
      </c>
      <c r="C305" s="56" t="s">
        <v>138</v>
      </c>
      <c r="D305" s="5">
        <v>1.708</v>
      </c>
      <c r="E305" s="5">
        <v>3.2879999999999998</v>
      </c>
      <c r="F305" s="5">
        <v>5.713000000000001</v>
      </c>
      <c r="G305" s="5">
        <v>8.979000000000001</v>
      </c>
      <c r="H305" s="5">
        <v>13.207000000000001</v>
      </c>
      <c r="I305" s="5">
        <v>18.021999999999998</v>
      </c>
      <c r="J305" s="5">
        <v>24.827000000000002</v>
      </c>
      <c r="K305" s="5">
        <v>30.705044839999999</v>
      </c>
      <c r="L305" s="5">
        <v>40.153942110000003</v>
      </c>
      <c r="M305" s="5">
        <v>50.821529429999998</v>
      </c>
      <c r="N305" s="5">
        <v>62.969775210000002</v>
      </c>
      <c r="O305" s="5">
        <v>76.644163699999993</v>
      </c>
      <c r="P305" s="5">
        <v>91.901225859999997</v>
      </c>
      <c r="Q305" s="5">
        <v>108.15136286000001</v>
      </c>
      <c r="R305" s="5">
        <v>125.80166242</v>
      </c>
      <c r="S305" s="5">
        <v>144.95564886</v>
      </c>
      <c r="T305" s="5">
        <v>164.49865338000001</v>
      </c>
      <c r="U305" s="5">
        <v>185.11144841000001</v>
      </c>
      <c r="V305" s="5">
        <v>206.33689910999999</v>
      </c>
      <c r="W305" s="5">
        <v>227.88285278999999</v>
      </c>
      <c r="X305" s="5">
        <v>249.85671445</v>
      </c>
      <c r="Y305" s="5">
        <v>271.54780688000011</v>
      </c>
      <c r="Z305" s="5">
        <v>293.29351606</v>
      </c>
      <c r="AA305" s="5">
        <v>315.96638920999999</v>
      </c>
      <c r="AB305" s="5">
        <v>340.06930738000011</v>
      </c>
      <c r="AC305" s="5">
        <v>364.61364995999998</v>
      </c>
      <c r="AD305" s="5">
        <v>390.09506130999989</v>
      </c>
      <c r="AE305" s="5">
        <v>397.97774805</v>
      </c>
    </row>
    <row r="306" spans="1:31">
      <c r="A306" s="56" t="s">
        <v>80</v>
      </c>
      <c r="B306" s="56" t="s">
        <v>200</v>
      </c>
      <c r="C306" s="56" t="s">
        <v>139</v>
      </c>
      <c r="D306" s="5">
        <v>7.9034999999999984</v>
      </c>
      <c r="E306" s="5">
        <v>14.29</v>
      </c>
      <c r="F306" s="5">
        <v>22.545999999999999</v>
      </c>
      <c r="G306" s="5">
        <v>31.798500000000001</v>
      </c>
      <c r="H306" s="5">
        <v>41.247999999999998</v>
      </c>
      <c r="I306" s="5">
        <v>49.625999999999991</v>
      </c>
      <c r="J306" s="5">
        <v>60.830499999999986</v>
      </c>
      <c r="K306" s="5">
        <v>71.403999999999982</v>
      </c>
      <c r="L306" s="5">
        <v>87.588999999999999</v>
      </c>
      <c r="M306" s="5">
        <v>104.003</v>
      </c>
      <c r="N306" s="5">
        <v>120.3965</v>
      </c>
      <c r="O306" s="5">
        <v>136.739</v>
      </c>
      <c r="P306" s="5">
        <v>152.25700000000001</v>
      </c>
      <c r="Q306" s="5">
        <v>167.083</v>
      </c>
      <c r="R306" s="5">
        <v>181.35499999999999</v>
      </c>
      <c r="S306" s="5">
        <v>195.18549999999999</v>
      </c>
      <c r="T306" s="5">
        <v>205.857</v>
      </c>
      <c r="U306" s="5">
        <v>216.35650000000001</v>
      </c>
      <c r="V306" s="5">
        <v>225.239</v>
      </c>
      <c r="W306" s="5">
        <v>232.26400000000001</v>
      </c>
      <c r="X306" s="5">
        <v>236.76900000000001</v>
      </c>
      <c r="Y306" s="5">
        <v>240.0205</v>
      </c>
      <c r="Z306" s="5">
        <v>241.70099999999991</v>
      </c>
      <c r="AA306" s="5">
        <v>242.86250000000001</v>
      </c>
      <c r="AB306" s="5">
        <v>243.01449999999991</v>
      </c>
      <c r="AC306" s="5">
        <v>243.13200000000001</v>
      </c>
      <c r="AD306" s="5">
        <v>242.74899999999991</v>
      </c>
      <c r="AE306" s="5">
        <v>242.74899999999991</v>
      </c>
    </row>
    <row r="307" spans="1:31">
      <c r="A307" s="56" t="s">
        <v>80</v>
      </c>
      <c r="B307" s="56" t="s">
        <v>200</v>
      </c>
      <c r="C307" s="56" t="s">
        <v>146</v>
      </c>
      <c r="D307" s="5">
        <v>0.50574819811551563</v>
      </c>
      <c r="E307" s="5">
        <v>0.70462035556316849</v>
      </c>
      <c r="F307" s="5">
        <v>1.042625845774179</v>
      </c>
      <c r="G307" s="5">
        <v>1.1839142433965359</v>
      </c>
      <c r="H307" s="5">
        <v>1.3892883857426279</v>
      </c>
      <c r="I307" s="5">
        <v>1.553103949768349</v>
      </c>
      <c r="J307" s="5">
        <v>1.7343969025199399</v>
      </c>
      <c r="K307" s="5">
        <v>1.883119059223173</v>
      </c>
      <c r="L307" s="5">
        <v>2.0678457758428759</v>
      </c>
      <c r="M307" s="5">
        <v>2.1147789881255932</v>
      </c>
      <c r="N307" s="5">
        <v>2.6296220953145948</v>
      </c>
      <c r="O307" s="5">
        <v>3.3229233848039459</v>
      </c>
      <c r="P307" s="5">
        <v>3.7271133764347009</v>
      </c>
      <c r="Q307" s="5">
        <v>4.1744304177474731</v>
      </c>
      <c r="R307" s="5">
        <v>4.9727279084904161</v>
      </c>
      <c r="S307" s="5">
        <v>5.3596018105105472</v>
      </c>
      <c r="T307" s="5">
        <v>5.5438531353454721</v>
      </c>
      <c r="U307" s="5">
        <v>5.9296777759979662</v>
      </c>
      <c r="V307" s="5">
        <v>6.0312355606119334</v>
      </c>
      <c r="W307" s="5">
        <v>6.1193023843698668</v>
      </c>
      <c r="X307" s="5">
        <v>6.4145390869245844</v>
      </c>
      <c r="Y307" s="5">
        <v>6.6266889959087223</v>
      </c>
      <c r="Z307" s="5">
        <v>6.8363906471100364</v>
      </c>
      <c r="AA307" s="5">
        <v>7.0719836700614209</v>
      </c>
      <c r="AB307" s="5">
        <v>8.4508268987563113</v>
      </c>
      <c r="AC307" s="5">
        <v>9.7037632745571614</v>
      </c>
      <c r="AD307" s="5">
        <v>10.24533228444211</v>
      </c>
      <c r="AE307" s="5">
        <v>10.781392218672879</v>
      </c>
    </row>
    <row r="308" spans="1:3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</row>
  </sheetData>
  <autoFilter ref="A3:C307" xr:uid="{00000000-0009-0000-0000-00000A000000}"/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85">
    <tabColor theme="7"/>
  </sheetPr>
  <dimension ref="A1:AE192"/>
  <sheetViews>
    <sheetView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" style="6" customWidth="1"/>
    <col min="3" max="3" width="27.6640625" style="6" customWidth="1"/>
    <col min="4" max="5" width="9" style="6" customWidth="1"/>
    <col min="6" max="16384" width="9" style="6"/>
  </cols>
  <sheetData>
    <row r="1" spans="1:31" s="15" customFormat="1" ht="23.25" customHeight="1" thickBot="1">
      <c r="A1" s="1" t="s">
        <v>209</v>
      </c>
      <c r="B1" s="1"/>
      <c r="C1" s="49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</row>
    <row r="2" spans="1:31" s="7" customFormat="1" ht="15" customHeight="1" thickTop="1">
      <c r="A2" s="54" t="s">
        <v>210</v>
      </c>
      <c r="C2" s="54"/>
    </row>
    <row r="3" spans="1:31">
      <c r="A3" s="57" t="s">
        <v>191</v>
      </c>
      <c r="B3" s="57" t="s">
        <v>194</v>
      </c>
      <c r="C3" s="57" t="s">
        <v>195</v>
      </c>
      <c r="D3" s="57">
        <v>2024</v>
      </c>
      <c r="E3" s="57">
        <v>2025</v>
      </c>
      <c r="F3" s="57">
        <v>2026</v>
      </c>
      <c r="G3" s="57">
        <v>2027</v>
      </c>
      <c r="H3" s="57">
        <v>2028</v>
      </c>
      <c r="I3" s="57">
        <v>2029</v>
      </c>
      <c r="J3" s="57">
        <v>2030</v>
      </c>
      <c r="K3" s="57">
        <v>2031</v>
      </c>
      <c r="L3" s="57">
        <v>2032</v>
      </c>
      <c r="M3" s="57">
        <v>2033</v>
      </c>
      <c r="N3" s="57">
        <v>2034</v>
      </c>
      <c r="O3" s="57">
        <v>2035</v>
      </c>
      <c r="P3" s="57">
        <v>2036</v>
      </c>
      <c r="Q3" s="57">
        <v>2037</v>
      </c>
      <c r="R3" s="57">
        <v>2038</v>
      </c>
      <c r="S3" s="57">
        <v>2039</v>
      </c>
      <c r="T3" s="57">
        <v>2040</v>
      </c>
      <c r="U3" s="57">
        <v>2041</v>
      </c>
      <c r="V3" s="57">
        <v>2042</v>
      </c>
      <c r="W3" s="57">
        <v>2043</v>
      </c>
      <c r="X3" s="57">
        <v>2044</v>
      </c>
      <c r="Y3" s="57">
        <v>2045</v>
      </c>
      <c r="Z3" s="57">
        <v>2046</v>
      </c>
      <c r="AA3" s="57">
        <v>2047</v>
      </c>
      <c r="AB3" s="57">
        <v>2048</v>
      </c>
      <c r="AC3" s="57">
        <v>2049</v>
      </c>
      <c r="AD3" s="57">
        <v>2050</v>
      </c>
      <c r="AE3" s="57">
        <v>2051</v>
      </c>
    </row>
    <row r="4" spans="1:31">
      <c r="A4" s="56" t="s">
        <v>60</v>
      </c>
      <c r="B4" s="56" t="s">
        <v>163</v>
      </c>
      <c r="C4" s="56" t="s">
        <v>130</v>
      </c>
      <c r="D4" s="5">
        <v>0</v>
      </c>
      <c r="E4" s="5">
        <v>0</v>
      </c>
      <c r="F4" s="5">
        <v>-2880</v>
      </c>
      <c r="G4" s="5">
        <v>-2880</v>
      </c>
      <c r="H4" s="5">
        <v>-4200</v>
      </c>
      <c r="I4" s="5">
        <v>-4200</v>
      </c>
      <c r="J4" s="5">
        <v>-4200</v>
      </c>
      <c r="K4" s="5">
        <v>-4885</v>
      </c>
      <c r="L4" s="5">
        <v>-4885</v>
      </c>
      <c r="M4" s="5">
        <v>-4885</v>
      </c>
      <c r="N4" s="5">
        <v>-6940</v>
      </c>
      <c r="O4" s="5">
        <v>-6940</v>
      </c>
      <c r="P4" s="5">
        <v>-6940</v>
      </c>
      <c r="Q4" s="5">
        <v>-6940</v>
      </c>
      <c r="R4" s="5">
        <v>-6940</v>
      </c>
      <c r="S4" s="5">
        <v>-6940</v>
      </c>
      <c r="T4" s="5">
        <v>-6940</v>
      </c>
      <c r="U4" s="5">
        <v>-8330</v>
      </c>
      <c r="V4" s="5">
        <v>-8330</v>
      </c>
      <c r="W4" s="5">
        <v>-8330</v>
      </c>
      <c r="X4" s="5">
        <v>-8330</v>
      </c>
      <c r="Y4" s="5">
        <v>-8330</v>
      </c>
      <c r="Z4" s="5">
        <v>-8330</v>
      </c>
      <c r="AA4" s="5">
        <v>-8330</v>
      </c>
      <c r="AB4" s="5">
        <v>-8330</v>
      </c>
      <c r="AC4" s="5">
        <v>-8330</v>
      </c>
      <c r="AD4" s="5">
        <v>-8330</v>
      </c>
      <c r="AE4" s="5">
        <v>-8330</v>
      </c>
    </row>
    <row r="5" spans="1:31">
      <c r="A5" s="56" t="s">
        <v>60</v>
      </c>
      <c r="B5" s="56" t="s">
        <v>163</v>
      </c>
      <c r="C5" s="56" t="s">
        <v>132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-440</v>
      </c>
      <c r="Y5" s="5">
        <v>-440</v>
      </c>
      <c r="Z5" s="5">
        <v>-440</v>
      </c>
      <c r="AA5" s="5">
        <v>-440</v>
      </c>
      <c r="AB5" s="5">
        <v>-440</v>
      </c>
      <c r="AC5" s="5">
        <v>-440</v>
      </c>
      <c r="AD5" s="5">
        <v>-440</v>
      </c>
      <c r="AE5" s="5">
        <v>-440</v>
      </c>
    </row>
    <row r="6" spans="1:31">
      <c r="A6" s="56" t="s">
        <v>60</v>
      </c>
      <c r="B6" s="56" t="s">
        <v>163</v>
      </c>
      <c r="C6" s="56" t="s">
        <v>134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-3.9199999999999997E-6</v>
      </c>
      <c r="S6" s="5">
        <v>-3.9199999999999997E-6</v>
      </c>
      <c r="T6" s="5">
        <v>-3.9199999999999997E-6</v>
      </c>
      <c r="U6" s="5">
        <v>-3.9199999999999997E-6</v>
      </c>
      <c r="V6" s="5">
        <v>-3.9199999999999997E-6</v>
      </c>
      <c r="W6" s="5">
        <v>-3.9199999999999997E-6</v>
      </c>
      <c r="X6" s="5">
        <v>-3.9199999999999997E-6</v>
      </c>
      <c r="Y6" s="5">
        <v>-848.99900735000006</v>
      </c>
      <c r="Z6" s="5">
        <v>-848.99900735000006</v>
      </c>
      <c r="AA6" s="5">
        <v>-848.99900735000006</v>
      </c>
      <c r="AB6" s="5">
        <v>-848.99900735000006</v>
      </c>
      <c r="AC6" s="5">
        <v>-848.99900735000006</v>
      </c>
      <c r="AD6" s="5">
        <v>-848.99900735000006</v>
      </c>
      <c r="AE6" s="5">
        <v>-848.99900735000006</v>
      </c>
    </row>
    <row r="7" spans="1:31">
      <c r="A7" s="56" t="s">
        <v>60</v>
      </c>
      <c r="B7" s="56" t="s">
        <v>163</v>
      </c>
      <c r="C7" s="56" t="s">
        <v>136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</row>
    <row r="8" spans="1:31">
      <c r="A8" s="56" t="s">
        <v>60</v>
      </c>
      <c r="B8" s="56" t="s">
        <v>163</v>
      </c>
      <c r="C8" s="56" t="s">
        <v>153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</row>
    <row r="9" spans="1:31">
      <c r="A9" s="56" t="s">
        <v>60</v>
      </c>
      <c r="B9" s="56" t="s">
        <v>163</v>
      </c>
      <c r="C9" s="56" t="s">
        <v>154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-2.0320000086458881E-5</v>
      </c>
      <c r="Y9" s="5">
        <v>-2.0700000046845942E-5</v>
      </c>
      <c r="Z9" s="5">
        <v>-599.99663901000008</v>
      </c>
      <c r="AA9" s="5">
        <v>-599.99663942000007</v>
      </c>
      <c r="AB9" s="5">
        <v>-1425.73816586</v>
      </c>
      <c r="AC9" s="5">
        <v>-1425.7381906099999</v>
      </c>
      <c r="AD9" s="5">
        <v>-1425.7381906099999</v>
      </c>
      <c r="AE9" s="5">
        <v>-1425.73820391</v>
      </c>
    </row>
    <row r="10" spans="1:31">
      <c r="A10" s="56" t="s">
        <v>60</v>
      </c>
      <c r="B10" s="56" t="s">
        <v>163</v>
      </c>
      <c r="C10" s="56" t="s">
        <v>155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</row>
    <row r="11" spans="1:3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20"/>
      <c r="W11" s="7"/>
      <c r="X11" s="7"/>
      <c r="Y11" s="7"/>
      <c r="Z11" s="7"/>
      <c r="AA11" s="7"/>
      <c r="AB11" s="7"/>
      <c r="AC11" s="7"/>
      <c r="AD11" s="7"/>
      <c r="AE11" s="7"/>
    </row>
    <row r="12" spans="1:31">
      <c r="A12" s="56" t="s">
        <v>60</v>
      </c>
      <c r="B12" s="56" t="s">
        <v>197</v>
      </c>
      <c r="C12" s="56" t="s">
        <v>130</v>
      </c>
      <c r="D12" s="5">
        <v>0</v>
      </c>
      <c r="E12" s="5">
        <v>0</v>
      </c>
      <c r="F12" s="5">
        <v>-700</v>
      </c>
      <c r="G12" s="5">
        <v>-700</v>
      </c>
      <c r="H12" s="5">
        <v>-700</v>
      </c>
      <c r="I12" s="5">
        <v>-700</v>
      </c>
      <c r="J12" s="5">
        <v>-700</v>
      </c>
      <c r="K12" s="5">
        <v>-2100</v>
      </c>
      <c r="L12" s="5">
        <v>-2100</v>
      </c>
      <c r="M12" s="5">
        <v>-2100</v>
      </c>
      <c r="N12" s="5">
        <v>-2100</v>
      </c>
      <c r="O12" s="5">
        <v>-2100</v>
      </c>
      <c r="P12" s="5">
        <v>-3780</v>
      </c>
      <c r="Q12" s="5">
        <v>-3780</v>
      </c>
      <c r="R12" s="5">
        <v>-4230</v>
      </c>
      <c r="S12" s="5">
        <v>-4230</v>
      </c>
      <c r="T12" s="5">
        <v>-4230</v>
      </c>
      <c r="U12" s="5">
        <v>-4230</v>
      </c>
      <c r="V12" s="5">
        <v>-4230</v>
      </c>
      <c r="W12" s="5">
        <v>-5704</v>
      </c>
      <c r="X12" s="5">
        <v>-5704</v>
      </c>
      <c r="Y12" s="5">
        <v>-5704</v>
      </c>
      <c r="Z12" s="5">
        <v>-6069</v>
      </c>
      <c r="AA12" s="5">
        <v>-6434</v>
      </c>
      <c r="AB12" s="5">
        <v>-6434</v>
      </c>
      <c r="AC12" s="5">
        <v>-6434</v>
      </c>
      <c r="AD12" s="5">
        <v>-6434</v>
      </c>
      <c r="AE12" s="5">
        <v>-6434</v>
      </c>
    </row>
    <row r="13" spans="1:31">
      <c r="A13" s="56" t="s">
        <v>60</v>
      </c>
      <c r="B13" s="56" t="s">
        <v>197</v>
      </c>
      <c r="C13" s="56" t="s">
        <v>132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-385</v>
      </c>
      <c r="R13" s="5">
        <v>-385</v>
      </c>
      <c r="S13" s="5">
        <v>-385</v>
      </c>
      <c r="T13" s="5">
        <v>-529.39999998999997</v>
      </c>
      <c r="U13" s="5">
        <v>-529.39999998999997</v>
      </c>
      <c r="V13" s="5">
        <v>-529.39999998999997</v>
      </c>
      <c r="W13" s="5">
        <v>-529.39999998999997</v>
      </c>
      <c r="X13" s="5">
        <v>-529.39999998999997</v>
      </c>
      <c r="Y13" s="5">
        <v>-529.39999998999997</v>
      </c>
      <c r="Z13" s="5">
        <v>-1353.89999999</v>
      </c>
      <c r="AA13" s="5">
        <v>-1597.89999999</v>
      </c>
      <c r="AB13" s="5">
        <v>-1597.89999999</v>
      </c>
      <c r="AC13" s="5">
        <v>-1597.89999999</v>
      </c>
      <c r="AD13" s="5">
        <v>-1597.89999999</v>
      </c>
      <c r="AE13" s="5">
        <v>-1597.89999999</v>
      </c>
    </row>
    <row r="14" spans="1:31">
      <c r="A14" s="56" t="s">
        <v>60</v>
      </c>
      <c r="B14" s="56" t="s">
        <v>197</v>
      </c>
      <c r="C14" s="56" t="s">
        <v>134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-7.9500000000000001E-6</v>
      </c>
      <c r="L14" s="5">
        <v>-7.9500000000000001E-6</v>
      </c>
      <c r="M14" s="5">
        <v>-7.9500000000000001E-6</v>
      </c>
      <c r="N14" s="5">
        <v>-292.00000796</v>
      </c>
      <c r="O14" s="5">
        <v>-409.00000796</v>
      </c>
      <c r="P14" s="5">
        <v>-409.00000796</v>
      </c>
      <c r="Q14" s="5">
        <v>-409.00000796</v>
      </c>
      <c r="R14" s="5">
        <v>-409.00002896000001</v>
      </c>
      <c r="S14" s="5">
        <v>-409.00002896000001</v>
      </c>
      <c r="T14" s="5">
        <v>-409.00002896000001</v>
      </c>
      <c r="U14" s="5">
        <v>-409.00002896000001</v>
      </c>
      <c r="V14" s="5">
        <v>-409.00002896000001</v>
      </c>
      <c r="W14" s="5">
        <v>-409.00002896000001</v>
      </c>
      <c r="X14" s="5">
        <v>-409.00002896000001</v>
      </c>
      <c r="Y14" s="5">
        <v>-540.50003533000017</v>
      </c>
      <c r="Z14" s="5">
        <v>-540.50003533000017</v>
      </c>
      <c r="AA14" s="5">
        <v>-1089.5000353299999</v>
      </c>
      <c r="AB14" s="5">
        <v>-1089.5000353299999</v>
      </c>
      <c r="AC14" s="5">
        <v>-1089.5000353299999</v>
      </c>
      <c r="AD14" s="5">
        <v>-1608.5000353299999</v>
      </c>
      <c r="AE14" s="5">
        <v>-1954.5000353299999</v>
      </c>
    </row>
    <row r="15" spans="1:31">
      <c r="A15" s="56" t="s">
        <v>60</v>
      </c>
      <c r="B15" s="56" t="s">
        <v>197</v>
      </c>
      <c r="C15" s="56" t="s">
        <v>136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-86.4</v>
      </c>
      <c r="S15" s="5">
        <v>-86.4</v>
      </c>
      <c r="T15" s="5">
        <v>-86.4</v>
      </c>
      <c r="U15" s="5">
        <v>-86.4</v>
      </c>
      <c r="V15" s="5">
        <v>-86.4</v>
      </c>
      <c r="W15" s="5">
        <v>-152.4</v>
      </c>
      <c r="X15" s="5">
        <v>-152.4</v>
      </c>
      <c r="Y15" s="5">
        <v>-152.4</v>
      </c>
      <c r="Z15" s="5">
        <v>-152.4</v>
      </c>
      <c r="AA15" s="5">
        <v>-152.4</v>
      </c>
      <c r="AB15" s="5">
        <v>-152.4</v>
      </c>
      <c r="AC15" s="5">
        <v>-152.4</v>
      </c>
      <c r="AD15" s="5">
        <v>-152.4</v>
      </c>
      <c r="AE15" s="5">
        <v>-152.4</v>
      </c>
    </row>
    <row r="16" spans="1:31">
      <c r="A16" s="56" t="s">
        <v>60</v>
      </c>
      <c r="B16" s="56" t="s">
        <v>197</v>
      </c>
      <c r="C16" s="56" t="s">
        <v>153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</row>
    <row r="17" spans="1:31">
      <c r="A17" s="56" t="s">
        <v>60</v>
      </c>
      <c r="B17" s="56" t="s">
        <v>197</v>
      </c>
      <c r="C17" s="56" t="s">
        <v>154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-1.790999993392834E-5</v>
      </c>
      <c r="Y17" s="5">
        <v>-1.9359999947320461E-5</v>
      </c>
      <c r="Z17" s="5">
        <v>-2.17800000717722E-5</v>
      </c>
      <c r="AA17" s="5">
        <v>-2.477999995051109E-5</v>
      </c>
      <c r="AB17" s="5">
        <v>-2.663000016752963E-5</v>
      </c>
      <c r="AC17" s="5">
        <v>-125.7658042600001</v>
      </c>
      <c r="AD17" s="5">
        <v>-125.7658042600001</v>
      </c>
      <c r="AE17" s="5">
        <v>-255.18030347000021</v>
      </c>
    </row>
    <row r="18" spans="1:31">
      <c r="A18" s="56" t="s">
        <v>60</v>
      </c>
      <c r="B18" s="56" t="s">
        <v>197</v>
      </c>
      <c r="C18" s="56" t="s">
        <v>155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-5.4999999999999982E-6</v>
      </c>
      <c r="Y18" s="5">
        <v>-5.4999999999999982E-6</v>
      </c>
      <c r="Z18" s="5">
        <v>-5.4999999999999982E-6</v>
      </c>
      <c r="AA18" s="5">
        <v>-5.4999999999999982E-6</v>
      </c>
      <c r="AB18" s="5">
        <v>-5.4999999999999982E-6</v>
      </c>
      <c r="AC18" s="5">
        <v>-5.4999999999999982E-6</v>
      </c>
      <c r="AD18" s="5">
        <v>-5.4999999999999982E-6</v>
      </c>
      <c r="AE18" s="5">
        <v>-7.4800000000000029E-6</v>
      </c>
    </row>
    <row r="19" spans="1:3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</row>
    <row r="20" spans="1:31">
      <c r="A20" s="56" t="s">
        <v>60</v>
      </c>
      <c r="B20" s="56" t="s">
        <v>198</v>
      </c>
      <c r="C20" s="56" t="s">
        <v>131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-1450</v>
      </c>
      <c r="J20" s="5">
        <v>-1450</v>
      </c>
      <c r="K20" s="5">
        <v>-2010</v>
      </c>
      <c r="L20" s="5">
        <v>-2010</v>
      </c>
      <c r="M20" s="5">
        <v>-2010</v>
      </c>
      <c r="N20" s="5">
        <v>-2010</v>
      </c>
      <c r="O20" s="5">
        <v>-2010</v>
      </c>
      <c r="P20" s="5">
        <v>-2010</v>
      </c>
      <c r="Q20" s="5">
        <v>-2010</v>
      </c>
      <c r="R20" s="5">
        <v>-2010</v>
      </c>
      <c r="S20" s="5">
        <v>-2010</v>
      </c>
      <c r="T20" s="5">
        <v>-2010</v>
      </c>
      <c r="U20" s="5">
        <v>-2010</v>
      </c>
      <c r="V20" s="5">
        <v>-2010</v>
      </c>
      <c r="W20" s="5">
        <v>-2010</v>
      </c>
      <c r="X20" s="5">
        <v>-3675</v>
      </c>
      <c r="Y20" s="5">
        <v>-3675</v>
      </c>
      <c r="Z20" s="5">
        <v>-3675</v>
      </c>
      <c r="AA20" s="5">
        <v>-3675</v>
      </c>
      <c r="AB20" s="5">
        <v>-4835</v>
      </c>
      <c r="AC20" s="5">
        <v>-4835</v>
      </c>
      <c r="AD20" s="5">
        <v>-4835</v>
      </c>
      <c r="AE20" s="5">
        <v>-4835</v>
      </c>
    </row>
    <row r="21" spans="1:31">
      <c r="A21" s="56" t="s">
        <v>60</v>
      </c>
      <c r="B21" s="56" t="s">
        <v>198</v>
      </c>
      <c r="C21" s="56" t="s">
        <v>132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-500</v>
      </c>
      <c r="L21" s="5">
        <v>-500</v>
      </c>
      <c r="M21" s="5">
        <v>-500</v>
      </c>
      <c r="N21" s="5">
        <v>-500</v>
      </c>
      <c r="O21" s="5">
        <v>-500</v>
      </c>
      <c r="P21" s="5">
        <v>-500</v>
      </c>
      <c r="Q21" s="5">
        <v>-500</v>
      </c>
      <c r="R21" s="5">
        <v>-500</v>
      </c>
      <c r="S21" s="5">
        <v>-500</v>
      </c>
      <c r="T21" s="5">
        <v>-500</v>
      </c>
      <c r="U21" s="5">
        <v>-500</v>
      </c>
      <c r="V21" s="5">
        <v>-500</v>
      </c>
      <c r="W21" s="5">
        <v>-500</v>
      </c>
      <c r="X21" s="5">
        <v>-500</v>
      </c>
      <c r="Y21" s="5">
        <v>-500</v>
      </c>
      <c r="Z21" s="5">
        <v>-500</v>
      </c>
      <c r="AA21" s="5">
        <v>-500</v>
      </c>
      <c r="AB21" s="5">
        <v>-500</v>
      </c>
      <c r="AC21" s="5">
        <v>-500</v>
      </c>
      <c r="AD21" s="5">
        <v>-500</v>
      </c>
      <c r="AE21" s="5">
        <v>-500</v>
      </c>
    </row>
    <row r="22" spans="1:31">
      <c r="A22" s="56" t="s">
        <v>60</v>
      </c>
      <c r="B22" s="56" t="s">
        <v>198</v>
      </c>
      <c r="C22" s="56" t="s">
        <v>134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-170</v>
      </c>
      <c r="O22" s="5">
        <v>-170</v>
      </c>
      <c r="P22" s="5">
        <v>-170</v>
      </c>
      <c r="Q22" s="5">
        <v>-170</v>
      </c>
      <c r="R22" s="5">
        <v>-170.00000048999999</v>
      </c>
      <c r="S22" s="5">
        <v>-170.00000048999999</v>
      </c>
      <c r="T22" s="5">
        <v>-610.00000049000005</v>
      </c>
      <c r="U22" s="5">
        <v>-610.00000049000005</v>
      </c>
      <c r="V22" s="5">
        <v>-610.00000049000005</v>
      </c>
      <c r="W22" s="5">
        <v>-704.00000049000005</v>
      </c>
      <c r="X22" s="5">
        <v>-704.00000049000005</v>
      </c>
      <c r="Y22" s="5">
        <v>-704.00000049000005</v>
      </c>
      <c r="Z22" s="5">
        <v>-704.00000049000005</v>
      </c>
      <c r="AA22" s="5">
        <v>-704.00000049000005</v>
      </c>
      <c r="AB22" s="5">
        <v>-1288.00000049</v>
      </c>
      <c r="AC22" s="5">
        <v>-1288.00000049</v>
      </c>
      <c r="AD22" s="5">
        <v>-1288.00000049</v>
      </c>
      <c r="AE22" s="5">
        <v>-1288.00000049</v>
      </c>
    </row>
    <row r="23" spans="1:31">
      <c r="A23" s="56" t="s">
        <v>60</v>
      </c>
      <c r="B23" s="56" t="s">
        <v>198</v>
      </c>
      <c r="C23" s="56" t="s">
        <v>136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</row>
    <row r="24" spans="1:31">
      <c r="A24" s="56" t="s">
        <v>60</v>
      </c>
      <c r="B24" s="56" t="s">
        <v>198</v>
      </c>
      <c r="C24" s="56" t="s">
        <v>153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</row>
    <row r="25" spans="1:31">
      <c r="A25" s="56" t="s">
        <v>60</v>
      </c>
      <c r="B25" s="56" t="s">
        <v>198</v>
      </c>
      <c r="C25" s="56" t="s">
        <v>154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-5.8500000850437214E-6</v>
      </c>
      <c r="Y25" s="5">
        <v>-5.9600000586180254E-6</v>
      </c>
      <c r="Z25" s="5">
        <v>-6.8400000639748558E-6</v>
      </c>
      <c r="AA25" s="5">
        <v>-7.2800001856457473E-6</v>
      </c>
      <c r="AB25" s="5">
        <v>-7.7400000958086255E-6</v>
      </c>
      <c r="AC25" s="5">
        <v>-9.7900000877907022E-6</v>
      </c>
      <c r="AD25" s="5">
        <v>-1.1610000067847921E-5</v>
      </c>
      <c r="AE25" s="5">
        <v>-1.6340000153676499E-5</v>
      </c>
    </row>
    <row r="26" spans="1:31">
      <c r="A26" s="56" t="s">
        <v>60</v>
      </c>
      <c r="B26" s="56" t="s">
        <v>198</v>
      </c>
      <c r="C26" s="56" t="s">
        <v>155</v>
      </c>
      <c r="D26" s="5">
        <v>0</v>
      </c>
      <c r="E26" s="5">
        <v>-1.0999999999999981</v>
      </c>
      <c r="F26" s="5">
        <v>-1.0999999999999981</v>
      </c>
      <c r="G26" s="5">
        <v>-1.0999999999999981</v>
      </c>
      <c r="H26" s="5">
        <v>-1.0999999999999981</v>
      </c>
      <c r="I26" s="5">
        <v>-2.1999999999999962</v>
      </c>
      <c r="J26" s="5">
        <v>-2.1999999999999962</v>
      </c>
      <c r="K26" s="5">
        <v>-2.1999999999999962</v>
      </c>
      <c r="L26" s="5">
        <v>-2.1999999999999962</v>
      </c>
      <c r="M26" s="5">
        <v>-2.1999999999999962</v>
      </c>
      <c r="N26" s="5">
        <v>-3.299999999999994</v>
      </c>
      <c r="O26" s="5">
        <v>-3.299999999999994</v>
      </c>
      <c r="P26" s="5">
        <v>-4.3999999999999906</v>
      </c>
      <c r="Q26" s="5">
        <v>-4.3999999999999906</v>
      </c>
      <c r="R26" s="5">
        <v>-4.3999999999999906</v>
      </c>
      <c r="S26" s="5">
        <v>-4.3999999999999906</v>
      </c>
      <c r="T26" s="5">
        <v>-5.4999999999999893</v>
      </c>
      <c r="U26" s="5">
        <v>-5.4999999999999893</v>
      </c>
      <c r="V26" s="5">
        <v>-5.4999999999999893</v>
      </c>
      <c r="W26" s="5">
        <v>-5.4999999999999893</v>
      </c>
      <c r="X26" s="5">
        <v>-5.4999999999999893</v>
      </c>
      <c r="Y26" s="5">
        <v>-6.5999999999999872</v>
      </c>
      <c r="Z26" s="5">
        <v>-6.5999999999999872</v>
      </c>
      <c r="AA26" s="5">
        <v>-7.6999999999999851</v>
      </c>
      <c r="AB26" s="5">
        <v>-7.6999999999999851</v>
      </c>
      <c r="AC26" s="5">
        <v>-7.6999999999999851</v>
      </c>
      <c r="AD26" s="5">
        <v>-7.6999999999999851</v>
      </c>
      <c r="AE26" s="5">
        <v>-7.6999999999999851</v>
      </c>
    </row>
    <row r="27" spans="1:3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</row>
    <row r="28" spans="1:31">
      <c r="A28" s="56" t="s">
        <v>60</v>
      </c>
      <c r="B28" s="56" t="s">
        <v>199</v>
      </c>
      <c r="C28" s="56" t="s">
        <v>132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-800</v>
      </c>
      <c r="Q28" s="5">
        <v>-800</v>
      </c>
      <c r="R28" s="5">
        <v>-1328.9999999900001</v>
      </c>
      <c r="S28" s="5">
        <v>-1328.9999999900001</v>
      </c>
      <c r="T28" s="5">
        <v>-1328.9999999900001</v>
      </c>
      <c r="U28" s="5">
        <v>-1328.9999999900001</v>
      </c>
      <c r="V28" s="5">
        <v>-1328.9999999900001</v>
      </c>
      <c r="W28" s="5">
        <v>-1328.9999999900001</v>
      </c>
      <c r="X28" s="5">
        <v>-1328.9999999900001</v>
      </c>
      <c r="Y28" s="5">
        <v>-1328.9999999900001</v>
      </c>
      <c r="Z28" s="5">
        <v>-1328.9999999900001</v>
      </c>
      <c r="AA28" s="5">
        <v>-1328.9999999900001</v>
      </c>
      <c r="AB28" s="5">
        <v>-1328.9999999900001</v>
      </c>
      <c r="AC28" s="5">
        <v>-1328.9999999900001</v>
      </c>
      <c r="AD28" s="5">
        <v>-1328.9999999900001</v>
      </c>
      <c r="AE28" s="5">
        <v>-1328.9999999900001</v>
      </c>
    </row>
    <row r="29" spans="1:31">
      <c r="A29" s="56" t="s">
        <v>60</v>
      </c>
      <c r="B29" s="56" t="s">
        <v>199</v>
      </c>
      <c r="C29" s="56" t="s">
        <v>134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-382.5</v>
      </c>
      <c r="L29" s="5">
        <v>-382.5</v>
      </c>
      <c r="M29" s="5">
        <v>-622.16000004</v>
      </c>
      <c r="N29" s="5">
        <v>-622.16000004</v>
      </c>
      <c r="O29" s="5">
        <v>-622.16000004</v>
      </c>
      <c r="P29" s="5">
        <v>-702.16000004</v>
      </c>
      <c r="Q29" s="5">
        <v>-702.16000004</v>
      </c>
      <c r="R29" s="5">
        <v>-702.16000004</v>
      </c>
      <c r="S29" s="5">
        <v>-702.16000004</v>
      </c>
      <c r="T29" s="5">
        <v>-702.16000004</v>
      </c>
      <c r="U29" s="5">
        <v>-702.16000004</v>
      </c>
      <c r="V29" s="5">
        <v>-702.16000004</v>
      </c>
      <c r="W29" s="5">
        <v>-702.16000004</v>
      </c>
      <c r="X29" s="5">
        <v>-702.16000004</v>
      </c>
      <c r="Y29" s="5">
        <v>-1040.1600000400001</v>
      </c>
      <c r="Z29" s="5">
        <v>-1163.3600000399999</v>
      </c>
      <c r="AA29" s="5">
        <v>-1317.3600000399999</v>
      </c>
      <c r="AB29" s="5">
        <v>-1317.3600000399999</v>
      </c>
      <c r="AC29" s="5">
        <v>-1317.3600000399999</v>
      </c>
      <c r="AD29" s="5">
        <v>-1317.3600000399999</v>
      </c>
      <c r="AE29" s="5">
        <v>-1354.56000004</v>
      </c>
    </row>
    <row r="30" spans="1:31">
      <c r="A30" s="56" t="s">
        <v>60</v>
      </c>
      <c r="B30" s="56" t="s">
        <v>199</v>
      </c>
      <c r="C30" s="56" t="s">
        <v>136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</row>
    <row r="31" spans="1:31">
      <c r="A31" s="56" t="s">
        <v>60</v>
      </c>
      <c r="B31" s="56" t="s">
        <v>199</v>
      </c>
      <c r="C31" s="56" t="s">
        <v>153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</row>
    <row r="32" spans="1:31">
      <c r="A32" s="56" t="s">
        <v>60</v>
      </c>
      <c r="B32" s="56" t="s">
        <v>199</v>
      </c>
      <c r="C32" s="56" t="s">
        <v>154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-7.409999952966468E-6</v>
      </c>
      <c r="Y32" s="5">
        <v>-7.409999952966468E-6</v>
      </c>
      <c r="Z32" s="5">
        <v>-7.4299999688321301E-6</v>
      </c>
      <c r="AA32" s="5">
        <v>-7.9299998313980244E-6</v>
      </c>
      <c r="AB32" s="5">
        <v>-8.5499998684861997E-6</v>
      </c>
      <c r="AC32" s="5">
        <v>-9.6100000272452665E-6</v>
      </c>
      <c r="AD32" s="5">
        <v>-1.0969999969241909E-5</v>
      </c>
      <c r="AE32" s="5">
        <v>-1.350000004357193E-5</v>
      </c>
    </row>
    <row r="33" spans="1:31">
      <c r="A33" s="56" t="s">
        <v>60</v>
      </c>
      <c r="B33" s="56" t="s">
        <v>199</v>
      </c>
      <c r="C33" s="56" t="s">
        <v>155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-2.1</v>
      </c>
      <c r="AA33" s="5">
        <v>-2.1</v>
      </c>
      <c r="AB33" s="5">
        <v>-2.1</v>
      </c>
      <c r="AC33" s="5">
        <v>-2.1</v>
      </c>
      <c r="AD33" s="5">
        <v>-2.1</v>
      </c>
      <c r="AE33" s="5">
        <v>-2.1</v>
      </c>
    </row>
    <row r="34" spans="1:3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</row>
    <row r="35" spans="1:31">
      <c r="A35" s="56" t="s">
        <v>60</v>
      </c>
      <c r="B35" s="56" t="s">
        <v>200</v>
      </c>
      <c r="C35" s="56" t="s">
        <v>132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-208</v>
      </c>
      <c r="L35" s="5">
        <v>-208</v>
      </c>
      <c r="M35" s="5">
        <v>-208</v>
      </c>
      <c r="N35" s="5">
        <v>-208</v>
      </c>
      <c r="O35" s="5">
        <v>-208</v>
      </c>
      <c r="P35" s="5">
        <v>-208</v>
      </c>
      <c r="Q35" s="5">
        <v>-208</v>
      </c>
      <c r="R35" s="5">
        <v>-208</v>
      </c>
      <c r="S35" s="5">
        <v>-208</v>
      </c>
      <c r="T35" s="5">
        <v>-208</v>
      </c>
      <c r="U35" s="5">
        <v>-208</v>
      </c>
      <c r="V35" s="5">
        <v>-208</v>
      </c>
      <c r="W35" s="5">
        <v>-208</v>
      </c>
      <c r="X35" s="5">
        <v>-208</v>
      </c>
      <c r="Y35" s="5">
        <v>-208</v>
      </c>
      <c r="Z35" s="5">
        <v>-208</v>
      </c>
      <c r="AA35" s="5">
        <v>-208</v>
      </c>
      <c r="AB35" s="5">
        <v>-208</v>
      </c>
      <c r="AC35" s="5">
        <v>-208</v>
      </c>
      <c r="AD35" s="5">
        <v>-208</v>
      </c>
      <c r="AE35" s="5">
        <v>-208</v>
      </c>
    </row>
    <row r="36" spans="1:31">
      <c r="A36" s="56" t="s">
        <v>60</v>
      </c>
      <c r="B36" s="56" t="s">
        <v>200</v>
      </c>
      <c r="C36" s="56" t="s">
        <v>134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-2.65E-6</v>
      </c>
      <c r="S36" s="5">
        <v>-2.65E-6</v>
      </c>
      <c r="T36" s="5">
        <v>-2.65E-6</v>
      </c>
      <c r="U36" s="5">
        <v>-120.00000265</v>
      </c>
      <c r="V36" s="5">
        <v>-120.00000265</v>
      </c>
      <c r="W36" s="5">
        <v>-120.00000265</v>
      </c>
      <c r="X36" s="5">
        <v>-120.00000265</v>
      </c>
      <c r="Y36" s="5">
        <v>-120.00000265</v>
      </c>
      <c r="Z36" s="5">
        <v>-120.00000265</v>
      </c>
      <c r="AA36" s="5">
        <v>-120.00000265</v>
      </c>
      <c r="AB36" s="5">
        <v>-120.00000265</v>
      </c>
      <c r="AC36" s="5">
        <v>-120.00000265</v>
      </c>
      <c r="AD36" s="5">
        <v>-120.00000265</v>
      </c>
      <c r="AE36" s="5">
        <v>-178.00000265</v>
      </c>
    </row>
    <row r="37" spans="1:31">
      <c r="A37" s="56" t="s">
        <v>60</v>
      </c>
      <c r="B37" s="56" t="s">
        <v>200</v>
      </c>
      <c r="C37" s="56" t="s">
        <v>136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</row>
    <row r="38" spans="1:31">
      <c r="A38" s="56" t="s">
        <v>60</v>
      </c>
      <c r="B38" s="56" t="s">
        <v>200</v>
      </c>
      <c r="C38" s="56" t="s">
        <v>153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</row>
    <row r="39" spans="1:31">
      <c r="A39" s="56" t="s">
        <v>60</v>
      </c>
      <c r="B39" s="56" t="s">
        <v>200</v>
      </c>
      <c r="C39" s="56" t="s">
        <v>154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-3.369999999999997E-6</v>
      </c>
      <c r="Y39" s="5">
        <v>-3.369999999999997E-6</v>
      </c>
      <c r="Z39" s="5">
        <v>-3.369999999999997E-6</v>
      </c>
      <c r="AA39" s="5">
        <v>-3.369999999999997E-6</v>
      </c>
      <c r="AB39" s="5">
        <v>-3.7299999999999859E-6</v>
      </c>
      <c r="AC39" s="5">
        <v>-4.3299999999999873E-6</v>
      </c>
      <c r="AD39" s="5">
        <v>-5.99999999999999E-6</v>
      </c>
      <c r="AE39" s="5">
        <v>-5.99999999999999E-6</v>
      </c>
    </row>
    <row r="40" spans="1:31">
      <c r="A40" s="56" t="s">
        <v>60</v>
      </c>
      <c r="B40" s="56" t="s">
        <v>200</v>
      </c>
      <c r="C40" s="56" t="s">
        <v>155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</row>
    <row r="42" spans="1:31">
      <c r="A42" s="56" t="s">
        <v>70</v>
      </c>
      <c r="B42" s="56" t="s">
        <v>163</v>
      </c>
      <c r="C42" s="56" t="s">
        <v>130</v>
      </c>
      <c r="D42" s="5">
        <v>0</v>
      </c>
      <c r="E42" s="5">
        <v>0</v>
      </c>
      <c r="F42" s="5">
        <v>-2880</v>
      </c>
      <c r="G42" s="5">
        <v>-2880</v>
      </c>
      <c r="H42" s="5">
        <v>-4200</v>
      </c>
      <c r="I42" s="5">
        <v>-4200</v>
      </c>
      <c r="J42" s="5">
        <v>-4200</v>
      </c>
      <c r="K42" s="5">
        <v>-4885</v>
      </c>
      <c r="L42" s="5">
        <v>-4885</v>
      </c>
      <c r="M42" s="5">
        <v>-4885</v>
      </c>
      <c r="N42" s="5">
        <v>-6940</v>
      </c>
      <c r="O42" s="5">
        <v>-6940</v>
      </c>
      <c r="P42" s="5">
        <v>-6940</v>
      </c>
      <c r="Q42" s="5">
        <v>-6940</v>
      </c>
      <c r="R42" s="5">
        <v>-6940</v>
      </c>
      <c r="S42" s="5">
        <v>-6940</v>
      </c>
      <c r="T42" s="5">
        <v>-6940</v>
      </c>
      <c r="U42" s="5">
        <v>-8330</v>
      </c>
      <c r="V42" s="5">
        <v>-8330</v>
      </c>
      <c r="W42" s="5">
        <v>-8330</v>
      </c>
      <c r="X42" s="5">
        <v>-8330</v>
      </c>
      <c r="Y42" s="5">
        <v>-8330</v>
      </c>
      <c r="Z42" s="5">
        <v>-8330</v>
      </c>
      <c r="AA42" s="5">
        <v>-8330</v>
      </c>
      <c r="AB42" s="5">
        <v>-8330</v>
      </c>
      <c r="AC42" s="5">
        <v>-8330</v>
      </c>
      <c r="AD42" s="5">
        <v>-8330</v>
      </c>
      <c r="AE42" s="5">
        <v>-8330</v>
      </c>
    </row>
    <row r="43" spans="1:31">
      <c r="A43" s="56" t="s">
        <v>70</v>
      </c>
      <c r="B43" s="56" t="s">
        <v>163</v>
      </c>
      <c r="C43" s="56" t="s">
        <v>132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-440</v>
      </c>
      <c r="Y43" s="5">
        <v>-440</v>
      </c>
      <c r="Z43" s="5">
        <v>-440</v>
      </c>
      <c r="AA43" s="5">
        <v>-440</v>
      </c>
      <c r="AB43" s="5">
        <v>-440</v>
      </c>
      <c r="AC43" s="5">
        <v>-440</v>
      </c>
      <c r="AD43" s="5">
        <v>-440</v>
      </c>
      <c r="AE43" s="5">
        <v>-440</v>
      </c>
    </row>
    <row r="44" spans="1:31">
      <c r="A44" s="56" t="s">
        <v>70</v>
      </c>
      <c r="B44" s="56" t="s">
        <v>163</v>
      </c>
      <c r="C44" s="56" t="s">
        <v>134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-3.9199999999999997E-6</v>
      </c>
      <c r="S44" s="5">
        <v>-3.9199999999999997E-6</v>
      </c>
      <c r="T44" s="5">
        <v>-3.9199999999999997E-6</v>
      </c>
      <c r="U44" s="5">
        <v>-3.9199999999999997E-6</v>
      </c>
      <c r="V44" s="5">
        <v>-3.9199999999999997E-6</v>
      </c>
      <c r="W44" s="5">
        <v>-3.9199999999999997E-6</v>
      </c>
      <c r="X44" s="5">
        <v>-3.9199999999999997E-6</v>
      </c>
      <c r="Y44" s="5">
        <v>-848.99900735000006</v>
      </c>
      <c r="Z44" s="5">
        <v>-848.99900735000006</v>
      </c>
      <c r="AA44" s="5">
        <v>-848.99900735000006</v>
      </c>
      <c r="AB44" s="5">
        <v>-848.99900735000006</v>
      </c>
      <c r="AC44" s="5">
        <v>-848.99900735000006</v>
      </c>
      <c r="AD44" s="5">
        <v>-848.99900735000006</v>
      </c>
      <c r="AE44" s="5">
        <v>-848.99900735000006</v>
      </c>
    </row>
    <row r="45" spans="1:31">
      <c r="A45" s="56" t="s">
        <v>70</v>
      </c>
      <c r="B45" s="56" t="s">
        <v>163</v>
      </c>
      <c r="C45" s="56" t="s">
        <v>136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</row>
    <row r="46" spans="1:31">
      <c r="A46" s="56" t="s">
        <v>70</v>
      </c>
      <c r="B46" s="56" t="s">
        <v>163</v>
      </c>
      <c r="C46" s="56" t="s">
        <v>153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</row>
    <row r="47" spans="1:31">
      <c r="A47" s="56" t="s">
        <v>70</v>
      </c>
      <c r="B47" s="56" t="s">
        <v>163</v>
      </c>
      <c r="C47" s="56" t="s">
        <v>154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-2.0320000086458881E-5</v>
      </c>
      <c r="Y47" s="5">
        <v>-2.0700000046845942E-5</v>
      </c>
      <c r="Z47" s="5">
        <v>-599.99663901000008</v>
      </c>
      <c r="AA47" s="5">
        <v>-599.99663942000007</v>
      </c>
      <c r="AB47" s="5">
        <v>-1425.73816586</v>
      </c>
      <c r="AC47" s="5">
        <v>-1425.7381906099999</v>
      </c>
      <c r="AD47" s="5">
        <v>-1425.7381906099999</v>
      </c>
      <c r="AE47" s="5">
        <v>-1425.73820391</v>
      </c>
    </row>
    <row r="48" spans="1:31">
      <c r="A48" s="56" t="s">
        <v>70</v>
      </c>
      <c r="B48" s="56" t="s">
        <v>163</v>
      </c>
      <c r="C48" s="56" t="s">
        <v>155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</row>
    <row r="49" spans="1:3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20"/>
      <c r="W49" s="7"/>
      <c r="X49" s="7"/>
      <c r="Y49" s="7"/>
      <c r="Z49" s="7"/>
      <c r="AA49" s="7"/>
      <c r="AB49" s="7"/>
      <c r="AC49" s="7"/>
      <c r="AD49" s="7"/>
      <c r="AE49" s="7"/>
    </row>
    <row r="50" spans="1:31">
      <c r="A50" s="56" t="s">
        <v>70</v>
      </c>
      <c r="B50" s="56" t="s">
        <v>197</v>
      </c>
      <c r="C50" s="56" t="s">
        <v>130</v>
      </c>
      <c r="D50" s="5">
        <v>0</v>
      </c>
      <c r="E50" s="5">
        <v>0</v>
      </c>
      <c r="F50" s="5">
        <v>-700</v>
      </c>
      <c r="G50" s="5">
        <v>-700</v>
      </c>
      <c r="H50" s="5">
        <v>-700</v>
      </c>
      <c r="I50" s="5">
        <v>-700</v>
      </c>
      <c r="J50" s="5">
        <v>-700</v>
      </c>
      <c r="K50" s="5">
        <v>-2100</v>
      </c>
      <c r="L50" s="5">
        <v>-2100</v>
      </c>
      <c r="M50" s="5">
        <v>-2100</v>
      </c>
      <c r="N50" s="5">
        <v>-2100</v>
      </c>
      <c r="O50" s="5">
        <v>-2100</v>
      </c>
      <c r="P50" s="5">
        <v>-3780</v>
      </c>
      <c r="Q50" s="5">
        <v>-3780</v>
      </c>
      <c r="R50" s="5">
        <v>-4230</v>
      </c>
      <c r="S50" s="5">
        <v>-4230</v>
      </c>
      <c r="T50" s="5">
        <v>-4230</v>
      </c>
      <c r="U50" s="5">
        <v>-4230</v>
      </c>
      <c r="V50" s="5">
        <v>-4230</v>
      </c>
      <c r="W50" s="5">
        <v>-5704</v>
      </c>
      <c r="X50" s="5">
        <v>-5704</v>
      </c>
      <c r="Y50" s="5">
        <v>-5704</v>
      </c>
      <c r="Z50" s="5">
        <v>-6069</v>
      </c>
      <c r="AA50" s="5">
        <v>-6434</v>
      </c>
      <c r="AB50" s="5">
        <v>-6434</v>
      </c>
      <c r="AC50" s="5">
        <v>-6434</v>
      </c>
      <c r="AD50" s="5">
        <v>-6434</v>
      </c>
      <c r="AE50" s="5">
        <v>-6434</v>
      </c>
    </row>
    <row r="51" spans="1:31">
      <c r="A51" s="56" t="s">
        <v>70</v>
      </c>
      <c r="B51" s="56" t="s">
        <v>197</v>
      </c>
      <c r="C51" s="56" t="s">
        <v>132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-385</v>
      </c>
      <c r="R51" s="5">
        <v>-385</v>
      </c>
      <c r="S51" s="5">
        <v>-385</v>
      </c>
      <c r="T51" s="5">
        <v>-529.39999998999997</v>
      </c>
      <c r="U51" s="5">
        <v>-529.39999998999997</v>
      </c>
      <c r="V51" s="5">
        <v>-529.39999998999997</v>
      </c>
      <c r="W51" s="5">
        <v>-529.39999998999997</v>
      </c>
      <c r="X51" s="5">
        <v>-529.39999998999997</v>
      </c>
      <c r="Y51" s="5">
        <v>-529.39999998999997</v>
      </c>
      <c r="Z51" s="5">
        <v>-1353.89999999</v>
      </c>
      <c r="AA51" s="5">
        <v>-1597.89999999</v>
      </c>
      <c r="AB51" s="5">
        <v>-1597.89999999</v>
      </c>
      <c r="AC51" s="5">
        <v>-1597.89999999</v>
      </c>
      <c r="AD51" s="5">
        <v>-1597.89999999</v>
      </c>
      <c r="AE51" s="5">
        <v>-1597.89999999</v>
      </c>
    </row>
    <row r="52" spans="1:31">
      <c r="A52" s="56" t="s">
        <v>70</v>
      </c>
      <c r="B52" s="56" t="s">
        <v>197</v>
      </c>
      <c r="C52" s="56" t="s">
        <v>134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-7.9500000000000001E-6</v>
      </c>
      <c r="L52" s="5">
        <v>-7.9500000000000001E-6</v>
      </c>
      <c r="M52" s="5">
        <v>-7.9500000000000001E-6</v>
      </c>
      <c r="N52" s="5">
        <v>-292.00000796</v>
      </c>
      <c r="O52" s="5">
        <v>-409.00000796</v>
      </c>
      <c r="P52" s="5">
        <v>-409.00000796</v>
      </c>
      <c r="Q52" s="5">
        <v>-409.00000796</v>
      </c>
      <c r="R52" s="5">
        <v>-409.00002896000001</v>
      </c>
      <c r="S52" s="5">
        <v>-409.00002896000001</v>
      </c>
      <c r="T52" s="5">
        <v>-409.00002896000001</v>
      </c>
      <c r="U52" s="5">
        <v>-409.00002896000001</v>
      </c>
      <c r="V52" s="5">
        <v>-409.00002896000001</v>
      </c>
      <c r="W52" s="5">
        <v>-409.00002896000001</v>
      </c>
      <c r="X52" s="5">
        <v>-409.00002896000001</v>
      </c>
      <c r="Y52" s="5">
        <v>-540.50003533000017</v>
      </c>
      <c r="Z52" s="5">
        <v>-540.50003533000017</v>
      </c>
      <c r="AA52" s="5">
        <v>-1089.5000353299999</v>
      </c>
      <c r="AB52" s="5">
        <v>-1089.5000353299999</v>
      </c>
      <c r="AC52" s="5">
        <v>-1089.5000353299999</v>
      </c>
      <c r="AD52" s="5">
        <v>-1608.5000353299999</v>
      </c>
      <c r="AE52" s="5">
        <v>-1954.5000353299999</v>
      </c>
    </row>
    <row r="53" spans="1:31">
      <c r="A53" s="56" t="s">
        <v>70</v>
      </c>
      <c r="B53" s="56" t="s">
        <v>197</v>
      </c>
      <c r="C53" s="56" t="s">
        <v>136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-86.4</v>
      </c>
      <c r="S53" s="5">
        <v>-86.4</v>
      </c>
      <c r="T53" s="5">
        <v>-86.4</v>
      </c>
      <c r="U53" s="5">
        <v>-86.4</v>
      </c>
      <c r="V53" s="5">
        <v>-86.4</v>
      </c>
      <c r="W53" s="5">
        <v>-152.4</v>
      </c>
      <c r="X53" s="5">
        <v>-152.4</v>
      </c>
      <c r="Y53" s="5">
        <v>-152.4</v>
      </c>
      <c r="Z53" s="5">
        <v>-152.4</v>
      </c>
      <c r="AA53" s="5">
        <v>-152.4</v>
      </c>
      <c r="AB53" s="5">
        <v>-152.4</v>
      </c>
      <c r="AC53" s="5">
        <v>-152.4</v>
      </c>
      <c r="AD53" s="5">
        <v>-152.4</v>
      </c>
      <c r="AE53" s="5">
        <v>-152.4</v>
      </c>
    </row>
    <row r="54" spans="1:31">
      <c r="A54" s="56" t="s">
        <v>70</v>
      </c>
      <c r="B54" s="56" t="s">
        <v>197</v>
      </c>
      <c r="C54" s="56" t="s">
        <v>153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</row>
    <row r="55" spans="1:31">
      <c r="A55" s="56" t="s">
        <v>70</v>
      </c>
      <c r="B55" s="56" t="s">
        <v>197</v>
      </c>
      <c r="C55" s="56" t="s">
        <v>154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-1.790999993392834E-5</v>
      </c>
      <c r="Y55" s="5">
        <v>-1.9359999947320461E-5</v>
      </c>
      <c r="Z55" s="5">
        <v>-2.17800000717722E-5</v>
      </c>
      <c r="AA55" s="5">
        <v>-2.477999995051109E-5</v>
      </c>
      <c r="AB55" s="5">
        <v>-2.663000016752963E-5</v>
      </c>
      <c r="AC55" s="5">
        <v>-125.7658042600001</v>
      </c>
      <c r="AD55" s="5">
        <v>-125.7658042600001</v>
      </c>
      <c r="AE55" s="5">
        <v>-255.18030347000021</v>
      </c>
    </row>
    <row r="56" spans="1:31">
      <c r="A56" s="56" t="s">
        <v>70</v>
      </c>
      <c r="B56" s="56" t="s">
        <v>197</v>
      </c>
      <c r="C56" s="56" t="s">
        <v>155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-5.4999999999999982E-6</v>
      </c>
      <c r="Y56" s="5">
        <v>-5.4999999999999982E-6</v>
      </c>
      <c r="Z56" s="5">
        <v>-5.4999999999999982E-6</v>
      </c>
      <c r="AA56" s="5">
        <v>-5.4999999999999982E-6</v>
      </c>
      <c r="AB56" s="5">
        <v>-5.4999999999999982E-6</v>
      </c>
      <c r="AC56" s="5">
        <v>-5.4999999999999982E-6</v>
      </c>
      <c r="AD56" s="5">
        <v>-5.4999999999999982E-6</v>
      </c>
      <c r="AE56" s="5">
        <v>-7.4800000000000029E-6</v>
      </c>
    </row>
    <row r="57" spans="1:3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</row>
    <row r="58" spans="1:31">
      <c r="A58" s="56" t="s">
        <v>70</v>
      </c>
      <c r="B58" s="56" t="s">
        <v>198</v>
      </c>
      <c r="C58" s="56" t="s">
        <v>131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-1450</v>
      </c>
      <c r="J58" s="5">
        <v>-1450</v>
      </c>
      <c r="K58" s="5">
        <v>-2010</v>
      </c>
      <c r="L58" s="5">
        <v>-2010</v>
      </c>
      <c r="M58" s="5">
        <v>-2010</v>
      </c>
      <c r="N58" s="5">
        <v>-2010</v>
      </c>
      <c r="O58" s="5">
        <v>-2010</v>
      </c>
      <c r="P58" s="5">
        <v>-2010</v>
      </c>
      <c r="Q58" s="5">
        <v>-2010</v>
      </c>
      <c r="R58" s="5">
        <v>-2010</v>
      </c>
      <c r="S58" s="5">
        <v>-2010</v>
      </c>
      <c r="T58" s="5">
        <v>-2010</v>
      </c>
      <c r="U58" s="5">
        <v>-2010</v>
      </c>
      <c r="V58" s="5">
        <v>-2010</v>
      </c>
      <c r="W58" s="5">
        <v>-2010</v>
      </c>
      <c r="X58" s="5">
        <v>-3675</v>
      </c>
      <c r="Y58" s="5">
        <v>-3675</v>
      </c>
      <c r="Z58" s="5">
        <v>-3675</v>
      </c>
      <c r="AA58" s="5">
        <v>-3675</v>
      </c>
      <c r="AB58" s="5">
        <v>-4835</v>
      </c>
      <c r="AC58" s="5">
        <v>-4835</v>
      </c>
      <c r="AD58" s="5">
        <v>-4835</v>
      </c>
      <c r="AE58" s="5">
        <v>-4835</v>
      </c>
    </row>
    <row r="59" spans="1:31">
      <c r="A59" s="56" t="s">
        <v>70</v>
      </c>
      <c r="B59" s="56" t="s">
        <v>198</v>
      </c>
      <c r="C59" s="56" t="s">
        <v>132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-500</v>
      </c>
      <c r="L59" s="5">
        <v>-500</v>
      </c>
      <c r="M59" s="5">
        <v>-500</v>
      </c>
      <c r="N59" s="5">
        <v>-500</v>
      </c>
      <c r="O59" s="5">
        <v>-500</v>
      </c>
      <c r="P59" s="5">
        <v>-500</v>
      </c>
      <c r="Q59" s="5">
        <v>-500</v>
      </c>
      <c r="R59" s="5">
        <v>-500</v>
      </c>
      <c r="S59" s="5">
        <v>-500</v>
      </c>
      <c r="T59" s="5">
        <v>-500</v>
      </c>
      <c r="U59" s="5">
        <v>-500</v>
      </c>
      <c r="V59" s="5">
        <v>-500</v>
      </c>
      <c r="W59" s="5">
        <v>-500</v>
      </c>
      <c r="X59" s="5">
        <v>-500</v>
      </c>
      <c r="Y59" s="5">
        <v>-500</v>
      </c>
      <c r="Z59" s="5">
        <v>-500</v>
      </c>
      <c r="AA59" s="5">
        <v>-500</v>
      </c>
      <c r="AB59" s="5">
        <v>-500</v>
      </c>
      <c r="AC59" s="5">
        <v>-500</v>
      </c>
      <c r="AD59" s="5">
        <v>-500</v>
      </c>
      <c r="AE59" s="5">
        <v>-500</v>
      </c>
    </row>
    <row r="60" spans="1:31">
      <c r="A60" s="56" t="s">
        <v>70</v>
      </c>
      <c r="B60" s="56" t="s">
        <v>198</v>
      </c>
      <c r="C60" s="56" t="s">
        <v>134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-170</v>
      </c>
      <c r="O60" s="5">
        <v>-170</v>
      </c>
      <c r="P60" s="5">
        <v>-170</v>
      </c>
      <c r="Q60" s="5">
        <v>-170</v>
      </c>
      <c r="R60" s="5">
        <v>-170.00000048999999</v>
      </c>
      <c r="S60" s="5">
        <v>-170.00000048999999</v>
      </c>
      <c r="T60" s="5">
        <v>-610.00000049000005</v>
      </c>
      <c r="U60" s="5">
        <v>-610.00000049000005</v>
      </c>
      <c r="V60" s="5">
        <v>-610.00000049000005</v>
      </c>
      <c r="W60" s="5">
        <v>-704.00000049000005</v>
      </c>
      <c r="X60" s="5">
        <v>-704.00000049000005</v>
      </c>
      <c r="Y60" s="5">
        <v>-704.00000049000005</v>
      </c>
      <c r="Z60" s="5">
        <v>-704.00000049000005</v>
      </c>
      <c r="AA60" s="5">
        <v>-704.00000049000005</v>
      </c>
      <c r="AB60" s="5">
        <v>-1288.00000049</v>
      </c>
      <c r="AC60" s="5">
        <v>-1288.00000049</v>
      </c>
      <c r="AD60" s="5">
        <v>-1288.00000049</v>
      </c>
      <c r="AE60" s="5">
        <v>-1288.00000049</v>
      </c>
    </row>
    <row r="61" spans="1:31">
      <c r="A61" s="56" t="s">
        <v>70</v>
      </c>
      <c r="B61" s="56" t="s">
        <v>198</v>
      </c>
      <c r="C61" s="56" t="s">
        <v>136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</row>
    <row r="62" spans="1:31">
      <c r="A62" s="56" t="s">
        <v>70</v>
      </c>
      <c r="B62" s="56" t="s">
        <v>198</v>
      </c>
      <c r="C62" s="56" t="s">
        <v>153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</row>
    <row r="63" spans="1:31">
      <c r="A63" s="56" t="s">
        <v>70</v>
      </c>
      <c r="B63" s="56" t="s">
        <v>198</v>
      </c>
      <c r="C63" s="56" t="s">
        <v>154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-5.8500000850437214E-6</v>
      </c>
      <c r="Y63" s="5">
        <v>-5.9600000586180254E-6</v>
      </c>
      <c r="Z63" s="5">
        <v>-6.8400000639748558E-6</v>
      </c>
      <c r="AA63" s="5">
        <v>-7.2800001856457473E-6</v>
      </c>
      <c r="AB63" s="5">
        <v>-7.7400000958086255E-6</v>
      </c>
      <c r="AC63" s="5">
        <v>-9.7900000877907022E-6</v>
      </c>
      <c r="AD63" s="5">
        <v>-1.1610000067847921E-5</v>
      </c>
      <c r="AE63" s="5">
        <v>-1.6340000153676499E-5</v>
      </c>
    </row>
    <row r="64" spans="1:31">
      <c r="A64" s="56" t="s">
        <v>70</v>
      </c>
      <c r="B64" s="56" t="s">
        <v>198</v>
      </c>
      <c r="C64" s="56" t="s">
        <v>155</v>
      </c>
      <c r="D64" s="5">
        <v>0</v>
      </c>
      <c r="E64" s="5">
        <v>-1.0999999999999981</v>
      </c>
      <c r="F64" s="5">
        <v>-1.0999999999999981</v>
      </c>
      <c r="G64" s="5">
        <v>-1.0999999999999981</v>
      </c>
      <c r="H64" s="5">
        <v>-1.0999999999999981</v>
      </c>
      <c r="I64" s="5">
        <v>-2.1999999999999962</v>
      </c>
      <c r="J64" s="5">
        <v>-2.1999999999999962</v>
      </c>
      <c r="K64" s="5">
        <v>-2.1999999999999962</v>
      </c>
      <c r="L64" s="5">
        <v>-2.1999999999999962</v>
      </c>
      <c r="M64" s="5">
        <v>-2.1999999999999962</v>
      </c>
      <c r="N64" s="5">
        <v>-3.299999999999994</v>
      </c>
      <c r="O64" s="5">
        <v>-3.299999999999994</v>
      </c>
      <c r="P64" s="5">
        <v>-4.3999999999999906</v>
      </c>
      <c r="Q64" s="5">
        <v>-4.3999999999999906</v>
      </c>
      <c r="R64" s="5">
        <v>-4.3999999999999906</v>
      </c>
      <c r="S64" s="5">
        <v>-4.3999999999999906</v>
      </c>
      <c r="T64" s="5">
        <v>-5.4999999999999893</v>
      </c>
      <c r="U64" s="5">
        <v>-5.4999999999999893</v>
      </c>
      <c r="V64" s="5">
        <v>-5.4999999999999893</v>
      </c>
      <c r="W64" s="5">
        <v>-5.4999999999999893</v>
      </c>
      <c r="X64" s="5">
        <v>-5.4999999999999893</v>
      </c>
      <c r="Y64" s="5">
        <v>-6.5999999999999872</v>
      </c>
      <c r="Z64" s="5">
        <v>-6.5999999999999872</v>
      </c>
      <c r="AA64" s="5">
        <v>-7.6999999999999851</v>
      </c>
      <c r="AB64" s="5">
        <v>-7.6999999999999851</v>
      </c>
      <c r="AC64" s="5">
        <v>-7.6999999999999851</v>
      </c>
      <c r="AD64" s="5">
        <v>-7.6999999999999851</v>
      </c>
      <c r="AE64" s="5">
        <v>-7.6999999999999851</v>
      </c>
    </row>
    <row r="65" spans="1:3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</row>
    <row r="66" spans="1:31">
      <c r="A66" s="56" t="s">
        <v>70</v>
      </c>
      <c r="B66" s="56" t="s">
        <v>199</v>
      </c>
      <c r="C66" s="56" t="s">
        <v>132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-800</v>
      </c>
      <c r="Q66" s="5">
        <v>-800</v>
      </c>
      <c r="R66" s="5">
        <v>-1328.9999999900001</v>
      </c>
      <c r="S66" s="5">
        <v>-1328.9999999900001</v>
      </c>
      <c r="T66" s="5">
        <v>-1328.9999999900001</v>
      </c>
      <c r="U66" s="5">
        <v>-1328.9999999900001</v>
      </c>
      <c r="V66" s="5">
        <v>-1328.9999999900001</v>
      </c>
      <c r="W66" s="5">
        <v>-1328.9999999900001</v>
      </c>
      <c r="X66" s="5">
        <v>-1328.9999999900001</v>
      </c>
      <c r="Y66" s="5">
        <v>-1328.9999999900001</v>
      </c>
      <c r="Z66" s="5">
        <v>-1328.9999999900001</v>
      </c>
      <c r="AA66" s="5">
        <v>-1328.9999999900001</v>
      </c>
      <c r="AB66" s="5">
        <v>-1328.9999999900001</v>
      </c>
      <c r="AC66" s="5">
        <v>-1328.9999999900001</v>
      </c>
      <c r="AD66" s="5">
        <v>-1328.9999999900001</v>
      </c>
      <c r="AE66" s="5">
        <v>-1328.9999999900001</v>
      </c>
    </row>
    <row r="67" spans="1:31">
      <c r="A67" s="56" t="s">
        <v>70</v>
      </c>
      <c r="B67" s="56" t="s">
        <v>199</v>
      </c>
      <c r="C67" s="56" t="s">
        <v>134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-382.5</v>
      </c>
      <c r="L67" s="5">
        <v>-382.5</v>
      </c>
      <c r="M67" s="5">
        <v>-622.16000004</v>
      </c>
      <c r="N67" s="5">
        <v>-622.16000004</v>
      </c>
      <c r="O67" s="5">
        <v>-622.16000004</v>
      </c>
      <c r="P67" s="5">
        <v>-702.16000004</v>
      </c>
      <c r="Q67" s="5">
        <v>-702.16000004</v>
      </c>
      <c r="R67" s="5">
        <v>-702.16000004</v>
      </c>
      <c r="S67" s="5">
        <v>-702.16000004</v>
      </c>
      <c r="T67" s="5">
        <v>-702.16000004</v>
      </c>
      <c r="U67" s="5">
        <v>-702.16000004</v>
      </c>
      <c r="V67" s="5">
        <v>-702.16000004</v>
      </c>
      <c r="W67" s="5">
        <v>-702.16000004</v>
      </c>
      <c r="X67" s="5">
        <v>-702.16000004</v>
      </c>
      <c r="Y67" s="5">
        <v>-1040.1600000400001</v>
      </c>
      <c r="Z67" s="5">
        <v>-1163.3600000399999</v>
      </c>
      <c r="AA67" s="5">
        <v>-1317.3600000399999</v>
      </c>
      <c r="AB67" s="5">
        <v>-1317.3600000399999</v>
      </c>
      <c r="AC67" s="5">
        <v>-1317.3600000399999</v>
      </c>
      <c r="AD67" s="5">
        <v>-1317.3600000399999</v>
      </c>
      <c r="AE67" s="5">
        <v>-1354.56000004</v>
      </c>
    </row>
    <row r="68" spans="1:31">
      <c r="A68" s="56" t="s">
        <v>70</v>
      </c>
      <c r="B68" s="56" t="s">
        <v>199</v>
      </c>
      <c r="C68" s="56" t="s">
        <v>136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</row>
    <row r="69" spans="1:31">
      <c r="A69" s="56" t="s">
        <v>70</v>
      </c>
      <c r="B69" s="56" t="s">
        <v>199</v>
      </c>
      <c r="C69" s="56" t="s">
        <v>153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</row>
    <row r="70" spans="1:31">
      <c r="A70" s="56" t="s">
        <v>70</v>
      </c>
      <c r="B70" s="56" t="s">
        <v>199</v>
      </c>
      <c r="C70" s="56" t="s">
        <v>154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-7.409999952966468E-6</v>
      </c>
      <c r="Y70" s="5">
        <v>-7.409999952966468E-6</v>
      </c>
      <c r="Z70" s="5">
        <v>-7.4299999688321301E-6</v>
      </c>
      <c r="AA70" s="5">
        <v>-7.9299998313980244E-6</v>
      </c>
      <c r="AB70" s="5">
        <v>-8.5499998684861997E-6</v>
      </c>
      <c r="AC70" s="5">
        <v>-9.6100000272452665E-6</v>
      </c>
      <c r="AD70" s="5">
        <v>-1.0969999969241909E-5</v>
      </c>
      <c r="AE70" s="5">
        <v>-1.350000004357193E-5</v>
      </c>
    </row>
    <row r="71" spans="1:31">
      <c r="A71" s="56" t="s">
        <v>70</v>
      </c>
      <c r="B71" s="56" t="s">
        <v>199</v>
      </c>
      <c r="C71" s="56" t="s">
        <v>155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-2.1</v>
      </c>
      <c r="AA71" s="5">
        <v>-2.1</v>
      </c>
      <c r="AB71" s="5">
        <v>-2.1</v>
      </c>
      <c r="AC71" s="5">
        <v>-2.1</v>
      </c>
      <c r="AD71" s="5">
        <v>-2.1</v>
      </c>
      <c r="AE71" s="5">
        <v>-2.1</v>
      </c>
    </row>
    <row r="72" spans="1:3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</row>
    <row r="73" spans="1:31">
      <c r="A73" s="56" t="s">
        <v>70</v>
      </c>
      <c r="B73" s="56" t="s">
        <v>200</v>
      </c>
      <c r="C73" s="56" t="s">
        <v>132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-208</v>
      </c>
      <c r="L73" s="5">
        <v>-208</v>
      </c>
      <c r="M73" s="5">
        <v>-208</v>
      </c>
      <c r="N73" s="5">
        <v>-208</v>
      </c>
      <c r="O73" s="5">
        <v>-208</v>
      </c>
      <c r="P73" s="5">
        <v>-208</v>
      </c>
      <c r="Q73" s="5">
        <v>-208</v>
      </c>
      <c r="R73" s="5">
        <v>-208</v>
      </c>
      <c r="S73" s="5">
        <v>-208</v>
      </c>
      <c r="T73" s="5">
        <v>-208</v>
      </c>
      <c r="U73" s="5">
        <v>-208</v>
      </c>
      <c r="V73" s="5">
        <v>-208</v>
      </c>
      <c r="W73" s="5">
        <v>-208</v>
      </c>
      <c r="X73" s="5">
        <v>-208</v>
      </c>
      <c r="Y73" s="5">
        <v>-208</v>
      </c>
      <c r="Z73" s="5">
        <v>-208</v>
      </c>
      <c r="AA73" s="5">
        <v>-208</v>
      </c>
      <c r="AB73" s="5">
        <v>-208</v>
      </c>
      <c r="AC73" s="5">
        <v>-208</v>
      </c>
      <c r="AD73" s="5">
        <v>-208</v>
      </c>
      <c r="AE73" s="5">
        <v>-208</v>
      </c>
    </row>
    <row r="74" spans="1:31">
      <c r="A74" s="56" t="s">
        <v>70</v>
      </c>
      <c r="B74" s="56" t="s">
        <v>200</v>
      </c>
      <c r="C74" s="56" t="s">
        <v>134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-2.65E-6</v>
      </c>
      <c r="S74" s="5">
        <v>-2.65E-6</v>
      </c>
      <c r="T74" s="5">
        <v>-2.65E-6</v>
      </c>
      <c r="U74" s="5">
        <v>-120.00000265</v>
      </c>
      <c r="V74" s="5">
        <v>-120.00000265</v>
      </c>
      <c r="W74" s="5">
        <v>-120.00000265</v>
      </c>
      <c r="X74" s="5">
        <v>-120.00000265</v>
      </c>
      <c r="Y74" s="5">
        <v>-120.00000265</v>
      </c>
      <c r="Z74" s="5">
        <v>-120.00000265</v>
      </c>
      <c r="AA74" s="5">
        <v>-120.00000265</v>
      </c>
      <c r="AB74" s="5">
        <v>-120.00000265</v>
      </c>
      <c r="AC74" s="5">
        <v>-120.00000265</v>
      </c>
      <c r="AD74" s="5">
        <v>-120.00000265</v>
      </c>
      <c r="AE74" s="5">
        <v>-178.00000265</v>
      </c>
    </row>
    <row r="75" spans="1:31">
      <c r="A75" s="56" t="s">
        <v>70</v>
      </c>
      <c r="B75" s="56" t="s">
        <v>200</v>
      </c>
      <c r="C75" s="56" t="s">
        <v>136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</row>
    <row r="76" spans="1:31">
      <c r="A76" s="56" t="s">
        <v>70</v>
      </c>
      <c r="B76" s="56" t="s">
        <v>200</v>
      </c>
      <c r="C76" s="56" t="s">
        <v>153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</row>
    <row r="77" spans="1:31">
      <c r="A77" s="56" t="s">
        <v>70</v>
      </c>
      <c r="B77" s="56" t="s">
        <v>200</v>
      </c>
      <c r="C77" s="56" t="s">
        <v>154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-3.369999999999997E-6</v>
      </c>
      <c r="Y77" s="5">
        <v>-3.369999999999997E-6</v>
      </c>
      <c r="Z77" s="5">
        <v>-3.369999999999997E-6</v>
      </c>
      <c r="AA77" s="5">
        <v>-3.369999999999997E-6</v>
      </c>
      <c r="AB77" s="5">
        <v>-3.7299999999999859E-6</v>
      </c>
      <c r="AC77" s="5">
        <v>-4.3299999999999873E-6</v>
      </c>
      <c r="AD77" s="5">
        <v>-5.99999999999999E-6</v>
      </c>
      <c r="AE77" s="5">
        <v>-5.99999999999999E-6</v>
      </c>
    </row>
    <row r="78" spans="1:31">
      <c r="A78" s="56" t="s">
        <v>70</v>
      </c>
      <c r="B78" s="56" t="s">
        <v>200</v>
      </c>
      <c r="C78" s="56" t="s">
        <v>155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</row>
    <row r="80" spans="1:31">
      <c r="A80" s="56" t="s">
        <v>73</v>
      </c>
      <c r="B80" s="56" t="s">
        <v>163</v>
      </c>
      <c r="C80" s="56" t="s">
        <v>130</v>
      </c>
      <c r="D80" s="5">
        <v>0</v>
      </c>
      <c r="E80" s="5">
        <v>0</v>
      </c>
      <c r="F80" s="5">
        <v>-2880</v>
      </c>
      <c r="G80" s="5">
        <v>-2880</v>
      </c>
      <c r="H80" s="5">
        <v>-4200</v>
      </c>
      <c r="I80" s="5">
        <v>-4200</v>
      </c>
      <c r="J80" s="5">
        <v>-4200</v>
      </c>
      <c r="K80" s="5">
        <v>-4885</v>
      </c>
      <c r="L80" s="5">
        <v>-4885</v>
      </c>
      <c r="M80" s="5">
        <v>-4885</v>
      </c>
      <c r="N80" s="5">
        <v>-6940</v>
      </c>
      <c r="O80" s="5">
        <v>-6940</v>
      </c>
      <c r="P80" s="5">
        <v>-6940</v>
      </c>
      <c r="Q80" s="5">
        <v>-6940</v>
      </c>
      <c r="R80" s="5">
        <v>-6940</v>
      </c>
      <c r="S80" s="5">
        <v>-6940</v>
      </c>
      <c r="T80" s="5">
        <v>-6940</v>
      </c>
      <c r="U80" s="5">
        <v>-8330</v>
      </c>
      <c r="V80" s="5">
        <v>-8330</v>
      </c>
      <c r="W80" s="5">
        <v>-8330</v>
      </c>
      <c r="X80" s="5">
        <v>-8330</v>
      </c>
      <c r="Y80" s="5">
        <v>-8330</v>
      </c>
      <c r="Z80" s="5">
        <v>-8330</v>
      </c>
      <c r="AA80" s="5">
        <v>-8330</v>
      </c>
      <c r="AB80" s="5">
        <v>-8330</v>
      </c>
      <c r="AC80" s="5">
        <v>-8330</v>
      </c>
      <c r="AD80" s="5">
        <v>-8330</v>
      </c>
      <c r="AE80" s="5">
        <v>-8330</v>
      </c>
    </row>
    <row r="81" spans="1:31">
      <c r="A81" s="56" t="s">
        <v>73</v>
      </c>
      <c r="B81" s="56" t="s">
        <v>163</v>
      </c>
      <c r="C81" s="56" t="s">
        <v>132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-440</v>
      </c>
      <c r="Y81" s="5">
        <v>-440</v>
      </c>
      <c r="Z81" s="5">
        <v>-440</v>
      </c>
      <c r="AA81" s="5">
        <v>-440</v>
      </c>
      <c r="AB81" s="5">
        <v>-440</v>
      </c>
      <c r="AC81" s="5">
        <v>-440</v>
      </c>
      <c r="AD81" s="5">
        <v>-440</v>
      </c>
      <c r="AE81" s="5">
        <v>-440</v>
      </c>
    </row>
    <row r="82" spans="1:31">
      <c r="A82" s="56" t="s">
        <v>73</v>
      </c>
      <c r="B82" s="56" t="s">
        <v>163</v>
      </c>
      <c r="C82" s="56" t="s">
        <v>134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-848.99901126999998</v>
      </c>
      <c r="Z82" s="5">
        <v>-848.99901126999998</v>
      </c>
      <c r="AA82" s="5">
        <v>-848.99901126999998</v>
      </c>
      <c r="AB82" s="5">
        <v>-848.99901126999998</v>
      </c>
      <c r="AC82" s="5">
        <v>-848.99901126999998</v>
      </c>
      <c r="AD82" s="5">
        <v>-848.99901126999998</v>
      </c>
      <c r="AE82" s="5">
        <v>-848.99901126999998</v>
      </c>
    </row>
    <row r="83" spans="1:31">
      <c r="A83" s="56" t="s">
        <v>73</v>
      </c>
      <c r="B83" s="56" t="s">
        <v>163</v>
      </c>
      <c r="C83" s="56" t="s">
        <v>136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</row>
    <row r="84" spans="1:31">
      <c r="A84" s="56" t="s">
        <v>73</v>
      </c>
      <c r="B84" s="56" t="s">
        <v>163</v>
      </c>
      <c r="C84" s="56" t="s">
        <v>153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</row>
    <row r="85" spans="1:31">
      <c r="A85" s="56" t="s">
        <v>73</v>
      </c>
      <c r="B85" s="56" t="s">
        <v>163</v>
      </c>
      <c r="C85" s="56" t="s">
        <v>154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-9.1299998749842142E-6</v>
      </c>
      <c r="Y85" s="5">
        <v>-9.2199997900602919E-6</v>
      </c>
      <c r="Z85" s="5">
        <v>-599.99943007999991</v>
      </c>
      <c r="AA85" s="5">
        <v>-599.99943007999991</v>
      </c>
      <c r="AB85" s="5">
        <v>-1433.2946224899999</v>
      </c>
      <c r="AC85" s="5">
        <v>-1433.2946224899999</v>
      </c>
      <c r="AD85" s="5">
        <v>-1433.2946224899999</v>
      </c>
      <c r="AE85" s="5">
        <v>-1433.2946243199999</v>
      </c>
    </row>
    <row r="86" spans="1:31">
      <c r="A86" s="56" t="s">
        <v>73</v>
      </c>
      <c r="B86" s="56" t="s">
        <v>163</v>
      </c>
      <c r="C86" s="56" t="s">
        <v>155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</row>
    <row r="87" spans="1:3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20"/>
      <c r="W87" s="7"/>
      <c r="X87" s="7"/>
      <c r="Y87" s="7"/>
      <c r="Z87" s="7"/>
      <c r="AA87" s="7"/>
      <c r="AB87" s="7"/>
      <c r="AC87" s="7"/>
      <c r="AD87" s="7"/>
      <c r="AE87" s="7"/>
    </row>
    <row r="88" spans="1:31">
      <c r="A88" s="56" t="s">
        <v>73</v>
      </c>
      <c r="B88" s="56" t="s">
        <v>197</v>
      </c>
      <c r="C88" s="56" t="s">
        <v>130</v>
      </c>
      <c r="D88" s="5">
        <v>0</v>
      </c>
      <c r="E88" s="5">
        <v>0</v>
      </c>
      <c r="F88" s="5">
        <v>-700</v>
      </c>
      <c r="G88" s="5">
        <v>-700</v>
      </c>
      <c r="H88" s="5">
        <v>-700</v>
      </c>
      <c r="I88" s="5">
        <v>-700</v>
      </c>
      <c r="J88" s="5">
        <v>-700</v>
      </c>
      <c r="K88" s="5">
        <v>-2100</v>
      </c>
      <c r="L88" s="5">
        <v>-2100</v>
      </c>
      <c r="M88" s="5">
        <v>-2100</v>
      </c>
      <c r="N88" s="5">
        <v>-2100</v>
      </c>
      <c r="O88" s="5">
        <v>-2100</v>
      </c>
      <c r="P88" s="5">
        <v>-3780</v>
      </c>
      <c r="Q88" s="5">
        <v>-3780</v>
      </c>
      <c r="R88" s="5">
        <v>-4230</v>
      </c>
      <c r="S88" s="5">
        <v>-4230</v>
      </c>
      <c r="T88" s="5">
        <v>-4230</v>
      </c>
      <c r="U88" s="5">
        <v>-4230</v>
      </c>
      <c r="V88" s="5">
        <v>-4230</v>
      </c>
      <c r="W88" s="5">
        <v>-5704</v>
      </c>
      <c r="X88" s="5">
        <v>-5704</v>
      </c>
      <c r="Y88" s="5">
        <v>-5704</v>
      </c>
      <c r="Z88" s="5">
        <v>-6069</v>
      </c>
      <c r="AA88" s="5">
        <v>-6434</v>
      </c>
      <c r="AB88" s="5">
        <v>-6434</v>
      </c>
      <c r="AC88" s="5">
        <v>-6434</v>
      </c>
      <c r="AD88" s="5">
        <v>-6434</v>
      </c>
      <c r="AE88" s="5">
        <v>-6434</v>
      </c>
    </row>
    <row r="89" spans="1:31">
      <c r="A89" s="56" t="s">
        <v>73</v>
      </c>
      <c r="B89" s="56" t="s">
        <v>197</v>
      </c>
      <c r="C89" s="56" t="s">
        <v>132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-385</v>
      </c>
      <c r="R89" s="5">
        <v>-385</v>
      </c>
      <c r="S89" s="5">
        <v>-385</v>
      </c>
      <c r="T89" s="5">
        <v>-529.39999998999997</v>
      </c>
      <c r="U89" s="5">
        <v>-529.39999998999997</v>
      </c>
      <c r="V89" s="5">
        <v>-529.39999998999997</v>
      </c>
      <c r="W89" s="5">
        <v>-529.39999998999997</v>
      </c>
      <c r="X89" s="5">
        <v>-529.39999998999997</v>
      </c>
      <c r="Y89" s="5">
        <v>-529.39999998999997</v>
      </c>
      <c r="Z89" s="5">
        <v>-1353.89999999</v>
      </c>
      <c r="AA89" s="5">
        <v>-1597.89999999</v>
      </c>
      <c r="AB89" s="5">
        <v>-1597.89999999</v>
      </c>
      <c r="AC89" s="5">
        <v>-1597.89999999</v>
      </c>
      <c r="AD89" s="5">
        <v>-1597.89999999</v>
      </c>
      <c r="AE89" s="5">
        <v>-1597.89999999</v>
      </c>
    </row>
    <row r="90" spans="1:31">
      <c r="A90" s="56" t="s">
        <v>73</v>
      </c>
      <c r="B90" s="56" t="s">
        <v>197</v>
      </c>
      <c r="C90" s="56" t="s">
        <v>134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-292.00000001000001</v>
      </c>
      <c r="O90" s="5">
        <v>-409.00000001000001</v>
      </c>
      <c r="P90" s="5">
        <v>-409.00000001000001</v>
      </c>
      <c r="Q90" s="5">
        <v>-409.00000001000001</v>
      </c>
      <c r="R90" s="5">
        <v>-409.00000001000001</v>
      </c>
      <c r="S90" s="5">
        <v>-409.00000001000001</v>
      </c>
      <c r="T90" s="5">
        <v>-409.00000001000001</v>
      </c>
      <c r="U90" s="5">
        <v>-409.00000001000001</v>
      </c>
      <c r="V90" s="5">
        <v>-409.00000001000001</v>
      </c>
      <c r="W90" s="5">
        <v>-409.00000001000001</v>
      </c>
      <c r="X90" s="5">
        <v>-409.00000001000001</v>
      </c>
      <c r="Y90" s="5">
        <v>-540.50001617999999</v>
      </c>
      <c r="Z90" s="5">
        <v>-540.50001617999999</v>
      </c>
      <c r="AA90" s="5">
        <v>-1089.5000161800001</v>
      </c>
      <c r="AB90" s="5">
        <v>-1089.5000161800001</v>
      </c>
      <c r="AC90" s="5">
        <v>-1089.5000161800001</v>
      </c>
      <c r="AD90" s="5">
        <v>-1608.5000161800001</v>
      </c>
      <c r="AE90" s="5">
        <v>-1954.5000161800001</v>
      </c>
    </row>
    <row r="91" spans="1:31">
      <c r="A91" s="56" t="s">
        <v>73</v>
      </c>
      <c r="B91" s="56" t="s">
        <v>197</v>
      </c>
      <c r="C91" s="56" t="s">
        <v>136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-86.4</v>
      </c>
      <c r="S91" s="5">
        <v>-86.4</v>
      </c>
      <c r="T91" s="5">
        <v>-86.4</v>
      </c>
      <c r="U91" s="5">
        <v>-86.4</v>
      </c>
      <c r="V91" s="5">
        <v>-86.4</v>
      </c>
      <c r="W91" s="5">
        <v>-152.4</v>
      </c>
      <c r="X91" s="5">
        <v>-152.4</v>
      </c>
      <c r="Y91" s="5">
        <v>-152.4</v>
      </c>
      <c r="Z91" s="5">
        <v>-152.4</v>
      </c>
      <c r="AA91" s="5">
        <v>-152.4</v>
      </c>
      <c r="AB91" s="5">
        <v>-152.4</v>
      </c>
      <c r="AC91" s="5">
        <v>-152.4</v>
      </c>
      <c r="AD91" s="5">
        <v>-152.4</v>
      </c>
      <c r="AE91" s="5">
        <v>-152.4</v>
      </c>
    </row>
    <row r="92" spans="1:31">
      <c r="A92" s="56" t="s">
        <v>73</v>
      </c>
      <c r="B92" s="56" t="s">
        <v>197</v>
      </c>
      <c r="C92" s="56" t="s">
        <v>153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</row>
    <row r="93" spans="1:31">
      <c r="A93" s="56" t="s">
        <v>73</v>
      </c>
      <c r="B93" s="56" t="s">
        <v>197</v>
      </c>
      <c r="C93" s="56" t="s">
        <v>154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-8.0699999530176936E-6</v>
      </c>
      <c r="Y93" s="5">
        <v>-8.6599999663073757E-6</v>
      </c>
      <c r="Z93" s="5">
        <v>-9.6499998236188641E-6</v>
      </c>
      <c r="AA93" s="5">
        <v>-1.083999991497448E-5</v>
      </c>
      <c r="AB93" s="5">
        <v>-1.1549999966614709E-5</v>
      </c>
      <c r="AC93" s="5">
        <v>-1.3300000035536589E-5</v>
      </c>
      <c r="AD93" s="5">
        <v>-1.539000009920415E-5</v>
      </c>
      <c r="AE93" s="5">
        <v>-3.3599999879287448E-5</v>
      </c>
    </row>
    <row r="94" spans="1:31">
      <c r="A94" s="56" t="s">
        <v>73</v>
      </c>
      <c r="B94" s="56" t="s">
        <v>197</v>
      </c>
      <c r="C94" s="56" t="s">
        <v>155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-2.469999999999995E-6</v>
      </c>
      <c r="Y94" s="5">
        <v>-2.469999999999995E-6</v>
      </c>
      <c r="Z94" s="5">
        <v>-2.469999999999995E-6</v>
      </c>
      <c r="AA94" s="5">
        <v>-2.469999999999995E-6</v>
      </c>
      <c r="AB94" s="5">
        <v>-2.469999999999995E-6</v>
      </c>
      <c r="AC94" s="5">
        <v>-2.469999999999995E-6</v>
      </c>
      <c r="AD94" s="5">
        <v>-2.469999999999995E-6</v>
      </c>
      <c r="AE94" s="5">
        <v>-7.409999999999985E-6</v>
      </c>
    </row>
    <row r="95" spans="1:3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</row>
    <row r="96" spans="1:31">
      <c r="A96" s="56" t="s">
        <v>73</v>
      </c>
      <c r="B96" s="56" t="s">
        <v>198</v>
      </c>
      <c r="C96" s="56" t="s">
        <v>131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-1450</v>
      </c>
      <c r="J96" s="5">
        <v>-1450</v>
      </c>
      <c r="K96" s="5">
        <v>-2010</v>
      </c>
      <c r="L96" s="5">
        <v>-2010</v>
      </c>
      <c r="M96" s="5">
        <v>-2010</v>
      </c>
      <c r="N96" s="5">
        <v>-2010</v>
      </c>
      <c r="O96" s="5">
        <v>-2010</v>
      </c>
      <c r="P96" s="5">
        <v>-2010</v>
      </c>
      <c r="Q96" s="5">
        <v>-2010</v>
      </c>
      <c r="R96" s="5">
        <v>-2010</v>
      </c>
      <c r="S96" s="5">
        <v>-2010</v>
      </c>
      <c r="T96" s="5">
        <v>-2010</v>
      </c>
      <c r="U96" s="5">
        <v>-2010</v>
      </c>
      <c r="V96" s="5">
        <v>-2010</v>
      </c>
      <c r="W96" s="5">
        <v>-2010</v>
      </c>
      <c r="X96" s="5">
        <v>-3675</v>
      </c>
      <c r="Y96" s="5">
        <v>-3675</v>
      </c>
      <c r="Z96" s="5">
        <v>-3675</v>
      </c>
      <c r="AA96" s="5">
        <v>-3675</v>
      </c>
      <c r="AB96" s="5">
        <v>-4835</v>
      </c>
      <c r="AC96" s="5">
        <v>-4835</v>
      </c>
      <c r="AD96" s="5">
        <v>-4835</v>
      </c>
      <c r="AE96" s="5">
        <v>-4835</v>
      </c>
    </row>
    <row r="97" spans="1:31">
      <c r="A97" s="56" t="s">
        <v>73</v>
      </c>
      <c r="B97" s="56" t="s">
        <v>198</v>
      </c>
      <c r="C97" s="56" t="s">
        <v>132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-500</v>
      </c>
      <c r="L97" s="5">
        <v>-500</v>
      </c>
      <c r="M97" s="5">
        <v>-500</v>
      </c>
      <c r="N97" s="5">
        <v>-500</v>
      </c>
      <c r="O97" s="5">
        <v>-500</v>
      </c>
      <c r="P97" s="5">
        <v>-500</v>
      </c>
      <c r="Q97" s="5">
        <v>-500</v>
      </c>
      <c r="R97" s="5">
        <v>-500</v>
      </c>
      <c r="S97" s="5">
        <v>-500</v>
      </c>
      <c r="T97" s="5">
        <v>-500</v>
      </c>
      <c r="U97" s="5">
        <v>-500</v>
      </c>
      <c r="V97" s="5">
        <v>-500</v>
      </c>
      <c r="W97" s="5">
        <v>-500</v>
      </c>
      <c r="X97" s="5">
        <v>-500</v>
      </c>
      <c r="Y97" s="5">
        <v>-500</v>
      </c>
      <c r="Z97" s="5">
        <v>-500</v>
      </c>
      <c r="AA97" s="5">
        <v>-500</v>
      </c>
      <c r="AB97" s="5">
        <v>-500</v>
      </c>
      <c r="AC97" s="5">
        <v>-500</v>
      </c>
      <c r="AD97" s="5">
        <v>-500</v>
      </c>
      <c r="AE97" s="5">
        <v>-500</v>
      </c>
    </row>
    <row r="98" spans="1:31">
      <c r="A98" s="56" t="s">
        <v>73</v>
      </c>
      <c r="B98" s="56" t="s">
        <v>198</v>
      </c>
      <c r="C98" s="56" t="s">
        <v>134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-170</v>
      </c>
      <c r="O98" s="5">
        <v>-170</v>
      </c>
      <c r="P98" s="5">
        <v>-170</v>
      </c>
      <c r="Q98" s="5">
        <v>-170</v>
      </c>
      <c r="R98" s="5">
        <v>-170</v>
      </c>
      <c r="S98" s="5">
        <v>-170</v>
      </c>
      <c r="T98" s="5">
        <v>-610</v>
      </c>
      <c r="U98" s="5">
        <v>-610</v>
      </c>
      <c r="V98" s="5">
        <v>-610</v>
      </c>
      <c r="W98" s="5">
        <v>-704</v>
      </c>
      <c r="X98" s="5">
        <v>-704</v>
      </c>
      <c r="Y98" s="5">
        <v>-704</v>
      </c>
      <c r="Z98" s="5">
        <v>-704</v>
      </c>
      <c r="AA98" s="5">
        <v>-704</v>
      </c>
      <c r="AB98" s="5">
        <v>-1288</v>
      </c>
      <c r="AC98" s="5">
        <v>-1288</v>
      </c>
      <c r="AD98" s="5">
        <v>-1288</v>
      </c>
      <c r="AE98" s="5">
        <v>-1288</v>
      </c>
    </row>
    <row r="99" spans="1:31">
      <c r="A99" s="56" t="s">
        <v>73</v>
      </c>
      <c r="B99" s="56" t="s">
        <v>198</v>
      </c>
      <c r="C99" s="56" t="s">
        <v>136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</row>
    <row r="100" spans="1:31">
      <c r="A100" s="56" t="s">
        <v>73</v>
      </c>
      <c r="B100" s="56" t="s">
        <v>198</v>
      </c>
      <c r="C100" s="56" t="s">
        <v>153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</row>
    <row r="101" spans="1:31">
      <c r="A101" s="56" t="s">
        <v>73</v>
      </c>
      <c r="B101" s="56" t="s">
        <v>198</v>
      </c>
      <c r="C101" s="56" t="s">
        <v>154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-2.6299999526079042E-6</v>
      </c>
      <c r="Y101" s="5">
        <v>-2.6499999684735659E-6</v>
      </c>
      <c r="Z101" s="5">
        <v>-3.0399999473535122E-6</v>
      </c>
      <c r="AA101" s="5">
        <v>-3.209999968524803E-6</v>
      </c>
      <c r="AB101" s="5">
        <v>-3.389999883942086E-6</v>
      </c>
      <c r="AC101" s="5">
        <v>-4.3299998764529068E-6</v>
      </c>
      <c r="AD101" s="5">
        <v>-5.080000016667886E-6</v>
      </c>
      <c r="AE101" s="5">
        <v>-1.5420000076395461E-5</v>
      </c>
    </row>
    <row r="102" spans="1:31">
      <c r="A102" s="56" t="s">
        <v>73</v>
      </c>
      <c r="B102" s="56" t="s">
        <v>198</v>
      </c>
      <c r="C102" s="56" t="s">
        <v>155</v>
      </c>
      <c r="D102" s="5">
        <v>0</v>
      </c>
      <c r="E102" s="5">
        <v>-1.0999999999999981</v>
      </c>
      <c r="F102" s="5">
        <v>-1.0999999999999981</v>
      </c>
      <c r="G102" s="5">
        <v>-1.0999999999999981</v>
      </c>
      <c r="H102" s="5">
        <v>-1.0999999999999981</v>
      </c>
      <c r="I102" s="5">
        <v>-2.1999999999999962</v>
      </c>
      <c r="J102" s="5">
        <v>-2.1999999999999962</v>
      </c>
      <c r="K102" s="5">
        <v>-2.1999999999999962</v>
      </c>
      <c r="L102" s="5">
        <v>-2.1999999999999962</v>
      </c>
      <c r="M102" s="5">
        <v>-2.1999999999999962</v>
      </c>
      <c r="N102" s="5">
        <v>-3.299999999999994</v>
      </c>
      <c r="O102" s="5">
        <v>-3.299999999999994</v>
      </c>
      <c r="P102" s="5">
        <v>-4.3999999999999906</v>
      </c>
      <c r="Q102" s="5">
        <v>-4.3999999999999906</v>
      </c>
      <c r="R102" s="5">
        <v>-4.3999999999999906</v>
      </c>
      <c r="S102" s="5">
        <v>-4.3999999999999906</v>
      </c>
      <c r="T102" s="5">
        <v>-5.4999999999999893</v>
      </c>
      <c r="U102" s="5">
        <v>-5.4999999999999893</v>
      </c>
      <c r="V102" s="5">
        <v>-5.4999999999999893</v>
      </c>
      <c r="W102" s="5">
        <v>-5.4999999999999893</v>
      </c>
      <c r="X102" s="5">
        <v>-5.4999999999999893</v>
      </c>
      <c r="Y102" s="5">
        <v>-6.5999999999999872</v>
      </c>
      <c r="Z102" s="5">
        <v>-6.5999999999999872</v>
      </c>
      <c r="AA102" s="5">
        <v>-7.6999999999999851</v>
      </c>
      <c r="AB102" s="5">
        <v>-7.6999999999999851</v>
      </c>
      <c r="AC102" s="5">
        <v>-7.6999999999999851</v>
      </c>
      <c r="AD102" s="5">
        <v>-7.6999999999999851</v>
      </c>
      <c r="AE102" s="5">
        <v>-7.6999999999999851</v>
      </c>
    </row>
    <row r="103" spans="1:3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</row>
    <row r="104" spans="1:31">
      <c r="A104" s="56" t="s">
        <v>73</v>
      </c>
      <c r="B104" s="56" t="s">
        <v>199</v>
      </c>
      <c r="C104" s="56" t="s">
        <v>132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-800</v>
      </c>
      <c r="Q104" s="5">
        <v>-800</v>
      </c>
      <c r="R104" s="5">
        <v>-1328.9999999900001</v>
      </c>
      <c r="S104" s="5">
        <v>-1328.9999999900001</v>
      </c>
      <c r="T104" s="5">
        <v>-1328.9999999900001</v>
      </c>
      <c r="U104" s="5">
        <v>-1328.9999999900001</v>
      </c>
      <c r="V104" s="5">
        <v>-1328.9999999900001</v>
      </c>
      <c r="W104" s="5">
        <v>-1328.9999999900001</v>
      </c>
      <c r="X104" s="5">
        <v>-1328.9999999900001</v>
      </c>
      <c r="Y104" s="5">
        <v>-1328.9999999900001</v>
      </c>
      <c r="Z104" s="5">
        <v>-1328.9999999900001</v>
      </c>
      <c r="AA104" s="5">
        <v>-1328.9999999900001</v>
      </c>
      <c r="AB104" s="5">
        <v>-1328.9999999900001</v>
      </c>
      <c r="AC104" s="5">
        <v>-1328.9999999900001</v>
      </c>
      <c r="AD104" s="5">
        <v>-1328.9999999900001</v>
      </c>
      <c r="AE104" s="5">
        <v>-1328.9999999900001</v>
      </c>
    </row>
    <row r="105" spans="1:31">
      <c r="A105" s="56" t="s">
        <v>73</v>
      </c>
      <c r="B105" s="56" t="s">
        <v>199</v>
      </c>
      <c r="C105" s="56" t="s">
        <v>134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-382.5</v>
      </c>
      <c r="L105" s="5">
        <v>-382.5</v>
      </c>
      <c r="M105" s="5">
        <v>-622.16000004</v>
      </c>
      <c r="N105" s="5">
        <v>-622.16000004</v>
      </c>
      <c r="O105" s="5">
        <v>-622.16000004</v>
      </c>
      <c r="P105" s="5">
        <v>-702.16000004</v>
      </c>
      <c r="Q105" s="5">
        <v>-702.16000004</v>
      </c>
      <c r="R105" s="5">
        <v>-702.16000004</v>
      </c>
      <c r="S105" s="5">
        <v>-702.16000004</v>
      </c>
      <c r="T105" s="5">
        <v>-702.16000004</v>
      </c>
      <c r="U105" s="5">
        <v>-702.16000004</v>
      </c>
      <c r="V105" s="5">
        <v>-702.16000004</v>
      </c>
      <c r="W105" s="5">
        <v>-702.16000004</v>
      </c>
      <c r="X105" s="5">
        <v>-702.16000004</v>
      </c>
      <c r="Y105" s="5">
        <v>-1040.1600000400001</v>
      </c>
      <c r="Z105" s="5">
        <v>-1163.3600000399999</v>
      </c>
      <c r="AA105" s="5">
        <v>-1317.3600000399999</v>
      </c>
      <c r="AB105" s="5">
        <v>-1317.3600000399999</v>
      </c>
      <c r="AC105" s="5">
        <v>-1317.3600000399999</v>
      </c>
      <c r="AD105" s="5">
        <v>-1317.3600000399999</v>
      </c>
      <c r="AE105" s="5">
        <v>-1354.56000004</v>
      </c>
    </row>
    <row r="106" spans="1:31">
      <c r="A106" s="56" t="s">
        <v>73</v>
      </c>
      <c r="B106" s="56" t="s">
        <v>199</v>
      </c>
      <c r="C106" s="56" t="s">
        <v>136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</row>
    <row r="107" spans="1:31">
      <c r="A107" s="56" t="s">
        <v>73</v>
      </c>
      <c r="B107" s="56" t="s">
        <v>199</v>
      </c>
      <c r="C107" s="56" t="s">
        <v>153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</row>
    <row r="108" spans="1:31">
      <c r="A108" s="56" t="s">
        <v>73</v>
      </c>
      <c r="B108" s="56" t="s">
        <v>199</v>
      </c>
      <c r="C108" s="56" t="s">
        <v>154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-3.3299998469051212E-6</v>
      </c>
      <c r="Y108" s="5">
        <v>-3.3299998469051212E-6</v>
      </c>
      <c r="Z108" s="5">
        <v>-3.3399999685247899E-6</v>
      </c>
      <c r="AA108" s="5">
        <v>-3.4999999579647668E-6</v>
      </c>
      <c r="AB108" s="5">
        <v>-3.7699998310906929E-6</v>
      </c>
      <c r="AC108" s="5">
        <v>-4.2499997571192333E-6</v>
      </c>
      <c r="AD108" s="5">
        <v>-4.8099999739840976E-6</v>
      </c>
      <c r="AE108" s="5">
        <v>-1.108999995358115E-5</v>
      </c>
    </row>
    <row r="109" spans="1:31">
      <c r="A109" s="56" t="s">
        <v>73</v>
      </c>
      <c r="B109" s="56" t="s">
        <v>199</v>
      </c>
      <c r="C109" s="56" t="s">
        <v>155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-2.1</v>
      </c>
      <c r="AA109" s="5">
        <v>-2.1</v>
      </c>
      <c r="AB109" s="5">
        <v>-2.1</v>
      </c>
      <c r="AC109" s="5">
        <v>-2.1</v>
      </c>
      <c r="AD109" s="5">
        <v>-2.1</v>
      </c>
      <c r="AE109" s="5">
        <v>-2.1</v>
      </c>
    </row>
    <row r="110" spans="1:3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</row>
    <row r="111" spans="1:31">
      <c r="A111" s="56" t="s">
        <v>73</v>
      </c>
      <c r="B111" s="56" t="s">
        <v>200</v>
      </c>
      <c r="C111" s="56" t="s">
        <v>132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-208</v>
      </c>
      <c r="L111" s="5">
        <v>-208</v>
      </c>
      <c r="M111" s="5">
        <v>-208</v>
      </c>
      <c r="N111" s="5">
        <v>-208</v>
      </c>
      <c r="O111" s="5">
        <v>-208</v>
      </c>
      <c r="P111" s="5">
        <v>-208</v>
      </c>
      <c r="Q111" s="5">
        <v>-208</v>
      </c>
      <c r="R111" s="5">
        <v>-208</v>
      </c>
      <c r="S111" s="5">
        <v>-208</v>
      </c>
      <c r="T111" s="5">
        <v>-208</v>
      </c>
      <c r="U111" s="5">
        <v>-208</v>
      </c>
      <c r="V111" s="5">
        <v>-208</v>
      </c>
      <c r="W111" s="5">
        <v>-208</v>
      </c>
      <c r="X111" s="5">
        <v>-208</v>
      </c>
      <c r="Y111" s="5">
        <v>-208</v>
      </c>
      <c r="Z111" s="5">
        <v>-208</v>
      </c>
      <c r="AA111" s="5">
        <v>-208</v>
      </c>
      <c r="AB111" s="5">
        <v>-208</v>
      </c>
      <c r="AC111" s="5">
        <v>-208</v>
      </c>
      <c r="AD111" s="5">
        <v>-208</v>
      </c>
      <c r="AE111" s="5">
        <v>-208</v>
      </c>
    </row>
    <row r="112" spans="1:31">
      <c r="A112" s="56" t="s">
        <v>73</v>
      </c>
      <c r="B112" s="56" t="s">
        <v>200</v>
      </c>
      <c r="C112" s="56" t="s">
        <v>134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-120</v>
      </c>
      <c r="V112" s="5">
        <v>-120</v>
      </c>
      <c r="W112" s="5">
        <v>-120</v>
      </c>
      <c r="X112" s="5">
        <v>-120</v>
      </c>
      <c r="Y112" s="5">
        <v>-120.00000265</v>
      </c>
      <c r="Z112" s="5">
        <v>-120.00000265</v>
      </c>
      <c r="AA112" s="5">
        <v>-120.00000265</v>
      </c>
      <c r="AB112" s="5">
        <v>-120.00000265</v>
      </c>
      <c r="AC112" s="5">
        <v>-120.00000265</v>
      </c>
      <c r="AD112" s="5">
        <v>-120.00000265</v>
      </c>
      <c r="AE112" s="5">
        <v>-178.00000265</v>
      </c>
    </row>
    <row r="113" spans="1:31">
      <c r="A113" s="56" t="s">
        <v>73</v>
      </c>
      <c r="B113" s="56" t="s">
        <v>200</v>
      </c>
      <c r="C113" s="56" t="s">
        <v>136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</row>
    <row r="114" spans="1:31">
      <c r="A114" s="56" t="s">
        <v>73</v>
      </c>
      <c r="B114" s="56" t="s">
        <v>200</v>
      </c>
      <c r="C114" s="56" t="s">
        <v>153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</row>
    <row r="115" spans="1:31">
      <c r="A115" s="56" t="s">
        <v>73</v>
      </c>
      <c r="B115" s="56" t="s">
        <v>200</v>
      </c>
      <c r="C115" s="56" t="s">
        <v>154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-1.510000000000004E-6</v>
      </c>
      <c r="Y115" s="5">
        <v>-1.510000000000004E-6</v>
      </c>
      <c r="Z115" s="5">
        <v>-1.510000000000004E-6</v>
      </c>
      <c r="AA115" s="5">
        <v>-1.510000000000004E-6</v>
      </c>
      <c r="AB115" s="5">
        <v>-1.649999999999999E-6</v>
      </c>
      <c r="AC115" s="5">
        <v>-1.9099999999999999E-6</v>
      </c>
      <c r="AD115" s="5">
        <v>-2.599999999999995E-6</v>
      </c>
      <c r="AE115" s="5">
        <v>-3.450000000000003E-6</v>
      </c>
    </row>
    <row r="116" spans="1:31">
      <c r="A116" s="56" t="s">
        <v>73</v>
      </c>
      <c r="B116" s="56" t="s">
        <v>200</v>
      </c>
      <c r="C116" s="56" t="s">
        <v>155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</row>
    <row r="118" spans="1:31">
      <c r="A118" s="56" t="s">
        <v>75</v>
      </c>
      <c r="B118" s="56" t="s">
        <v>163</v>
      </c>
      <c r="C118" s="56" t="s">
        <v>130</v>
      </c>
      <c r="D118" s="5">
        <v>0</v>
      </c>
      <c r="E118" s="5">
        <v>0</v>
      </c>
      <c r="F118" s="5">
        <v>-2880</v>
      </c>
      <c r="G118" s="5">
        <v>-2880</v>
      </c>
      <c r="H118" s="5">
        <v>-4200</v>
      </c>
      <c r="I118" s="5">
        <v>-4200</v>
      </c>
      <c r="J118" s="5">
        <v>-4200</v>
      </c>
      <c r="K118" s="5">
        <v>-4885</v>
      </c>
      <c r="L118" s="5">
        <v>-4885</v>
      </c>
      <c r="M118" s="5">
        <v>-4885</v>
      </c>
      <c r="N118" s="5">
        <v>-6940</v>
      </c>
      <c r="O118" s="5">
        <v>-6940</v>
      </c>
      <c r="P118" s="5">
        <v>-6940</v>
      </c>
      <c r="Q118" s="5">
        <v>-6940</v>
      </c>
      <c r="R118" s="5">
        <v>-6940</v>
      </c>
      <c r="S118" s="5">
        <v>-6940</v>
      </c>
      <c r="T118" s="5">
        <v>-6940</v>
      </c>
      <c r="U118" s="5">
        <v>-8330</v>
      </c>
      <c r="V118" s="5">
        <v>-8330</v>
      </c>
      <c r="W118" s="5">
        <v>-8330</v>
      </c>
      <c r="X118" s="5">
        <v>-8330</v>
      </c>
      <c r="Y118" s="5">
        <v>-8330</v>
      </c>
      <c r="Z118" s="5">
        <v>-8330</v>
      </c>
      <c r="AA118" s="5">
        <v>-8330</v>
      </c>
      <c r="AB118" s="5">
        <v>-8330</v>
      </c>
      <c r="AC118" s="5">
        <v>-8330</v>
      </c>
      <c r="AD118" s="5">
        <v>-8330</v>
      </c>
      <c r="AE118" s="5">
        <v>-8330</v>
      </c>
    </row>
    <row r="119" spans="1:31">
      <c r="A119" s="56" t="s">
        <v>75</v>
      </c>
      <c r="B119" s="56" t="s">
        <v>163</v>
      </c>
      <c r="C119" s="56" t="s">
        <v>132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-440</v>
      </c>
      <c r="Y119" s="5">
        <v>-440</v>
      </c>
      <c r="Z119" s="5">
        <v>-440</v>
      </c>
      <c r="AA119" s="5">
        <v>-440</v>
      </c>
      <c r="AB119" s="5">
        <v>-440</v>
      </c>
      <c r="AC119" s="5">
        <v>-440</v>
      </c>
      <c r="AD119" s="5">
        <v>-440</v>
      </c>
      <c r="AE119" s="5">
        <v>-440</v>
      </c>
    </row>
    <row r="120" spans="1:31">
      <c r="A120" s="56" t="s">
        <v>75</v>
      </c>
      <c r="B120" s="56" t="s">
        <v>163</v>
      </c>
      <c r="C120" s="56" t="s">
        <v>134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-3.9199999999999997E-6</v>
      </c>
      <c r="S120" s="5">
        <v>-3.9199999999999997E-6</v>
      </c>
      <c r="T120" s="5">
        <v>-3.9199999999999997E-6</v>
      </c>
      <c r="U120" s="5">
        <v>-3.9199999999999997E-6</v>
      </c>
      <c r="V120" s="5">
        <v>-3.9199999999999997E-6</v>
      </c>
      <c r="W120" s="5">
        <v>-3.9199999999999997E-6</v>
      </c>
      <c r="X120" s="5">
        <v>-3.9199999999999997E-6</v>
      </c>
      <c r="Y120" s="5">
        <v>-848.99900735000006</v>
      </c>
      <c r="Z120" s="5">
        <v>-848.99900735000006</v>
      </c>
      <c r="AA120" s="5">
        <v>-848.99900735000006</v>
      </c>
      <c r="AB120" s="5">
        <v>-848.99900735000006</v>
      </c>
      <c r="AC120" s="5">
        <v>-848.99900735000006</v>
      </c>
      <c r="AD120" s="5">
        <v>-848.99900735000006</v>
      </c>
      <c r="AE120" s="5">
        <v>-848.99900735000006</v>
      </c>
    </row>
    <row r="121" spans="1:31">
      <c r="A121" s="56" t="s">
        <v>75</v>
      </c>
      <c r="B121" s="56" t="s">
        <v>163</v>
      </c>
      <c r="C121" s="56" t="s">
        <v>136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</row>
    <row r="122" spans="1:31">
      <c r="A122" s="56" t="s">
        <v>75</v>
      </c>
      <c r="B122" s="56" t="s">
        <v>163</v>
      </c>
      <c r="C122" s="56" t="s">
        <v>153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</row>
    <row r="123" spans="1:31">
      <c r="A123" s="56" t="s">
        <v>75</v>
      </c>
      <c r="B123" s="56" t="s">
        <v>163</v>
      </c>
      <c r="C123" s="56" t="s">
        <v>154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-2.0320000086458881E-5</v>
      </c>
      <c r="Y123" s="5">
        <v>-2.0700000046845942E-5</v>
      </c>
      <c r="Z123" s="5">
        <v>-599.99663901000008</v>
      </c>
      <c r="AA123" s="5">
        <v>-599.99663942000007</v>
      </c>
      <c r="AB123" s="5">
        <v>-1425.73816586</v>
      </c>
      <c r="AC123" s="5">
        <v>-1425.7381906099999</v>
      </c>
      <c r="AD123" s="5">
        <v>-1425.7381906099999</v>
      </c>
      <c r="AE123" s="5">
        <v>-1425.73820391</v>
      </c>
    </row>
    <row r="124" spans="1:31">
      <c r="A124" s="56" t="s">
        <v>75</v>
      </c>
      <c r="B124" s="56" t="s">
        <v>163</v>
      </c>
      <c r="C124" s="56" t="s">
        <v>155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</row>
    <row r="125" spans="1:3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20"/>
      <c r="W125" s="7"/>
      <c r="X125" s="7"/>
      <c r="Y125" s="7"/>
      <c r="Z125" s="7"/>
      <c r="AA125" s="7"/>
      <c r="AB125" s="7"/>
      <c r="AC125" s="7"/>
      <c r="AD125" s="7"/>
      <c r="AE125" s="7"/>
    </row>
    <row r="126" spans="1:31">
      <c r="A126" s="56" t="s">
        <v>75</v>
      </c>
      <c r="B126" s="56" t="s">
        <v>197</v>
      </c>
      <c r="C126" s="56" t="s">
        <v>130</v>
      </c>
      <c r="D126" s="5">
        <v>0</v>
      </c>
      <c r="E126" s="5">
        <v>0</v>
      </c>
      <c r="F126" s="5">
        <v>-700</v>
      </c>
      <c r="G126" s="5">
        <v>-700</v>
      </c>
      <c r="H126" s="5">
        <v>-700</v>
      </c>
      <c r="I126" s="5">
        <v>-700</v>
      </c>
      <c r="J126" s="5">
        <v>-700</v>
      </c>
      <c r="K126" s="5">
        <v>-2100</v>
      </c>
      <c r="L126" s="5">
        <v>-2100</v>
      </c>
      <c r="M126" s="5">
        <v>-2100</v>
      </c>
      <c r="N126" s="5">
        <v>-2100</v>
      </c>
      <c r="O126" s="5">
        <v>-2100</v>
      </c>
      <c r="P126" s="5">
        <v>-3780</v>
      </c>
      <c r="Q126" s="5">
        <v>-3780</v>
      </c>
      <c r="R126" s="5">
        <v>-4230</v>
      </c>
      <c r="S126" s="5">
        <v>-4230</v>
      </c>
      <c r="T126" s="5">
        <v>-4230</v>
      </c>
      <c r="U126" s="5">
        <v>-4230</v>
      </c>
      <c r="V126" s="5">
        <v>-4230</v>
      </c>
      <c r="W126" s="5">
        <v>-5704</v>
      </c>
      <c r="X126" s="5">
        <v>-5704</v>
      </c>
      <c r="Y126" s="5">
        <v>-5704</v>
      </c>
      <c r="Z126" s="5">
        <v>-6069</v>
      </c>
      <c r="AA126" s="5">
        <v>-6434</v>
      </c>
      <c r="AB126" s="5">
        <v>-6434</v>
      </c>
      <c r="AC126" s="5">
        <v>-6434</v>
      </c>
      <c r="AD126" s="5">
        <v>-6434</v>
      </c>
      <c r="AE126" s="5">
        <v>-6434</v>
      </c>
    </row>
    <row r="127" spans="1:31">
      <c r="A127" s="56" t="s">
        <v>75</v>
      </c>
      <c r="B127" s="56" t="s">
        <v>197</v>
      </c>
      <c r="C127" s="56" t="s">
        <v>132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-385</v>
      </c>
      <c r="R127" s="5">
        <v>-385</v>
      </c>
      <c r="S127" s="5">
        <v>-385</v>
      </c>
      <c r="T127" s="5">
        <v>-529.39999998999997</v>
      </c>
      <c r="U127" s="5">
        <v>-529.39999998999997</v>
      </c>
      <c r="V127" s="5">
        <v>-529.39999998999997</v>
      </c>
      <c r="W127" s="5">
        <v>-529.39999998999997</v>
      </c>
      <c r="X127" s="5">
        <v>-529.39999998999997</v>
      </c>
      <c r="Y127" s="5">
        <v>-529.39999998999997</v>
      </c>
      <c r="Z127" s="5">
        <v>-1353.89999999</v>
      </c>
      <c r="AA127" s="5">
        <v>-1597.89999999</v>
      </c>
      <c r="AB127" s="5">
        <v>-1597.89999999</v>
      </c>
      <c r="AC127" s="5">
        <v>-1597.89999999</v>
      </c>
      <c r="AD127" s="5">
        <v>-1597.89999999</v>
      </c>
      <c r="AE127" s="5">
        <v>-1597.89999999</v>
      </c>
    </row>
    <row r="128" spans="1:31">
      <c r="A128" s="56" t="s">
        <v>75</v>
      </c>
      <c r="B128" s="56" t="s">
        <v>197</v>
      </c>
      <c r="C128" s="56" t="s">
        <v>134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-7.9500000000000001E-6</v>
      </c>
      <c r="L128" s="5">
        <v>-7.9500000000000001E-6</v>
      </c>
      <c r="M128" s="5">
        <v>-7.9500000000000001E-6</v>
      </c>
      <c r="N128" s="5">
        <v>-292.00000796</v>
      </c>
      <c r="O128" s="5">
        <v>-409.00000796</v>
      </c>
      <c r="P128" s="5">
        <v>-409.00000796</v>
      </c>
      <c r="Q128" s="5">
        <v>-409.00000796</v>
      </c>
      <c r="R128" s="5">
        <v>-409.00002896000001</v>
      </c>
      <c r="S128" s="5">
        <v>-409.00002896000001</v>
      </c>
      <c r="T128" s="5">
        <v>-409.00002896000001</v>
      </c>
      <c r="U128" s="5">
        <v>-409.00002896000001</v>
      </c>
      <c r="V128" s="5">
        <v>-409.00002896000001</v>
      </c>
      <c r="W128" s="5">
        <v>-409.00002896000001</v>
      </c>
      <c r="X128" s="5">
        <v>-409.00002896000001</v>
      </c>
      <c r="Y128" s="5">
        <v>-540.50003533000017</v>
      </c>
      <c r="Z128" s="5">
        <v>-540.50003533000017</v>
      </c>
      <c r="AA128" s="5">
        <v>-1089.5000353299999</v>
      </c>
      <c r="AB128" s="5">
        <v>-1089.5000353299999</v>
      </c>
      <c r="AC128" s="5">
        <v>-1089.5000353299999</v>
      </c>
      <c r="AD128" s="5">
        <v>-1608.5000353299999</v>
      </c>
      <c r="AE128" s="5">
        <v>-1954.5000353299999</v>
      </c>
    </row>
    <row r="129" spans="1:31">
      <c r="A129" s="56" t="s">
        <v>75</v>
      </c>
      <c r="B129" s="56" t="s">
        <v>197</v>
      </c>
      <c r="C129" s="56" t="s">
        <v>136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-86.4</v>
      </c>
      <c r="S129" s="5">
        <v>-86.4</v>
      </c>
      <c r="T129" s="5">
        <v>-86.4</v>
      </c>
      <c r="U129" s="5">
        <v>-86.4</v>
      </c>
      <c r="V129" s="5">
        <v>-86.4</v>
      </c>
      <c r="W129" s="5">
        <v>-152.4</v>
      </c>
      <c r="X129" s="5">
        <v>-152.4</v>
      </c>
      <c r="Y129" s="5">
        <v>-152.4</v>
      </c>
      <c r="Z129" s="5">
        <v>-152.4</v>
      </c>
      <c r="AA129" s="5">
        <v>-152.4</v>
      </c>
      <c r="AB129" s="5">
        <v>-152.4</v>
      </c>
      <c r="AC129" s="5">
        <v>-152.4</v>
      </c>
      <c r="AD129" s="5">
        <v>-152.4</v>
      </c>
      <c r="AE129" s="5">
        <v>-152.4</v>
      </c>
    </row>
    <row r="130" spans="1:31">
      <c r="A130" s="56" t="s">
        <v>75</v>
      </c>
      <c r="B130" s="56" t="s">
        <v>197</v>
      </c>
      <c r="C130" s="56" t="s">
        <v>153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</row>
    <row r="131" spans="1:31">
      <c r="A131" s="56" t="s">
        <v>75</v>
      </c>
      <c r="B131" s="56" t="s">
        <v>197</v>
      </c>
      <c r="C131" s="56" t="s">
        <v>154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-1.790999993392834E-5</v>
      </c>
      <c r="Y131" s="5">
        <v>-1.9359999947320461E-5</v>
      </c>
      <c r="Z131" s="5">
        <v>-2.17800000717722E-5</v>
      </c>
      <c r="AA131" s="5">
        <v>-2.477999995051109E-5</v>
      </c>
      <c r="AB131" s="5">
        <v>-2.663000016752963E-5</v>
      </c>
      <c r="AC131" s="5">
        <v>-125.7658042600001</v>
      </c>
      <c r="AD131" s="5">
        <v>-125.7658042600001</v>
      </c>
      <c r="AE131" s="5">
        <v>-255.18030347000021</v>
      </c>
    </row>
    <row r="132" spans="1:31">
      <c r="A132" s="56" t="s">
        <v>75</v>
      </c>
      <c r="B132" s="56" t="s">
        <v>197</v>
      </c>
      <c r="C132" s="56" t="s">
        <v>155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-5.4999999999999982E-6</v>
      </c>
      <c r="Y132" s="5">
        <v>-5.4999999999999982E-6</v>
      </c>
      <c r="Z132" s="5">
        <v>-5.4999999999999982E-6</v>
      </c>
      <c r="AA132" s="5">
        <v>-5.4999999999999982E-6</v>
      </c>
      <c r="AB132" s="5">
        <v>-5.4999999999999982E-6</v>
      </c>
      <c r="AC132" s="5">
        <v>-5.4999999999999982E-6</v>
      </c>
      <c r="AD132" s="5">
        <v>-5.4999999999999982E-6</v>
      </c>
      <c r="AE132" s="5">
        <v>-7.4800000000000029E-6</v>
      </c>
    </row>
    <row r="133" spans="1:3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</row>
    <row r="134" spans="1:31">
      <c r="A134" s="56" t="s">
        <v>75</v>
      </c>
      <c r="B134" s="56" t="s">
        <v>198</v>
      </c>
      <c r="C134" s="56" t="s">
        <v>131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-1450</v>
      </c>
      <c r="J134" s="5">
        <v>-1450</v>
      </c>
      <c r="K134" s="5">
        <v>-2010</v>
      </c>
      <c r="L134" s="5">
        <v>-2010</v>
      </c>
      <c r="M134" s="5">
        <v>-2010</v>
      </c>
      <c r="N134" s="5">
        <v>-2010</v>
      </c>
      <c r="O134" s="5">
        <v>-2010</v>
      </c>
      <c r="P134" s="5">
        <v>-2010</v>
      </c>
      <c r="Q134" s="5">
        <v>-2010</v>
      </c>
      <c r="R134" s="5">
        <v>-2010</v>
      </c>
      <c r="S134" s="5">
        <v>-2010</v>
      </c>
      <c r="T134" s="5">
        <v>-2010</v>
      </c>
      <c r="U134" s="5">
        <v>-2010</v>
      </c>
      <c r="V134" s="5">
        <v>-2010</v>
      </c>
      <c r="W134" s="5">
        <v>-2010</v>
      </c>
      <c r="X134" s="5">
        <v>-3675</v>
      </c>
      <c r="Y134" s="5">
        <v>-3675</v>
      </c>
      <c r="Z134" s="5">
        <v>-3675</v>
      </c>
      <c r="AA134" s="5">
        <v>-3675</v>
      </c>
      <c r="AB134" s="5">
        <v>-4835</v>
      </c>
      <c r="AC134" s="5">
        <v>-4835</v>
      </c>
      <c r="AD134" s="5">
        <v>-4835</v>
      </c>
      <c r="AE134" s="5">
        <v>-4835</v>
      </c>
    </row>
    <row r="135" spans="1:31">
      <c r="A135" s="56" t="s">
        <v>75</v>
      </c>
      <c r="B135" s="56" t="s">
        <v>198</v>
      </c>
      <c r="C135" s="56" t="s">
        <v>132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-500</v>
      </c>
      <c r="L135" s="5">
        <v>-500</v>
      </c>
      <c r="M135" s="5">
        <v>-500</v>
      </c>
      <c r="N135" s="5">
        <v>-500</v>
      </c>
      <c r="O135" s="5">
        <v>-500</v>
      </c>
      <c r="P135" s="5">
        <v>-500</v>
      </c>
      <c r="Q135" s="5">
        <v>-500</v>
      </c>
      <c r="R135" s="5">
        <v>-500</v>
      </c>
      <c r="S135" s="5">
        <v>-500</v>
      </c>
      <c r="T135" s="5">
        <v>-500</v>
      </c>
      <c r="U135" s="5">
        <v>-500</v>
      </c>
      <c r="V135" s="5">
        <v>-500</v>
      </c>
      <c r="W135" s="5">
        <v>-500</v>
      </c>
      <c r="X135" s="5">
        <v>-500</v>
      </c>
      <c r="Y135" s="5">
        <v>-500</v>
      </c>
      <c r="Z135" s="5">
        <v>-500</v>
      </c>
      <c r="AA135" s="5">
        <v>-500</v>
      </c>
      <c r="AB135" s="5">
        <v>-500</v>
      </c>
      <c r="AC135" s="5">
        <v>-500</v>
      </c>
      <c r="AD135" s="5">
        <v>-500</v>
      </c>
      <c r="AE135" s="5">
        <v>-500</v>
      </c>
    </row>
    <row r="136" spans="1:31">
      <c r="A136" s="56" t="s">
        <v>75</v>
      </c>
      <c r="B136" s="56" t="s">
        <v>198</v>
      </c>
      <c r="C136" s="56" t="s">
        <v>134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-170</v>
      </c>
      <c r="O136" s="5">
        <v>-170</v>
      </c>
      <c r="P136" s="5">
        <v>-170</v>
      </c>
      <c r="Q136" s="5">
        <v>-170</v>
      </c>
      <c r="R136" s="5">
        <v>-170.00000048999999</v>
      </c>
      <c r="S136" s="5">
        <v>-170.00000048999999</v>
      </c>
      <c r="T136" s="5">
        <v>-610.00000049000005</v>
      </c>
      <c r="U136" s="5">
        <v>-610.00000049000005</v>
      </c>
      <c r="V136" s="5">
        <v>-610.00000049000005</v>
      </c>
      <c r="W136" s="5">
        <v>-704.00000049000005</v>
      </c>
      <c r="X136" s="5">
        <v>-704.00000049000005</v>
      </c>
      <c r="Y136" s="5">
        <v>-704.00000049000005</v>
      </c>
      <c r="Z136" s="5">
        <v>-704.00000049000005</v>
      </c>
      <c r="AA136" s="5">
        <v>-704.00000049000005</v>
      </c>
      <c r="AB136" s="5">
        <v>-1288.00000049</v>
      </c>
      <c r="AC136" s="5">
        <v>-1288.00000049</v>
      </c>
      <c r="AD136" s="5">
        <v>-1288.00000049</v>
      </c>
      <c r="AE136" s="5">
        <v>-1288.00000049</v>
      </c>
    </row>
    <row r="137" spans="1:31">
      <c r="A137" s="56" t="s">
        <v>75</v>
      </c>
      <c r="B137" s="56" t="s">
        <v>198</v>
      </c>
      <c r="C137" s="56" t="s">
        <v>136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</row>
    <row r="138" spans="1:31">
      <c r="A138" s="56" t="s">
        <v>75</v>
      </c>
      <c r="B138" s="56" t="s">
        <v>198</v>
      </c>
      <c r="C138" s="56" t="s">
        <v>153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</row>
    <row r="139" spans="1:31">
      <c r="A139" s="56" t="s">
        <v>75</v>
      </c>
      <c r="B139" s="56" t="s">
        <v>198</v>
      </c>
      <c r="C139" s="56" t="s">
        <v>154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-5.8500000850437214E-6</v>
      </c>
      <c r="Y139" s="5">
        <v>-5.9600000586180254E-6</v>
      </c>
      <c r="Z139" s="5">
        <v>-6.8400000639748558E-6</v>
      </c>
      <c r="AA139" s="5">
        <v>-7.2800001856457473E-6</v>
      </c>
      <c r="AB139" s="5">
        <v>-7.7400000958086255E-6</v>
      </c>
      <c r="AC139" s="5">
        <v>-9.7900000877907022E-6</v>
      </c>
      <c r="AD139" s="5">
        <v>-1.1610000067847921E-5</v>
      </c>
      <c r="AE139" s="5">
        <v>-1.6340000153676499E-5</v>
      </c>
    </row>
    <row r="140" spans="1:31">
      <c r="A140" s="56" t="s">
        <v>75</v>
      </c>
      <c r="B140" s="56" t="s">
        <v>198</v>
      </c>
      <c r="C140" s="56" t="s">
        <v>155</v>
      </c>
      <c r="D140" s="5">
        <v>0</v>
      </c>
      <c r="E140" s="5">
        <v>-1.0999999999999981</v>
      </c>
      <c r="F140" s="5">
        <v>-1.0999999999999981</v>
      </c>
      <c r="G140" s="5">
        <v>-1.0999999999999981</v>
      </c>
      <c r="H140" s="5">
        <v>-1.0999999999999981</v>
      </c>
      <c r="I140" s="5">
        <v>-2.1999999999999962</v>
      </c>
      <c r="J140" s="5">
        <v>-2.1999999999999962</v>
      </c>
      <c r="K140" s="5">
        <v>-2.1999999999999962</v>
      </c>
      <c r="L140" s="5">
        <v>-2.1999999999999962</v>
      </c>
      <c r="M140" s="5">
        <v>-2.1999999999999962</v>
      </c>
      <c r="N140" s="5">
        <v>-3.299999999999994</v>
      </c>
      <c r="O140" s="5">
        <v>-3.299999999999994</v>
      </c>
      <c r="P140" s="5">
        <v>-4.3999999999999906</v>
      </c>
      <c r="Q140" s="5">
        <v>-4.3999999999999906</v>
      </c>
      <c r="R140" s="5">
        <v>-4.3999999999999906</v>
      </c>
      <c r="S140" s="5">
        <v>-4.3999999999999906</v>
      </c>
      <c r="T140" s="5">
        <v>-5.4999999999999893</v>
      </c>
      <c r="U140" s="5">
        <v>-5.4999999999999893</v>
      </c>
      <c r="V140" s="5">
        <v>-5.4999999999999893</v>
      </c>
      <c r="W140" s="5">
        <v>-5.4999999999999893</v>
      </c>
      <c r="X140" s="5">
        <v>-5.4999999999999893</v>
      </c>
      <c r="Y140" s="5">
        <v>-6.5999999999999872</v>
      </c>
      <c r="Z140" s="5">
        <v>-6.5999999999999872</v>
      </c>
      <c r="AA140" s="5">
        <v>-7.6999999999999851</v>
      </c>
      <c r="AB140" s="5">
        <v>-7.6999999999999851</v>
      </c>
      <c r="AC140" s="5">
        <v>-7.6999999999999851</v>
      </c>
      <c r="AD140" s="5">
        <v>-7.6999999999999851</v>
      </c>
      <c r="AE140" s="5">
        <v>-7.6999999999999851</v>
      </c>
    </row>
    <row r="141" spans="1:3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</row>
    <row r="142" spans="1:31">
      <c r="A142" s="56" t="s">
        <v>75</v>
      </c>
      <c r="B142" s="56" t="s">
        <v>199</v>
      </c>
      <c r="C142" s="56" t="s">
        <v>132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-800</v>
      </c>
      <c r="Q142" s="5">
        <v>-800</v>
      </c>
      <c r="R142" s="5">
        <v>-1328.9999999900001</v>
      </c>
      <c r="S142" s="5">
        <v>-1328.9999999900001</v>
      </c>
      <c r="T142" s="5">
        <v>-1328.9999999900001</v>
      </c>
      <c r="U142" s="5">
        <v>-1328.9999999900001</v>
      </c>
      <c r="V142" s="5">
        <v>-1328.9999999900001</v>
      </c>
      <c r="W142" s="5">
        <v>-1328.9999999900001</v>
      </c>
      <c r="X142" s="5">
        <v>-1328.9999999900001</v>
      </c>
      <c r="Y142" s="5">
        <v>-1328.9999999900001</v>
      </c>
      <c r="Z142" s="5">
        <v>-1328.9999999900001</v>
      </c>
      <c r="AA142" s="5">
        <v>-1328.9999999900001</v>
      </c>
      <c r="AB142" s="5">
        <v>-1328.9999999900001</v>
      </c>
      <c r="AC142" s="5">
        <v>-1328.9999999900001</v>
      </c>
      <c r="AD142" s="5">
        <v>-1328.9999999900001</v>
      </c>
      <c r="AE142" s="5">
        <v>-1328.9999999900001</v>
      </c>
    </row>
    <row r="143" spans="1:31">
      <c r="A143" s="56" t="s">
        <v>75</v>
      </c>
      <c r="B143" s="56" t="s">
        <v>199</v>
      </c>
      <c r="C143" s="56" t="s">
        <v>134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-382.5</v>
      </c>
      <c r="L143" s="5">
        <v>-382.5</v>
      </c>
      <c r="M143" s="5">
        <v>-622.16000004</v>
      </c>
      <c r="N143" s="5">
        <v>-622.16000004</v>
      </c>
      <c r="O143" s="5">
        <v>-622.16000004</v>
      </c>
      <c r="P143" s="5">
        <v>-702.16000004</v>
      </c>
      <c r="Q143" s="5">
        <v>-702.16000004</v>
      </c>
      <c r="R143" s="5">
        <v>-702.16000004</v>
      </c>
      <c r="S143" s="5">
        <v>-702.16000004</v>
      </c>
      <c r="T143" s="5">
        <v>-702.16000004</v>
      </c>
      <c r="U143" s="5">
        <v>-702.16000004</v>
      </c>
      <c r="V143" s="5">
        <v>-702.16000004</v>
      </c>
      <c r="W143" s="5">
        <v>-702.16000004</v>
      </c>
      <c r="X143" s="5">
        <v>-702.16000004</v>
      </c>
      <c r="Y143" s="5">
        <v>-1040.1600000400001</v>
      </c>
      <c r="Z143" s="5">
        <v>-1163.3600000399999</v>
      </c>
      <c r="AA143" s="5">
        <v>-1317.3600000399999</v>
      </c>
      <c r="AB143" s="5">
        <v>-1317.3600000399999</v>
      </c>
      <c r="AC143" s="5">
        <v>-1317.3600000399999</v>
      </c>
      <c r="AD143" s="5">
        <v>-1317.3600000399999</v>
      </c>
      <c r="AE143" s="5">
        <v>-1354.56000004</v>
      </c>
    </row>
    <row r="144" spans="1:31">
      <c r="A144" s="56" t="s">
        <v>75</v>
      </c>
      <c r="B144" s="56" t="s">
        <v>199</v>
      </c>
      <c r="C144" s="56" t="s">
        <v>136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</row>
    <row r="145" spans="1:31">
      <c r="A145" s="56" t="s">
        <v>75</v>
      </c>
      <c r="B145" s="56" t="s">
        <v>199</v>
      </c>
      <c r="C145" s="56" t="s">
        <v>153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</row>
    <row r="146" spans="1:31">
      <c r="A146" s="56" t="s">
        <v>75</v>
      </c>
      <c r="B146" s="56" t="s">
        <v>199</v>
      </c>
      <c r="C146" s="56" t="s">
        <v>154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-7.409999952966468E-6</v>
      </c>
      <c r="Y146" s="5">
        <v>-7.409999952966468E-6</v>
      </c>
      <c r="Z146" s="5">
        <v>-7.4299999688321301E-6</v>
      </c>
      <c r="AA146" s="5">
        <v>-7.9299998313980244E-6</v>
      </c>
      <c r="AB146" s="5">
        <v>-8.5499998684861997E-6</v>
      </c>
      <c r="AC146" s="5">
        <v>-9.6100000272452665E-6</v>
      </c>
      <c r="AD146" s="5">
        <v>-1.0969999969241909E-5</v>
      </c>
      <c r="AE146" s="5">
        <v>-1.350000004357193E-5</v>
      </c>
    </row>
    <row r="147" spans="1:31">
      <c r="A147" s="56" t="s">
        <v>75</v>
      </c>
      <c r="B147" s="56" t="s">
        <v>199</v>
      </c>
      <c r="C147" s="56" t="s">
        <v>155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-2.1</v>
      </c>
      <c r="AA147" s="5">
        <v>-2.1</v>
      </c>
      <c r="AB147" s="5">
        <v>-2.1</v>
      </c>
      <c r="AC147" s="5">
        <v>-2.1</v>
      </c>
      <c r="AD147" s="5">
        <v>-2.1</v>
      </c>
      <c r="AE147" s="5">
        <v>-2.1</v>
      </c>
    </row>
    <row r="148" spans="1:3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</row>
    <row r="149" spans="1:31">
      <c r="A149" s="56" t="s">
        <v>75</v>
      </c>
      <c r="B149" s="56" t="s">
        <v>200</v>
      </c>
      <c r="C149" s="56" t="s">
        <v>132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-208</v>
      </c>
      <c r="L149" s="5">
        <v>-208</v>
      </c>
      <c r="M149" s="5">
        <v>-208</v>
      </c>
      <c r="N149" s="5">
        <v>-208</v>
      </c>
      <c r="O149" s="5">
        <v>-208</v>
      </c>
      <c r="P149" s="5">
        <v>-208</v>
      </c>
      <c r="Q149" s="5">
        <v>-208</v>
      </c>
      <c r="R149" s="5">
        <v>-208</v>
      </c>
      <c r="S149" s="5">
        <v>-208</v>
      </c>
      <c r="T149" s="5">
        <v>-208</v>
      </c>
      <c r="U149" s="5">
        <v>-208</v>
      </c>
      <c r="V149" s="5">
        <v>-208</v>
      </c>
      <c r="W149" s="5">
        <v>-208</v>
      </c>
      <c r="X149" s="5">
        <v>-208</v>
      </c>
      <c r="Y149" s="5">
        <v>-208</v>
      </c>
      <c r="Z149" s="5">
        <v>-208</v>
      </c>
      <c r="AA149" s="5">
        <v>-208</v>
      </c>
      <c r="AB149" s="5">
        <v>-208</v>
      </c>
      <c r="AC149" s="5">
        <v>-208</v>
      </c>
      <c r="AD149" s="5">
        <v>-208</v>
      </c>
      <c r="AE149" s="5">
        <v>-208</v>
      </c>
    </row>
    <row r="150" spans="1:31">
      <c r="A150" s="56" t="s">
        <v>75</v>
      </c>
      <c r="B150" s="56" t="s">
        <v>200</v>
      </c>
      <c r="C150" s="56" t="s">
        <v>134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-2.65E-6</v>
      </c>
      <c r="S150" s="5">
        <v>-2.65E-6</v>
      </c>
      <c r="T150" s="5">
        <v>-2.65E-6</v>
      </c>
      <c r="U150" s="5">
        <v>-120.00000265</v>
      </c>
      <c r="V150" s="5">
        <v>-120.00000265</v>
      </c>
      <c r="W150" s="5">
        <v>-120.00000265</v>
      </c>
      <c r="X150" s="5">
        <v>-120.00000265</v>
      </c>
      <c r="Y150" s="5">
        <v>-120.00000265</v>
      </c>
      <c r="Z150" s="5">
        <v>-120.00000265</v>
      </c>
      <c r="AA150" s="5">
        <v>-120.00000265</v>
      </c>
      <c r="AB150" s="5">
        <v>-120.00000265</v>
      </c>
      <c r="AC150" s="5">
        <v>-120.00000265</v>
      </c>
      <c r="AD150" s="5">
        <v>-120.00000265</v>
      </c>
      <c r="AE150" s="5">
        <v>-178.00000265</v>
      </c>
    </row>
    <row r="151" spans="1:31">
      <c r="A151" s="56" t="s">
        <v>75</v>
      </c>
      <c r="B151" s="56" t="s">
        <v>200</v>
      </c>
      <c r="C151" s="56" t="s">
        <v>136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</row>
    <row r="152" spans="1:31">
      <c r="A152" s="56" t="s">
        <v>75</v>
      </c>
      <c r="B152" s="56" t="s">
        <v>200</v>
      </c>
      <c r="C152" s="56" t="s">
        <v>153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</row>
    <row r="153" spans="1:31">
      <c r="A153" s="56" t="s">
        <v>75</v>
      </c>
      <c r="B153" s="56" t="s">
        <v>200</v>
      </c>
      <c r="C153" s="56" t="s">
        <v>154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-3.369999999999997E-6</v>
      </c>
      <c r="Y153" s="5">
        <v>-3.369999999999997E-6</v>
      </c>
      <c r="Z153" s="5">
        <v>-3.369999999999997E-6</v>
      </c>
      <c r="AA153" s="5">
        <v>-3.369999999999997E-6</v>
      </c>
      <c r="AB153" s="5">
        <v>-3.7299999999999859E-6</v>
      </c>
      <c r="AC153" s="5">
        <v>-4.3299999999999873E-6</v>
      </c>
      <c r="AD153" s="5">
        <v>-5.99999999999999E-6</v>
      </c>
      <c r="AE153" s="5">
        <v>-5.99999999999999E-6</v>
      </c>
    </row>
    <row r="154" spans="1:31">
      <c r="A154" s="56" t="s">
        <v>75</v>
      </c>
      <c r="B154" s="56" t="s">
        <v>200</v>
      </c>
      <c r="C154" s="56" t="s">
        <v>155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</row>
    <row r="156" spans="1:31">
      <c r="A156" s="56" t="s">
        <v>80</v>
      </c>
      <c r="B156" s="56" t="s">
        <v>163</v>
      </c>
      <c r="C156" s="56" t="s">
        <v>130</v>
      </c>
      <c r="D156" s="5">
        <v>0</v>
      </c>
      <c r="E156" s="5">
        <v>0</v>
      </c>
      <c r="F156" s="5">
        <v>-2880</v>
      </c>
      <c r="G156" s="5">
        <v>-2880</v>
      </c>
      <c r="H156" s="5">
        <v>-4200</v>
      </c>
      <c r="I156" s="5">
        <v>-4200</v>
      </c>
      <c r="J156" s="5">
        <v>-4200</v>
      </c>
      <c r="K156" s="5">
        <v>-4200</v>
      </c>
      <c r="L156" s="5">
        <v>-4200</v>
      </c>
      <c r="M156" s="5">
        <v>-4200</v>
      </c>
      <c r="N156" s="5">
        <v>-6940</v>
      </c>
      <c r="O156" s="5">
        <v>-6940</v>
      </c>
      <c r="P156" s="5">
        <v>-6940</v>
      </c>
      <c r="Q156" s="5">
        <v>-6940</v>
      </c>
      <c r="R156" s="5">
        <v>-6940</v>
      </c>
      <c r="S156" s="5">
        <v>-6940</v>
      </c>
      <c r="T156" s="5">
        <v>-6940</v>
      </c>
      <c r="U156" s="5">
        <v>-8330</v>
      </c>
      <c r="V156" s="5">
        <v>-8330</v>
      </c>
      <c r="W156" s="5">
        <v>-8330</v>
      </c>
      <c r="X156" s="5">
        <v>-8330</v>
      </c>
      <c r="Y156" s="5">
        <v>-8330</v>
      </c>
      <c r="Z156" s="5">
        <v>-8330</v>
      </c>
      <c r="AA156" s="5">
        <v>-8330</v>
      </c>
      <c r="AB156" s="5">
        <v>-8330</v>
      </c>
      <c r="AC156" s="5">
        <v>-8330</v>
      </c>
      <c r="AD156" s="5">
        <v>-8330</v>
      </c>
      <c r="AE156" s="5">
        <v>-8330</v>
      </c>
    </row>
    <row r="157" spans="1:31">
      <c r="A157" s="56" t="s">
        <v>80</v>
      </c>
      <c r="B157" s="56" t="s">
        <v>163</v>
      </c>
      <c r="C157" s="56" t="s">
        <v>132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-440</v>
      </c>
      <c r="Y157" s="5">
        <v>-440</v>
      </c>
      <c r="Z157" s="5">
        <v>-440</v>
      </c>
      <c r="AA157" s="5">
        <v>-440</v>
      </c>
      <c r="AB157" s="5">
        <v>-440</v>
      </c>
      <c r="AC157" s="5">
        <v>-440</v>
      </c>
      <c r="AD157" s="5">
        <v>-440</v>
      </c>
      <c r="AE157" s="5">
        <v>-440</v>
      </c>
    </row>
    <row r="158" spans="1:31">
      <c r="A158" s="56" t="s">
        <v>80</v>
      </c>
      <c r="B158" s="56" t="s">
        <v>163</v>
      </c>
      <c r="C158" s="56" t="s">
        <v>134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-848.99900000000002</v>
      </c>
      <c r="Z158" s="5">
        <v>-848.99900000000002</v>
      </c>
      <c r="AA158" s="5">
        <v>-848.99900000000002</v>
      </c>
      <c r="AB158" s="5">
        <v>-848.99900000000002</v>
      </c>
      <c r="AC158" s="5">
        <v>-848.99900000000002</v>
      </c>
      <c r="AD158" s="5">
        <v>-848.99900000000002</v>
      </c>
      <c r="AE158" s="5">
        <v>-848.99900000000002</v>
      </c>
    </row>
    <row r="159" spans="1:31">
      <c r="A159" s="56" t="s">
        <v>80</v>
      </c>
      <c r="B159" s="56" t="s">
        <v>163</v>
      </c>
      <c r="C159" s="56" t="s">
        <v>136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</row>
    <row r="160" spans="1:31">
      <c r="A160" s="56" t="s">
        <v>80</v>
      </c>
      <c r="B160" s="56" t="s">
        <v>163</v>
      </c>
      <c r="C160" s="56" t="s">
        <v>153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</row>
    <row r="161" spans="1:31">
      <c r="A161" s="56" t="s">
        <v>80</v>
      </c>
      <c r="B161" s="56" t="s">
        <v>163</v>
      </c>
      <c r="C161" s="56" t="s">
        <v>154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-1.032000007580163E-5</v>
      </c>
      <c r="Y161" s="5">
        <v>-1.0700000018425121E-5</v>
      </c>
      <c r="Z161" s="5">
        <v>-600.00214303000007</v>
      </c>
      <c r="AA161" s="5">
        <v>-600.00214312000003</v>
      </c>
      <c r="AB161" s="5">
        <v>-1525.0158721299999</v>
      </c>
      <c r="AC161" s="5">
        <v>-1525.0158985099999</v>
      </c>
      <c r="AD161" s="5">
        <v>-1525.0158985099999</v>
      </c>
      <c r="AE161" s="5">
        <v>-1525.01590996</v>
      </c>
    </row>
    <row r="162" spans="1:31">
      <c r="A162" s="56" t="s">
        <v>80</v>
      </c>
      <c r="B162" s="56" t="s">
        <v>163</v>
      </c>
      <c r="C162" s="56" t="s">
        <v>155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</row>
    <row r="163" spans="1:3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20"/>
      <c r="W163" s="7"/>
      <c r="X163" s="7"/>
      <c r="Y163" s="7"/>
      <c r="Z163" s="7"/>
      <c r="AA163" s="7"/>
      <c r="AB163" s="7"/>
      <c r="AC163" s="7"/>
      <c r="AD163" s="7"/>
      <c r="AE163" s="7"/>
    </row>
    <row r="164" spans="1:31">
      <c r="A164" s="56" t="s">
        <v>80</v>
      </c>
      <c r="B164" s="56" t="s">
        <v>197</v>
      </c>
      <c r="C164" s="56" t="s">
        <v>130</v>
      </c>
      <c r="D164" s="5">
        <v>0</v>
      </c>
      <c r="E164" s="5">
        <v>0</v>
      </c>
      <c r="F164" s="5">
        <v>-700</v>
      </c>
      <c r="G164" s="5">
        <v>-700</v>
      </c>
      <c r="H164" s="5">
        <v>-700</v>
      </c>
      <c r="I164" s="5">
        <v>-700</v>
      </c>
      <c r="J164" s="5">
        <v>-700</v>
      </c>
      <c r="K164" s="5">
        <v>-3294</v>
      </c>
      <c r="L164" s="5">
        <v>-3294</v>
      </c>
      <c r="M164" s="5">
        <v>-3294</v>
      </c>
      <c r="N164" s="5">
        <v>-3294</v>
      </c>
      <c r="O164" s="5">
        <v>-3659</v>
      </c>
      <c r="P164" s="5">
        <v>-5339</v>
      </c>
      <c r="Q164" s="5">
        <v>-5339</v>
      </c>
      <c r="R164" s="5">
        <v>-5704</v>
      </c>
      <c r="S164" s="5">
        <v>-6069</v>
      </c>
      <c r="T164" s="5">
        <v>-6434</v>
      </c>
      <c r="U164" s="5">
        <v>-6434</v>
      </c>
      <c r="V164" s="5">
        <v>-6434</v>
      </c>
      <c r="W164" s="5">
        <v>-7274</v>
      </c>
      <c r="X164" s="5">
        <v>-7274</v>
      </c>
      <c r="Y164" s="5">
        <v>-7274</v>
      </c>
      <c r="Z164" s="5">
        <v>-7274</v>
      </c>
      <c r="AA164" s="5">
        <v>-7274</v>
      </c>
      <c r="AB164" s="5">
        <v>-7274</v>
      </c>
      <c r="AC164" s="5">
        <v>-7700</v>
      </c>
      <c r="AD164" s="5">
        <v>-8126</v>
      </c>
      <c r="AE164" s="5">
        <v>-8126</v>
      </c>
    </row>
    <row r="165" spans="1:31">
      <c r="A165" s="56" t="s">
        <v>80</v>
      </c>
      <c r="B165" s="56" t="s">
        <v>197</v>
      </c>
      <c r="C165" s="56" t="s">
        <v>132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-385</v>
      </c>
      <c r="R165" s="5">
        <v>-385</v>
      </c>
      <c r="S165" s="5">
        <v>-385</v>
      </c>
      <c r="T165" s="5">
        <v>-529.39999998999997</v>
      </c>
      <c r="U165" s="5">
        <v>-529.39999998999997</v>
      </c>
      <c r="V165" s="5">
        <v>-529.39999998999997</v>
      </c>
      <c r="W165" s="5">
        <v>-529.39999998999997</v>
      </c>
      <c r="X165" s="5">
        <v>-529.39999998999997</v>
      </c>
      <c r="Y165" s="5">
        <v>-529.39999998999997</v>
      </c>
      <c r="Z165" s="5">
        <v>-1353.89999999</v>
      </c>
      <c r="AA165" s="5">
        <v>-1597.89999999</v>
      </c>
      <c r="AB165" s="5">
        <v>-1597.89999999</v>
      </c>
      <c r="AC165" s="5">
        <v>-1597.89999999</v>
      </c>
      <c r="AD165" s="5">
        <v>-1597.89999999</v>
      </c>
      <c r="AE165" s="5">
        <v>-1597.89999999</v>
      </c>
    </row>
    <row r="166" spans="1:31">
      <c r="A166" s="56" t="s">
        <v>80</v>
      </c>
      <c r="B166" s="56" t="s">
        <v>197</v>
      </c>
      <c r="C166" s="56" t="s">
        <v>134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-292.00000001000001</v>
      </c>
      <c r="O166" s="5">
        <v>-409.00000001000001</v>
      </c>
      <c r="P166" s="5">
        <v>-409.00000001000001</v>
      </c>
      <c r="Q166" s="5">
        <v>-409.00000001000001</v>
      </c>
      <c r="R166" s="5">
        <v>-409.00000796</v>
      </c>
      <c r="S166" s="5">
        <v>-409.00000796</v>
      </c>
      <c r="T166" s="5">
        <v>-409.00000796</v>
      </c>
      <c r="U166" s="5">
        <v>-409.00000796</v>
      </c>
      <c r="V166" s="5">
        <v>-409.00000796</v>
      </c>
      <c r="W166" s="5">
        <v>-409.00000796</v>
      </c>
      <c r="X166" s="5">
        <v>-409.00000796</v>
      </c>
      <c r="Y166" s="5">
        <v>-540.50001856000006</v>
      </c>
      <c r="Z166" s="5">
        <v>-540.50001856000006</v>
      </c>
      <c r="AA166" s="5">
        <v>-1089.5000185599999</v>
      </c>
      <c r="AB166" s="5">
        <v>-1089.5000185599999</v>
      </c>
      <c r="AC166" s="5">
        <v>-1089.5000185599999</v>
      </c>
      <c r="AD166" s="5">
        <v>-1608.5000185599999</v>
      </c>
      <c r="AE166" s="5">
        <v>-1954.5000185599999</v>
      </c>
    </row>
    <row r="167" spans="1:31">
      <c r="A167" s="56" t="s">
        <v>80</v>
      </c>
      <c r="B167" s="56" t="s">
        <v>197</v>
      </c>
      <c r="C167" s="56" t="s">
        <v>136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-86.4</v>
      </c>
      <c r="S167" s="5">
        <v>-86.4</v>
      </c>
      <c r="T167" s="5">
        <v>-86.4</v>
      </c>
      <c r="U167" s="5">
        <v>-86.4</v>
      </c>
      <c r="V167" s="5">
        <v>-86.4</v>
      </c>
      <c r="W167" s="5">
        <v>-152.4</v>
      </c>
      <c r="X167" s="5">
        <v>-152.4</v>
      </c>
      <c r="Y167" s="5">
        <v>-152.4</v>
      </c>
      <c r="Z167" s="5">
        <v>-152.4</v>
      </c>
      <c r="AA167" s="5">
        <v>-152.4</v>
      </c>
      <c r="AB167" s="5">
        <v>-152.4</v>
      </c>
      <c r="AC167" s="5">
        <v>-152.4</v>
      </c>
      <c r="AD167" s="5">
        <v>-152.4</v>
      </c>
      <c r="AE167" s="5">
        <v>-152.4</v>
      </c>
    </row>
    <row r="168" spans="1:31">
      <c r="A168" s="56" t="s">
        <v>80</v>
      </c>
      <c r="B168" s="56" t="s">
        <v>197</v>
      </c>
      <c r="C168" s="56" t="s">
        <v>153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</row>
    <row r="169" spans="1:31">
      <c r="A169" s="56" t="s">
        <v>80</v>
      </c>
      <c r="B169" s="56" t="s">
        <v>197</v>
      </c>
      <c r="C169" s="56" t="s">
        <v>154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-4.1900001264139064E-6</v>
      </c>
      <c r="Y169" s="5">
        <v>-4.7799999691733319E-6</v>
      </c>
      <c r="Z169" s="5">
        <v>-5.4100000568269016E-6</v>
      </c>
      <c r="AA169" s="5">
        <v>-6.6500000883706889E-6</v>
      </c>
      <c r="AB169" s="5">
        <v>-7.4800000646746412E-6</v>
      </c>
      <c r="AC169" s="5">
        <v>-3.1589999863967932E-5</v>
      </c>
      <c r="AD169" s="5">
        <v>-3.1589999863967932E-5</v>
      </c>
      <c r="AE169" s="5">
        <v>-893.25487398000007</v>
      </c>
    </row>
    <row r="170" spans="1:31">
      <c r="A170" s="56" t="s">
        <v>80</v>
      </c>
      <c r="B170" s="56" t="s">
        <v>197</v>
      </c>
      <c r="C170" s="56" t="s">
        <v>155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-2.3500000000000029E-6</v>
      </c>
      <c r="Y170" s="5">
        <v>-2.3500000000000029E-6</v>
      </c>
      <c r="Z170" s="5">
        <v>-2.3500000000000029E-6</v>
      </c>
      <c r="AA170" s="5">
        <v>-2.9400000000000091E-6</v>
      </c>
      <c r="AB170" s="5">
        <v>-3.3600000000000081E-6</v>
      </c>
      <c r="AC170" s="5">
        <v>-8.9800000000000123E-6</v>
      </c>
      <c r="AD170" s="5">
        <v>-8.9800000000000123E-6</v>
      </c>
      <c r="AE170" s="5">
        <v>-4.3300000000000009E-5</v>
      </c>
    </row>
    <row r="171" spans="1:3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</row>
    <row r="172" spans="1:31">
      <c r="A172" s="56" t="s">
        <v>80</v>
      </c>
      <c r="B172" s="56" t="s">
        <v>198</v>
      </c>
      <c r="C172" s="56" t="s">
        <v>131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-1450</v>
      </c>
      <c r="J172" s="5">
        <v>-1450</v>
      </c>
      <c r="K172" s="5">
        <v>-2555</v>
      </c>
      <c r="L172" s="5">
        <v>-2555</v>
      </c>
      <c r="M172" s="5">
        <v>-2555</v>
      </c>
      <c r="N172" s="5">
        <v>-2555</v>
      </c>
      <c r="O172" s="5">
        <v>-2555</v>
      </c>
      <c r="P172" s="5">
        <v>-2555</v>
      </c>
      <c r="Q172" s="5">
        <v>-2555</v>
      </c>
      <c r="R172" s="5">
        <v>-2555</v>
      </c>
      <c r="S172" s="5">
        <v>-2555</v>
      </c>
      <c r="T172" s="5">
        <v>-2555</v>
      </c>
      <c r="U172" s="5">
        <v>-2555</v>
      </c>
      <c r="V172" s="5">
        <v>-2555</v>
      </c>
      <c r="W172" s="5">
        <v>-3115</v>
      </c>
      <c r="X172" s="5">
        <v>-3115</v>
      </c>
      <c r="Y172" s="5">
        <v>-3675</v>
      </c>
      <c r="Z172" s="5">
        <v>-3675</v>
      </c>
      <c r="AA172" s="5">
        <v>-3675</v>
      </c>
      <c r="AB172" s="5">
        <v>-4835</v>
      </c>
      <c r="AC172" s="5">
        <v>-4835</v>
      </c>
      <c r="AD172" s="5">
        <v>-4835</v>
      </c>
      <c r="AE172" s="5">
        <v>-4835</v>
      </c>
    </row>
    <row r="173" spans="1:31">
      <c r="A173" s="56" t="s">
        <v>80</v>
      </c>
      <c r="B173" s="56" t="s">
        <v>198</v>
      </c>
      <c r="C173" s="56" t="s">
        <v>132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-500</v>
      </c>
      <c r="L173" s="5">
        <v>-500</v>
      </c>
      <c r="M173" s="5">
        <v>-500</v>
      </c>
      <c r="N173" s="5">
        <v>-500</v>
      </c>
      <c r="O173" s="5">
        <v>-500</v>
      </c>
      <c r="P173" s="5">
        <v>-500</v>
      </c>
      <c r="Q173" s="5">
        <v>-500</v>
      </c>
      <c r="R173" s="5">
        <v>-500</v>
      </c>
      <c r="S173" s="5">
        <v>-500</v>
      </c>
      <c r="T173" s="5">
        <v>-500</v>
      </c>
      <c r="U173" s="5">
        <v>-500</v>
      </c>
      <c r="V173" s="5">
        <v>-500</v>
      </c>
      <c r="W173" s="5">
        <v>-500</v>
      </c>
      <c r="X173" s="5">
        <v>-500</v>
      </c>
      <c r="Y173" s="5">
        <v>-500</v>
      </c>
      <c r="Z173" s="5">
        <v>-500</v>
      </c>
      <c r="AA173" s="5">
        <v>-500</v>
      </c>
      <c r="AB173" s="5">
        <v>-500</v>
      </c>
      <c r="AC173" s="5">
        <v>-500</v>
      </c>
      <c r="AD173" s="5">
        <v>-500</v>
      </c>
      <c r="AE173" s="5">
        <v>-500</v>
      </c>
    </row>
    <row r="174" spans="1:31">
      <c r="A174" s="56" t="s">
        <v>80</v>
      </c>
      <c r="B174" s="56" t="s">
        <v>198</v>
      </c>
      <c r="C174" s="56" t="s">
        <v>134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-170</v>
      </c>
      <c r="O174" s="5">
        <v>-170</v>
      </c>
      <c r="P174" s="5">
        <v>-170</v>
      </c>
      <c r="Q174" s="5">
        <v>-170</v>
      </c>
      <c r="R174" s="5">
        <v>-170</v>
      </c>
      <c r="S174" s="5">
        <v>-170</v>
      </c>
      <c r="T174" s="5">
        <v>-610</v>
      </c>
      <c r="U174" s="5">
        <v>-610</v>
      </c>
      <c r="V174" s="5">
        <v>-610</v>
      </c>
      <c r="W174" s="5">
        <v>-704</v>
      </c>
      <c r="X174" s="5">
        <v>-704</v>
      </c>
      <c r="Y174" s="5">
        <v>-704</v>
      </c>
      <c r="Z174" s="5">
        <v>-704</v>
      </c>
      <c r="AA174" s="5">
        <v>-704</v>
      </c>
      <c r="AB174" s="5">
        <v>-1288</v>
      </c>
      <c r="AC174" s="5">
        <v>-1288</v>
      </c>
      <c r="AD174" s="5">
        <v>-1288</v>
      </c>
      <c r="AE174" s="5">
        <v>-1288</v>
      </c>
    </row>
    <row r="175" spans="1:31">
      <c r="A175" s="56" t="s">
        <v>80</v>
      </c>
      <c r="B175" s="56" t="s">
        <v>198</v>
      </c>
      <c r="C175" s="56" t="s">
        <v>136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</row>
    <row r="176" spans="1:31">
      <c r="A176" s="56" t="s">
        <v>80</v>
      </c>
      <c r="B176" s="56" t="s">
        <v>198</v>
      </c>
      <c r="C176" s="56" t="s">
        <v>153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</row>
    <row r="177" spans="1:31">
      <c r="A177" s="56" t="s">
        <v>80</v>
      </c>
      <c r="B177" s="56" t="s">
        <v>198</v>
      </c>
      <c r="C177" s="56" t="s">
        <v>154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-9.2999994194542523E-7</v>
      </c>
      <c r="Y177" s="5">
        <v>-9.6999997367674951E-7</v>
      </c>
      <c r="Z177" s="5">
        <v>-1.0999999631167161E-6</v>
      </c>
      <c r="AA177" s="5">
        <v>-1.2399999604895131E-6</v>
      </c>
      <c r="AB177" s="5">
        <v>-1.340000039817824E-6</v>
      </c>
      <c r="AC177" s="5">
        <v>-1.7099999922720599E-6</v>
      </c>
      <c r="AD177" s="5">
        <v>-5.8099999478145037E-6</v>
      </c>
      <c r="AE177" s="5">
        <v>-1.2650000030589579E-5</v>
      </c>
    </row>
    <row r="178" spans="1:31">
      <c r="A178" s="56" t="s">
        <v>80</v>
      </c>
      <c r="B178" s="56" t="s">
        <v>198</v>
      </c>
      <c r="C178" s="56" t="s">
        <v>155</v>
      </c>
      <c r="D178" s="5">
        <v>0</v>
      </c>
      <c r="E178" s="5">
        <v>-1.0999999999999981</v>
      </c>
      <c r="F178" s="5">
        <v>-1.0999999999999981</v>
      </c>
      <c r="G178" s="5">
        <v>-1.0999999999999981</v>
      </c>
      <c r="H178" s="5">
        <v>-1.0999999999999981</v>
      </c>
      <c r="I178" s="5">
        <v>-2.1999999999999962</v>
      </c>
      <c r="J178" s="5">
        <v>-2.1999999999999962</v>
      </c>
      <c r="K178" s="5">
        <v>-2.1999999999999962</v>
      </c>
      <c r="L178" s="5">
        <v>-2.1999999999999962</v>
      </c>
      <c r="M178" s="5">
        <v>-2.1999999999999962</v>
      </c>
      <c r="N178" s="5">
        <v>-3.299999999999994</v>
      </c>
      <c r="O178" s="5">
        <v>-3.299999999999994</v>
      </c>
      <c r="P178" s="5">
        <v>-4.3999999999999906</v>
      </c>
      <c r="Q178" s="5">
        <v>-4.3999999999999906</v>
      </c>
      <c r="R178" s="5">
        <v>-4.3999999999999906</v>
      </c>
      <c r="S178" s="5">
        <v>-4.3999999999999906</v>
      </c>
      <c r="T178" s="5">
        <v>-5.4999999999999893</v>
      </c>
      <c r="U178" s="5">
        <v>-5.4999999999999893</v>
      </c>
      <c r="V178" s="5">
        <v>-5.4999999999999893</v>
      </c>
      <c r="W178" s="5">
        <v>-5.4999999999999893</v>
      </c>
      <c r="X178" s="5">
        <v>-5.4999999999999893</v>
      </c>
      <c r="Y178" s="5">
        <v>-6.5999999999999872</v>
      </c>
      <c r="Z178" s="5">
        <v>-6.5999999999999872</v>
      </c>
      <c r="AA178" s="5">
        <v>-7.6999999999999851</v>
      </c>
      <c r="AB178" s="5">
        <v>-7.6999999999999851</v>
      </c>
      <c r="AC178" s="5">
        <v>-7.6999999999999851</v>
      </c>
      <c r="AD178" s="5">
        <v>-7.6999999999999851</v>
      </c>
      <c r="AE178" s="5">
        <v>-7.6999999999999851</v>
      </c>
    </row>
    <row r="179" spans="1:3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</row>
    <row r="180" spans="1:31">
      <c r="A180" s="56" t="s">
        <v>80</v>
      </c>
      <c r="B180" s="56" t="s">
        <v>199</v>
      </c>
      <c r="C180" s="56" t="s">
        <v>132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-800</v>
      </c>
      <c r="Q180" s="5">
        <v>-800</v>
      </c>
      <c r="R180" s="5">
        <v>-1328.9999999900001</v>
      </c>
      <c r="S180" s="5">
        <v>-1328.9999999900001</v>
      </c>
      <c r="T180" s="5">
        <v>-1328.9999999900001</v>
      </c>
      <c r="U180" s="5">
        <v>-1328.9999999900001</v>
      </c>
      <c r="V180" s="5">
        <v>-1328.9999999900001</v>
      </c>
      <c r="W180" s="5">
        <v>-1328.9999999900001</v>
      </c>
      <c r="X180" s="5">
        <v>-1328.9999999900001</v>
      </c>
      <c r="Y180" s="5">
        <v>-1328.9999999900001</v>
      </c>
      <c r="Z180" s="5">
        <v>-1328.9999999900001</v>
      </c>
      <c r="AA180" s="5">
        <v>-1328.9999999900001</v>
      </c>
      <c r="AB180" s="5">
        <v>-1328.9999999900001</v>
      </c>
      <c r="AC180" s="5">
        <v>-1328.9999999900001</v>
      </c>
      <c r="AD180" s="5">
        <v>-1328.9999999900001</v>
      </c>
      <c r="AE180" s="5">
        <v>-1328.9999999900001</v>
      </c>
    </row>
    <row r="181" spans="1:31">
      <c r="A181" s="56" t="s">
        <v>80</v>
      </c>
      <c r="B181" s="56" t="s">
        <v>199</v>
      </c>
      <c r="C181" s="56" t="s">
        <v>134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-382.50000265</v>
      </c>
      <c r="L181" s="5">
        <v>-382.50000265</v>
      </c>
      <c r="M181" s="5">
        <v>-622.16000269000006</v>
      </c>
      <c r="N181" s="5">
        <v>-622.16000269000006</v>
      </c>
      <c r="O181" s="5">
        <v>-622.16000269000006</v>
      </c>
      <c r="P181" s="5">
        <v>-702.16000269000006</v>
      </c>
      <c r="Q181" s="5">
        <v>-702.16000269000006</v>
      </c>
      <c r="R181" s="5">
        <v>-702.16000269000006</v>
      </c>
      <c r="S181" s="5">
        <v>-702.16000269000006</v>
      </c>
      <c r="T181" s="5">
        <v>-702.16000269000006</v>
      </c>
      <c r="U181" s="5">
        <v>-702.16000269000006</v>
      </c>
      <c r="V181" s="5">
        <v>-702.16000269000006</v>
      </c>
      <c r="W181" s="5">
        <v>-702.16000269000006</v>
      </c>
      <c r="X181" s="5">
        <v>-702.16000269000006</v>
      </c>
      <c r="Y181" s="5">
        <v>-1040.1600026900001</v>
      </c>
      <c r="Z181" s="5">
        <v>-1163.3600026900001</v>
      </c>
      <c r="AA181" s="5">
        <v>-1317.3600026900001</v>
      </c>
      <c r="AB181" s="5">
        <v>-1317.3600026900001</v>
      </c>
      <c r="AC181" s="5">
        <v>-1317.3600026900001</v>
      </c>
      <c r="AD181" s="5">
        <v>-1317.3600026900001</v>
      </c>
      <c r="AE181" s="5">
        <v>-1354.5600026899999</v>
      </c>
    </row>
    <row r="182" spans="1:31">
      <c r="A182" s="56" t="s">
        <v>80</v>
      </c>
      <c r="B182" s="56" t="s">
        <v>199</v>
      </c>
      <c r="C182" s="56" t="s">
        <v>136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</row>
    <row r="183" spans="1:31">
      <c r="A183" s="56" t="s">
        <v>80</v>
      </c>
      <c r="B183" s="56" t="s">
        <v>199</v>
      </c>
      <c r="C183" s="56" t="s">
        <v>153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</row>
    <row r="184" spans="1:31">
      <c r="A184" s="56" t="s">
        <v>80</v>
      </c>
      <c r="B184" s="56" t="s">
        <v>199</v>
      </c>
      <c r="C184" s="56" t="s">
        <v>154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-1.180000026579364E-6</v>
      </c>
      <c r="Y184" s="5">
        <v>-1.180000026579364E-6</v>
      </c>
      <c r="Z184" s="5">
        <v>-1.180000026579364E-6</v>
      </c>
      <c r="AA184" s="5">
        <v>-1.290000000153668E-6</v>
      </c>
      <c r="AB184" s="5">
        <v>-1.419999989593634E-6</v>
      </c>
      <c r="AC184" s="5">
        <v>-1.760000031936215E-6</v>
      </c>
      <c r="AD184" s="5">
        <v>-6.8200000669094152E-6</v>
      </c>
      <c r="AE184" s="5">
        <v>-7.9900000855559483E-6</v>
      </c>
    </row>
    <row r="185" spans="1:31">
      <c r="A185" s="56" t="s">
        <v>80</v>
      </c>
      <c r="B185" s="56" t="s">
        <v>199</v>
      </c>
      <c r="C185" s="56" t="s">
        <v>155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-2.1</v>
      </c>
      <c r="AA185" s="5">
        <v>-2.1</v>
      </c>
      <c r="AB185" s="5">
        <v>-2.1</v>
      </c>
      <c r="AC185" s="5">
        <v>-2.1</v>
      </c>
      <c r="AD185" s="5">
        <v>-2.1</v>
      </c>
      <c r="AE185" s="5">
        <v>-2.1</v>
      </c>
    </row>
    <row r="186" spans="1:3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</row>
    <row r="187" spans="1:31">
      <c r="A187" s="56" t="s">
        <v>80</v>
      </c>
      <c r="B187" s="56" t="s">
        <v>200</v>
      </c>
      <c r="C187" s="56" t="s">
        <v>132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-208</v>
      </c>
      <c r="L187" s="5">
        <v>-208</v>
      </c>
      <c r="M187" s="5">
        <v>-208</v>
      </c>
      <c r="N187" s="5">
        <v>-208</v>
      </c>
      <c r="O187" s="5">
        <v>-208</v>
      </c>
      <c r="P187" s="5">
        <v>-208</v>
      </c>
      <c r="Q187" s="5">
        <v>-208</v>
      </c>
      <c r="R187" s="5">
        <v>-208</v>
      </c>
      <c r="S187" s="5">
        <v>-208</v>
      </c>
      <c r="T187" s="5">
        <v>-208</v>
      </c>
      <c r="U187" s="5">
        <v>-208</v>
      </c>
      <c r="V187" s="5">
        <v>-208</v>
      </c>
      <c r="W187" s="5">
        <v>-208</v>
      </c>
      <c r="X187" s="5">
        <v>-208</v>
      </c>
      <c r="Y187" s="5">
        <v>-208</v>
      </c>
      <c r="Z187" s="5">
        <v>-208</v>
      </c>
      <c r="AA187" s="5">
        <v>-208</v>
      </c>
      <c r="AB187" s="5">
        <v>-208</v>
      </c>
      <c r="AC187" s="5">
        <v>-208</v>
      </c>
      <c r="AD187" s="5">
        <v>-208</v>
      </c>
      <c r="AE187" s="5">
        <v>-208</v>
      </c>
    </row>
    <row r="188" spans="1:31">
      <c r="A188" s="56" t="s">
        <v>80</v>
      </c>
      <c r="B188" s="56" t="s">
        <v>200</v>
      </c>
      <c r="C188" s="56" t="s">
        <v>134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-120</v>
      </c>
      <c r="V188" s="5">
        <v>-120</v>
      </c>
      <c r="W188" s="5">
        <v>-120</v>
      </c>
      <c r="X188" s="5">
        <v>-120</v>
      </c>
      <c r="Y188" s="5">
        <v>-120</v>
      </c>
      <c r="Z188" s="5">
        <v>-120</v>
      </c>
      <c r="AA188" s="5">
        <v>-120</v>
      </c>
      <c r="AB188" s="5">
        <v>-120</v>
      </c>
      <c r="AC188" s="5">
        <v>-120</v>
      </c>
      <c r="AD188" s="5">
        <v>-120</v>
      </c>
      <c r="AE188" s="5">
        <v>-178</v>
      </c>
    </row>
    <row r="189" spans="1:31">
      <c r="A189" s="56" t="s">
        <v>80</v>
      </c>
      <c r="B189" s="56" t="s">
        <v>200</v>
      </c>
      <c r="C189" s="56" t="s">
        <v>136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</row>
    <row r="190" spans="1:31">
      <c r="A190" s="56" t="s">
        <v>80</v>
      </c>
      <c r="B190" s="56" t="s">
        <v>200</v>
      </c>
      <c r="C190" s="56" t="s">
        <v>153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</row>
    <row r="191" spans="1:31">
      <c r="A191" s="56" t="s">
        <v>80</v>
      </c>
      <c r="B191" s="56" t="s">
        <v>200</v>
      </c>
      <c r="C191" s="56" t="s">
        <v>154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-1.429999999999998E-6</v>
      </c>
      <c r="Y191" s="5">
        <v>-1.429999999999998E-6</v>
      </c>
      <c r="Z191" s="5">
        <v>-1.429999999999998E-6</v>
      </c>
      <c r="AA191" s="5">
        <v>-1.44E-6</v>
      </c>
      <c r="AB191" s="5">
        <v>-1.44E-6</v>
      </c>
      <c r="AC191" s="5">
        <v>-1.44E-6</v>
      </c>
      <c r="AD191" s="5">
        <v>-1.44E-6</v>
      </c>
      <c r="AE191" s="5">
        <v>-1.44E-6</v>
      </c>
    </row>
    <row r="192" spans="1:31">
      <c r="A192" s="56" t="s">
        <v>80</v>
      </c>
      <c r="B192" s="56" t="s">
        <v>200</v>
      </c>
      <c r="C192" s="56" t="s">
        <v>155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</row>
  </sheetData>
  <autoFilter ref="A3:C192" xr:uid="{00000000-0009-0000-0000-00000B000000}"/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81">
    <tabColor theme="7"/>
  </sheetPr>
  <dimension ref="A1:AG417"/>
  <sheetViews>
    <sheetView zoomScaleNormal="100" workbookViewId="0">
      <pane xSplit="5" ySplit="3" topLeftCell="F4" activePane="bottomRight" state="frozen"/>
      <selection pane="topRight" activeCell="F1" sqref="F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.5" style="6" customWidth="1"/>
    <col min="3" max="3" width="7.5" style="6" customWidth="1"/>
    <col min="4" max="4" width="24.33203125" style="6" customWidth="1"/>
    <col min="5" max="5" width="14.6640625" style="6" customWidth="1"/>
    <col min="6" max="7" width="9" style="6" customWidth="1"/>
    <col min="8" max="16384" width="9" style="6"/>
  </cols>
  <sheetData>
    <row r="1" spans="1:33" s="53" customFormat="1" ht="23.25" customHeight="1" thickBot="1">
      <c r="A1" s="4" t="s">
        <v>211</v>
      </c>
      <c r="B1" s="4"/>
      <c r="C1" s="3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</row>
    <row r="2" spans="1:33" ht="15" customHeight="1" thickTop="1">
      <c r="A2" s="55" t="s">
        <v>212</v>
      </c>
      <c r="D2" s="55"/>
      <c r="E2" s="55"/>
    </row>
    <row r="3" spans="1:33">
      <c r="A3" s="57" t="s">
        <v>191</v>
      </c>
      <c r="B3" s="57" t="s">
        <v>194</v>
      </c>
      <c r="C3" s="57" t="s">
        <v>213</v>
      </c>
      <c r="D3" s="57" t="s">
        <v>214</v>
      </c>
      <c r="E3" s="57" t="s">
        <v>195</v>
      </c>
      <c r="F3" s="57">
        <v>2024</v>
      </c>
      <c r="G3" s="57">
        <v>2025</v>
      </c>
      <c r="H3" s="57">
        <v>2026</v>
      </c>
      <c r="I3" s="57">
        <v>2027</v>
      </c>
      <c r="J3" s="57">
        <v>2028</v>
      </c>
      <c r="K3" s="57">
        <v>2029</v>
      </c>
      <c r="L3" s="57">
        <v>2030</v>
      </c>
      <c r="M3" s="57">
        <v>2031</v>
      </c>
      <c r="N3" s="57">
        <v>2032</v>
      </c>
      <c r="O3" s="57">
        <v>2033</v>
      </c>
      <c r="P3" s="57">
        <v>2034</v>
      </c>
      <c r="Q3" s="57">
        <v>2035</v>
      </c>
      <c r="R3" s="57">
        <v>2036</v>
      </c>
      <c r="S3" s="57">
        <v>2037</v>
      </c>
      <c r="T3" s="57">
        <v>2038</v>
      </c>
      <c r="U3" s="57">
        <v>2039</v>
      </c>
      <c r="V3" s="57">
        <v>2040</v>
      </c>
      <c r="W3" s="57">
        <v>2041</v>
      </c>
      <c r="X3" s="57">
        <v>2042</v>
      </c>
      <c r="Y3" s="57">
        <v>2043</v>
      </c>
      <c r="Z3" s="57">
        <v>2044</v>
      </c>
      <c r="AA3" s="57">
        <v>2045</v>
      </c>
      <c r="AB3" s="57">
        <v>2046</v>
      </c>
      <c r="AC3" s="57">
        <v>2047</v>
      </c>
      <c r="AD3" s="57">
        <v>2048</v>
      </c>
      <c r="AE3" s="57">
        <v>2049</v>
      </c>
      <c r="AF3" s="57">
        <v>2050</v>
      </c>
      <c r="AG3" s="57">
        <v>2051</v>
      </c>
    </row>
    <row r="4" spans="1:33">
      <c r="A4" s="56" t="s">
        <v>60</v>
      </c>
      <c r="B4" s="56" t="s">
        <v>197</v>
      </c>
      <c r="C4" s="56" t="s">
        <v>215</v>
      </c>
      <c r="D4" s="56" t="s">
        <v>216</v>
      </c>
      <c r="E4" s="56" t="s">
        <v>217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</row>
    <row r="5" spans="1:33">
      <c r="A5" s="56" t="s">
        <v>60</v>
      </c>
      <c r="B5" s="56" t="s">
        <v>197</v>
      </c>
      <c r="C5" s="56" t="s">
        <v>218</v>
      </c>
      <c r="D5" s="56" t="s">
        <v>219</v>
      </c>
      <c r="E5" s="56" t="s">
        <v>217</v>
      </c>
      <c r="F5" s="5">
        <v>81.5</v>
      </c>
      <c r="G5" s="5">
        <v>81.5</v>
      </c>
      <c r="H5" s="5">
        <v>81.5</v>
      </c>
      <c r="I5" s="5">
        <v>81.5</v>
      </c>
      <c r="J5" s="5">
        <v>81.5</v>
      </c>
      <c r="K5" s="5">
        <v>81.5</v>
      </c>
      <c r="L5" s="5">
        <v>81.5</v>
      </c>
      <c r="M5" s="5">
        <v>81.5</v>
      </c>
      <c r="N5" s="5">
        <v>81.5</v>
      </c>
      <c r="O5" s="5">
        <v>81.5</v>
      </c>
      <c r="P5" s="5">
        <v>81.5</v>
      </c>
      <c r="Q5" s="5">
        <v>81.5</v>
      </c>
      <c r="R5" s="5">
        <v>81.5</v>
      </c>
      <c r="S5" s="5">
        <v>81.5</v>
      </c>
      <c r="T5" s="5">
        <v>33</v>
      </c>
      <c r="U5" s="5">
        <v>33</v>
      </c>
      <c r="V5" s="5">
        <v>15</v>
      </c>
      <c r="W5" s="5">
        <v>15</v>
      </c>
      <c r="X5" s="5">
        <v>15</v>
      </c>
      <c r="Y5" s="5">
        <v>15</v>
      </c>
      <c r="Z5" s="5">
        <v>15</v>
      </c>
      <c r="AA5" s="5">
        <v>15</v>
      </c>
      <c r="AB5" s="5">
        <v>15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</row>
    <row r="6" spans="1:33">
      <c r="A6" s="56" t="s">
        <v>60</v>
      </c>
      <c r="B6" s="56" t="s">
        <v>197</v>
      </c>
      <c r="C6" s="56" t="s">
        <v>220</v>
      </c>
      <c r="D6" s="56" t="s">
        <v>221</v>
      </c>
      <c r="E6" s="56" t="s">
        <v>217</v>
      </c>
      <c r="F6" s="5">
        <v>435.58399999999989</v>
      </c>
      <c r="G6" s="5">
        <v>435.58400110000002</v>
      </c>
      <c r="H6" s="5">
        <v>435.58400132999998</v>
      </c>
      <c r="I6" s="5">
        <v>435.58400197999998</v>
      </c>
      <c r="J6" s="5">
        <v>435.58400246999997</v>
      </c>
      <c r="K6" s="5">
        <v>435.58400247999998</v>
      </c>
      <c r="L6" s="5">
        <v>435.58400269999998</v>
      </c>
      <c r="M6" s="5">
        <v>435.58400377999999</v>
      </c>
      <c r="N6" s="5">
        <v>435.58400382999997</v>
      </c>
      <c r="O6" s="5">
        <v>435.58400454000002</v>
      </c>
      <c r="P6" s="5">
        <v>435.58400896000001</v>
      </c>
      <c r="Q6" s="5">
        <v>435.58400901999988</v>
      </c>
      <c r="R6" s="5">
        <v>435.58401928000001</v>
      </c>
      <c r="S6" s="5">
        <v>435.58404072000002</v>
      </c>
      <c r="T6" s="5">
        <v>435.58404782999997</v>
      </c>
      <c r="U6" s="5">
        <v>435.58404783999998</v>
      </c>
      <c r="V6" s="5">
        <v>435.58404784999988</v>
      </c>
      <c r="W6" s="5">
        <v>435.58404785999988</v>
      </c>
      <c r="X6" s="5">
        <v>435.58409519000003</v>
      </c>
      <c r="Y6" s="5">
        <v>323.35591104999997</v>
      </c>
      <c r="Z6" s="5">
        <v>563.84222352999996</v>
      </c>
      <c r="AA6" s="5">
        <v>563.84222362000003</v>
      </c>
      <c r="AB6" s="5">
        <v>984.65229769999996</v>
      </c>
      <c r="AC6" s="5">
        <v>984.65229773999999</v>
      </c>
      <c r="AD6" s="5">
        <v>884.67129796999996</v>
      </c>
      <c r="AE6" s="5">
        <v>975.38293695999994</v>
      </c>
      <c r="AF6" s="5">
        <v>875.34793720000005</v>
      </c>
      <c r="AG6" s="5">
        <v>875.34793723999996</v>
      </c>
    </row>
    <row r="7" spans="1:33">
      <c r="A7" s="56" t="s">
        <v>60</v>
      </c>
      <c r="B7" s="56" t="s">
        <v>197</v>
      </c>
      <c r="C7" s="56" t="s">
        <v>222</v>
      </c>
      <c r="D7" s="56" t="s">
        <v>223</v>
      </c>
      <c r="E7" s="56" t="s">
        <v>217</v>
      </c>
      <c r="F7" s="5">
        <v>620.48299999999995</v>
      </c>
      <c r="G7" s="5">
        <v>620.48300111999993</v>
      </c>
      <c r="H7" s="5">
        <v>620.48300131999997</v>
      </c>
      <c r="I7" s="5">
        <v>620.48300191999999</v>
      </c>
      <c r="J7" s="5">
        <v>620.48300239999992</v>
      </c>
      <c r="K7" s="5">
        <v>620.48300240999993</v>
      </c>
      <c r="L7" s="5">
        <v>620.48300275999998</v>
      </c>
      <c r="M7" s="5">
        <v>620.4830036699999</v>
      </c>
      <c r="N7" s="5">
        <v>620.48300379999989</v>
      </c>
      <c r="O7" s="5">
        <v>620.48300450999989</v>
      </c>
      <c r="P7" s="5">
        <v>620.48300871999993</v>
      </c>
      <c r="Q7" s="5">
        <v>620.48300873999995</v>
      </c>
      <c r="R7" s="5">
        <v>620.4830221599999</v>
      </c>
      <c r="S7" s="5">
        <v>620.48304251000002</v>
      </c>
      <c r="T7" s="5">
        <v>620.48304778999989</v>
      </c>
      <c r="U7" s="5">
        <v>620.48304780000001</v>
      </c>
      <c r="V7" s="5">
        <v>620.4830478099999</v>
      </c>
      <c r="W7" s="5">
        <v>620.48304782999992</v>
      </c>
      <c r="X7" s="5">
        <v>620.48305124000001</v>
      </c>
      <c r="Y7" s="5">
        <v>620.48305705999996</v>
      </c>
      <c r="Z7" s="5">
        <v>620.48305707999987</v>
      </c>
      <c r="AA7" s="5">
        <v>577.98315100000002</v>
      </c>
      <c r="AB7" s="5">
        <v>577.9831527099999</v>
      </c>
      <c r="AC7" s="5">
        <v>577.98315288999993</v>
      </c>
      <c r="AD7" s="5">
        <v>577.98567782999987</v>
      </c>
      <c r="AE7" s="5">
        <v>1793.4895298199999</v>
      </c>
      <c r="AF7" s="5">
        <v>2074.8872942600001</v>
      </c>
      <c r="AG7" s="5">
        <v>2048.8872943000001</v>
      </c>
    </row>
    <row r="8" spans="1:33">
      <c r="A8" s="56" t="s">
        <v>60</v>
      </c>
      <c r="B8" s="56" t="s">
        <v>197</v>
      </c>
      <c r="C8" s="56" t="s">
        <v>224</v>
      </c>
      <c r="D8" s="56" t="s">
        <v>225</v>
      </c>
      <c r="E8" s="56" t="s">
        <v>217</v>
      </c>
      <c r="F8" s="5">
        <v>14</v>
      </c>
      <c r="G8" s="5">
        <v>14.00000114</v>
      </c>
      <c r="H8" s="5">
        <v>14.00000137</v>
      </c>
      <c r="I8" s="5">
        <v>14.000002029999999</v>
      </c>
      <c r="J8" s="5">
        <v>14.00000262</v>
      </c>
      <c r="K8" s="5">
        <v>14.000002629999999</v>
      </c>
      <c r="L8" s="5">
        <v>14.00000352</v>
      </c>
      <c r="M8" s="5">
        <v>14.00000436</v>
      </c>
      <c r="N8" s="5">
        <v>14.00000453</v>
      </c>
      <c r="O8" s="5">
        <v>14.000005590000001</v>
      </c>
      <c r="P8" s="5">
        <v>14.000015660000001</v>
      </c>
      <c r="Q8" s="5">
        <v>14.000015680000001</v>
      </c>
      <c r="R8" s="5">
        <v>67.109490289999997</v>
      </c>
      <c r="S8" s="5">
        <v>67.10949033</v>
      </c>
      <c r="T8" s="5">
        <v>67.109490340000008</v>
      </c>
      <c r="U8" s="5">
        <v>67.109490350000002</v>
      </c>
      <c r="V8" s="5">
        <v>67.109490359999995</v>
      </c>
      <c r="W8" s="5">
        <v>67.109490379999997</v>
      </c>
      <c r="X8" s="5">
        <v>72.974797550000005</v>
      </c>
      <c r="Y8" s="5">
        <v>73.808605080000007</v>
      </c>
      <c r="Z8" s="5">
        <v>67.425146620000007</v>
      </c>
      <c r="AA8" s="5">
        <v>75.783290219999998</v>
      </c>
      <c r="AB8" s="5">
        <v>75.783290949999994</v>
      </c>
      <c r="AC8" s="5">
        <v>75.783291239999997</v>
      </c>
      <c r="AD8" s="5">
        <v>75.783291390000002</v>
      </c>
      <c r="AE8" s="5">
        <v>75.783291579999997</v>
      </c>
      <c r="AF8" s="5">
        <v>76.530399840000001</v>
      </c>
      <c r="AG8" s="5">
        <v>76.530399880000004</v>
      </c>
    </row>
    <row r="9" spans="1:33">
      <c r="A9" s="56" t="s">
        <v>60</v>
      </c>
      <c r="B9" s="56" t="s">
        <v>197</v>
      </c>
      <c r="C9" s="56" t="s">
        <v>226</v>
      </c>
      <c r="D9" s="56" t="s">
        <v>227</v>
      </c>
      <c r="E9" s="56" t="s">
        <v>217</v>
      </c>
      <c r="F9" s="5">
        <v>81.72</v>
      </c>
      <c r="G9" s="5">
        <v>81.720001209999992</v>
      </c>
      <c r="H9" s="5">
        <v>81.720001420000003</v>
      </c>
      <c r="I9" s="5">
        <v>81.720002170000001</v>
      </c>
      <c r="J9" s="5">
        <v>81.720002719999997</v>
      </c>
      <c r="K9" s="5">
        <v>81.720002730000004</v>
      </c>
      <c r="L9" s="5">
        <v>81.720003269999992</v>
      </c>
      <c r="M9" s="5">
        <v>81.720004200000005</v>
      </c>
      <c r="N9" s="5">
        <v>81.720004549999999</v>
      </c>
      <c r="O9" s="5">
        <v>81.72000534</v>
      </c>
      <c r="P9" s="5">
        <v>81.720011119999995</v>
      </c>
      <c r="Q9" s="5">
        <v>81.720011139999997</v>
      </c>
      <c r="R9" s="5">
        <v>672.86137337000002</v>
      </c>
      <c r="S9" s="5">
        <v>1234.1867528600001</v>
      </c>
      <c r="T9" s="5">
        <v>2268.7143921100001</v>
      </c>
      <c r="U9" s="5">
        <v>2268.7143921299999</v>
      </c>
      <c r="V9" s="5">
        <v>2414.89670381</v>
      </c>
      <c r="W9" s="5">
        <v>3042.9062178999998</v>
      </c>
      <c r="X9" s="5">
        <v>3799.7877442600002</v>
      </c>
      <c r="Y9" s="5">
        <v>3799.7877442899999</v>
      </c>
      <c r="Z9" s="5">
        <v>3799.78774432</v>
      </c>
      <c r="AA9" s="5">
        <v>3949.14811319</v>
      </c>
      <c r="AB9" s="5">
        <v>4505.8255410800002</v>
      </c>
      <c r="AC9" s="5">
        <v>6306.9161553399999</v>
      </c>
      <c r="AD9" s="5">
        <v>7614.7199453699996</v>
      </c>
      <c r="AE9" s="5">
        <v>7614.7199463100014</v>
      </c>
      <c r="AF9" s="5">
        <v>7614.7199464400001</v>
      </c>
      <c r="AG9" s="5">
        <v>7614.7199464800015</v>
      </c>
    </row>
    <row r="10" spans="1:33">
      <c r="A10" s="56" t="s">
        <v>60</v>
      </c>
      <c r="B10" s="56" t="s">
        <v>197</v>
      </c>
      <c r="C10" s="56" t="s">
        <v>228</v>
      </c>
      <c r="D10" s="56" t="s">
        <v>229</v>
      </c>
      <c r="E10" s="56" t="s">
        <v>217</v>
      </c>
      <c r="F10" s="5">
        <v>306.84199999999998</v>
      </c>
      <c r="G10" s="5">
        <v>528.08200115</v>
      </c>
      <c r="H10" s="5">
        <v>528.08200131000001</v>
      </c>
      <c r="I10" s="5">
        <v>528.08200187</v>
      </c>
      <c r="J10" s="5">
        <v>562.24200229999997</v>
      </c>
      <c r="K10" s="5">
        <v>528.08200233000002</v>
      </c>
      <c r="L10" s="5">
        <v>528.08200295000006</v>
      </c>
      <c r="M10" s="5">
        <v>528.08200397999997</v>
      </c>
      <c r="N10" s="5">
        <v>528.08200405000002</v>
      </c>
      <c r="O10" s="5">
        <v>528.08200479000004</v>
      </c>
      <c r="P10" s="5">
        <v>528.08200766000004</v>
      </c>
      <c r="Q10" s="5">
        <v>528.08200770000008</v>
      </c>
      <c r="R10" s="5">
        <v>528.08201598000005</v>
      </c>
      <c r="S10" s="5">
        <v>528.08201622000001</v>
      </c>
      <c r="T10" s="5">
        <v>528.08201837000001</v>
      </c>
      <c r="U10" s="5">
        <v>528.08201837000001</v>
      </c>
      <c r="V10" s="5">
        <v>528.08201838000002</v>
      </c>
      <c r="W10" s="5">
        <v>528.08201960999997</v>
      </c>
      <c r="X10" s="5">
        <v>528.08202201000006</v>
      </c>
      <c r="Y10" s="5">
        <v>528.08202205999999</v>
      </c>
      <c r="Z10" s="5">
        <v>724.95935645999998</v>
      </c>
      <c r="AA10" s="5">
        <v>724.95935664000001</v>
      </c>
      <c r="AB10" s="5">
        <v>768.26749092</v>
      </c>
      <c r="AC10" s="5">
        <v>921.85051425999995</v>
      </c>
      <c r="AD10" s="5">
        <v>746.54794489000005</v>
      </c>
      <c r="AE10" s="5">
        <v>2274.9425791499998</v>
      </c>
      <c r="AF10" s="5">
        <v>2421.2399719300001</v>
      </c>
      <c r="AG10" s="5">
        <v>2421.2399719499999</v>
      </c>
    </row>
    <row r="11" spans="1:33">
      <c r="A11" s="56" t="s">
        <v>60</v>
      </c>
      <c r="B11" s="56" t="s">
        <v>197</v>
      </c>
      <c r="C11" s="56" t="s">
        <v>230</v>
      </c>
      <c r="D11" s="56" t="s">
        <v>231</v>
      </c>
      <c r="E11" s="56" t="s">
        <v>217</v>
      </c>
      <c r="F11" s="5">
        <v>1214.288</v>
      </c>
      <c r="G11" s="5">
        <v>1360.28800118</v>
      </c>
      <c r="H11" s="5">
        <v>1360.2880013500001</v>
      </c>
      <c r="I11" s="5">
        <v>1360.2880019700001</v>
      </c>
      <c r="J11" s="5">
        <v>1360.2880026600001</v>
      </c>
      <c r="K11" s="5">
        <v>1360.28800267</v>
      </c>
      <c r="L11" s="5">
        <v>1360.28800333</v>
      </c>
      <c r="M11" s="5">
        <v>1360.2880042500001</v>
      </c>
      <c r="N11" s="5">
        <v>1360.28800441</v>
      </c>
      <c r="O11" s="5">
        <v>1360.28800518</v>
      </c>
      <c r="P11" s="5">
        <v>1360.28800968</v>
      </c>
      <c r="Q11" s="5">
        <v>1360.2880097300001</v>
      </c>
      <c r="R11" s="5">
        <v>1360.28805848</v>
      </c>
      <c r="S11" s="5">
        <v>1250.28809419</v>
      </c>
      <c r="T11" s="5">
        <v>2011.09376387</v>
      </c>
      <c r="U11" s="5">
        <v>2011.0937638800001</v>
      </c>
      <c r="V11" s="5">
        <v>2011.09376389</v>
      </c>
      <c r="W11" s="5">
        <v>2216.0896675200001</v>
      </c>
      <c r="X11" s="5">
        <v>2666.4687191600001</v>
      </c>
      <c r="Y11" s="5">
        <v>3199.8882649799998</v>
      </c>
      <c r="Z11" s="5">
        <v>3670.655906479999</v>
      </c>
      <c r="AA11" s="5">
        <v>3567.69590664</v>
      </c>
      <c r="AB11" s="5">
        <v>3982.88720057</v>
      </c>
      <c r="AC11" s="5">
        <v>5245.7075209799996</v>
      </c>
      <c r="AD11" s="5">
        <v>5037.8436989100001</v>
      </c>
      <c r="AE11" s="5">
        <v>7314.8699383499998</v>
      </c>
      <c r="AF11" s="5">
        <v>8829.5394360999999</v>
      </c>
      <c r="AG11" s="5">
        <v>8829.539436179999</v>
      </c>
    </row>
    <row r="12" spans="1:33">
      <c r="A12" s="56" t="s">
        <v>60</v>
      </c>
      <c r="B12" s="56" t="s">
        <v>197</v>
      </c>
      <c r="C12" s="56" t="s">
        <v>232</v>
      </c>
      <c r="D12" s="56" t="s">
        <v>233</v>
      </c>
      <c r="E12" s="56" t="s">
        <v>217</v>
      </c>
      <c r="F12" s="5">
        <v>0</v>
      </c>
      <c r="G12" s="5">
        <v>1.11E-6</v>
      </c>
      <c r="H12" s="5">
        <v>1.28E-6</v>
      </c>
      <c r="I12" s="5">
        <v>1.86E-6</v>
      </c>
      <c r="J12" s="5">
        <v>2.3999999999999999E-6</v>
      </c>
      <c r="K12" s="5">
        <v>2.4099999999999998E-6</v>
      </c>
      <c r="L12" s="5">
        <v>2.9299999999999999E-6</v>
      </c>
      <c r="M12" s="5">
        <v>3.8999999999999999E-6</v>
      </c>
      <c r="N12" s="5">
        <v>3.9500000000000003E-6</v>
      </c>
      <c r="O12" s="5">
        <v>4.6700000000000002E-6</v>
      </c>
      <c r="P12" s="5">
        <v>9.7799999999999995E-6</v>
      </c>
      <c r="Q12" s="5">
        <v>9.8099999999999992E-6</v>
      </c>
      <c r="R12" s="5">
        <v>3.7491E-4</v>
      </c>
      <c r="S12" s="5">
        <v>157.66473133</v>
      </c>
      <c r="T12" s="5">
        <v>157.66473134</v>
      </c>
      <c r="U12" s="5">
        <v>157.66473134</v>
      </c>
      <c r="V12" s="5">
        <v>157.66473134</v>
      </c>
      <c r="W12" s="5">
        <v>157.66473135000001</v>
      </c>
      <c r="X12" s="5">
        <v>157.66473135999999</v>
      </c>
      <c r="Y12" s="5">
        <v>157.66473137</v>
      </c>
      <c r="Z12" s="5">
        <v>157.66473141</v>
      </c>
      <c r="AA12" s="5">
        <v>695.07102758999997</v>
      </c>
      <c r="AB12" s="5">
        <v>851.58469563000006</v>
      </c>
      <c r="AC12" s="5">
        <v>2081.2094923999998</v>
      </c>
      <c r="AD12" s="5">
        <v>2927.6306161000002</v>
      </c>
      <c r="AE12" s="5">
        <v>4859.4573343399998</v>
      </c>
      <c r="AF12" s="5">
        <v>6099.9999165999998</v>
      </c>
      <c r="AG12" s="5">
        <v>6099.9999166300004</v>
      </c>
    </row>
    <row r="13" spans="1:33">
      <c r="A13" s="56" t="s">
        <v>60</v>
      </c>
      <c r="B13" s="56" t="s">
        <v>163</v>
      </c>
      <c r="C13" s="56" t="s">
        <v>234</v>
      </c>
      <c r="D13" s="56" t="s">
        <v>235</v>
      </c>
      <c r="E13" s="56" t="s">
        <v>217</v>
      </c>
      <c r="F13" s="5">
        <v>8.6000000000000002E-7</v>
      </c>
      <c r="G13" s="5">
        <v>2.2800000000000002E-6</v>
      </c>
      <c r="H13" s="5">
        <v>3.3400000000000002E-6</v>
      </c>
      <c r="I13" s="5">
        <v>9.2299999999999997E-6</v>
      </c>
      <c r="J13" s="5">
        <v>9.2299999999999997E-6</v>
      </c>
      <c r="K13" s="5">
        <v>9.2399999999999996E-6</v>
      </c>
      <c r="L13" s="5">
        <v>1.167E-5</v>
      </c>
      <c r="M13" s="5">
        <v>1.2109999999999999E-5</v>
      </c>
      <c r="N13" s="5">
        <v>1.2119999999999999E-5</v>
      </c>
      <c r="O13" s="5">
        <v>1.2510000000000001E-5</v>
      </c>
      <c r="P13" s="5">
        <v>1.489E-5</v>
      </c>
      <c r="Q13" s="5">
        <v>1.774E-5</v>
      </c>
      <c r="R13" s="5">
        <v>2.145E-5</v>
      </c>
      <c r="S13" s="5">
        <v>2.4170000000000001E-5</v>
      </c>
      <c r="T13" s="5">
        <v>2.887E-5</v>
      </c>
      <c r="U13" s="5">
        <v>2.887E-5</v>
      </c>
      <c r="V13" s="5">
        <v>2.8880000000000001E-5</v>
      </c>
      <c r="W13" s="5">
        <v>4.2870000000000001E-5</v>
      </c>
      <c r="X13" s="5">
        <v>4.4310000000000001E-5</v>
      </c>
      <c r="Y13" s="5">
        <v>1.3698000000000001E-4</v>
      </c>
      <c r="Z13" s="5">
        <v>1.00808E-3</v>
      </c>
      <c r="AA13" s="5">
        <v>1.01359E-3</v>
      </c>
      <c r="AB13" s="5">
        <v>1.01858E-3</v>
      </c>
      <c r="AC13" s="5">
        <v>1.0318300000000001E-3</v>
      </c>
      <c r="AD13" s="5">
        <v>1.0643499999999999E-3</v>
      </c>
      <c r="AE13" s="5">
        <v>110.41010754</v>
      </c>
      <c r="AF13" s="5">
        <v>1630.89405315</v>
      </c>
      <c r="AG13" s="5">
        <v>1630.89405317</v>
      </c>
    </row>
    <row r="14" spans="1:33">
      <c r="A14" s="56" t="s">
        <v>60</v>
      </c>
      <c r="B14" s="56" t="s">
        <v>163</v>
      </c>
      <c r="C14" s="56" t="s">
        <v>236</v>
      </c>
      <c r="D14" s="56" t="s">
        <v>237</v>
      </c>
      <c r="E14" s="56" t="s">
        <v>217</v>
      </c>
      <c r="F14" s="5">
        <v>166.00000083</v>
      </c>
      <c r="G14" s="5">
        <v>166.00000283</v>
      </c>
      <c r="H14" s="5">
        <v>166.00000360000001</v>
      </c>
      <c r="I14" s="5">
        <v>174.32366057999999</v>
      </c>
      <c r="J14" s="5">
        <v>174.32366059</v>
      </c>
      <c r="K14" s="5">
        <v>174.32366060000001</v>
      </c>
      <c r="L14" s="5">
        <v>195.41354343</v>
      </c>
      <c r="M14" s="5">
        <v>195.41354343</v>
      </c>
      <c r="N14" s="5">
        <v>195.41354343</v>
      </c>
      <c r="O14" s="5">
        <v>195.41354343</v>
      </c>
      <c r="P14" s="5">
        <v>195.41354343</v>
      </c>
      <c r="Q14" s="5">
        <v>195.41354343</v>
      </c>
      <c r="R14" s="5">
        <v>195.41354343</v>
      </c>
      <c r="S14" s="5">
        <v>195.41354344000001</v>
      </c>
      <c r="T14" s="5">
        <v>195.41354344000001</v>
      </c>
      <c r="U14" s="5">
        <v>195.41354344000001</v>
      </c>
      <c r="V14" s="5">
        <v>195.41354344000001</v>
      </c>
      <c r="W14" s="5">
        <v>195.41354344999999</v>
      </c>
      <c r="X14" s="5">
        <v>195.41354347000001</v>
      </c>
      <c r="Y14" s="5">
        <v>199.24824619</v>
      </c>
      <c r="Z14" s="5">
        <v>207.95568904999999</v>
      </c>
      <c r="AA14" s="5">
        <v>215.04976522000001</v>
      </c>
      <c r="AB14" s="5">
        <v>215.67366190000001</v>
      </c>
      <c r="AC14" s="5">
        <v>229.47231378999999</v>
      </c>
      <c r="AD14" s="5">
        <v>229.47231400000001</v>
      </c>
      <c r="AE14" s="5">
        <v>229.47231443000001</v>
      </c>
      <c r="AF14" s="5">
        <v>244.99022614</v>
      </c>
      <c r="AG14" s="5">
        <v>244.99022622000001</v>
      </c>
    </row>
    <row r="15" spans="1:33">
      <c r="A15" s="56" t="s">
        <v>60</v>
      </c>
      <c r="B15" s="56" t="s">
        <v>163</v>
      </c>
      <c r="C15" s="56" t="s">
        <v>238</v>
      </c>
      <c r="D15" s="56" t="s">
        <v>239</v>
      </c>
      <c r="E15" s="56" t="s">
        <v>217</v>
      </c>
      <c r="F15" s="5">
        <v>535.02000084999997</v>
      </c>
      <c r="G15" s="5">
        <v>535.02000247000001</v>
      </c>
      <c r="H15" s="5">
        <v>535.02000294999993</v>
      </c>
      <c r="I15" s="5">
        <v>535.02001899000004</v>
      </c>
      <c r="J15" s="5">
        <v>535.02001994</v>
      </c>
      <c r="K15" s="5">
        <v>535.02005451000002</v>
      </c>
      <c r="L15" s="5">
        <v>2210.56133404</v>
      </c>
      <c r="M15" s="5">
        <v>2210.56133404</v>
      </c>
      <c r="N15" s="5">
        <v>2210.56133404</v>
      </c>
      <c r="O15" s="5">
        <v>2210.56133404</v>
      </c>
      <c r="P15" s="5">
        <v>2210.5613340499999</v>
      </c>
      <c r="Q15" s="5">
        <v>2210.5613340700002</v>
      </c>
      <c r="R15" s="5">
        <v>2210.5613340800001</v>
      </c>
      <c r="S15" s="5">
        <v>2210.5613340899999</v>
      </c>
      <c r="T15" s="5">
        <v>2689.43710216</v>
      </c>
      <c r="U15" s="5">
        <v>2689.4371021799998</v>
      </c>
      <c r="V15" s="5">
        <v>3157.39286378</v>
      </c>
      <c r="W15" s="5">
        <v>3520.0199993699998</v>
      </c>
      <c r="X15" s="5">
        <v>3520.0199994</v>
      </c>
      <c r="Y15" s="5">
        <v>3520.0199994099999</v>
      </c>
      <c r="Z15" s="5">
        <v>3500.0199994200002</v>
      </c>
      <c r="AA15" s="5">
        <v>3500.02000004</v>
      </c>
      <c r="AB15" s="5">
        <v>3500.02000021</v>
      </c>
      <c r="AC15" s="5">
        <v>4486.26099952</v>
      </c>
      <c r="AD15" s="5">
        <v>4770.5165132700004</v>
      </c>
      <c r="AE15" s="5">
        <v>6454.5474677900002</v>
      </c>
      <c r="AF15" s="5">
        <v>7217.2221443500002</v>
      </c>
      <c r="AG15" s="5">
        <v>7217.2221444100014</v>
      </c>
    </row>
    <row r="16" spans="1:33">
      <c r="A16" s="56" t="s">
        <v>60</v>
      </c>
      <c r="B16" s="56" t="s">
        <v>163</v>
      </c>
      <c r="C16" s="56" t="s">
        <v>240</v>
      </c>
      <c r="D16" s="56" t="s">
        <v>241</v>
      </c>
      <c r="E16" s="56" t="s">
        <v>217</v>
      </c>
      <c r="F16" s="5">
        <v>762.40500089</v>
      </c>
      <c r="G16" s="5">
        <v>762.40500288999999</v>
      </c>
      <c r="H16" s="5">
        <v>762.40500467000004</v>
      </c>
      <c r="I16" s="5">
        <v>795.03030576000003</v>
      </c>
      <c r="J16" s="5">
        <v>795.03030576000003</v>
      </c>
      <c r="K16" s="5">
        <v>795.03030577000004</v>
      </c>
      <c r="L16" s="5">
        <v>1099.3934975499999</v>
      </c>
      <c r="M16" s="5">
        <v>1099.3934975499999</v>
      </c>
      <c r="N16" s="5">
        <v>1099.3934975499999</v>
      </c>
      <c r="O16" s="5">
        <v>1099.3934975499999</v>
      </c>
      <c r="P16" s="5">
        <v>1274.79815407</v>
      </c>
      <c r="Q16" s="5">
        <v>2479.9767468999999</v>
      </c>
      <c r="R16" s="5">
        <v>2479.9767469399999</v>
      </c>
      <c r="S16" s="5">
        <v>3078.6261330500001</v>
      </c>
      <c r="T16" s="5">
        <v>3078.6261330900002</v>
      </c>
      <c r="U16" s="5">
        <v>3078.6261330900002</v>
      </c>
      <c r="V16" s="5">
        <v>3078.6261331000001</v>
      </c>
      <c r="W16" s="5">
        <v>3181.65797711</v>
      </c>
      <c r="X16" s="5">
        <v>3417.6225086499999</v>
      </c>
      <c r="Y16" s="5">
        <v>3572.9110406599998</v>
      </c>
      <c r="Z16" s="5">
        <v>4943.9001422600004</v>
      </c>
      <c r="AA16" s="5">
        <v>4943.9001424799999</v>
      </c>
      <c r="AB16" s="5">
        <v>6289.9064385399997</v>
      </c>
      <c r="AC16" s="5">
        <v>6289.9064394100014</v>
      </c>
      <c r="AD16" s="5">
        <v>6526.3539326700002</v>
      </c>
      <c r="AE16" s="5">
        <v>7463.6799639499995</v>
      </c>
      <c r="AF16" s="5">
        <v>8417.138287830001</v>
      </c>
      <c r="AG16" s="5">
        <v>8347.3882878900004</v>
      </c>
    </row>
    <row r="17" spans="1:33">
      <c r="A17" s="56" t="s">
        <v>60</v>
      </c>
      <c r="B17" s="56" t="s">
        <v>163</v>
      </c>
      <c r="C17" s="56" t="s">
        <v>242</v>
      </c>
      <c r="D17" s="56" t="s">
        <v>243</v>
      </c>
      <c r="E17" s="56" t="s">
        <v>217</v>
      </c>
      <c r="F17" s="5">
        <v>53.000000870000001</v>
      </c>
      <c r="G17" s="5">
        <v>53.000003069999998</v>
      </c>
      <c r="H17" s="5">
        <v>53.00000309</v>
      </c>
      <c r="I17" s="5">
        <v>53.000008729999998</v>
      </c>
      <c r="J17" s="5">
        <v>53.000008729999998</v>
      </c>
      <c r="K17" s="5">
        <v>53.000008729999998</v>
      </c>
      <c r="L17" s="5">
        <v>194.81389121999999</v>
      </c>
      <c r="M17" s="5">
        <v>194.81389121999999</v>
      </c>
      <c r="N17" s="5">
        <v>194.81389121999999</v>
      </c>
      <c r="O17" s="5">
        <v>194.81389121999999</v>
      </c>
      <c r="P17" s="5">
        <v>194.81389123</v>
      </c>
      <c r="Q17" s="5">
        <v>194.81389123</v>
      </c>
      <c r="R17" s="5">
        <v>194.81389124</v>
      </c>
      <c r="S17" s="5">
        <v>194.81389125000001</v>
      </c>
      <c r="T17" s="5">
        <v>194.81389125000001</v>
      </c>
      <c r="U17" s="5">
        <v>194.81389125000001</v>
      </c>
      <c r="V17" s="5">
        <v>194.81389125000001</v>
      </c>
      <c r="W17" s="5">
        <v>194.81389125999999</v>
      </c>
      <c r="X17" s="5">
        <v>196.86687592999999</v>
      </c>
      <c r="Y17" s="5">
        <v>196.86687594</v>
      </c>
      <c r="Z17" s="5">
        <v>232.5891665</v>
      </c>
      <c r="AA17" s="5">
        <v>232.58916664</v>
      </c>
      <c r="AB17" s="5">
        <v>237.90821335000001</v>
      </c>
      <c r="AC17" s="5">
        <v>237.90821342000001</v>
      </c>
      <c r="AD17" s="5">
        <v>237.90821357999999</v>
      </c>
      <c r="AE17" s="5">
        <v>237.90821374999999</v>
      </c>
      <c r="AF17" s="5">
        <v>296.24760171999998</v>
      </c>
      <c r="AG17" s="5">
        <v>296.24760176000001</v>
      </c>
    </row>
    <row r="18" spans="1:33">
      <c r="A18" s="56" t="s">
        <v>60</v>
      </c>
      <c r="B18" s="56" t="s">
        <v>163</v>
      </c>
      <c r="C18" s="56" t="s">
        <v>244</v>
      </c>
      <c r="D18" s="56" t="s">
        <v>245</v>
      </c>
      <c r="E18" s="56" t="s">
        <v>217</v>
      </c>
      <c r="F18" s="5">
        <v>1121.3400007499999</v>
      </c>
      <c r="G18" s="5">
        <v>1121.3400019999999</v>
      </c>
      <c r="H18" s="5">
        <v>1121.3400025200001</v>
      </c>
      <c r="I18" s="5">
        <v>1121.3400055300001</v>
      </c>
      <c r="J18" s="5">
        <v>1121.3400055300001</v>
      </c>
      <c r="K18" s="5">
        <v>1121.3400055300001</v>
      </c>
      <c r="L18" s="5">
        <v>1122.2400201600001</v>
      </c>
      <c r="M18" s="5">
        <v>1121.34002059</v>
      </c>
      <c r="N18" s="5">
        <v>1121.3400208999999</v>
      </c>
      <c r="O18" s="5">
        <v>1121.3400216099999</v>
      </c>
      <c r="P18" s="5">
        <v>1121.3400393300001</v>
      </c>
      <c r="Q18" s="5">
        <v>1121.34003934</v>
      </c>
      <c r="R18" s="5">
        <v>1121.3400393500001</v>
      </c>
      <c r="S18" s="5">
        <v>1121.3405996700001</v>
      </c>
      <c r="T18" s="5">
        <v>1121.34060114</v>
      </c>
      <c r="U18" s="5">
        <v>971.31060114000002</v>
      </c>
      <c r="V18" s="5">
        <v>971.31060114999991</v>
      </c>
      <c r="W18" s="5">
        <v>1064.22441181</v>
      </c>
      <c r="X18" s="5">
        <v>2325.3157950300001</v>
      </c>
      <c r="Y18" s="5">
        <v>2886.49881684</v>
      </c>
      <c r="Z18" s="5">
        <v>3415.0488477499998</v>
      </c>
      <c r="AA18" s="5">
        <v>3415.0488477899999</v>
      </c>
      <c r="AB18" s="5">
        <v>3415.0488478399998</v>
      </c>
      <c r="AC18" s="5">
        <v>3415.0488478900002</v>
      </c>
      <c r="AD18" s="5">
        <v>3415.04884803</v>
      </c>
      <c r="AE18" s="5">
        <v>3415.0488480899999</v>
      </c>
      <c r="AF18" s="5">
        <v>3796.2386026899999</v>
      </c>
      <c r="AG18" s="5">
        <v>3547.2446027199999</v>
      </c>
    </row>
    <row r="19" spans="1:33">
      <c r="A19" s="56" t="s">
        <v>60</v>
      </c>
      <c r="B19" s="56" t="s">
        <v>163</v>
      </c>
      <c r="C19" s="56" t="s">
        <v>246</v>
      </c>
      <c r="D19" s="56" t="s">
        <v>247</v>
      </c>
      <c r="E19" s="56" t="s">
        <v>217</v>
      </c>
      <c r="F19" s="5">
        <v>456.24400089</v>
      </c>
      <c r="G19" s="5">
        <v>456.24400261999989</v>
      </c>
      <c r="H19" s="5">
        <v>456.24400270000001</v>
      </c>
      <c r="I19" s="5">
        <v>456.24400600000001</v>
      </c>
      <c r="J19" s="5">
        <v>456.24400600000001</v>
      </c>
      <c r="K19" s="5">
        <v>456.24400600000001</v>
      </c>
      <c r="L19" s="5">
        <v>456.24402279999998</v>
      </c>
      <c r="M19" s="5">
        <v>456.24402307999998</v>
      </c>
      <c r="N19" s="5">
        <v>456.24402423999999</v>
      </c>
      <c r="O19" s="5">
        <v>456.24402445999999</v>
      </c>
      <c r="P19" s="5">
        <v>456.24404134000002</v>
      </c>
      <c r="Q19" s="5">
        <v>456.24404134999997</v>
      </c>
      <c r="R19" s="5">
        <v>456.24404135999998</v>
      </c>
      <c r="S19" s="5">
        <v>911.64459220999993</v>
      </c>
      <c r="T19" s="5">
        <v>911.64459220999993</v>
      </c>
      <c r="U19" s="5">
        <v>911.64459220999993</v>
      </c>
      <c r="V19" s="5">
        <v>911.64459220999993</v>
      </c>
      <c r="W19" s="5">
        <v>911.64459224999996</v>
      </c>
      <c r="X19" s="5">
        <v>911.6445923</v>
      </c>
      <c r="Y19" s="5">
        <v>1484.2439996200001</v>
      </c>
      <c r="Z19" s="5">
        <v>1484.2439996600001</v>
      </c>
      <c r="AA19" s="5">
        <v>1484.2439996799999</v>
      </c>
      <c r="AB19" s="5">
        <v>1484.2439997199999</v>
      </c>
      <c r="AC19" s="5">
        <v>1484.2439997399999</v>
      </c>
      <c r="AD19" s="5">
        <v>1484.24400006</v>
      </c>
      <c r="AE19" s="5">
        <v>1484.24400008</v>
      </c>
      <c r="AF19" s="5">
        <v>1484.2440001</v>
      </c>
      <c r="AG19" s="5">
        <v>1307.98000011</v>
      </c>
    </row>
    <row r="20" spans="1:33">
      <c r="A20" s="56" t="s">
        <v>60</v>
      </c>
      <c r="B20" s="56" t="s">
        <v>163</v>
      </c>
      <c r="C20" s="56" t="s">
        <v>248</v>
      </c>
      <c r="D20" s="56" t="s">
        <v>249</v>
      </c>
      <c r="E20" s="56" t="s">
        <v>217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</row>
    <row r="21" spans="1:33">
      <c r="A21" s="56" t="s">
        <v>60</v>
      </c>
      <c r="B21" s="56" t="s">
        <v>163</v>
      </c>
      <c r="C21" s="56" t="s">
        <v>250</v>
      </c>
      <c r="D21" s="56" t="s">
        <v>251</v>
      </c>
      <c r="E21" s="56" t="s">
        <v>217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</row>
    <row r="22" spans="1:33">
      <c r="A22" s="56" t="s">
        <v>60</v>
      </c>
      <c r="B22" s="56" t="s">
        <v>198</v>
      </c>
      <c r="C22" s="56" t="s">
        <v>252</v>
      </c>
      <c r="D22" s="56" t="s">
        <v>253</v>
      </c>
      <c r="E22" s="56" t="s">
        <v>217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</row>
    <row r="23" spans="1:33">
      <c r="A23" s="56" t="s">
        <v>60</v>
      </c>
      <c r="B23" s="56" t="s">
        <v>198</v>
      </c>
      <c r="C23" s="56" t="s">
        <v>254</v>
      </c>
      <c r="D23" s="56" t="s">
        <v>255</v>
      </c>
      <c r="E23" s="56" t="s">
        <v>217</v>
      </c>
      <c r="F23" s="5">
        <v>0</v>
      </c>
      <c r="G23" s="5">
        <v>1.6700000000000001E-6</v>
      </c>
      <c r="H23" s="5">
        <v>4.3800000000000004E-6</v>
      </c>
      <c r="I23" s="5">
        <v>4.3800000000000004E-6</v>
      </c>
      <c r="J23" s="5">
        <v>4.3800000000000004E-6</v>
      </c>
      <c r="K23" s="5">
        <v>4.3800000000000004E-6</v>
      </c>
      <c r="L23" s="5">
        <v>4.3800000000000004E-6</v>
      </c>
      <c r="M23" s="5">
        <v>4.9699999999999998E-6</v>
      </c>
      <c r="N23" s="5">
        <v>5.1900000000000003E-6</v>
      </c>
      <c r="O23" s="5">
        <v>5.57E-6</v>
      </c>
      <c r="P23" s="5">
        <v>6.3500000000000002E-6</v>
      </c>
      <c r="Q23" s="5">
        <v>7.3000000000000004E-6</v>
      </c>
      <c r="R23" s="5">
        <v>7.3100000000000003E-6</v>
      </c>
      <c r="S23" s="5">
        <v>1.279E-5</v>
      </c>
      <c r="T23" s="5">
        <v>1.4229999999999999E-5</v>
      </c>
      <c r="U23" s="5">
        <v>1.4239999999999999E-5</v>
      </c>
      <c r="V23" s="5">
        <v>1.4250000000000001E-5</v>
      </c>
      <c r="W23" s="5">
        <v>1.4749999999999999E-5</v>
      </c>
      <c r="X23" s="5">
        <v>1.522E-5</v>
      </c>
      <c r="Y23" s="5">
        <v>1.6900000000000001E-5</v>
      </c>
      <c r="Z23" s="5">
        <v>3.7499999999999997E-5</v>
      </c>
      <c r="AA23" s="5">
        <v>4.5229999999999999E-5</v>
      </c>
      <c r="AB23" s="5">
        <v>8.9920000000000006E-5</v>
      </c>
      <c r="AC23" s="5">
        <v>8.9950000000000004E-5</v>
      </c>
      <c r="AD23" s="5">
        <v>485.59859899000003</v>
      </c>
      <c r="AE23" s="5">
        <v>485.59859906999998</v>
      </c>
      <c r="AF23" s="5">
        <v>526.37316937000003</v>
      </c>
      <c r="AG23" s="5">
        <v>526.37316940999995</v>
      </c>
    </row>
    <row r="24" spans="1:33">
      <c r="A24" s="56" t="s">
        <v>60</v>
      </c>
      <c r="B24" s="56" t="s">
        <v>198</v>
      </c>
      <c r="C24" s="56" t="s">
        <v>256</v>
      </c>
      <c r="D24" s="56" t="s">
        <v>257</v>
      </c>
      <c r="E24" s="56" t="s">
        <v>217</v>
      </c>
      <c r="F24" s="5">
        <v>624.26499999999999</v>
      </c>
      <c r="G24" s="5">
        <v>624.26500205000002</v>
      </c>
      <c r="H24" s="5">
        <v>624.26500684000007</v>
      </c>
      <c r="I24" s="5">
        <v>624.26500684000007</v>
      </c>
      <c r="J24" s="5">
        <v>624.26500684000007</v>
      </c>
      <c r="K24" s="5">
        <v>624.26500684000007</v>
      </c>
      <c r="L24" s="5">
        <v>624.26500684000007</v>
      </c>
      <c r="M24" s="5">
        <v>624.26500720000001</v>
      </c>
      <c r="N24" s="5">
        <v>624.26500726000006</v>
      </c>
      <c r="O24" s="5">
        <v>624.26500752000004</v>
      </c>
      <c r="P24" s="5">
        <v>624.26500779000003</v>
      </c>
      <c r="Q24" s="5">
        <v>624.26500806000001</v>
      </c>
      <c r="R24" s="5">
        <v>624.26500807000002</v>
      </c>
      <c r="S24" s="5">
        <v>624.26500878000002</v>
      </c>
      <c r="T24" s="5">
        <v>624.26500963000001</v>
      </c>
      <c r="U24" s="5">
        <v>624.26501164000001</v>
      </c>
      <c r="V24" s="5">
        <v>624.26501166000003</v>
      </c>
      <c r="W24" s="5">
        <v>624.26502741000002</v>
      </c>
      <c r="X24" s="5">
        <v>624.26504478000004</v>
      </c>
      <c r="Y24" s="5">
        <v>1973.2520498199999</v>
      </c>
      <c r="Z24" s="5">
        <v>2566.4582713899999</v>
      </c>
      <c r="AA24" s="5">
        <v>2566.45827143</v>
      </c>
      <c r="AB24" s="5">
        <v>2759.7792876399999</v>
      </c>
      <c r="AC24" s="5">
        <v>2759.7792876600001</v>
      </c>
      <c r="AD24" s="5">
        <v>3299.0366337099999</v>
      </c>
      <c r="AE24" s="5">
        <v>3200.9337175800001</v>
      </c>
      <c r="AF24" s="5">
        <v>3486.2159976299999</v>
      </c>
      <c r="AG24" s="5">
        <v>3405.21599767</v>
      </c>
    </row>
    <row r="25" spans="1:33">
      <c r="A25" s="56" t="s">
        <v>60</v>
      </c>
      <c r="B25" s="56" t="s">
        <v>198</v>
      </c>
      <c r="C25" s="56" t="s">
        <v>258</v>
      </c>
      <c r="D25" s="56" t="s">
        <v>259</v>
      </c>
      <c r="E25" s="56" t="s">
        <v>217</v>
      </c>
      <c r="F25" s="5">
        <v>0</v>
      </c>
      <c r="G25" s="5">
        <v>1.8700000000000001E-6</v>
      </c>
      <c r="H25" s="5">
        <v>5.1200000000000001E-6</v>
      </c>
      <c r="I25" s="5">
        <v>5.1200000000000001E-6</v>
      </c>
      <c r="J25" s="5">
        <v>5.1200000000000001E-6</v>
      </c>
      <c r="K25" s="5">
        <v>5.1200000000000001E-6</v>
      </c>
      <c r="L25" s="5">
        <v>5.1200000000000001E-6</v>
      </c>
      <c r="M25" s="5">
        <v>5.7599999999999999E-6</v>
      </c>
      <c r="N25" s="5">
        <v>5.9699999999999996E-6</v>
      </c>
      <c r="O25" s="5">
        <v>6.3500000000000002E-6</v>
      </c>
      <c r="P25" s="5">
        <v>7.0700000000000001E-6</v>
      </c>
      <c r="Q25" s="5">
        <v>8.3000000000000002E-6</v>
      </c>
      <c r="R25" s="5">
        <v>8.3100000000000001E-6</v>
      </c>
      <c r="S25" s="5">
        <v>1.181E-5</v>
      </c>
      <c r="T25" s="5">
        <v>1.3509999999999999E-5</v>
      </c>
      <c r="U25" s="5">
        <v>1.3529999999999999E-5</v>
      </c>
      <c r="V25" s="5">
        <v>1.3560000000000001E-5</v>
      </c>
      <c r="W25" s="5">
        <v>1.502E-5</v>
      </c>
      <c r="X25" s="5">
        <v>1.505E-5</v>
      </c>
      <c r="Y25" s="5">
        <v>1.5099999999999999E-5</v>
      </c>
      <c r="Z25" s="5">
        <v>1.9919999999999999E-5</v>
      </c>
      <c r="AA25" s="5">
        <v>3.5349999999999999E-5</v>
      </c>
      <c r="AB25" s="5">
        <v>1.2213E-4</v>
      </c>
      <c r="AC25" s="5">
        <v>1.2216000000000001E-4</v>
      </c>
      <c r="AD25" s="5">
        <v>399.99999457000001</v>
      </c>
      <c r="AE25" s="5">
        <v>399.99999736000001</v>
      </c>
      <c r="AF25" s="5">
        <v>2676.8479375500001</v>
      </c>
      <c r="AG25" s="5">
        <v>2676.8479376199998</v>
      </c>
    </row>
    <row r="26" spans="1:33">
      <c r="A26" s="56" t="s">
        <v>60</v>
      </c>
      <c r="B26" s="56" t="s">
        <v>198</v>
      </c>
      <c r="C26" s="56" t="s">
        <v>260</v>
      </c>
      <c r="D26" s="56" t="s">
        <v>261</v>
      </c>
      <c r="E26" s="56" t="s">
        <v>217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</row>
    <row r="27" spans="1:33">
      <c r="A27" s="56" t="s">
        <v>60</v>
      </c>
      <c r="B27" s="56" t="s">
        <v>198</v>
      </c>
      <c r="C27" s="56" t="s">
        <v>262</v>
      </c>
      <c r="D27" s="56" t="s">
        <v>263</v>
      </c>
      <c r="E27" s="56" t="s">
        <v>217</v>
      </c>
      <c r="F27" s="5">
        <v>0</v>
      </c>
      <c r="G27" s="5">
        <v>1.5999999999999999E-6</v>
      </c>
      <c r="H27" s="5">
        <v>3.23E-6</v>
      </c>
      <c r="I27" s="5">
        <v>3.23E-6</v>
      </c>
      <c r="J27" s="5">
        <v>3.23E-6</v>
      </c>
      <c r="K27" s="5">
        <v>3.23E-6</v>
      </c>
      <c r="L27" s="5">
        <v>3.23E-6</v>
      </c>
      <c r="M27" s="5">
        <v>4.0799999999999999E-6</v>
      </c>
      <c r="N27" s="5">
        <v>4.2400000000000001E-6</v>
      </c>
      <c r="O27" s="5">
        <v>4.6399999999999996E-6</v>
      </c>
      <c r="P27" s="5">
        <v>5.2100000000000001E-6</v>
      </c>
      <c r="Q27" s="5">
        <v>6.4099999999999996E-6</v>
      </c>
      <c r="R27" s="5">
        <v>6.4400000000000002E-6</v>
      </c>
      <c r="S27" s="5">
        <v>7.9500000000000001E-6</v>
      </c>
      <c r="T27" s="5">
        <v>9.1600000000000004E-6</v>
      </c>
      <c r="U27" s="5">
        <v>9.2E-6</v>
      </c>
      <c r="V27" s="5">
        <v>9.2399999999999996E-6</v>
      </c>
      <c r="W27" s="5">
        <v>9.7599999999999997E-6</v>
      </c>
      <c r="X27" s="5">
        <v>9.8099999999999992E-6</v>
      </c>
      <c r="Y27" s="5">
        <v>1.061E-5</v>
      </c>
      <c r="Z27" s="5">
        <v>1.382E-5</v>
      </c>
      <c r="AA27" s="5">
        <v>2.054E-5</v>
      </c>
      <c r="AB27" s="5">
        <v>6.1450000000000003E-5</v>
      </c>
      <c r="AC27" s="5">
        <v>6.1539999999999997E-5</v>
      </c>
      <c r="AD27" s="5">
        <v>499.99999294000003</v>
      </c>
      <c r="AE27" s="5">
        <v>499.99999299000001</v>
      </c>
      <c r="AF27" s="5">
        <v>499.99999303999999</v>
      </c>
      <c r="AG27" s="5">
        <v>499.99999307000002</v>
      </c>
    </row>
    <row r="28" spans="1:33">
      <c r="A28" s="56" t="s">
        <v>60</v>
      </c>
      <c r="B28" s="56" t="s">
        <v>198</v>
      </c>
      <c r="C28" s="56" t="s">
        <v>264</v>
      </c>
      <c r="D28" s="56" t="s">
        <v>265</v>
      </c>
      <c r="E28" s="56" t="s">
        <v>217</v>
      </c>
      <c r="F28" s="5">
        <v>377.536</v>
      </c>
      <c r="G28" s="5">
        <v>377.53600175999998</v>
      </c>
      <c r="H28" s="5">
        <v>377.53600489000002</v>
      </c>
      <c r="I28" s="5">
        <v>377.53600489000002</v>
      </c>
      <c r="J28" s="5">
        <v>377.53600489000002</v>
      </c>
      <c r="K28" s="5">
        <v>377.53600489000002</v>
      </c>
      <c r="L28" s="5">
        <v>377.53600489000002</v>
      </c>
      <c r="M28" s="5">
        <v>377.53600532000002</v>
      </c>
      <c r="N28" s="5">
        <v>377.53600569999998</v>
      </c>
      <c r="O28" s="5">
        <v>377.53600599999999</v>
      </c>
      <c r="P28" s="5">
        <v>377.53600684999998</v>
      </c>
      <c r="Q28" s="5">
        <v>377.53600777999998</v>
      </c>
      <c r="R28" s="5">
        <v>377.53600778999999</v>
      </c>
      <c r="S28" s="5">
        <v>377.53601447</v>
      </c>
      <c r="T28" s="5">
        <v>377.53601600000002</v>
      </c>
      <c r="U28" s="5">
        <v>377.53601601000003</v>
      </c>
      <c r="V28" s="5">
        <v>377.53601601999998</v>
      </c>
      <c r="W28" s="5">
        <v>377.53601665000002</v>
      </c>
      <c r="X28" s="5">
        <v>377.53601750000001</v>
      </c>
      <c r="Y28" s="5">
        <v>377.53601925999999</v>
      </c>
      <c r="Z28" s="5">
        <v>378.5296361</v>
      </c>
      <c r="AA28" s="5">
        <v>271.00963667000002</v>
      </c>
      <c r="AB28" s="5">
        <v>271.00964191000003</v>
      </c>
      <c r="AC28" s="5">
        <v>271.00964192999999</v>
      </c>
      <c r="AD28" s="5">
        <v>1756.6445594500001</v>
      </c>
      <c r="AE28" s="5">
        <v>1756.64455959</v>
      </c>
      <c r="AF28" s="5">
        <v>1970.0159746100001</v>
      </c>
      <c r="AG28" s="5">
        <v>1970.0159746500001</v>
      </c>
    </row>
    <row r="29" spans="1:33">
      <c r="A29" s="56" t="s">
        <v>60</v>
      </c>
      <c r="B29" s="56" t="s">
        <v>199</v>
      </c>
      <c r="C29" s="56" t="s">
        <v>266</v>
      </c>
      <c r="D29" s="56" t="s">
        <v>267</v>
      </c>
      <c r="E29" s="56" t="s">
        <v>217</v>
      </c>
      <c r="F29" s="5">
        <v>142.1628</v>
      </c>
      <c r="G29" s="5">
        <v>142.1628</v>
      </c>
      <c r="H29" s="5">
        <v>142.1628</v>
      </c>
      <c r="I29" s="5">
        <v>142.1628</v>
      </c>
      <c r="J29" s="5">
        <v>142.1628</v>
      </c>
      <c r="K29" s="5">
        <v>142.1628</v>
      </c>
      <c r="L29" s="5">
        <v>142.1628</v>
      </c>
      <c r="M29" s="5">
        <v>142.1628</v>
      </c>
      <c r="N29" s="5">
        <v>142.1628</v>
      </c>
      <c r="O29" s="5">
        <v>142.1628</v>
      </c>
      <c r="P29" s="5">
        <v>142.1628</v>
      </c>
      <c r="Q29" s="5">
        <v>142.1628</v>
      </c>
      <c r="R29" s="5">
        <v>142.1628</v>
      </c>
      <c r="S29" s="5">
        <v>142.1628</v>
      </c>
      <c r="T29" s="5">
        <v>142.1628</v>
      </c>
      <c r="U29" s="5">
        <v>142.1628</v>
      </c>
      <c r="V29" s="5">
        <v>142.1628</v>
      </c>
      <c r="W29" s="5">
        <v>142.1628</v>
      </c>
      <c r="X29" s="5">
        <v>94.996799999999993</v>
      </c>
      <c r="Y29" s="5">
        <v>94.996799999999993</v>
      </c>
      <c r="Z29" s="5">
        <v>94.996799999999993</v>
      </c>
      <c r="AA29" s="5">
        <v>94.996799999999993</v>
      </c>
      <c r="AB29" s="5">
        <v>94.996799999999993</v>
      </c>
      <c r="AC29" s="5">
        <v>94.996799999999993</v>
      </c>
      <c r="AD29" s="5">
        <v>94.996799999999993</v>
      </c>
      <c r="AE29" s="5">
        <v>94.996799999999993</v>
      </c>
      <c r="AF29" s="5">
        <v>0</v>
      </c>
      <c r="AG29" s="5">
        <v>0</v>
      </c>
    </row>
    <row r="30" spans="1:33">
      <c r="A30" s="56" t="s">
        <v>60</v>
      </c>
      <c r="B30" s="56" t="s">
        <v>199</v>
      </c>
      <c r="C30" s="56" t="s">
        <v>268</v>
      </c>
      <c r="D30" s="56" t="s">
        <v>269</v>
      </c>
      <c r="E30" s="56" t="s">
        <v>217</v>
      </c>
      <c r="F30" s="5">
        <v>25.219000000000001</v>
      </c>
      <c r="G30" s="5">
        <v>25.219001039999998</v>
      </c>
      <c r="H30" s="5">
        <v>25.21900114</v>
      </c>
      <c r="I30" s="5">
        <v>25.21900132</v>
      </c>
      <c r="J30" s="5">
        <v>25.219001469999998</v>
      </c>
      <c r="K30" s="5">
        <v>25.219001729999999</v>
      </c>
      <c r="L30" s="5">
        <v>25.219001909999999</v>
      </c>
      <c r="M30" s="5">
        <v>25.219003619999999</v>
      </c>
      <c r="N30" s="5">
        <v>19.09100415</v>
      </c>
      <c r="O30" s="5">
        <v>19.09100561</v>
      </c>
      <c r="P30" s="5">
        <v>19.09100926</v>
      </c>
      <c r="Q30" s="5">
        <v>19.091012889999998</v>
      </c>
      <c r="R30" s="5">
        <v>19.091012920000001</v>
      </c>
      <c r="S30" s="5">
        <v>19.091039510000002</v>
      </c>
      <c r="T30" s="5">
        <v>19.091049590000001</v>
      </c>
      <c r="U30" s="5">
        <v>19.091049609999999</v>
      </c>
      <c r="V30" s="5">
        <v>19.09104962</v>
      </c>
      <c r="W30" s="5">
        <v>70.984293519999994</v>
      </c>
      <c r="X30" s="5">
        <v>59.26429358</v>
      </c>
      <c r="Y30" s="5">
        <v>59.264293610000003</v>
      </c>
      <c r="Z30" s="5">
        <v>735.70485528999995</v>
      </c>
      <c r="AA30" s="5">
        <v>735.70485533999999</v>
      </c>
      <c r="AB30" s="5">
        <v>894.09707234999996</v>
      </c>
      <c r="AC30" s="5">
        <v>894.09707243000003</v>
      </c>
      <c r="AD30" s="5">
        <v>894.09707580999998</v>
      </c>
      <c r="AE30" s="5">
        <v>894.09707636999997</v>
      </c>
      <c r="AF30" s="5">
        <v>1308.0231201300001</v>
      </c>
      <c r="AG30" s="5">
        <v>1308.0231201500001</v>
      </c>
    </row>
    <row r="31" spans="1:33">
      <c r="A31" s="56" t="s">
        <v>60</v>
      </c>
      <c r="B31" s="56" t="s">
        <v>199</v>
      </c>
      <c r="C31" s="56" t="s">
        <v>270</v>
      </c>
      <c r="D31" s="56" t="s">
        <v>271</v>
      </c>
      <c r="E31" s="56" t="s">
        <v>217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</row>
    <row r="32" spans="1:33">
      <c r="A32" s="56" t="s">
        <v>60</v>
      </c>
      <c r="B32" s="56" t="s">
        <v>199</v>
      </c>
      <c r="C32" s="56" t="s">
        <v>272</v>
      </c>
      <c r="D32" s="56" t="s">
        <v>273</v>
      </c>
      <c r="E32" s="56" t="s">
        <v>217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</row>
    <row r="33" spans="1:33">
      <c r="A33" s="56" t="s">
        <v>60</v>
      </c>
      <c r="B33" s="56" t="s">
        <v>199</v>
      </c>
      <c r="C33" s="56" t="s">
        <v>274</v>
      </c>
      <c r="D33" s="56" t="s">
        <v>275</v>
      </c>
      <c r="E33" s="56" t="s">
        <v>217</v>
      </c>
      <c r="F33" s="5">
        <v>295.2</v>
      </c>
      <c r="G33" s="5">
        <v>295.20000094</v>
      </c>
      <c r="H33" s="5">
        <v>295.20000103000001</v>
      </c>
      <c r="I33" s="5">
        <v>295.20000118000002</v>
      </c>
      <c r="J33" s="5">
        <v>295.20000133000002</v>
      </c>
      <c r="K33" s="5">
        <v>295.20000155000002</v>
      </c>
      <c r="L33" s="5">
        <v>295.20000168000001</v>
      </c>
      <c r="M33" s="5">
        <v>295.20000332000001</v>
      </c>
      <c r="N33" s="5">
        <v>295.20000364999999</v>
      </c>
      <c r="O33" s="5">
        <v>295.20000499999998</v>
      </c>
      <c r="P33" s="5">
        <v>295.20000721999997</v>
      </c>
      <c r="Q33" s="5">
        <v>295.20000879000003</v>
      </c>
      <c r="R33" s="5">
        <v>295.20000880999999</v>
      </c>
      <c r="S33" s="5">
        <v>295.20001553999998</v>
      </c>
      <c r="T33" s="5">
        <v>295.20001987000001</v>
      </c>
      <c r="U33" s="5">
        <v>295.20001989000002</v>
      </c>
      <c r="V33" s="5">
        <v>295.20001989999997</v>
      </c>
      <c r="W33" s="5">
        <v>295.20002006999999</v>
      </c>
      <c r="X33" s="5">
        <v>295.20002438</v>
      </c>
      <c r="Y33" s="5">
        <v>295.20002440000002</v>
      </c>
      <c r="Z33" s="5">
        <v>295.20025434000001</v>
      </c>
      <c r="AA33" s="5">
        <v>79.200271729999997</v>
      </c>
      <c r="AB33" s="5">
        <v>79.200313620000003</v>
      </c>
      <c r="AC33" s="5">
        <v>79.200313660000006</v>
      </c>
      <c r="AD33" s="5">
        <v>3.1386000000000001E-4</v>
      </c>
      <c r="AE33" s="5">
        <v>709.32825260000004</v>
      </c>
      <c r="AF33" s="5">
        <v>1926.38489852</v>
      </c>
      <c r="AG33" s="5">
        <v>1926.38489854</v>
      </c>
    </row>
    <row r="34" spans="1:33">
      <c r="A34" s="56" t="s">
        <v>60</v>
      </c>
      <c r="B34" s="56" t="s">
        <v>199</v>
      </c>
      <c r="C34" s="56" t="s">
        <v>276</v>
      </c>
      <c r="D34" s="56" t="s">
        <v>277</v>
      </c>
      <c r="E34" s="56" t="s">
        <v>217</v>
      </c>
      <c r="F34" s="5">
        <v>0</v>
      </c>
      <c r="G34" s="5">
        <v>0</v>
      </c>
      <c r="H34" s="5">
        <v>1.02E-6</v>
      </c>
      <c r="I34" s="5">
        <v>1.17E-6</v>
      </c>
      <c r="J34" s="5">
        <v>1.31E-6</v>
      </c>
      <c r="K34" s="5">
        <v>1.55E-6</v>
      </c>
      <c r="L34" s="5">
        <v>1.68E-6</v>
      </c>
      <c r="M34" s="5">
        <v>3.4699999999999998E-6</v>
      </c>
      <c r="N34" s="5">
        <v>3.9400000000000004E-6</v>
      </c>
      <c r="O34" s="5">
        <v>5.7899999999999996E-6</v>
      </c>
      <c r="P34" s="5">
        <v>9.2799999999999992E-6</v>
      </c>
      <c r="Q34" s="5">
        <v>1.2150000000000001E-5</v>
      </c>
      <c r="R34" s="5">
        <v>1.2310000000000001E-5</v>
      </c>
      <c r="S34" s="5">
        <v>4.1029999999999998E-5</v>
      </c>
      <c r="T34" s="5">
        <v>4.6520000000000002E-5</v>
      </c>
      <c r="U34" s="5">
        <v>4.6570000000000003E-5</v>
      </c>
      <c r="V34" s="5">
        <v>4.6579999999999998E-5</v>
      </c>
      <c r="W34" s="5">
        <v>4.7299999999999998E-5</v>
      </c>
      <c r="X34" s="5">
        <v>5.609E-5</v>
      </c>
      <c r="Y34" s="5">
        <v>6.1420000000000005E-5</v>
      </c>
      <c r="Z34" s="5">
        <v>297.19946184000003</v>
      </c>
      <c r="AA34" s="5">
        <v>326.30727722</v>
      </c>
      <c r="AB34" s="5">
        <v>420.22967841000002</v>
      </c>
      <c r="AC34" s="5">
        <v>420.22967856000002</v>
      </c>
      <c r="AD34" s="5">
        <v>984.99664696000002</v>
      </c>
      <c r="AE34" s="5">
        <v>1687.07148164</v>
      </c>
      <c r="AF34" s="5">
        <v>1687.0714821199999</v>
      </c>
      <c r="AG34" s="5">
        <v>1687.0714821399999</v>
      </c>
    </row>
    <row r="35" spans="1:33">
      <c r="A35" s="56" t="s">
        <v>60</v>
      </c>
      <c r="B35" s="56" t="s">
        <v>199</v>
      </c>
      <c r="C35" s="56" t="s">
        <v>278</v>
      </c>
      <c r="D35" s="56" t="s">
        <v>279</v>
      </c>
      <c r="E35" s="56" t="s">
        <v>217</v>
      </c>
      <c r="F35" s="5">
        <v>0</v>
      </c>
      <c r="G35" s="5">
        <v>9.7000000000000003E-7</v>
      </c>
      <c r="H35" s="5">
        <v>1.0499999999999999E-6</v>
      </c>
      <c r="I35" s="5">
        <v>1.2100000000000001E-6</v>
      </c>
      <c r="J35" s="5">
        <v>1.3599999999999999E-6</v>
      </c>
      <c r="K35" s="5">
        <v>1.5999999999999999E-6</v>
      </c>
      <c r="L35" s="5">
        <v>1.7400000000000001E-6</v>
      </c>
      <c r="M35" s="5">
        <v>3.58E-6</v>
      </c>
      <c r="N35" s="5">
        <v>3.8399999999999997E-6</v>
      </c>
      <c r="O35" s="5">
        <v>5.8300000000000001E-6</v>
      </c>
      <c r="P35" s="5">
        <v>9.7200000000000001E-6</v>
      </c>
      <c r="Q35" s="5">
        <v>1.3740000000000001E-5</v>
      </c>
      <c r="R35" s="5">
        <v>1.377E-5</v>
      </c>
      <c r="S35" s="5">
        <v>3.1309999999999997E-5</v>
      </c>
      <c r="T35" s="5">
        <v>134.89639725000001</v>
      </c>
      <c r="U35" s="5">
        <v>134.89639728</v>
      </c>
      <c r="V35" s="5">
        <v>134.89639729000001</v>
      </c>
      <c r="W35" s="5">
        <v>385.82059201999999</v>
      </c>
      <c r="X35" s="5">
        <v>500.00002346999997</v>
      </c>
      <c r="Y35" s="5">
        <v>500.00002347999998</v>
      </c>
      <c r="Z35" s="5">
        <v>541.35080801000004</v>
      </c>
      <c r="AA35" s="5">
        <v>565.15550958999995</v>
      </c>
      <c r="AB35" s="5">
        <v>596.50606562999997</v>
      </c>
      <c r="AC35" s="5">
        <v>596.50606568000001</v>
      </c>
      <c r="AD35" s="5">
        <v>596.50606573000005</v>
      </c>
      <c r="AE35" s="5">
        <v>667.12725995999995</v>
      </c>
      <c r="AF35" s="5">
        <v>667.12726008000004</v>
      </c>
      <c r="AG35" s="5">
        <v>667.12726009999994</v>
      </c>
    </row>
    <row r="36" spans="1:33">
      <c r="A36" s="56" t="s">
        <v>60</v>
      </c>
      <c r="B36" s="56" t="s">
        <v>199</v>
      </c>
      <c r="C36" s="56" t="s">
        <v>280</v>
      </c>
      <c r="D36" s="56" t="s">
        <v>281</v>
      </c>
      <c r="E36" s="56" t="s">
        <v>217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</row>
    <row r="37" spans="1:33">
      <c r="A37" s="56" t="s">
        <v>60</v>
      </c>
      <c r="B37" s="56" t="s">
        <v>199</v>
      </c>
      <c r="C37" s="56" t="s">
        <v>282</v>
      </c>
      <c r="D37" s="56" t="s">
        <v>283</v>
      </c>
      <c r="E37" s="56" t="s">
        <v>217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</row>
    <row r="38" spans="1:33">
      <c r="A38" s="56" t="s">
        <v>60</v>
      </c>
      <c r="B38" s="56" t="s">
        <v>200</v>
      </c>
      <c r="C38" s="56" t="s">
        <v>284</v>
      </c>
      <c r="D38" s="56" t="s">
        <v>285</v>
      </c>
      <c r="E38" s="56" t="s">
        <v>217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</row>
    <row r="39" spans="1:33">
      <c r="A39" s="56" t="s">
        <v>60</v>
      </c>
      <c r="B39" s="56" t="s">
        <v>200</v>
      </c>
      <c r="C39" s="56" t="s">
        <v>286</v>
      </c>
      <c r="D39" s="56" t="s">
        <v>287</v>
      </c>
      <c r="E39" s="56" t="s">
        <v>217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</row>
    <row r="40" spans="1:33">
      <c r="A40" s="56" t="s">
        <v>60</v>
      </c>
      <c r="B40" s="56" t="s">
        <v>200</v>
      </c>
      <c r="C40" s="56" t="s">
        <v>288</v>
      </c>
      <c r="D40" s="56" t="s">
        <v>289</v>
      </c>
      <c r="E40" s="56" t="s">
        <v>217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</row>
    <row r="41" spans="1:33" ht="16.5" customHeight="1"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</row>
    <row r="42" spans="1:33">
      <c r="A42" s="56" t="s">
        <v>60</v>
      </c>
      <c r="B42" s="56" t="s">
        <v>197</v>
      </c>
      <c r="C42" s="56" t="s">
        <v>215</v>
      </c>
      <c r="D42" s="56" t="s">
        <v>216</v>
      </c>
      <c r="E42" s="56" t="s">
        <v>142</v>
      </c>
      <c r="F42" s="5">
        <v>330.26499999999999</v>
      </c>
      <c r="G42" s="5">
        <v>564.46768558999997</v>
      </c>
      <c r="H42" s="5">
        <v>688.33219419000011</v>
      </c>
      <c r="I42" s="5">
        <v>829.99999111</v>
      </c>
      <c r="J42" s="5">
        <v>829.99999113000001</v>
      </c>
      <c r="K42" s="5">
        <v>829.99999113000001</v>
      </c>
      <c r="L42" s="5">
        <v>829.99999113000001</v>
      </c>
      <c r="M42" s="5">
        <v>829.99999195999999</v>
      </c>
      <c r="N42" s="5">
        <v>829.99999195999999</v>
      </c>
      <c r="O42" s="5">
        <v>829.99999207999997</v>
      </c>
      <c r="P42" s="5">
        <v>829.99999278999996</v>
      </c>
      <c r="Q42" s="5">
        <v>829.99999298</v>
      </c>
      <c r="R42" s="5">
        <v>846.71904229000006</v>
      </c>
      <c r="S42" s="5">
        <v>856.56740707000006</v>
      </c>
      <c r="T42" s="5">
        <v>867.27627498000004</v>
      </c>
      <c r="U42" s="5">
        <v>867.27627498000004</v>
      </c>
      <c r="V42" s="5">
        <v>867.27627699000004</v>
      </c>
      <c r="W42" s="5">
        <v>867.27627699000004</v>
      </c>
      <c r="X42" s="5">
        <v>867.27627699000004</v>
      </c>
      <c r="Y42" s="5">
        <v>898.84255854000003</v>
      </c>
      <c r="Z42" s="5">
        <v>891.40740597000001</v>
      </c>
      <c r="AA42" s="5">
        <v>1244.26487374</v>
      </c>
      <c r="AB42" s="5">
        <v>1267.17632381</v>
      </c>
      <c r="AC42" s="5">
        <v>1416.91950236</v>
      </c>
      <c r="AD42" s="5">
        <v>1417.37664425</v>
      </c>
      <c r="AE42" s="5">
        <v>1386.61492275</v>
      </c>
      <c r="AF42" s="5">
        <v>1583.91970997</v>
      </c>
      <c r="AG42" s="5">
        <v>1864.54099167</v>
      </c>
    </row>
    <row r="43" spans="1:33">
      <c r="A43" s="56" t="s">
        <v>60</v>
      </c>
      <c r="B43" s="56" t="s">
        <v>197</v>
      </c>
      <c r="C43" s="56" t="s">
        <v>218</v>
      </c>
      <c r="D43" s="56" t="s">
        <v>219</v>
      </c>
      <c r="E43" s="56" t="s">
        <v>142</v>
      </c>
      <c r="F43" s="5">
        <v>43.2</v>
      </c>
      <c r="G43" s="5">
        <v>43.200003850000002</v>
      </c>
      <c r="H43" s="5">
        <v>43.200003860000002</v>
      </c>
      <c r="I43" s="5">
        <v>43.200005969999999</v>
      </c>
      <c r="J43" s="5">
        <v>43.200008580000002</v>
      </c>
      <c r="K43" s="5">
        <v>43.200008580000002</v>
      </c>
      <c r="L43" s="5">
        <v>43.200008580000002</v>
      </c>
      <c r="M43" s="5">
        <v>43.200009369999997</v>
      </c>
      <c r="N43" s="5">
        <v>43.200009369999997</v>
      </c>
      <c r="O43" s="5">
        <v>43.200009740000013</v>
      </c>
      <c r="P43" s="5">
        <v>43.200010570000003</v>
      </c>
      <c r="Q43" s="5">
        <v>43.200010749999997</v>
      </c>
      <c r="R43" s="5">
        <v>43.200069480000003</v>
      </c>
      <c r="S43" s="5">
        <v>43.200069489999997</v>
      </c>
      <c r="T43" s="5">
        <v>43.200080739999997</v>
      </c>
      <c r="U43" s="5">
        <v>591.57583438000006</v>
      </c>
      <c r="V43" s="5">
        <v>705.92372269000009</v>
      </c>
      <c r="W43" s="5">
        <v>705.9237227000001</v>
      </c>
      <c r="X43" s="5">
        <v>705.9237227000001</v>
      </c>
      <c r="Y43" s="5">
        <v>754.23030872000004</v>
      </c>
      <c r="Z43" s="5">
        <v>771.10009465000007</v>
      </c>
      <c r="AA43" s="5">
        <v>776.60348142000009</v>
      </c>
      <c r="AB43" s="5">
        <v>776.60348167000006</v>
      </c>
      <c r="AC43" s="5">
        <v>762.59562713000003</v>
      </c>
      <c r="AD43" s="5">
        <v>762.59562714000003</v>
      </c>
      <c r="AE43" s="5">
        <v>762.59562715000004</v>
      </c>
      <c r="AF43" s="5">
        <v>764.61977177000006</v>
      </c>
      <c r="AG43" s="5">
        <v>764.61977201000002</v>
      </c>
    </row>
    <row r="44" spans="1:33">
      <c r="A44" s="56" t="s">
        <v>60</v>
      </c>
      <c r="B44" s="56" t="s">
        <v>197</v>
      </c>
      <c r="C44" s="56" t="s">
        <v>220</v>
      </c>
      <c r="D44" s="56" t="s">
        <v>221</v>
      </c>
      <c r="E44" s="56" t="s">
        <v>142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</row>
    <row r="45" spans="1:33">
      <c r="A45" s="56" t="s">
        <v>60</v>
      </c>
      <c r="B45" s="56" t="s">
        <v>197</v>
      </c>
      <c r="C45" s="56" t="s">
        <v>222</v>
      </c>
      <c r="D45" s="56" t="s">
        <v>223</v>
      </c>
      <c r="E45" s="56" t="s">
        <v>142</v>
      </c>
      <c r="F45" s="5">
        <v>0</v>
      </c>
      <c r="G45" s="5">
        <v>4.3200000000000001E-6</v>
      </c>
      <c r="H45" s="5">
        <v>4.34E-6</v>
      </c>
      <c r="I45" s="5">
        <v>6.0800000000000002E-6</v>
      </c>
      <c r="J45" s="5">
        <v>1.025E-5</v>
      </c>
      <c r="K45" s="5">
        <v>1.064E-5</v>
      </c>
      <c r="L45" s="5">
        <v>1.239E-5</v>
      </c>
      <c r="M45" s="5">
        <v>1.8070000000000001E-5</v>
      </c>
      <c r="N45" s="5">
        <v>1.8070000000000001E-5</v>
      </c>
      <c r="O45" s="5">
        <v>1.8110000000000001E-5</v>
      </c>
      <c r="P45" s="5">
        <v>375.71976553000002</v>
      </c>
      <c r="Q45" s="5">
        <v>701.46060266999996</v>
      </c>
      <c r="R45" s="5">
        <v>1917.6388282999999</v>
      </c>
      <c r="S45" s="5">
        <v>1917.63882831</v>
      </c>
      <c r="T45" s="5">
        <v>1917.6388287299999</v>
      </c>
      <c r="U45" s="5">
        <v>1917.6388287299999</v>
      </c>
      <c r="V45" s="5">
        <v>1917.6388287299999</v>
      </c>
      <c r="W45" s="5">
        <v>1917.6388287299999</v>
      </c>
      <c r="X45" s="5">
        <v>1917.6388287299999</v>
      </c>
      <c r="Y45" s="5">
        <v>1917.6388287299999</v>
      </c>
      <c r="Z45" s="5">
        <v>1917.63882874</v>
      </c>
      <c r="AA45" s="5">
        <v>1917.6388287699999</v>
      </c>
      <c r="AB45" s="5">
        <v>1917.6388288000001</v>
      </c>
      <c r="AC45" s="5">
        <v>2180.6707129599999</v>
      </c>
      <c r="AD45" s="5">
        <v>2180.6707130599998</v>
      </c>
      <c r="AE45" s="5">
        <v>3678.4312502399998</v>
      </c>
      <c r="AF45" s="5">
        <v>3678.4312507999998</v>
      </c>
      <c r="AG45" s="5">
        <v>3678.4312508200001</v>
      </c>
    </row>
    <row r="46" spans="1:33">
      <c r="A46" s="56" t="s">
        <v>60</v>
      </c>
      <c r="B46" s="56" t="s">
        <v>197</v>
      </c>
      <c r="C46" s="56" t="s">
        <v>224</v>
      </c>
      <c r="D46" s="56" t="s">
        <v>225</v>
      </c>
      <c r="E46" s="56" t="s">
        <v>142</v>
      </c>
      <c r="F46" s="5">
        <v>0</v>
      </c>
      <c r="G46" s="5">
        <v>1.99E-6</v>
      </c>
      <c r="H46" s="5">
        <v>2.0899999999999999E-6</v>
      </c>
      <c r="I46" s="5">
        <v>2.9699999999999999E-6</v>
      </c>
      <c r="J46" s="5">
        <v>4.7899999999999999E-6</v>
      </c>
      <c r="K46" s="5">
        <v>5.2100000000000001E-6</v>
      </c>
      <c r="L46" s="5">
        <v>5.2499999999999997E-6</v>
      </c>
      <c r="M46" s="5">
        <v>7.79E-6</v>
      </c>
      <c r="N46" s="5">
        <v>7.79E-6</v>
      </c>
      <c r="O46" s="5">
        <v>7.7999999999999999E-6</v>
      </c>
      <c r="P46" s="5">
        <v>1.22E-5</v>
      </c>
      <c r="Q46" s="5">
        <v>1.383E-5</v>
      </c>
      <c r="R46" s="5">
        <v>50.970326479999997</v>
      </c>
      <c r="S46" s="5">
        <v>93.820276160000006</v>
      </c>
      <c r="T46" s="5">
        <v>93.820276239999998</v>
      </c>
      <c r="U46" s="5">
        <v>93.820276239999998</v>
      </c>
      <c r="V46" s="5">
        <v>93.820276239999998</v>
      </c>
      <c r="W46" s="5">
        <v>93.820276239999998</v>
      </c>
      <c r="X46" s="5">
        <v>93.820276239999998</v>
      </c>
      <c r="Y46" s="5">
        <v>93.820276250000006</v>
      </c>
      <c r="Z46" s="5">
        <v>93.82027626</v>
      </c>
      <c r="AA46" s="5">
        <v>93.820276460000002</v>
      </c>
      <c r="AB46" s="5">
        <v>93.820276519999993</v>
      </c>
      <c r="AC46" s="5">
        <v>105.80565833999999</v>
      </c>
      <c r="AD46" s="5">
        <v>112.38264469000001</v>
      </c>
      <c r="AE46" s="5">
        <v>120.09983755</v>
      </c>
      <c r="AF46" s="5">
        <v>122.12704673</v>
      </c>
      <c r="AG46" s="5">
        <v>122.12704676</v>
      </c>
    </row>
    <row r="47" spans="1:33">
      <c r="A47" s="56" t="s">
        <v>60</v>
      </c>
      <c r="B47" s="56" t="s">
        <v>197</v>
      </c>
      <c r="C47" s="56" t="s">
        <v>226</v>
      </c>
      <c r="D47" s="56" t="s">
        <v>227</v>
      </c>
      <c r="E47" s="56" t="s">
        <v>142</v>
      </c>
      <c r="F47" s="5">
        <v>0</v>
      </c>
      <c r="G47" s="5">
        <v>5.4200000000000006E-6</v>
      </c>
      <c r="H47" s="5">
        <v>5.5300000000000004E-6</v>
      </c>
      <c r="I47" s="5">
        <v>1.276E-5</v>
      </c>
      <c r="J47" s="5">
        <v>3.7580000000000003E-5</v>
      </c>
      <c r="K47" s="5">
        <v>3.7710000000000003E-5</v>
      </c>
      <c r="L47" s="5">
        <v>11.107248240000001</v>
      </c>
      <c r="M47" s="5">
        <v>644.39028718999998</v>
      </c>
      <c r="N47" s="5">
        <v>644.39028718999998</v>
      </c>
      <c r="O47" s="5">
        <v>644.39028730000007</v>
      </c>
      <c r="P47" s="5">
        <v>900.00008376000005</v>
      </c>
      <c r="Q47" s="5">
        <v>900.00008379999997</v>
      </c>
      <c r="R47" s="5">
        <v>1292.7880712900001</v>
      </c>
      <c r="S47" s="5">
        <v>1292.78807132</v>
      </c>
      <c r="T47" s="5">
        <v>1787.3214902300001</v>
      </c>
      <c r="U47" s="5">
        <v>1787.3214902300001</v>
      </c>
      <c r="V47" s="5">
        <v>1787.3214902300001</v>
      </c>
      <c r="W47" s="5">
        <v>1787.32149037</v>
      </c>
      <c r="X47" s="5">
        <v>1787.3214903799999</v>
      </c>
      <c r="Y47" s="5">
        <v>3285.0268721799998</v>
      </c>
      <c r="Z47" s="5">
        <v>3319.8777059700001</v>
      </c>
      <c r="AA47" s="5">
        <v>3499.9999974500001</v>
      </c>
      <c r="AB47" s="5">
        <v>3499.9999974699999</v>
      </c>
      <c r="AC47" s="5">
        <v>3499.9999974799998</v>
      </c>
      <c r="AD47" s="5">
        <v>3499.9999975000001</v>
      </c>
      <c r="AE47" s="5">
        <v>3499.99999751</v>
      </c>
      <c r="AF47" s="5">
        <v>3499.9999975199999</v>
      </c>
      <c r="AG47" s="5">
        <v>3499.9999975300002</v>
      </c>
    </row>
    <row r="48" spans="1:33">
      <c r="A48" s="56" t="s">
        <v>60</v>
      </c>
      <c r="B48" s="56" t="s">
        <v>197</v>
      </c>
      <c r="C48" s="56" t="s">
        <v>228</v>
      </c>
      <c r="D48" s="56" t="s">
        <v>229</v>
      </c>
      <c r="E48" s="56" t="s">
        <v>142</v>
      </c>
      <c r="F48" s="5">
        <v>0</v>
      </c>
      <c r="G48" s="5">
        <v>3.6899999999999998E-6</v>
      </c>
      <c r="H48" s="5">
        <v>4.0999999999999997E-6</v>
      </c>
      <c r="I48" s="5">
        <v>6.0699999999999986E-6</v>
      </c>
      <c r="J48" s="5">
        <v>7.9899999999999997E-6</v>
      </c>
      <c r="K48" s="5">
        <v>9.0299999999999999E-6</v>
      </c>
      <c r="L48" s="5">
        <v>9.0499999999999997E-6</v>
      </c>
      <c r="M48" s="5">
        <v>1.6929999999999999E-5</v>
      </c>
      <c r="N48" s="5">
        <v>1.6929999999999999E-5</v>
      </c>
      <c r="O48" s="5">
        <v>1.7030000000000001E-5</v>
      </c>
      <c r="P48" s="5">
        <v>79.699039729999996</v>
      </c>
      <c r="Q48" s="5">
        <v>79.69903979</v>
      </c>
      <c r="R48" s="5">
        <v>256.96270258999999</v>
      </c>
      <c r="S48" s="5">
        <v>391.58008594</v>
      </c>
      <c r="T48" s="5">
        <v>477.26382022000001</v>
      </c>
      <c r="U48" s="5">
        <v>477.26382022000001</v>
      </c>
      <c r="V48" s="5">
        <v>477.26382022000001</v>
      </c>
      <c r="W48" s="5">
        <v>477.26382031999998</v>
      </c>
      <c r="X48" s="5">
        <v>477.26382032999999</v>
      </c>
      <c r="Y48" s="5">
        <v>572.40599399000007</v>
      </c>
      <c r="Z48" s="5">
        <v>1099.99999966</v>
      </c>
      <c r="AA48" s="5">
        <v>1100</v>
      </c>
      <c r="AB48" s="5">
        <v>1100.00000009</v>
      </c>
      <c r="AC48" s="5">
        <v>1100.0000001200001</v>
      </c>
      <c r="AD48" s="5">
        <v>1100.0000002899999</v>
      </c>
      <c r="AE48" s="5">
        <v>2179.9407877499998</v>
      </c>
      <c r="AF48" s="5">
        <v>2874.0389417599999</v>
      </c>
      <c r="AG48" s="5">
        <v>2874.0389417900001</v>
      </c>
    </row>
    <row r="49" spans="1:33">
      <c r="A49" s="56" t="s">
        <v>60</v>
      </c>
      <c r="B49" s="56" t="s">
        <v>197</v>
      </c>
      <c r="C49" s="56" t="s">
        <v>230</v>
      </c>
      <c r="D49" s="56" t="s">
        <v>231</v>
      </c>
      <c r="E49" s="56" t="s">
        <v>142</v>
      </c>
      <c r="F49" s="5">
        <v>912.96400000000006</v>
      </c>
      <c r="G49" s="5">
        <v>912.96400601000005</v>
      </c>
      <c r="H49" s="5">
        <v>912.96400617000006</v>
      </c>
      <c r="I49" s="5">
        <v>1238.5061776</v>
      </c>
      <c r="J49" s="5">
        <v>1698.3358384600001</v>
      </c>
      <c r="K49" s="5">
        <v>2007.0244424299999</v>
      </c>
      <c r="L49" s="5">
        <v>2249.43961799</v>
      </c>
      <c r="M49" s="5">
        <v>2312.96401212</v>
      </c>
      <c r="N49" s="5">
        <v>2312.96401212</v>
      </c>
      <c r="O49" s="5">
        <v>2312.9640121299999</v>
      </c>
      <c r="P49" s="5">
        <v>2490.8758270600001</v>
      </c>
      <c r="Q49" s="5">
        <v>3370.6438022299999</v>
      </c>
      <c r="R49" s="5">
        <v>4369.6990657799997</v>
      </c>
      <c r="S49" s="5">
        <v>4603.8227647900003</v>
      </c>
      <c r="T49" s="5">
        <v>4706.3285354099999</v>
      </c>
      <c r="U49" s="5">
        <v>4706.3285354099999</v>
      </c>
      <c r="V49" s="5">
        <v>4706.3285354099999</v>
      </c>
      <c r="W49" s="5">
        <v>4734.2384789899997</v>
      </c>
      <c r="X49" s="5">
        <v>4734.2384789999996</v>
      </c>
      <c r="Y49" s="5">
        <v>6200.0973168500004</v>
      </c>
      <c r="Z49" s="5">
        <v>6200.0973168800001</v>
      </c>
      <c r="AA49" s="5">
        <v>5772.9889998399995</v>
      </c>
      <c r="AB49" s="5">
        <v>5934.1648174800002</v>
      </c>
      <c r="AC49" s="5">
        <v>5934.1648175099999</v>
      </c>
      <c r="AD49" s="5">
        <v>7834.9050061199996</v>
      </c>
      <c r="AE49" s="5">
        <v>9980.5660086900007</v>
      </c>
      <c r="AF49" s="5">
        <v>9980.5660088299992</v>
      </c>
      <c r="AG49" s="5">
        <v>9980.56600884</v>
      </c>
    </row>
    <row r="50" spans="1:33">
      <c r="A50" s="56" t="s">
        <v>60</v>
      </c>
      <c r="B50" s="56" t="s">
        <v>197</v>
      </c>
      <c r="C50" s="56" t="s">
        <v>232</v>
      </c>
      <c r="D50" s="56" t="s">
        <v>233</v>
      </c>
      <c r="E50" s="56" t="s">
        <v>142</v>
      </c>
      <c r="F50" s="5">
        <v>0</v>
      </c>
      <c r="G50" s="5">
        <v>3.2499999999999998E-6</v>
      </c>
      <c r="H50" s="5">
        <v>3.5099999999999999E-6</v>
      </c>
      <c r="I50" s="5">
        <v>4.6199999999999998E-6</v>
      </c>
      <c r="J50" s="5">
        <v>5.8100000000000003E-6</v>
      </c>
      <c r="K50" s="5">
        <v>6.6699999999999997E-6</v>
      </c>
      <c r="L50" s="5">
        <v>6.7000000000000002E-6</v>
      </c>
      <c r="M50" s="5">
        <v>1.1929999999999999E-5</v>
      </c>
      <c r="N50" s="5">
        <v>1.1929999999999999E-5</v>
      </c>
      <c r="O50" s="5">
        <v>1.1950000000000001E-5</v>
      </c>
      <c r="P50" s="5">
        <v>3.2369999999999997E-5</v>
      </c>
      <c r="Q50" s="5">
        <v>3.2459999999999998E-5</v>
      </c>
      <c r="R50" s="5">
        <v>3.252E-5</v>
      </c>
      <c r="S50" s="5">
        <v>5.6440000000000002E-5</v>
      </c>
      <c r="T50" s="5">
        <v>7.7590000000000008E-5</v>
      </c>
      <c r="U50" s="5">
        <v>7.7590000000000008E-5</v>
      </c>
      <c r="V50" s="5">
        <v>7.7590000000000008E-5</v>
      </c>
      <c r="W50" s="5">
        <v>48.059994420000002</v>
      </c>
      <c r="X50" s="5">
        <v>48.059994430000003</v>
      </c>
      <c r="Y50" s="5">
        <v>158.53890161000001</v>
      </c>
      <c r="Z50" s="5">
        <v>247.95623118</v>
      </c>
      <c r="AA50" s="5">
        <v>900.00044501000002</v>
      </c>
      <c r="AB50" s="5">
        <v>1331.2799143699999</v>
      </c>
      <c r="AC50" s="5">
        <v>2157.7206598500002</v>
      </c>
      <c r="AD50" s="5">
        <v>3399.9999553900002</v>
      </c>
      <c r="AE50" s="5">
        <v>3399.9999558200002</v>
      </c>
      <c r="AF50" s="5">
        <v>3399.9999558999998</v>
      </c>
      <c r="AG50" s="5">
        <v>3399.99995592</v>
      </c>
    </row>
    <row r="51" spans="1:33">
      <c r="A51" s="56" t="s">
        <v>60</v>
      </c>
      <c r="B51" s="56" t="s">
        <v>163</v>
      </c>
      <c r="C51" s="56" t="s">
        <v>234</v>
      </c>
      <c r="D51" s="56" t="s">
        <v>235</v>
      </c>
      <c r="E51" s="56" t="s">
        <v>142</v>
      </c>
      <c r="F51" s="5">
        <v>2.6599999999999999E-6</v>
      </c>
      <c r="G51" s="5">
        <v>1.02019E-3</v>
      </c>
      <c r="H51" s="5">
        <v>372.60343094000001</v>
      </c>
      <c r="I51" s="5">
        <v>400.00100429000003</v>
      </c>
      <c r="J51" s="5">
        <v>400.00100429000003</v>
      </c>
      <c r="K51" s="5">
        <v>400.00100429000003</v>
      </c>
      <c r="L51" s="5">
        <v>400.00100429000003</v>
      </c>
      <c r="M51" s="5">
        <v>400.00100657000002</v>
      </c>
      <c r="N51" s="5">
        <v>400.00100657000002</v>
      </c>
      <c r="O51" s="5">
        <v>805.54197795999994</v>
      </c>
      <c r="P51" s="5">
        <v>1630.89407542</v>
      </c>
      <c r="Q51" s="5">
        <v>1630.8940754400001</v>
      </c>
      <c r="R51" s="5">
        <v>1630.8940754400001</v>
      </c>
      <c r="S51" s="5">
        <v>1630.8940754499999</v>
      </c>
      <c r="T51" s="5">
        <v>1630.894076</v>
      </c>
      <c r="U51" s="5">
        <v>1630.894076</v>
      </c>
      <c r="V51" s="5">
        <v>1630.894076</v>
      </c>
      <c r="W51" s="5">
        <v>1630.894076</v>
      </c>
      <c r="X51" s="5">
        <v>1630.894076</v>
      </c>
      <c r="Y51" s="5">
        <v>1630.894076</v>
      </c>
      <c r="Z51" s="5">
        <v>1630.894076</v>
      </c>
      <c r="AA51" s="5">
        <v>1630.894076</v>
      </c>
      <c r="AB51" s="5">
        <v>1630.894076</v>
      </c>
      <c r="AC51" s="5">
        <v>1630.894076</v>
      </c>
      <c r="AD51" s="5">
        <v>1630.894076</v>
      </c>
      <c r="AE51" s="5">
        <v>1630.894076</v>
      </c>
      <c r="AF51" s="5">
        <v>1630.894076</v>
      </c>
      <c r="AG51" s="5">
        <v>1630.894076</v>
      </c>
    </row>
    <row r="52" spans="1:33">
      <c r="A52" s="56" t="s">
        <v>60</v>
      </c>
      <c r="B52" s="56" t="s">
        <v>163</v>
      </c>
      <c r="C52" s="56" t="s">
        <v>236</v>
      </c>
      <c r="D52" s="56" t="s">
        <v>237</v>
      </c>
      <c r="E52" s="56" t="s">
        <v>142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</row>
    <row r="53" spans="1:33">
      <c r="A53" s="56" t="s">
        <v>60</v>
      </c>
      <c r="B53" s="56" t="s">
        <v>163</v>
      </c>
      <c r="C53" s="56" t="s">
        <v>238</v>
      </c>
      <c r="D53" s="56" t="s">
        <v>239</v>
      </c>
      <c r="E53" s="56" t="s">
        <v>142</v>
      </c>
      <c r="F53" s="5">
        <v>442.48000313</v>
      </c>
      <c r="G53" s="5">
        <v>679.45996996999997</v>
      </c>
      <c r="H53" s="5">
        <v>679.45997283999998</v>
      </c>
      <c r="I53" s="5">
        <v>1339.4744345900001</v>
      </c>
      <c r="J53" s="5">
        <v>2661.01815648</v>
      </c>
      <c r="K53" s="5">
        <v>4261.1577266899994</v>
      </c>
      <c r="L53" s="5">
        <v>4261.1577267299999</v>
      </c>
      <c r="M53" s="5">
        <v>4261.1577267299999</v>
      </c>
      <c r="N53" s="5">
        <v>4261.1577267299999</v>
      </c>
      <c r="O53" s="5">
        <v>4261.1577267299999</v>
      </c>
      <c r="P53" s="5">
        <v>4261.1577267599996</v>
      </c>
      <c r="Q53" s="5">
        <v>4261.1577274699994</v>
      </c>
      <c r="R53" s="5">
        <v>4261.1577274799993</v>
      </c>
      <c r="S53" s="5">
        <v>4393.9420093799999</v>
      </c>
      <c r="T53" s="5">
        <v>4393.9420093999997</v>
      </c>
      <c r="U53" s="5">
        <v>7109.9479825600001</v>
      </c>
      <c r="V53" s="5">
        <v>7394.0128755599999</v>
      </c>
      <c r="W53" s="5">
        <v>7669.99999837</v>
      </c>
      <c r="X53" s="5">
        <v>7669.9999983799999</v>
      </c>
      <c r="Y53" s="5">
        <v>7669.9999984300002</v>
      </c>
      <c r="Z53" s="5">
        <v>7399.9999984300002</v>
      </c>
      <c r="AA53" s="5">
        <v>7400.00000009</v>
      </c>
      <c r="AB53" s="5">
        <v>7400.0000000999999</v>
      </c>
      <c r="AC53" s="5">
        <v>7400.0000000999999</v>
      </c>
      <c r="AD53" s="5">
        <v>7400.0000000999999</v>
      </c>
      <c r="AE53" s="5">
        <v>7400.0000000999999</v>
      </c>
      <c r="AF53" s="5">
        <v>7400.0000000999999</v>
      </c>
      <c r="AG53" s="5">
        <v>7400.0000000999999</v>
      </c>
    </row>
    <row r="54" spans="1:33">
      <c r="A54" s="56" t="s">
        <v>60</v>
      </c>
      <c r="B54" s="56" t="s">
        <v>163</v>
      </c>
      <c r="C54" s="56" t="s">
        <v>240</v>
      </c>
      <c r="D54" s="56" t="s">
        <v>241</v>
      </c>
      <c r="E54" s="56" t="s">
        <v>142</v>
      </c>
      <c r="F54" s="5">
        <v>113.19000281</v>
      </c>
      <c r="G54" s="5">
        <v>322.55071192999998</v>
      </c>
      <c r="H54" s="5">
        <v>913.19007157999988</v>
      </c>
      <c r="I54" s="5">
        <v>1439.40051941</v>
      </c>
      <c r="J54" s="5">
        <v>1439.40051941</v>
      </c>
      <c r="K54" s="5">
        <v>1439.40051941</v>
      </c>
      <c r="L54" s="5">
        <v>1439.4005194199999</v>
      </c>
      <c r="M54" s="5">
        <v>1439.4005198899999</v>
      </c>
      <c r="N54" s="5">
        <v>1439.4005198899999</v>
      </c>
      <c r="O54" s="5">
        <v>1439.4005199000001</v>
      </c>
      <c r="P54" s="5">
        <v>3113.18999927</v>
      </c>
      <c r="Q54" s="5">
        <v>3113.1899992899998</v>
      </c>
      <c r="R54" s="5">
        <v>3113.1899993000002</v>
      </c>
      <c r="S54" s="5">
        <v>3550.6591523000002</v>
      </c>
      <c r="T54" s="5">
        <v>3550.6591523000002</v>
      </c>
      <c r="U54" s="5">
        <v>3550.6591523000002</v>
      </c>
      <c r="V54" s="5">
        <v>3550.6591523000002</v>
      </c>
      <c r="W54" s="5">
        <v>4207.1278598999997</v>
      </c>
      <c r="X54" s="5">
        <v>4207.1278598999997</v>
      </c>
      <c r="Y54" s="5">
        <v>4270.2448131199999</v>
      </c>
      <c r="Z54" s="5">
        <v>5234.1779265099995</v>
      </c>
      <c r="AA54" s="5">
        <v>5278.6102385300001</v>
      </c>
      <c r="AB54" s="5">
        <v>6107.42989313</v>
      </c>
      <c r="AC54" s="5">
        <v>6107.429893210001</v>
      </c>
      <c r="AD54" s="5">
        <v>6957.9513503500002</v>
      </c>
      <c r="AE54" s="5">
        <v>8536.7895650000009</v>
      </c>
      <c r="AF54" s="5">
        <v>10533.06341784</v>
      </c>
      <c r="AG54" s="5">
        <v>10533.06341791</v>
      </c>
    </row>
    <row r="55" spans="1:33">
      <c r="A55" s="56" t="s">
        <v>60</v>
      </c>
      <c r="B55" s="56" t="s">
        <v>163</v>
      </c>
      <c r="C55" s="56" t="s">
        <v>242</v>
      </c>
      <c r="D55" s="56" t="s">
        <v>243</v>
      </c>
      <c r="E55" s="56" t="s">
        <v>142</v>
      </c>
      <c r="F55" s="5">
        <v>198.01200115</v>
      </c>
      <c r="G55" s="5">
        <v>198.01200353999999</v>
      </c>
      <c r="H55" s="5">
        <v>198.01200353999999</v>
      </c>
      <c r="I55" s="5">
        <v>198.01200405</v>
      </c>
      <c r="J55" s="5">
        <v>198.01200405</v>
      </c>
      <c r="K55" s="5">
        <v>198.01200405</v>
      </c>
      <c r="L55" s="5">
        <v>198.01200603999999</v>
      </c>
      <c r="M55" s="5">
        <v>198.01200700999999</v>
      </c>
      <c r="N55" s="5">
        <v>198.01200738</v>
      </c>
      <c r="O55" s="5">
        <v>198.01200750999999</v>
      </c>
      <c r="P55" s="5">
        <v>198.01201130999999</v>
      </c>
      <c r="Q55" s="5">
        <v>198.01201452999999</v>
      </c>
      <c r="R55" s="5">
        <v>198.01203876</v>
      </c>
      <c r="S55" s="5">
        <v>276.52109675999998</v>
      </c>
      <c r="T55" s="5">
        <v>276.52109675999998</v>
      </c>
      <c r="U55" s="5">
        <v>276.52109675999998</v>
      </c>
      <c r="V55" s="5">
        <v>276.52109675999998</v>
      </c>
      <c r="W55" s="5">
        <v>276.88492589999998</v>
      </c>
      <c r="X55" s="5">
        <v>278.78291130000002</v>
      </c>
      <c r="Y55" s="5">
        <v>291.11283271999997</v>
      </c>
      <c r="Z55" s="5">
        <v>303.49561600999999</v>
      </c>
      <c r="AA55" s="5">
        <v>303.49561603000001</v>
      </c>
      <c r="AB55" s="5">
        <v>303.49561605999997</v>
      </c>
      <c r="AC55" s="5">
        <v>303.49561612999997</v>
      </c>
      <c r="AD55" s="5">
        <v>318.09424288000002</v>
      </c>
      <c r="AE55" s="5">
        <v>319.96773940000003</v>
      </c>
      <c r="AF55" s="5">
        <v>319.96773953000002</v>
      </c>
      <c r="AG55" s="5">
        <v>319.96773958</v>
      </c>
    </row>
    <row r="56" spans="1:33">
      <c r="A56" s="56" t="s">
        <v>60</v>
      </c>
      <c r="B56" s="56" t="s">
        <v>163</v>
      </c>
      <c r="C56" s="56" t="s">
        <v>244</v>
      </c>
      <c r="D56" s="56" t="s">
        <v>245</v>
      </c>
      <c r="E56" s="56" t="s">
        <v>142</v>
      </c>
      <c r="F56" s="5">
        <v>2.1600000000000001E-6</v>
      </c>
      <c r="G56" s="5">
        <v>5.4500000000000003E-6</v>
      </c>
      <c r="H56" s="5">
        <v>5.4600000000000002E-6</v>
      </c>
      <c r="I56" s="5">
        <v>6.1399999999999997E-6</v>
      </c>
      <c r="J56" s="5">
        <v>6.1399999999999997E-6</v>
      </c>
      <c r="K56" s="5">
        <v>6.1399999999999997E-6</v>
      </c>
      <c r="L56" s="5">
        <v>9.2199999999999998E-6</v>
      </c>
      <c r="M56" s="5">
        <v>1.137E-5</v>
      </c>
      <c r="N56" s="5">
        <v>1.2289999999999999E-5</v>
      </c>
      <c r="O56" s="5">
        <v>1.234E-5</v>
      </c>
      <c r="P56" s="5">
        <v>1.7059999999999999E-5</v>
      </c>
      <c r="Q56" s="5">
        <v>1.997E-5</v>
      </c>
      <c r="R56" s="5">
        <v>3.9709999999999998E-5</v>
      </c>
      <c r="S56" s="5">
        <v>6.5019999999999998E-5</v>
      </c>
      <c r="T56" s="5">
        <v>7.1440000000000007E-5</v>
      </c>
      <c r="U56" s="5">
        <v>7.1440000000000007E-5</v>
      </c>
      <c r="V56" s="5">
        <v>7.1440000000000007E-5</v>
      </c>
      <c r="W56" s="5">
        <v>7.9200000000000001E-5</v>
      </c>
      <c r="X56" s="5">
        <v>7.9200000000000001E-5</v>
      </c>
      <c r="Y56" s="5">
        <v>8.5079999999999992E-5</v>
      </c>
      <c r="Z56" s="5">
        <v>8.5100000000000009E-5</v>
      </c>
      <c r="AA56" s="5">
        <v>1.9160999999999999E-4</v>
      </c>
      <c r="AB56" s="5">
        <v>121.08296043</v>
      </c>
      <c r="AC56" s="5">
        <v>2770.3763260599999</v>
      </c>
      <c r="AD56" s="5">
        <v>3536.7385266599999</v>
      </c>
      <c r="AE56" s="5">
        <v>3811.1702056300001</v>
      </c>
      <c r="AF56" s="5">
        <v>3811.1702057000002</v>
      </c>
      <c r="AG56" s="5">
        <v>3811.1702057799998</v>
      </c>
    </row>
    <row r="57" spans="1:33">
      <c r="A57" s="56" t="s">
        <v>60</v>
      </c>
      <c r="B57" s="56" t="s">
        <v>163</v>
      </c>
      <c r="C57" s="56" t="s">
        <v>246</v>
      </c>
      <c r="D57" s="56" t="s">
        <v>247</v>
      </c>
      <c r="E57" s="56" t="s">
        <v>142</v>
      </c>
      <c r="F57" s="5">
        <v>2.3199999999999998E-6</v>
      </c>
      <c r="G57" s="5">
        <v>5.4099999999999999E-6</v>
      </c>
      <c r="H57" s="5">
        <v>5.4099999999999999E-6</v>
      </c>
      <c r="I57" s="5">
        <v>6.1800000000000001E-6</v>
      </c>
      <c r="J57" s="5">
        <v>6.1800000000000001E-6</v>
      </c>
      <c r="K57" s="5">
        <v>6.1800000000000001E-6</v>
      </c>
      <c r="L57" s="5">
        <v>9.100000000000001E-6</v>
      </c>
      <c r="M57" s="5">
        <v>1.1270000000000001E-5</v>
      </c>
      <c r="N57" s="5">
        <v>1.19E-5</v>
      </c>
      <c r="O57" s="5">
        <v>1.225E-5</v>
      </c>
      <c r="P57" s="5">
        <v>1.6079999999999999E-5</v>
      </c>
      <c r="Q57" s="5">
        <v>1.914E-5</v>
      </c>
      <c r="R57" s="5">
        <v>2.366E-5</v>
      </c>
      <c r="S57" s="5">
        <v>2.531E-5</v>
      </c>
      <c r="T57" s="5">
        <v>2.8220000000000001E-5</v>
      </c>
      <c r="U57" s="5">
        <v>2.8220000000000001E-5</v>
      </c>
      <c r="V57" s="5">
        <v>2.8220000000000001E-5</v>
      </c>
      <c r="W57" s="5">
        <v>3.1959999999999999E-5</v>
      </c>
      <c r="X57" s="5">
        <v>3.1959999999999999E-5</v>
      </c>
      <c r="Y57" s="5">
        <v>3.205E-5</v>
      </c>
      <c r="Z57" s="5">
        <v>3.2119999999999997E-5</v>
      </c>
      <c r="AA57" s="5">
        <v>9.6710000000000001E-5</v>
      </c>
      <c r="AB57" s="5">
        <v>2.1739E-4</v>
      </c>
      <c r="AC57" s="5">
        <v>2.6144999999999999E-4</v>
      </c>
      <c r="AD57" s="5">
        <v>2.7112000000000002E-4</v>
      </c>
      <c r="AE57" s="5">
        <v>300.00148150000001</v>
      </c>
      <c r="AF57" s="5">
        <v>300.00148152999998</v>
      </c>
      <c r="AG57" s="5">
        <v>300.00148159000003</v>
      </c>
    </row>
    <row r="58" spans="1:33">
      <c r="A58" s="56" t="s">
        <v>60</v>
      </c>
      <c r="B58" s="56" t="s">
        <v>163</v>
      </c>
      <c r="C58" s="56" t="s">
        <v>248</v>
      </c>
      <c r="D58" s="56" t="s">
        <v>249</v>
      </c>
      <c r="E58" s="56" t="s">
        <v>142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</row>
    <row r="59" spans="1:33">
      <c r="A59" s="56" t="s">
        <v>60</v>
      </c>
      <c r="B59" s="56" t="s">
        <v>163</v>
      </c>
      <c r="C59" s="56" t="s">
        <v>250</v>
      </c>
      <c r="D59" s="56" t="s">
        <v>251</v>
      </c>
      <c r="E59" s="56" t="s">
        <v>142</v>
      </c>
      <c r="F59" s="5">
        <v>113.18000327</v>
      </c>
      <c r="G59" s="5">
        <v>390.06614461999999</v>
      </c>
      <c r="H59" s="5">
        <v>390.06614461999999</v>
      </c>
      <c r="I59" s="5">
        <v>401.68309626000001</v>
      </c>
      <c r="J59" s="5">
        <v>401.68309626000001</v>
      </c>
      <c r="K59" s="5">
        <v>401.68309626000001</v>
      </c>
      <c r="L59" s="5">
        <v>413.17999981999998</v>
      </c>
      <c r="M59" s="5">
        <v>413.17999981999998</v>
      </c>
      <c r="N59" s="5">
        <v>413.17999981999998</v>
      </c>
      <c r="O59" s="5">
        <v>413.17999981999998</v>
      </c>
      <c r="P59" s="5">
        <v>413.17999997999999</v>
      </c>
      <c r="Q59" s="5">
        <v>585.55546050999999</v>
      </c>
      <c r="R59" s="5">
        <v>765.68786810000006</v>
      </c>
      <c r="S59" s="5">
        <v>931.92177325000011</v>
      </c>
      <c r="T59" s="5">
        <v>931.92177349999997</v>
      </c>
      <c r="U59" s="5">
        <v>931.92177349999997</v>
      </c>
      <c r="V59" s="5">
        <v>931.92177349999997</v>
      </c>
      <c r="W59" s="5">
        <v>818.74177350000002</v>
      </c>
      <c r="X59" s="5">
        <v>818.74177350000002</v>
      </c>
      <c r="Y59" s="5">
        <v>818.74177350000002</v>
      </c>
      <c r="Z59" s="5">
        <v>818.74177350000002</v>
      </c>
      <c r="AA59" s="5">
        <v>818.74177350000002</v>
      </c>
      <c r="AB59" s="5">
        <v>818.74177350000002</v>
      </c>
      <c r="AC59" s="5">
        <v>818.74177350000002</v>
      </c>
      <c r="AD59" s="5">
        <v>818.74177350000002</v>
      </c>
      <c r="AE59" s="5">
        <v>818.74177350000002</v>
      </c>
      <c r="AF59" s="5">
        <v>818.74177350000002</v>
      </c>
      <c r="AG59" s="5">
        <v>818.74177350000002</v>
      </c>
    </row>
    <row r="60" spans="1:33">
      <c r="A60" s="56" t="s">
        <v>60</v>
      </c>
      <c r="B60" s="56" t="s">
        <v>198</v>
      </c>
      <c r="C60" s="56" t="s">
        <v>252</v>
      </c>
      <c r="D60" s="56" t="s">
        <v>253</v>
      </c>
      <c r="E60" s="56" t="s">
        <v>142</v>
      </c>
      <c r="F60" s="5">
        <v>0</v>
      </c>
      <c r="G60" s="5">
        <v>1.294E-5</v>
      </c>
      <c r="H60" s="5">
        <v>1.414E-5</v>
      </c>
      <c r="I60" s="5">
        <v>1.414E-5</v>
      </c>
      <c r="J60" s="5">
        <v>1.414E-5</v>
      </c>
      <c r="K60" s="5">
        <v>1.414E-5</v>
      </c>
      <c r="L60" s="5">
        <v>1.414E-5</v>
      </c>
      <c r="M60" s="5">
        <v>1.666E-5</v>
      </c>
      <c r="N60" s="5">
        <v>1.7370000000000001E-5</v>
      </c>
      <c r="O60" s="5">
        <v>2.1829999999999999E-5</v>
      </c>
      <c r="P60" s="5">
        <v>1.047E-3</v>
      </c>
      <c r="Q60" s="5">
        <v>1.0577399999999999E-3</v>
      </c>
      <c r="R60" s="5">
        <v>1.0577900000000001E-3</v>
      </c>
      <c r="S60" s="5">
        <v>1.05781E-3</v>
      </c>
      <c r="T60" s="5">
        <v>268.08331068000001</v>
      </c>
      <c r="U60" s="5">
        <v>268.08331068000001</v>
      </c>
      <c r="V60" s="5">
        <v>268.08331068000001</v>
      </c>
      <c r="W60" s="5">
        <v>402.98733648000001</v>
      </c>
      <c r="X60" s="5">
        <v>402.98733648000001</v>
      </c>
      <c r="Y60" s="5">
        <v>402.98733648000001</v>
      </c>
      <c r="Z60" s="5">
        <v>402.98733648000001</v>
      </c>
      <c r="AA60" s="5">
        <v>402.98733673999999</v>
      </c>
      <c r="AB60" s="5">
        <v>402.98733677000001</v>
      </c>
      <c r="AC60" s="5">
        <v>402.98733679999998</v>
      </c>
      <c r="AD60" s="5">
        <v>402.98733682</v>
      </c>
      <c r="AE60" s="5">
        <v>402.98733686000003</v>
      </c>
      <c r="AF60" s="5">
        <v>402.98733687999999</v>
      </c>
      <c r="AG60" s="5">
        <v>402.98733689999989</v>
      </c>
    </row>
    <row r="61" spans="1:33">
      <c r="A61" s="56" t="s">
        <v>60</v>
      </c>
      <c r="B61" s="56" t="s">
        <v>198</v>
      </c>
      <c r="C61" s="56" t="s">
        <v>254</v>
      </c>
      <c r="D61" s="56" t="s">
        <v>255</v>
      </c>
      <c r="E61" s="56" t="s">
        <v>142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</row>
    <row r="62" spans="1:33">
      <c r="A62" s="56" t="s">
        <v>60</v>
      </c>
      <c r="B62" s="56" t="s">
        <v>198</v>
      </c>
      <c r="C62" s="56" t="s">
        <v>256</v>
      </c>
      <c r="D62" s="56" t="s">
        <v>257</v>
      </c>
      <c r="E62" s="56" t="s">
        <v>142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</row>
    <row r="63" spans="1:33">
      <c r="A63" s="56" t="s">
        <v>60</v>
      </c>
      <c r="B63" s="56" t="s">
        <v>198</v>
      </c>
      <c r="C63" s="56" t="s">
        <v>258</v>
      </c>
      <c r="D63" s="56" t="s">
        <v>259</v>
      </c>
      <c r="E63" s="56" t="s">
        <v>142</v>
      </c>
      <c r="F63" s="5">
        <v>1923.1</v>
      </c>
      <c r="G63" s="5">
        <v>1923.10002725</v>
      </c>
      <c r="H63" s="5">
        <v>1923.1000324199999</v>
      </c>
      <c r="I63" s="5">
        <v>1923.1000324199999</v>
      </c>
      <c r="J63" s="5">
        <v>1923.1000324199999</v>
      </c>
      <c r="K63" s="5">
        <v>1923.1000324199999</v>
      </c>
      <c r="L63" s="5">
        <v>1923.1000324199999</v>
      </c>
      <c r="M63" s="5">
        <v>1923.1000334600001</v>
      </c>
      <c r="N63" s="5">
        <v>1923.1000344300001</v>
      </c>
      <c r="O63" s="5">
        <v>1923.1000349999999</v>
      </c>
      <c r="P63" s="5">
        <v>1870.6000396300001</v>
      </c>
      <c r="Q63" s="5">
        <v>1870.60010375</v>
      </c>
      <c r="R63" s="5">
        <v>1870.60010382</v>
      </c>
      <c r="S63" s="5">
        <v>1870.60010435</v>
      </c>
      <c r="T63" s="5">
        <v>2401.13088969</v>
      </c>
      <c r="U63" s="5">
        <v>2401.1308897099998</v>
      </c>
      <c r="V63" s="5">
        <v>2218.352238089999</v>
      </c>
      <c r="W63" s="5">
        <v>2378.6000152400002</v>
      </c>
      <c r="X63" s="5">
        <v>2378.60001526</v>
      </c>
      <c r="Y63" s="5">
        <v>2347.5524027699998</v>
      </c>
      <c r="Z63" s="5">
        <v>2449.7666923299998</v>
      </c>
      <c r="AA63" s="5">
        <v>2622.87019014</v>
      </c>
      <c r="AB63" s="5">
        <v>3804.3499762599999</v>
      </c>
      <c r="AC63" s="5">
        <v>4116.77893666</v>
      </c>
      <c r="AD63" s="5">
        <v>5433.8645861199993</v>
      </c>
      <c r="AE63" s="5">
        <v>5405.1645864799993</v>
      </c>
      <c r="AF63" s="5">
        <v>4667.1145865099998</v>
      </c>
      <c r="AG63" s="5">
        <v>4667.1145865300005</v>
      </c>
    </row>
    <row r="64" spans="1:33">
      <c r="A64" s="56" t="s">
        <v>60</v>
      </c>
      <c r="B64" s="56" t="s">
        <v>198</v>
      </c>
      <c r="C64" s="56" t="s">
        <v>260</v>
      </c>
      <c r="D64" s="56" t="s">
        <v>261</v>
      </c>
      <c r="E64" s="56" t="s">
        <v>142</v>
      </c>
      <c r="F64" s="5">
        <v>2067.1637999999998</v>
      </c>
      <c r="G64" s="5">
        <v>2067.1638521300001</v>
      </c>
      <c r="H64" s="5">
        <v>2109.9913910999999</v>
      </c>
      <c r="I64" s="5">
        <v>2109.9913910999999</v>
      </c>
      <c r="J64" s="5">
        <v>2109.9913910999999</v>
      </c>
      <c r="K64" s="5">
        <v>2109.9913910999999</v>
      </c>
      <c r="L64" s="5">
        <v>2109.9913910999999</v>
      </c>
      <c r="M64" s="5">
        <v>2109.9913911799999</v>
      </c>
      <c r="N64" s="5">
        <v>2109.9913956</v>
      </c>
      <c r="O64" s="5">
        <v>2109.9913976399998</v>
      </c>
      <c r="P64" s="5">
        <v>2927.66383013</v>
      </c>
      <c r="Q64" s="5">
        <v>2927.6640513100001</v>
      </c>
      <c r="R64" s="5">
        <v>2927.6640513299999</v>
      </c>
      <c r="S64" s="5">
        <v>2927.6640513500001</v>
      </c>
      <c r="T64" s="5">
        <v>3251.8621532299999</v>
      </c>
      <c r="U64" s="5">
        <v>2831.8621532299999</v>
      </c>
      <c r="V64" s="5">
        <v>2831.8621532299999</v>
      </c>
      <c r="W64" s="5">
        <v>3425.5461029200001</v>
      </c>
      <c r="X64" s="5">
        <v>3425.5461029399999</v>
      </c>
      <c r="Y64" s="5">
        <v>3493.40586153</v>
      </c>
      <c r="Z64" s="5">
        <v>4481.4557988300003</v>
      </c>
      <c r="AA64" s="5">
        <v>4562.6615876100004</v>
      </c>
      <c r="AB64" s="5">
        <v>3775.3957978799999</v>
      </c>
      <c r="AC64" s="5">
        <v>3775.3957979000002</v>
      </c>
      <c r="AD64" s="5">
        <v>3775.3957979199999</v>
      </c>
      <c r="AE64" s="5">
        <v>3775.3957979500001</v>
      </c>
      <c r="AF64" s="5">
        <v>3775.3957979699999</v>
      </c>
      <c r="AG64" s="5">
        <v>3599.4999979899999</v>
      </c>
    </row>
    <row r="65" spans="1:33">
      <c r="A65" s="56" t="s">
        <v>60</v>
      </c>
      <c r="B65" s="56" t="s">
        <v>198</v>
      </c>
      <c r="C65" s="56" t="s">
        <v>262</v>
      </c>
      <c r="D65" s="56" t="s">
        <v>263</v>
      </c>
      <c r="E65" s="56" t="s">
        <v>142</v>
      </c>
      <c r="F65" s="5">
        <v>0</v>
      </c>
      <c r="G65" s="5">
        <v>480.46111366999997</v>
      </c>
      <c r="H65" s="5">
        <v>500.00000777000002</v>
      </c>
      <c r="I65" s="5">
        <v>500.00000777000002</v>
      </c>
      <c r="J65" s="5">
        <v>500.00000777000002</v>
      </c>
      <c r="K65" s="5">
        <v>500.00000777000002</v>
      </c>
      <c r="L65" s="5">
        <v>500.00000777000002</v>
      </c>
      <c r="M65" s="5">
        <v>500.00000884999997</v>
      </c>
      <c r="N65" s="5">
        <v>500.0000096</v>
      </c>
      <c r="O65" s="5">
        <v>500.00001209999999</v>
      </c>
      <c r="P65" s="5">
        <v>895.03085555999996</v>
      </c>
      <c r="Q65" s="5">
        <v>1306.1132067200001</v>
      </c>
      <c r="R65" s="5">
        <v>1869.4072290700001</v>
      </c>
      <c r="S65" s="5">
        <v>1869.4072290900001</v>
      </c>
      <c r="T65" s="5">
        <v>1999.9999999199999</v>
      </c>
      <c r="U65" s="5">
        <v>1999.9999999199999</v>
      </c>
      <c r="V65" s="5">
        <v>1999.9999999199999</v>
      </c>
      <c r="W65" s="5">
        <v>1999.9999999300001</v>
      </c>
      <c r="X65" s="5">
        <v>1999.9999999300001</v>
      </c>
      <c r="Y65" s="5">
        <v>1999.9999999300001</v>
      </c>
      <c r="Z65" s="5">
        <v>1999.9999999300001</v>
      </c>
      <c r="AA65" s="5">
        <v>2000.00000002</v>
      </c>
      <c r="AB65" s="5">
        <v>2000.0000000299999</v>
      </c>
      <c r="AC65" s="5">
        <v>2000.00000004</v>
      </c>
      <c r="AD65" s="5">
        <v>2000.0000000499999</v>
      </c>
      <c r="AE65" s="5">
        <v>2000.0000000699999</v>
      </c>
      <c r="AF65" s="5">
        <v>2000.0000000800001</v>
      </c>
      <c r="AG65" s="5">
        <v>2000.00000009</v>
      </c>
    </row>
    <row r="66" spans="1:33">
      <c r="A66" s="56" t="s">
        <v>60</v>
      </c>
      <c r="B66" s="56" t="s">
        <v>198</v>
      </c>
      <c r="C66" s="56" t="s">
        <v>264</v>
      </c>
      <c r="D66" s="56" t="s">
        <v>265</v>
      </c>
      <c r="E66" s="56" t="s">
        <v>142</v>
      </c>
      <c r="F66" s="5">
        <v>0</v>
      </c>
      <c r="G66" s="5">
        <v>4.4700000000000004E-6</v>
      </c>
      <c r="H66" s="5">
        <v>8.8700000000000015E-6</v>
      </c>
      <c r="I66" s="5">
        <v>8.8700000000000015E-6</v>
      </c>
      <c r="J66" s="5">
        <v>8.8700000000000015E-6</v>
      </c>
      <c r="K66" s="5">
        <v>8.8700000000000015E-6</v>
      </c>
      <c r="L66" s="5">
        <v>8.8700000000000015E-6</v>
      </c>
      <c r="M66" s="5">
        <v>1.1080000000000001E-5</v>
      </c>
      <c r="N66" s="5">
        <v>1.399E-5</v>
      </c>
      <c r="O66" s="5">
        <v>1.5529999999999999E-5</v>
      </c>
      <c r="P66" s="5">
        <v>1.8459999999999999E-5</v>
      </c>
      <c r="Q66" s="5">
        <v>3.6059999999999997E-5</v>
      </c>
      <c r="R66" s="5">
        <v>3.608E-5</v>
      </c>
      <c r="S66" s="5">
        <v>4.0790999999999999E-4</v>
      </c>
      <c r="T66" s="5">
        <v>4.1084999999999998E-4</v>
      </c>
      <c r="U66" s="5">
        <v>4.1084999999999998E-4</v>
      </c>
      <c r="V66" s="5">
        <v>4.1084999999999998E-4</v>
      </c>
      <c r="W66" s="5">
        <v>4.1310000000000001E-4</v>
      </c>
      <c r="X66" s="5">
        <v>4.1312E-4</v>
      </c>
      <c r="Y66" s="5">
        <v>544.37704192000001</v>
      </c>
      <c r="Z66" s="5">
        <v>583.98562254000001</v>
      </c>
      <c r="AA66" s="5">
        <v>778.13756893999994</v>
      </c>
      <c r="AB66" s="5">
        <v>778.13756905000002</v>
      </c>
      <c r="AC66" s="5">
        <v>778.13756907000004</v>
      </c>
      <c r="AD66" s="5">
        <v>1599.9999858199999</v>
      </c>
      <c r="AE66" s="5">
        <v>1599.9999858900001</v>
      </c>
      <c r="AF66" s="5">
        <v>1599.9999859100001</v>
      </c>
      <c r="AG66" s="5">
        <v>1599.9999859500001</v>
      </c>
    </row>
    <row r="67" spans="1:33">
      <c r="A67" s="56" t="s">
        <v>60</v>
      </c>
      <c r="B67" s="56" t="s">
        <v>199</v>
      </c>
      <c r="C67" s="56" t="s">
        <v>266</v>
      </c>
      <c r="D67" s="56" t="s">
        <v>267</v>
      </c>
      <c r="E67" s="56" t="s">
        <v>142</v>
      </c>
      <c r="F67" s="5">
        <v>324.5</v>
      </c>
      <c r="G67" s="5">
        <v>324.50000268000002</v>
      </c>
      <c r="H67" s="5">
        <v>324.5000028</v>
      </c>
      <c r="I67" s="5">
        <v>324.50000302000001</v>
      </c>
      <c r="J67" s="5">
        <v>324.50000312999998</v>
      </c>
      <c r="K67" s="5">
        <v>324.50000377999999</v>
      </c>
      <c r="L67" s="5">
        <v>324.50000412000003</v>
      </c>
      <c r="M67" s="5">
        <v>278.50001879000001</v>
      </c>
      <c r="N67" s="5">
        <v>278.50002760000001</v>
      </c>
      <c r="O67" s="5">
        <v>278.50004086000001</v>
      </c>
      <c r="P67" s="5">
        <v>910.53429803999995</v>
      </c>
      <c r="Q67" s="5">
        <v>1078.5000697600001</v>
      </c>
      <c r="R67" s="5">
        <v>1141.0490114900001</v>
      </c>
      <c r="S67" s="5">
        <v>1141.0490115299999</v>
      </c>
      <c r="T67" s="5">
        <v>1273.98564076</v>
      </c>
      <c r="U67" s="5">
        <v>1114.98564076</v>
      </c>
      <c r="V67" s="5">
        <v>1114.98564076</v>
      </c>
      <c r="W67" s="5">
        <v>1159.7747667199999</v>
      </c>
      <c r="X67" s="5">
        <v>1159.77476673</v>
      </c>
      <c r="Y67" s="5">
        <v>1159.77476675</v>
      </c>
      <c r="Z67" s="5">
        <v>1159.7747667599999</v>
      </c>
      <c r="AA67" s="5">
        <v>1353.6412376999999</v>
      </c>
      <c r="AB67" s="5">
        <v>1353.6412383700001</v>
      </c>
      <c r="AC67" s="5">
        <v>1353.6412383899999</v>
      </c>
      <c r="AD67" s="5">
        <v>1353.64123842</v>
      </c>
      <c r="AE67" s="5">
        <v>2287.7930005399999</v>
      </c>
      <c r="AF67" s="5">
        <v>2287.79301089</v>
      </c>
      <c r="AG67" s="5">
        <v>2287.7930108999999</v>
      </c>
    </row>
    <row r="68" spans="1:33">
      <c r="A68" s="56" t="s">
        <v>60</v>
      </c>
      <c r="B68" s="56" t="s">
        <v>199</v>
      </c>
      <c r="C68" s="56" t="s">
        <v>268</v>
      </c>
      <c r="D68" s="56" t="s">
        <v>269</v>
      </c>
      <c r="E68" s="56" t="s">
        <v>142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</row>
    <row r="69" spans="1:33">
      <c r="A69" s="56" t="s">
        <v>60</v>
      </c>
      <c r="B69" s="56" t="s">
        <v>199</v>
      </c>
      <c r="C69" s="56" t="s">
        <v>270</v>
      </c>
      <c r="D69" s="56" t="s">
        <v>271</v>
      </c>
      <c r="E69" s="56" t="s">
        <v>142</v>
      </c>
      <c r="F69" s="5">
        <v>1334.9349999999999</v>
      </c>
      <c r="G69" s="5">
        <v>1334.9350025199999</v>
      </c>
      <c r="H69" s="5">
        <v>1334.93500283</v>
      </c>
      <c r="I69" s="5">
        <v>1334.9350029499999</v>
      </c>
      <c r="J69" s="5">
        <v>1334.9350030099999</v>
      </c>
      <c r="K69" s="5">
        <v>1334.9350038299999</v>
      </c>
      <c r="L69" s="5">
        <v>1334.9350039999999</v>
      </c>
      <c r="M69" s="5">
        <v>1334.9350409000001</v>
      </c>
      <c r="N69" s="5">
        <v>1981.56211246</v>
      </c>
      <c r="O69" s="5">
        <v>2342.037946890001</v>
      </c>
      <c r="P69" s="5">
        <v>2436.2350306899998</v>
      </c>
      <c r="Q69" s="5">
        <v>2436.2350308200012</v>
      </c>
      <c r="R69" s="5">
        <v>2364.8352618200001</v>
      </c>
      <c r="S69" s="5">
        <v>2272.7425415600001</v>
      </c>
      <c r="T69" s="5">
        <v>2272.742542070001</v>
      </c>
      <c r="U69" s="5">
        <v>2272.742542070001</v>
      </c>
      <c r="V69" s="5">
        <v>2452.7931482099998</v>
      </c>
      <c r="W69" s="5">
        <v>2452.79314823</v>
      </c>
      <c r="X69" s="5">
        <v>2775.2126900500002</v>
      </c>
      <c r="Y69" s="5">
        <v>3563.5495986199999</v>
      </c>
      <c r="Z69" s="5">
        <v>3349.6895986599998</v>
      </c>
      <c r="AA69" s="5">
        <v>3349.6896053</v>
      </c>
      <c r="AB69" s="5">
        <v>3473.3792070499999</v>
      </c>
      <c r="AC69" s="5">
        <v>3982.9083455300001</v>
      </c>
      <c r="AD69" s="5">
        <v>4284.3235595000006</v>
      </c>
      <c r="AE69" s="5">
        <v>4284.3235609399999</v>
      </c>
      <c r="AF69" s="5">
        <v>4284.3235609699996</v>
      </c>
      <c r="AG69" s="5">
        <v>4284.3235610499996</v>
      </c>
    </row>
    <row r="70" spans="1:33">
      <c r="A70" s="56" t="s">
        <v>60</v>
      </c>
      <c r="B70" s="56" t="s">
        <v>199</v>
      </c>
      <c r="C70" s="56" t="s">
        <v>272</v>
      </c>
      <c r="D70" s="56" t="s">
        <v>273</v>
      </c>
      <c r="E70" s="56" t="s">
        <v>142</v>
      </c>
      <c r="F70" s="5">
        <v>90.75</v>
      </c>
      <c r="G70" s="5">
        <v>90.750002570000007</v>
      </c>
      <c r="H70" s="5">
        <v>90.750002780000003</v>
      </c>
      <c r="I70" s="5">
        <v>90.75000301</v>
      </c>
      <c r="J70" s="5">
        <v>90.750003129999996</v>
      </c>
      <c r="K70" s="5">
        <v>90.750003750000005</v>
      </c>
      <c r="L70" s="5">
        <v>4.2799999999999997E-6</v>
      </c>
      <c r="M70" s="5">
        <v>1.5699999999999999E-5</v>
      </c>
      <c r="N70" s="5">
        <v>2.1690000000000001E-5</v>
      </c>
      <c r="O70" s="5">
        <v>3.2620000000000003E-5</v>
      </c>
      <c r="P70" s="5">
        <v>39.824584010000002</v>
      </c>
      <c r="Q70" s="5">
        <v>108.77812219</v>
      </c>
      <c r="R70" s="5">
        <v>108.77812251</v>
      </c>
      <c r="S70" s="5">
        <v>108.77812258</v>
      </c>
      <c r="T70" s="5">
        <v>108.77813238</v>
      </c>
      <c r="U70" s="5">
        <v>108.77813238</v>
      </c>
      <c r="V70" s="5">
        <v>108.77813239</v>
      </c>
      <c r="W70" s="5">
        <v>111.23267918000001</v>
      </c>
      <c r="X70" s="5">
        <v>111.23267918000001</v>
      </c>
      <c r="Y70" s="5">
        <v>111.23267919</v>
      </c>
      <c r="Z70" s="5">
        <v>111.23267920000001</v>
      </c>
      <c r="AA70" s="5">
        <v>125.26095187999999</v>
      </c>
      <c r="AB70" s="5">
        <v>125.26095334</v>
      </c>
      <c r="AC70" s="5">
        <v>125.26095339</v>
      </c>
      <c r="AD70" s="5">
        <v>125.26095352999999</v>
      </c>
      <c r="AE70" s="5">
        <v>125.26095372</v>
      </c>
      <c r="AF70" s="5">
        <v>125.26095376000001</v>
      </c>
      <c r="AG70" s="5">
        <v>125.26095379</v>
      </c>
    </row>
    <row r="71" spans="1:33">
      <c r="A71" s="56" t="s">
        <v>60</v>
      </c>
      <c r="B71" s="56" t="s">
        <v>199</v>
      </c>
      <c r="C71" s="56" t="s">
        <v>274</v>
      </c>
      <c r="D71" s="56" t="s">
        <v>275</v>
      </c>
      <c r="E71" s="56" t="s">
        <v>142</v>
      </c>
      <c r="F71" s="5">
        <v>422.4</v>
      </c>
      <c r="G71" s="5">
        <v>422.4</v>
      </c>
      <c r="H71" s="5">
        <v>422.4</v>
      </c>
      <c r="I71" s="5">
        <v>422.4</v>
      </c>
      <c r="J71" s="5">
        <v>422.4</v>
      </c>
      <c r="K71" s="5">
        <v>422.4</v>
      </c>
      <c r="L71" s="5">
        <v>422.4</v>
      </c>
      <c r="M71" s="5">
        <v>422.4</v>
      </c>
      <c r="N71" s="5">
        <v>422.4</v>
      </c>
      <c r="O71" s="5">
        <v>422.4</v>
      </c>
      <c r="P71" s="5">
        <v>422.4</v>
      </c>
      <c r="Q71" s="5">
        <v>422.4</v>
      </c>
      <c r="R71" s="5">
        <v>422.4</v>
      </c>
      <c r="S71" s="5">
        <v>422.4</v>
      </c>
      <c r="T71" s="5">
        <v>422.4</v>
      </c>
      <c r="U71" s="5">
        <v>422.4</v>
      </c>
      <c r="V71" s="5">
        <v>422.4</v>
      </c>
      <c r="W71" s="5">
        <v>422.4</v>
      </c>
      <c r="X71" s="5">
        <v>422.4</v>
      </c>
      <c r="Y71" s="5">
        <v>422.4</v>
      </c>
      <c r="Z71" s="5">
        <v>422.4</v>
      </c>
      <c r="AA71" s="5">
        <v>422.4</v>
      </c>
      <c r="AB71" s="5">
        <v>210</v>
      </c>
      <c r="AC71" s="5">
        <v>210</v>
      </c>
      <c r="AD71" s="5">
        <v>210</v>
      </c>
      <c r="AE71" s="5">
        <v>210</v>
      </c>
      <c r="AF71" s="5">
        <v>210</v>
      </c>
      <c r="AG71" s="5">
        <v>210</v>
      </c>
    </row>
    <row r="72" spans="1:33">
      <c r="A72" s="56" t="s">
        <v>60</v>
      </c>
      <c r="B72" s="56" t="s">
        <v>199</v>
      </c>
      <c r="C72" s="56" t="s">
        <v>276</v>
      </c>
      <c r="D72" s="56" t="s">
        <v>277</v>
      </c>
      <c r="E72" s="56" t="s">
        <v>142</v>
      </c>
      <c r="F72" s="5">
        <v>0</v>
      </c>
      <c r="G72" s="5">
        <v>0</v>
      </c>
      <c r="H72" s="5">
        <v>2.4899999999999999E-6</v>
      </c>
      <c r="I72" s="5">
        <v>2.5600000000000001E-6</v>
      </c>
      <c r="J72" s="5">
        <v>2.7199999999999998E-6</v>
      </c>
      <c r="K72" s="5">
        <v>3.2499999999999998E-6</v>
      </c>
      <c r="L72" s="5">
        <v>3.41E-6</v>
      </c>
      <c r="M72" s="5">
        <v>1.1060000000000001E-5</v>
      </c>
      <c r="N72" s="5">
        <v>1.4399999999999999E-5</v>
      </c>
      <c r="O72" s="5">
        <v>1.7280000000000001E-5</v>
      </c>
      <c r="P72" s="5">
        <v>2.2240000000000001E-5</v>
      </c>
      <c r="Q72" s="5">
        <v>2.4510000000000001E-5</v>
      </c>
      <c r="R72" s="5">
        <v>2.4539999999999999E-5</v>
      </c>
      <c r="S72" s="5">
        <v>7.428E-5</v>
      </c>
      <c r="T72" s="5">
        <v>8.0180000000000008E-5</v>
      </c>
      <c r="U72" s="5">
        <v>8.0180000000000008E-5</v>
      </c>
      <c r="V72" s="5">
        <v>8.0180000000000008E-5</v>
      </c>
      <c r="W72" s="5">
        <v>8.1199999999999995E-5</v>
      </c>
      <c r="X72" s="5">
        <v>8.8689999999999993E-5</v>
      </c>
      <c r="Y72" s="5">
        <v>9.8290000000000009E-5</v>
      </c>
      <c r="Z72" s="5">
        <v>411.44145159999999</v>
      </c>
      <c r="AA72" s="5">
        <v>423.55376032999999</v>
      </c>
      <c r="AB72" s="5">
        <v>468.52937509999998</v>
      </c>
      <c r="AC72" s="5">
        <v>468.52937515000002</v>
      </c>
      <c r="AD72" s="5">
        <v>1541.7073854099999</v>
      </c>
      <c r="AE72" s="5">
        <v>1740.2904690299999</v>
      </c>
      <c r="AF72" s="5">
        <v>1849.11222765</v>
      </c>
      <c r="AG72" s="5">
        <v>1849.1122276999999</v>
      </c>
    </row>
    <row r="73" spans="1:33">
      <c r="A73" s="56" t="s">
        <v>60</v>
      </c>
      <c r="B73" s="56" t="s">
        <v>199</v>
      </c>
      <c r="C73" s="56" t="s">
        <v>278</v>
      </c>
      <c r="D73" s="56" t="s">
        <v>279</v>
      </c>
      <c r="E73" s="56" t="s">
        <v>142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</row>
    <row r="74" spans="1:33">
      <c r="A74" s="56" t="s">
        <v>60</v>
      </c>
      <c r="B74" s="56" t="s">
        <v>199</v>
      </c>
      <c r="C74" s="56" t="s">
        <v>280</v>
      </c>
      <c r="D74" s="56" t="s">
        <v>281</v>
      </c>
      <c r="E74" s="56" t="s">
        <v>142</v>
      </c>
      <c r="F74" s="5">
        <v>136</v>
      </c>
      <c r="G74" s="5">
        <v>136.00000113999999</v>
      </c>
      <c r="H74" s="5">
        <v>136.00000126</v>
      </c>
      <c r="I74" s="5">
        <v>136.00000133</v>
      </c>
      <c r="J74" s="5">
        <v>136.00000137000001</v>
      </c>
      <c r="K74" s="5">
        <v>136.00000173999999</v>
      </c>
      <c r="L74" s="5">
        <v>136.00000187000001</v>
      </c>
      <c r="M74" s="5">
        <v>70.000007389999993</v>
      </c>
      <c r="N74" s="5">
        <v>70.000010930000002</v>
      </c>
      <c r="O74" s="5">
        <v>70.00001116</v>
      </c>
      <c r="P74" s="5">
        <v>70.000033689999995</v>
      </c>
      <c r="Q74" s="5">
        <v>145.79525867000001</v>
      </c>
      <c r="R74" s="5">
        <v>145.79525870000001</v>
      </c>
      <c r="S74" s="5">
        <v>315.86104226999998</v>
      </c>
      <c r="T74" s="5">
        <v>315.86104226999998</v>
      </c>
      <c r="U74" s="5">
        <v>315.86104226999998</v>
      </c>
      <c r="V74" s="5">
        <v>315.86104230000001</v>
      </c>
      <c r="W74" s="5">
        <v>315.86104230000001</v>
      </c>
      <c r="X74" s="5">
        <v>315.86104230000001</v>
      </c>
      <c r="Y74" s="5">
        <v>315.86104230000001</v>
      </c>
      <c r="Z74" s="5">
        <v>315.86104230000001</v>
      </c>
      <c r="AA74" s="5">
        <v>322.37434734999999</v>
      </c>
      <c r="AB74" s="5">
        <v>322.37435031000001</v>
      </c>
      <c r="AC74" s="5">
        <v>322.37435033000003</v>
      </c>
      <c r="AD74" s="5">
        <v>322.37435037</v>
      </c>
      <c r="AE74" s="5">
        <v>322.37435042999999</v>
      </c>
      <c r="AF74" s="5">
        <v>322.37435045000001</v>
      </c>
      <c r="AG74" s="5">
        <v>322.37435049999999</v>
      </c>
    </row>
    <row r="75" spans="1:33">
      <c r="A75" s="56" t="s">
        <v>60</v>
      </c>
      <c r="B75" s="56" t="s">
        <v>199</v>
      </c>
      <c r="C75" s="56" t="s">
        <v>282</v>
      </c>
      <c r="D75" s="56" t="s">
        <v>283</v>
      </c>
      <c r="E75" s="56" t="s">
        <v>142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</row>
    <row r="76" spans="1:33">
      <c r="A76" s="56" t="s">
        <v>60</v>
      </c>
      <c r="B76" s="56" t="s">
        <v>200</v>
      </c>
      <c r="C76" s="56" t="s">
        <v>284</v>
      </c>
      <c r="D76" s="56" t="s">
        <v>285</v>
      </c>
      <c r="E76" s="56" t="s">
        <v>142</v>
      </c>
      <c r="F76" s="5">
        <v>168</v>
      </c>
      <c r="G76" s="5">
        <v>168.00002677000001</v>
      </c>
      <c r="H76" s="5">
        <v>168.00002678999999</v>
      </c>
      <c r="I76" s="5">
        <v>168.00005716999999</v>
      </c>
      <c r="J76" s="5">
        <v>264.45823638000002</v>
      </c>
      <c r="K76" s="5">
        <v>264.45823639000002</v>
      </c>
      <c r="L76" s="5">
        <v>264.45823639000002</v>
      </c>
      <c r="M76" s="5">
        <v>264.45823639000002</v>
      </c>
      <c r="N76" s="5">
        <v>264.45823639999998</v>
      </c>
      <c r="O76" s="5">
        <v>264.45823640999998</v>
      </c>
      <c r="P76" s="5">
        <v>264.45823641999999</v>
      </c>
      <c r="Q76" s="5">
        <v>264.45823643</v>
      </c>
      <c r="R76" s="5">
        <v>264.45823643</v>
      </c>
      <c r="S76" s="5">
        <v>275.03235211999998</v>
      </c>
      <c r="T76" s="5">
        <v>275.03235211999998</v>
      </c>
      <c r="U76" s="5">
        <v>275.03235211999998</v>
      </c>
      <c r="V76" s="5">
        <v>275.03235211999998</v>
      </c>
      <c r="W76" s="5">
        <v>275.03235211999998</v>
      </c>
      <c r="X76" s="5">
        <v>275.03235211999998</v>
      </c>
      <c r="Y76" s="5">
        <v>275.03235214</v>
      </c>
      <c r="Z76" s="5">
        <v>275.03235214</v>
      </c>
      <c r="AA76" s="5">
        <v>275.03235217000002</v>
      </c>
      <c r="AB76" s="5">
        <v>275.03235222000001</v>
      </c>
      <c r="AC76" s="5">
        <v>275.03235222000001</v>
      </c>
      <c r="AD76" s="5">
        <v>292.49799887</v>
      </c>
      <c r="AE76" s="5">
        <v>298.47768809000002</v>
      </c>
      <c r="AF76" s="5">
        <v>326.49049273000003</v>
      </c>
      <c r="AG76" s="5">
        <v>158.49049274000001</v>
      </c>
    </row>
    <row r="77" spans="1:33">
      <c r="A77" s="56" t="s">
        <v>60</v>
      </c>
      <c r="B77" s="56" t="s">
        <v>200</v>
      </c>
      <c r="C77" s="56" t="s">
        <v>286</v>
      </c>
      <c r="D77" s="56" t="s">
        <v>287</v>
      </c>
      <c r="E77" s="56" t="s">
        <v>142</v>
      </c>
      <c r="F77" s="5">
        <v>251.35</v>
      </c>
      <c r="G77" s="5">
        <v>251.35001410999999</v>
      </c>
      <c r="H77" s="5">
        <v>251.35001416</v>
      </c>
      <c r="I77" s="5">
        <v>251.3500152</v>
      </c>
      <c r="J77" s="5">
        <v>251.35001857</v>
      </c>
      <c r="K77" s="5">
        <v>251.35001882</v>
      </c>
      <c r="L77" s="5">
        <v>251.35001882</v>
      </c>
      <c r="M77" s="5">
        <v>251.35002166000001</v>
      </c>
      <c r="N77" s="5">
        <v>603.65398588999994</v>
      </c>
      <c r="O77" s="5">
        <v>603.65398590999996</v>
      </c>
      <c r="P77" s="5">
        <v>689.37189971999999</v>
      </c>
      <c r="Q77" s="5">
        <v>1003.24875387</v>
      </c>
      <c r="R77" s="5">
        <v>1003.24875387</v>
      </c>
      <c r="S77" s="5">
        <v>1551.3500275399999</v>
      </c>
      <c r="T77" s="5">
        <v>1551.3500279100001</v>
      </c>
      <c r="U77" s="5">
        <v>1551.3500279100001</v>
      </c>
      <c r="V77" s="5">
        <v>1551.3500279499999</v>
      </c>
      <c r="W77" s="5">
        <v>1551.3500282099999</v>
      </c>
      <c r="X77" s="5">
        <v>1551.3500282099999</v>
      </c>
      <c r="Y77" s="5">
        <v>1551.35003132</v>
      </c>
      <c r="Z77" s="5">
        <v>1551.35003132</v>
      </c>
      <c r="AA77" s="5">
        <v>1551.35003738</v>
      </c>
      <c r="AB77" s="5">
        <v>1551.3501337299999</v>
      </c>
      <c r="AC77" s="5">
        <v>1551.3501337299999</v>
      </c>
      <c r="AD77" s="5">
        <v>1551.3501343299999</v>
      </c>
      <c r="AE77" s="5">
        <v>1551.35013435</v>
      </c>
      <c r="AF77" s="5">
        <v>1551.3504389499999</v>
      </c>
      <c r="AG77" s="5">
        <v>1411.6004390000001</v>
      </c>
    </row>
    <row r="78" spans="1:33">
      <c r="A78" s="56" t="s">
        <v>60</v>
      </c>
      <c r="B78" s="56" t="s">
        <v>200</v>
      </c>
      <c r="C78" s="56" t="s">
        <v>288</v>
      </c>
      <c r="D78" s="56" t="s">
        <v>289</v>
      </c>
      <c r="E78" s="56" t="s">
        <v>142</v>
      </c>
      <c r="F78" s="5">
        <v>144</v>
      </c>
      <c r="G78" s="5">
        <v>272.22422707999999</v>
      </c>
      <c r="H78" s="5">
        <v>400.48339908999998</v>
      </c>
      <c r="I78" s="5">
        <v>529.06671736999999</v>
      </c>
      <c r="J78" s="5">
        <v>560.69026786999996</v>
      </c>
      <c r="K78" s="5">
        <v>689.23401619000003</v>
      </c>
      <c r="L78" s="5">
        <v>818.38057957000001</v>
      </c>
      <c r="M78" s="5">
        <v>944.10299219000001</v>
      </c>
      <c r="N78" s="5">
        <v>1162.27269819</v>
      </c>
      <c r="O78" s="5">
        <v>1162.27269821</v>
      </c>
      <c r="P78" s="5">
        <v>1162.27269845</v>
      </c>
      <c r="Q78" s="5">
        <v>1179.1535693599999</v>
      </c>
      <c r="R78" s="5">
        <v>1179.1535693599999</v>
      </c>
      <c r="S78" s="5">
        <v>1298.2948892500001</v>
      </c>
      <c r="T78" s="5">
        <v>1298.2948892500001</v>
      </c>
      <c r="U78" s="5">
        <v>1298.2948892500001</v>
      </c>
      <c r="V78" s="5">
        <v>1298.2948892500001</v>
      </c>
      <c r="W78" s="5">
        <v>1298.2948892500001</v>
      </c>
      <c r="X78" s="5">
        <v>1298.2948892500001</v>
      </c>
      <c r="Y78" s="5">
        <v>1303.42425069</v>
      </c>
      <c r="Z78" s="5">
        <v>1303.42425069</v>
      </c>
      <c r="AA78" s="5">
        <v>1159.4242507199999</v>
      </c>
      <c r="AB78" s="5">
        <v>1254.8043930700001</v>
      </c>
      <c r="AC78" s="5">
        <v>1254.8043930700001</v>
      </c>
      <c r="AD78" s="5">
        <v>1302.7901331</v>
      </c>
      <c r="AE78" s="5">
        <v>1302.79013313</v>
      </c>
      <c r="AF78" s="5">
        <v>1391.8695808800001</v>
      </c>
      <c r="AG78" s="5">
        <v>1391.8695809000001</v>
      </c>
    </row>
    <row r="80" spans="1:33">
      <c r="A80" s="56" t="s">
        <v>60</v>
      </c>
      <c r="B80" s="56" t="s">
        <v>163</v>
      </c>
      <c r="C80" s="56" t="s">
        <v>290</v>
      </c>
      <c r="D80" s="56" t="s">
        <v>291</v>
      </c>
      <c r="E80" s="56" t="s">
        <v>141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</row>
    <row r="81" spans="1:33">
      <c r="A81" s="56" t="s">
        <v>60</v>
      </c>
      <c r="B81" s="56" t="s">
        <v>163</v>
      </c>
      <c r="C81" s="56" t="s">
        <v>292</v>
      </c>
      <c r="D81" s="56" t="s">
        <v>293</v>
      </c>
      <c r="E81" s="56" t="s">
        <v>141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8.1999999999999998E-7</v>
      </c>
      <c r="O81" s="5">
        <v>1.0499999999999999E-6</v>
      </c>
      <c r="P81" s="5">
        <v>1.06E-6</v>
      </c>
      <c r="Q81" s="5">
        <v>1.3200000000000001E-6</v>
      </c>
      <c r="R81" s="5">
        <v>1.3200000000000001E-6</v>
      </c>
      <c r="S81" s="5">
        <v>1.44E-6</v>
      </c>
      <c r="T81" s="5">
        <v>1.7E-6</v>
      </c>
      <c r="U81" s="5">
        <v>1.7E-6</v>
      </c>
      <c r="V81" s="5">
        <v>1.7799999999999999E-6</v>
      </c>
      <c r="W81" s="5">
        <v>1.8300000000000001E-6</v>
      </c>
      <c r="X81" s="5">
        <v>1.84E-6</v>
      </c>
      <c r="Y81" s="5">
        <v>1.99E-6</v>
      </c>
      <c r="Z81" s="5">
        <v>2.17E-6</v>
      </c>
      <c r="AA81" s="5">
        <v>5.84E-6</v>
      </c>
      <c r="AB81" s="5">
        <v>8.4700000000000002E-6</v>
      </c>
      <c r="AC81" s="5">
        <v>9.0799999999999995E-6</v>
      </c>
      <c r="AD81" s="5">
        <v>1.489E-5</v>
      </c>
      <c r="AE81" s="5">
        <v>5.1010000000000001E-5</v>
      </c>
      <c r="AF81" s="5">
        <v>350.77462668999999</v>
      </c>
      <c r="AG81" s="5">
        <v>350.7746267</v>
      </c>
    </row>
    <row r="82" spans="1:33">
      <c r="A82" s="56" t="s">
        <v>60</v>
      </c>
      <c r="B82" s="56" t="s">
        <v>198</v>
      </c>
      <c r="C82" s="56" t="s">
        <v>294</v>
      </c>
      <c r="D82" s="56" t="s">
        <v>295</v>
      </c>
      <c r="E82" s="56" t="s">
        <v>141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</row>
    <row r="83" spans="1:33">
      <c r="A83" s="56" t="s">
        <v>60</v>
      </c>
      <c r="B83" s="56" t="s">
        <v>200</v>
      </c>
      <c r="C83" s="56" t="s">
        <v>296</v>
      </c>
      <c r="D83" s="56" t="s">
        <v>297</v>
      </c>
      <c r="E83" s="56" t="s">
        <v>141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</row>
    <row r="84" spans="1:33">
      <c r="A84" s="56" t="s">
        <v>60</v>
      </c>
      <c r="B84" s="56" t="s">
        <v>198</v>
      </c>
      <c r="C84" s="56" t="s">
        <v>298</v>
      </c>
      <c r="D84" s="56" t="s">
        <v>299</v>
      </c>
      <c r="E84" s="56" t="s">
        <v>141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</row>
    <row r="85" spans="1:33">
      <c r="A85" s="56" t="s">
        <v>60</v>
      </c>
      <c r="B85" s="56" t="s">
        <v>199</v>
      </c>
      <c r="C85" s="56" t="s">
        <v>300</v>
      </c>
      <c r="D85" s="56" t="s">
        <v>301</v>
      </c>
      <c r="E85" s="56" t="s">
        <v>141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</row>
    <row r="87" spans="1:33">
      <c r="A87" s="56" t="s">
        <v>70</v>
      </c>
      <c r="B87" s="56" t="s">
        <v>197</v>
      </c>
      <c r="C87" s="56" t="s">
        <v>215</v>
      </c>
      <c r="D87" s="56" t="s">
        <v>216</v>
      </c>
      <c r="E87" s="56" t="s">
        <v>217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</row>
    <row r="88" spans="1:33">
      <c r="A88" s="56" t="s">
        <v>70</v>
      </c>
      <c r="B88" s="56" t="s">
        <v>197</v>
      </c>
      <c r="C88" s="56" t="s">
        <v>218</v>
      </c>
      <c r="D88" s="56" t="s">
        <v>219</v>
      </c>
      <c r="E88" s="56" t="s">
        <v>217</v>
      </c>
      <c r="F88" s="5">
        <v>81.5</v>
      </c>
      <c r="G88" s="5">
        <v>81.5</v>
      </c>
      <c r="H88" s="5">
        <v>81.5</v>
      </c>
      <c r="I88" s="5">
        <v>81.5</v>
      </c>
      <c r="J88" s="5">
        <v>81.5</v>
      </c>
      <c r="K88" s="5">
        <v>81.5</v>
      </c>
      <c r="L88" s="5">
        <v>81.5</v>
      </c>
      <c r="M88" s="5">
        <v>81.5</v>
      </c>
      <c r="N88" s="5">
        <v>81.5</v>
      </c>
      <c r="O88" s="5">
        <v>81.5</v>
      </c>
      <c r="P88" s="5">
        <v>81.5</v>
      </c>
      <c r="Q88" s="5">
        <v>81.5</v>
      </c>
      <c r="R88" s="5">
        <v>81.5</v>
      </c>
      <c r="S88" s="5">
        <v>81.5</v>
      </c>
      <c r="T88" s="5">
        <v>33</v>
      </c>
      <c r="U88" s="5">
        <v>33</v>
      </c>
      <c r="V88" s="5">
        <v>15</v>
      </c>
      <c r="W88" s="5">
        <v>15</v>
      </c>
      <c r="X88" s="5">
        <v>15</v>
      </c>
      <c r="Y88" s="5">
        <v>15</v>
      </c>
      <c r="Z88" s="5">
        <v>15</v>
      </c>
      <c r="AA88" s="5">
        <v>15</v>
      </c>
      <c r="AB88" s="5">
        <v>15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</row>
    <row r="89" spans="1:33">
      <c r="A89" s="56" t="s">
        <v>70</v>
      </c>
      <c r="B89" s="56" t="s">
        <v>197</v>
      </c>
      <c r="C89" s="56" t="s">
        <v>220</v>
      </c>
      <c r="D89" s="56" t="s">
        <v>221</v>
      </c>
      <c r="E89" s="56" t="s">
        <v>217</v>
      </c>
      <c r="F89" s="5">
        <v>435.58399999999989</v>
      </c>
      <c r="G89" s="5">
        <v>435.58400110000002</v>
      </c>
      <c r="H89" s="5">
        <v>435.58400132999998</v>
      </c>
      <c r="I89" s="5">
        <v>435.58400197999998</v>
      </c>
      <c r="J89" s="5">
        <v>435.58400246999997</v>
      </c>
      <c r="K89" s="5">
        <v>435.58400247999998</v>
      </c>
      <c r="L89" s="5">
        <v>435.58400269999998</v>
      </c>
      <c r="M89" s="5">
        <v>435.58400377999999</v>
      </c>
      <c r="N89" s="5">
        <v>435.58400382999997</v>
      </c>
      <c r="O89" s="5">
        <v>435.58400454000002</v>
      </c>
      <c r="P89" s="5">
        <v>435.58400896000001</v>
      </c>
      <c r="Q89" s="5">
        <v>435.58400901999988</v>
      </c>
      <c r="R89" s="5">
        <v>435.58401928000001</v>
      </c>
      <c r="S89" s="5">
        <v>435.58404072000002</v>
      </c>
      <c r="T89" s="5">
        <v>435.58404782999997</v>
      </c>
      <c r="U89" s="5">
        <v>435.58404783999998</v>
      </c>
      <c r="V89" s="5">
        <v>435.58404784999988</v>
      </c>
      <c r="W89" s="5">
        <v>435.58404785999988</v>
      </c>
      <c r="X89" s="5">
        <v>435.58409519000003</v>
      </c>
      <c r="Y89" s="5">
        <v>323.35591104999997</v>
      </c>
      <c r="Z89" s="5">
        <v>563.84222352999996</v>
      </c>
      <c r="AA89" s="5">
        <v>563.84222362000003</v>
      </c>
      <c r="AB89" s="5">
        <v>984.65229769999996</v>
      </c>
      <c r="AC89" s="5">
        <v>984.65229773999999</v>
      </c>
      <c r="AD89" s="5">
        <v>884.67129796999996</v>
      </c>
      <c r="AE89" s="5">
        <v>975.38293695999994</v>
      </c>
      <c r="AF89" s="5">
        <v>875.34793720000005</v>
      </c>
      <c r="AG89" s="5">
        <v>875.34793723999996</v>
      </c>
    </row>
    <row r="90" spans="1:33">
      <c r="A90" s="56" t="s">
        <v>70</v>
      </c>
      <c r="B90" s="56" t="s">
        <v>197</v>
      </c>
      <c r="C90" s="56" t="s">
        <v>222</v>
      </c>
      <c r="D90" s="56" t="s">
        <v>223</v>
      </c>
      <c r="E90" s="56" t="s">
        <v>217</v>
      </c>
      <c r="F90" s="5">
        <v>620.48299999999995</v>
      </c>
      <c r="G90" s="5">
        <v>620.48300111999993</v>
      </c>
      <c r="H90" s="5">
        <v>620.48300131999997</v>
      </c>
      <c r="I90" s="5">
        <v>620.48300191999999</v>
      </c>
      <c r="J90" s="5">
        <v>620.48300239999992</v>
      </c>
      <c r="K90" s="5">
        <v>620.48300240999993</v>
      </c>
      <c r="L90" s="5">
        <v>620.48300275999998</v>
      </c>
      <c r="M90" s="5">
        <v>620.4830036699999</v>
      </c>
      <c r="N90" s="5">
        <v>620.48300379999989</v>
      </c>
      <c r="O90" s="5">
        <v>620.48300450999989</v>
      </c>
      <c r="P90" s="5">
        <v>620.48300871999993</v>
      </c>
      <c r="Q90" s="5">
        <v>620.48300873999995</v>
      </c>
      <c r="R90" s="5">
        <v>620.4830221599999</v>
      </c>
      <c r="S90" s="5">
        <v>620.48304251000002</v>
      </c>
      <c r="T90" s="5">
        <v>620.48304778999989</v>
      </c>
      <c r="U90" s="5">
        <v>620.48304780000001</v>
      </c>
      <c r="V90" s="5">
        <v>620.4830478099999</v>
      </c>
      <c r="W90" s="5">
        <v>620.48304782999992</v>
      </c>
      <c r="X90" s="5">
        <v>620.48305124000001</v>
      </c>
      <c r="Y90" s="5">
        <v>620.48305705999996</v>
      </c>
      <c r="Z90" s="5">
        <v>620.48305707999987</v>
      </c>
      <c r="AA90" s="5">
        <v>577.98315100000002</v>
      </c>
      <c r="AB90" s="5">
        <v>577.9831527099999</v>
      </c>
      <c r="AC90" s="5">
        <v>577.98315288999993</v>
      </c>
      <c r="AD90" s="5">
        <v>577.98567782999987</v>
      </c>
      <c r="AE90" s="5">
        <v>1793.4895298199999</v>
      </c>
      <c r="AF90" s="5">
        <v>2074.8872942600001</v>
      </c>
      <c r="AG90" s="5">
        <v>2048.8872943000001</v>
      </c>
    </row>
    <row r="91" spans="1:33">
      <c r="A91" s="56" t="s">
        <v>70</v>
      </c>
      <c r="B91" s="56" t="s">
        <v>197</v>
      </c>
      <c r="C91" s="56" t="s">
        <v>224</v>
      </c>
      <c r="D91" s="56" t="s">
        <v>225</v>
      </c>
      <c r="E91" s="56" t="s">
        <v>217</v>
      </c>
      <c r="F91" s="5">
        <v>14</v>
      </c>
      <c r="G91" s="5">
        <v>14.00000114</v>
      </c>
      <c r="H91" s="5">
        <v>14.00000137</v>
      </c>
      <c r="I91" s="5">
        <v>14.000002029999999</v>
      </c>
      <c r="J91" s="5">
        <v>14.00000262</v>
      </c>
      <c r="K91" s="5">
        <v>14.000002629999999</v>
      </c>
      <c r="L91" s="5">
        <v>14.00000352</v>
      </c>
      <c r="M91" s="5">
        <v>14.00000436</v>
      </c>
      <c r="N91" s="5">
        <v>14.00000453</v>
      </c>
      <c r="O91" s="5">
        <v>14.000005590000001</v>
      </c>
      <c r="P91" s="5">
        <v>14.000015660000001</v>
      </c>
      <c r="Q91" s="5">
        <v>14.000015680000001</v>
      </c>
      <c r="R91" s="5">
        <v>67.109490289999997</v>
      </c>
      <c r="S91" s="5">
        <v>67.10949033</v>
      </c>
      <c r="T91" s="5">
        <v>67.109490340000008</v>
      </c>
      <c r="U91" s="5">
        <v>67.109490350000002</v>
      </c>
      <c r="V91" s="5">
        <v>67.109490359999995</v>
      </c>
      <c r="W91" s="5">
        <v>67.109490379999997</v>
      </c>
      <c r="X91" s="5">
        <v>72.974797550000005</v>
      </c>
      <c r="Y91" s="5">
        <v>73.808605080000007</v>
      </c>
      <c r="Z91" s="5">
        <v>67.425146620000007</v>
      </c>
      <c r="AA91" s="5">
        <v>75.783290219999998</v>
      </c>
      <c r="AB91" s="5">
        <v>75.783290949999994</v>
      </c>
      <c r="AC91" s="5">
        <v>75.783291239999997</v>
      </c>
      <c r="AD91" s="5">
        <v>75.783291390000002</v>
      </c>
      <c r="AE91" s="5">
        <v>75.783291579999997</v>
      </c>
      <c r="AF91" s="5">
        <v>76.530399840000001</v>
      </c>
      <c r="AG91" s="5">
        <v>76.530399880000004</v>
      </c>
    </row>
    <row r="92" spans="1:33">
      <c r="A92" s="56" t="s">
        <v>70</v>
      </c>
      <c r="B92" s="56" t="s">
        <v>197</v>
      </c>
      <c r="C92" s="56" t="s">
        <v>226</v>
      </c>
      <c r="D92" s="56" t="s">
        <v>227</v>
      </c>
      <c r="E92" s="56" t="s">
        <v>217</v>
      </c>
      <c r="F92" s="5">
        <v>81.72</v>
      </c>
      <c r="G92" s="5">
        <v>81.720001209999992</v>
      </c>
      <c r="H92" s="5">
        <v>81.720001420000003</v>
      </c>
      <c r="I92" s="5">
        <v>81.720002170000001</v>
      </c>
      <c r="J92" s="5">
        <v>81.720002719999997</v>
      </c>
      <c r="K92" s="5">
        <v>81.720002730000004</v>
      </c>
      <c r="L92" s="5">
        <v>81.720003269999992</v>
      </c>
      <c r="M92" s="5">
        <v>81.720004200000005</v>
      </c>
      <c r="N92" s="5">
        <v>81.720004549999999</v>
      </c>
      <c r="O92" s="5">
        <v>81.72000534</v>
      </c>
      <c r="P92" s="5">
        <v>81.720011119999995</v>
      </c>
      <c r="Q92" s="5">
        <v>81.720011139999997</v>
      </c>
      <c r="R92" s="5">
        <v>672.86137337000002</v>
      </c>
      <c r="S92" s="5">
        <v>1234.1867528600001</v>
      </c>
      <c r="T92" s="5">
        <v>2268.7143921100001</v>
      </c>
      <c r="U92" s="5">
        <v>2268.7143921299999</v>
      </c>
      <c r="V92" s="5">
        <v>2414.89670381</v>
      </c>
      <c r="W92" s="5">
        <v>3042.9062178999998</v>
      </c>
      <c r="X92" s="5">
        <v>3799.7877442600002</v>
      </c>
      <c r="Y92" s="5">
        <v>3799.7877442899999</v>
      </c>
      <c r="Z92" s="5">
        <v>3799.78774432</v>
      </c>
      <c r="AA92" s="5">
        <v>3949.14811319</v>
      </c>
      <c r="AB92" s="5">
        <v>4505.8255410800002</v>
      </c>
      <c r="AC92" s="5">
        <v>6306.9161553399999</v>
      </c>
      <c r="AD92" s="5">
        <v>7614.7199453699996</v>
      </c>
      <c r="AE92" s="5">
        <v>7614.7199463100014</v>
      </c>
      <c r="AF92" s="5">
        <v>7614.7199464400001</v>
      </c>
      <c r="AG92" s="5">
        <v>7614.7199464800015</v>
      </c>
    </row>
    <row r="93" spans="1:33">
      <c r="A93" s="56" t="s">
        <v>70</v>
      </c>
      <c r="B93" s="56" t="s">
        <v>197</v>
      </c>
      <c r="C93" s="56" t="s">
        <v>228</v>
      </c>
      <c r="D93" s="56" t="s">
        <v>229</v>
      </c>
      <c r="E93" s="56" t="s">
        <v>217</v>
      </c>
      <c r="F93" s="5">
        <v>306.84199999999998</v>
      </c>
      <c r="G93" s="5">
        <v>528.08200115</v>
      </c>
      <c r="H93" s="5">
        <v>528.08200131000001</v>
      </c>
      <c r="I93" s="5">
        <v>528.08200187</v>
      </c>
      <c r="J93" s="5">
        <v>562.24200229999997</v>
      </c>
      <c r="K93" s="5">
        <v>528.08200233000002</v>
      </c>
      <c r="L93" s="5">
        <v>528.08200295000006</v>
      </c>
      <c r="M93" s="5">
        <v>528.08200397999997</v>
      </c>
      <c r="N93" s="5">
        <v>528.08200405000002</v>
      </c>
      <c r="O93" s="5">
        <v>528.08200479000004</v>
      </c>
      <c r="P93" s="5">
        <v>528.08200766000004</v>
      </c>
      <c r="Q93" s="5">
        <v>528.08200770000008</v>
      </c>
      <c r="R93" s="5">
        <v>528.08201598000005</v>
      </c>
      <c r="S93" s="5">
        <v>528.08201622000001</v>
      </c>
      <c r="T93" s="5">
        <v>528.08201837000001</v>
      </c>
      <c r="U93" s="5">
        <v>528.08201837000001</v>
      </c>
      <c r="V93" s="5">
        <v>528.08201838000002</v>
      </c>
      <c r="W93" s="5">
        <v>528.08201960999997</v>
      </c>
      <c r="X93" s="5">
        <v>528.08202201000006</v>
      </c>
      <c r="Y93" s="5">
        <v>528.08202205999999</v>
      </c>
      <c r="Z93" s="5">
        <v>724.95935645999998</v>
      </c>
      <c r="AA93" s="5">
        <v>724.95935664000001</v>
      </c>
      <c r="AB93" s="5">
        <v>768.26749092</v>
      </c>
      <c r="AC93" s="5">
        <v>921.85051425999995</v>
      </c>
      <c r="AD93" s="5">
        <v>746.54794489000005</v>
      </c>
      <c r="AE93" s="5">
        <v>2274.9425791499998</v>
      </c>
      <c r="AF93" s="5">
        <v>2421.2399719300001</v>
      </c>
      <c r="AG93" s="5">
        <v>2421.2399719499999</v>
      </c>
    </row>
    <row r="94" spans="1:33">
      <c r="A94" s="56" t="s">
        <v>70</v>
      </c>
      <c r="B94" s="56" t="s">
        <v>197</v>
      </c>
      <c r="C94" s="56" t="s">
        <v>230</v>
      </c>
      <c r="D94" s="56" t="s">
        <v>231</v>
      </c>
      <c r="E94" s="56" t="s">
        <v>217</v>
      </c>
      <c r="F94" s="5">
        <v>1214.288</v>
      </c>
      <c r="G94" s="5">
        <v>1360.28800118</v>
      </c>
      <c r="H94" s="5">
        <v>1360.2880013500001</v>
      </c>
      <c r="I94" s="5">
        <v>1360.2880019700001</v>
      </c>
      <c r="J94" s="5">
        <v>1360.2880026600001</v>
      </c>
      <c r="K94" s="5">
        <v>1360.28800267</v>
      </c>
      <c r="L94" s="5">
        <v>1360.28800333</v>
      </c>
      <c r="M94" s="5">
        <v>1360.2880042500001</v>
      </c>
      <c r="N94" s="5">
        <v>1360.28800441</v>
      </c>
      <c r="O94" s="5">
        <v>1360.28800518</v>
      </c>
      <c r="P94" s="5">
        <v>1360.28800968</v>
      </c>
      <c r="Q94" s="5">
        <v>1360.2880097300001</v>
      </c>
      <c r="R94" s="5">
        <v>1360.28805848</v>
      </c>
      <c r="S94" s="5">
        <v>1250.28809419</v>
      </c>
      <c r="T94" s="5">
        <v>2011.09376387</v>
      </c>
      <c r="U94" s="5">
        <v>2011.0937638800001</v>
      </c>
      <c r="V94" s="5">
        <v>2011.09376389</v>
      </c>
      <c r="W94" s="5">
        <v>2216.0896675200001</v>
      </c>
      <c r="X94" s="5">
        <v>2666.4687191600001</v>
      </c>
      <c r="Y94" s="5">
        <v>3199.8882649799998</v>
      </c>
      <c r="Z94" s="5">
        <v>3670.655906479999</v>
      </c>
      <c r="AA94" s="5">
        <v>3567.69590664</v>
      </c>
      <c r="AB94" s="5">
        <v>3982.88720057</v>
      </c>
      <c r="AC94" s="5">
        <v>5245.7075209799996</v>
      </c>
      <c r="AD94" s="5">
        <v>5037.8436989100001</v>
      </c>
      <c r="AE94" s="5">
        <v>7314.8699383499998</v>
      </c>
      <c r="AF94" s="5">
        <v>8829.5394360999999</v>
      </c>
      <c r="AG94" s="5">
        <v>8829.539436179999</v>
      </c>
    </row>
    <row r="95" spans="1:33">
      <c r="A95" s="56" t="s">
        <v>70</v>
      </c>
      <c r="B95" s="56" t="s">
        <v>197</v>
      </c>
      <c r="C95" s="56" t="s">
        <v>232</v>
      </c>
      <c r="D95" s="56" t="s">
        <v>233</v>
      </c>
      <c r="E95" s="56" t="s">
        <v>217</v>
      </c>
      <c r="F95" s="5">
        <v>0</v>
      </c>
      <c r="G95" s="5">
        <v>1.11E-6</v>
      </c>
      <c r="H95" s="5">
        <v>1.28E-6</v>
      </c>
      <c r="I95" s="5">
        <v>1.86E-6</v>
      </c>
      <c r="J95" s="5">
        <v>2.3999999999999999E-6</v>
      </c>
      <c r="K95" s="5">
        <v>2.4099999999999998E-6</v>
      </c>
      <c r="L95" s="5">
        <v>2.9299999999999999E-6</v>
      </c>
      <c r="M95" s="5">
        <v>3.8999999999999999E-6</v>
      </c>
      <c r="N95" s="5">
        <v>3.9500000000000003E-6</v>
      </c>
      <c r="O95" s="5">
        <v>4.6700000000000002E-6</v>
      </c>
      <c r="P95" s="5">
        <v>9.7799999999999995E-6</v>
      </c>
      <c r="Q95" s="5">
        <v>9.8099999999999992E-6</v>
      </c>
      <c r="R95" s="5">
        <v>3.7491E-4</v>
      </c>
      <c r="S95" s="5">
        <v>157.66473133</v>
      </c>
      <c r="T95" s="5">
        <v>157.66473134</v>
      </c>
      <c r="U95" s="5">
        <v>157.66473134</v>
      </c>
      <c r="V95" s="5">
        <v>157.66473134</v>
      </c>
      <c r="W95" s="5">
        <v>157.66473135000001</v>
      </c>
      <c r="X95" s="5">
        <v>157.66473135999999</v>
      </c>
      <c r="Y95" s="5">
        <v>157.66473137</v>
      </c>
      <c r="Z95" s="5">
        <v>157.66473141</v>
      </c>
      <c r="AA95" s="5">
        <v>695.07102758999997</v>
      </c>
      <c r="AB95" s="5">
        <v>851.58469563000006</v>
      </c>
      <c r="AC95" s="5">
        <v>2081.2094923999998</v>
      </c>
      <c r="AD95" s="5">
        <v>2927.6306161000002</v>
      </c>
      <c r="AE95" s="5">
        <v>4859.4573343399998</v>
      </c>
      <c r="AF95" s="5">
        <v>6099.9999165999998</v>
      </c>
      <c r="AG95" s="5">
        <v>6099.9999166300004</v>
      </c>
    </row>
    <row r="96" spans="1:33">
      <c r="A96" s="56" t="s">
        <v>70</v>
      </c>
      <c r="B96" s="56" t="s">
        <v>163</v>
      </c>
      <c r="C96" s="56" t="s">
        <v>234</v>
      </c>
      <c r="D96" s="56" t="s">
        <v>235</v>
      </c>
      <c r="E96" s="56" t="s">
        <v>217</v>
      </c>
      <c r="F96" s="5">
        <v>8.6000000000000002E-7</v>
      </c>
      <c r="G96" s="5">
        <v>2.2800000000000002E-6</v>
      </c>
      <c r="H96" s="5">
        <v>3.3400000000000002E-6</v>
      </c>
      <c r="I96" s="5">
        <v>9.2299999999999997E-6</v>
      </c>
      <c r="J96" s="5">
        <v>9.2299999999999997E-6</v>
      </c>
      <c r="K96" s="5">
        <v>9.2399999999999996E-6</v>
      </c>
      <c r="L96" s="5">
        <v>1.167E-5</v>
      </c>
      <c r="M96" s="5">
        <v>1.2109999999999999E-5</v>
      </c>
      <c r="N96" s="5">
        <v>1.2119999999999999E-5</v>
      </c>
      <c r="O96" s="5">
        <v>1.2510000000000001E-5</v>
      </c>
      <c r="P96" s="5">
        <v>1.489E-5</v>
      </c>
      <c r="Q96" s="5">
        <v>1.774E-5</v>
      </c>
      <c r="R96" s="5">
        <v>2.145E-5</v>
      </c>
      <c r="S96" s="5">
        <v>2.4170000000000001E-5</v>
      </c>
      <c r="T96" s="5">
        <v>2.887E-5</v>
      </c>
      <c r="U96" s="5">
        <v>2.887E-5</v>
      </c>
      <c r="V96" s="5">
        <v>2.8880000000000001E-5</v>
      </c>
      <c r="W96" s="5">
        <v>4.2870000000000001E-5</v>
      </c>
      <c r="X96" s="5">
        <v>4.4310000000000001E-5</v>
      </c>
      <c r="Y96" s="5">
        <v>1.3698000000000001E-4</v>
      </c>
      <c r="Z96" s="5">
        <v>1.00808E-3</v>
      </c>
      <c r="AA96" s="5">
        <v>1.01359E-3</v>
      </c>
      <c r="AB96" s="5">
        <v>1.01858E-3</v>
      </c>
      <c r="AC96" s="5">
        <v>1.0318300000000001E-3</v>
      </c>
      <c r="AD96" s="5">
        <v>1.0643499999999999E-3</v>
      </c>
      <c r="AE96" s="5">
        <v>110.41010754</v>
      </c>
      <c r="AF96" s="5">
        <v>1630.89405315</v>
      </c>
      <c r="AG96" s="5">
        <v>1630.89405317</v>
      </c>
    </row>
    <row r="97" spans="1:33">
      <c r="A97" s="56" t="s">
        <v>70</v>
      </c>
      <c r="B97" s="56" t="s">
        <v>163</v>
      </c>
      <c r="C97" s="56" t="s">
        <v>236</v>
      </c>
      <c r="D97" s="56" t="s">
        <v>237</v>
      </c>
      <c r="E97" s="56" t="s">
        <v>217</v>
      </c>
      <c r="F97" s="5">
        <v>166.00000083</v>
      </c>
      <c r="G97" s="5">
        <v>166.00000283</v>
      </c>
      <c r="H97" s="5">
        <v>166.00000360000001</v>
      </c>
      <c r="I97" s="5">
        <v>174.32366057999999</v>
      </c>
      <c r="J97" s="5">
        <v>174.32366059</v>
      </c>
      <c r="K97" s="5">
        <v>174.32366060000001</v>
      </c>
      <c r="L97" s="5">
        <v>195.41354343</v>
      </c>
      <c r="M97" s="5">
        <v>195.41354343</v>
      </c>
      <c r="N97" s="5">
        <v>195.41354343</v>
      </c>
      <c r="O97" s="5">
        <v>195.41354343</v>
      </c>
      <c r="P97" s="5">
        <v>195.41354343</v>
      </c>
      <c r="Q97" s="5">
        <v>195.41354343</v>
      </c>
      <c r="R97" s="5">
        <v>195.41354343</v>
      </c>
      <c r="S97" s="5">
        <v>195.41354344000001</v>
      </c>
      <c r="T97" s="5">
        <v>195.41354344000001</v>
      </c>
      <c r="U97" s="5">
        <v>195.41354344000001</v>
      </c>
      <c r="V97" s="5">
        <v>195.41354344000001</v>
      </c>
      <c r="W97" s="5">
        <v>195.41354344999999</v>
      </c>
      <c r="X97" s="5">
        <v>195.41354347000001</v>
      </c>
      <c r="Y97" s="5">
        <v>199.24824619</v>
      </c>
      <c r="Z97" s="5">
        <v>207.95568904999999</v>
      </c>
      <c r="AA97" s="5">
        <v>215.04976522000001</v>
      </c>
      <c r="AB97" s="5">
        <v>215.67366190000001</v>
      </c>
      <c r="AC97" s="5">
        <v>229.47231378999999</v>
      </c>
      <c r="AD97" s="5">
        <v>229.47231400000001</v>
      </c>
      <c r="AE97" s="5">
        <v>229.47231443000001</v>
      </c>
      <c r="AF97" s="5">
        <v>244.99022614</v>
      </c>
      <c r="AG97" s="5">
        <v>244.99022622000001</v>
      </c>
    </row>
    <row r="98" spans="1:33">
      <c r="A98" s="56" t="s">
        <v>70</v>
      </c>
      <c r="B98" s="56" t="s">
        <v>163</v>
      </c>
      <c r="C98" s="56" t="s">
        <v>238</v>
      </c>
      <c r="D98" s="56" t="s">
        <v>239</v>
      </c>
      <c r="E98" s="56" t="s">
        <v>217</v>
      </c>
      <c r="F98" s="5">
        <v>535.02000084999997</v>
      </c>
      <c r="G98" s="5">
        <v>535.02000247000001</v>
      </c>
      <c r="H98" s="5">
        <v>535.02000294999993</v>
      </c>
      <c r="I98" s="5">
        <v>535.02001899000004</v>
      </c>
      <c r="J98" s="5">
        <v>535.02001994</v>
      </c>
      <c r="K98" s="5">
        <v>535.02005451000002</v>
      </c>
      <c r="L98" s="5">
        <v>2210.56133404</v>
      </c>
      <c r="M98" s="5">
        <v>2210.56133404</v>
      </c>
      <c r="N98" s="5">
        <v>2210.56133404</v>
      </c>
      <c r="O98" s="5">
        <v>2210.56133404</v>
      </c>
      <c r="P98" s="5">
        <v>2210.5613340499999</v>
      </c>
      <c r="Q98" s="5">
        <v>2210.5613340700002</v>
      </c>
      <c r="R98" s="5">
        <v>2210.5613340800001</v>
      </c>
      <c r="S98" s="5">
        <v>2210.5613340899999</v>
      </c>
      <c r="T98" s="5">
        <v>2689.43710216</v>
      </c>
      <c r="U98" s="5">
        <v>2689.4371021799998</v>
      </c>
      <c r="V98" s="5">
        <v>3157.39286378</v>
      </c>
      <c r="W98" s="5">
        <v>3520.0199993699998</v>
      </c>
      <c r="X98" s="5">
        <v>3520.0199994</v>
      </c>
      <c r="Y98" s="5">
        <v>3520.0199994099999</v>
      </c>
      <c r="Z98" s="5">
        <v>3500.0199994200002</v>
      </c>
      <c r="AA98" s="5">
        <v>3500.02000004</v>
      </c>
      <c r="AB98" s="5">
        <v>3500.02000021</v>
      </c>
      <c r="AC98" s="5">
        <v>4486.26099952</v>
      </c>
      <c r="AD98" s="5">
        <v>4770.5165132700004</v>
      </c>
      <c r="AE98" s="5">
        <v>6454.5474677900002</v>
      </c>
      <c r="AF98" s="5">
        <v>7217.2221443500002</v>
      </c>
      <c r="AG98" s="5">
        <v>7217.2221444100014</v>
      </c>
    </row>
    <row r="99" spans="1:33">
      <c r="A99" s="56" t="s">
        <v>70</v>
      </c>
      <c r="B99" s="56" t="s">
        <v>163</v>
      </c>
      <c r="C99" s="56" t="s">
        <v>240</v>
      </c>
      <c r="D99" s="56" t="s">
        <v>241</v>
      </c>
      <c r="E99" s="56" t="s">
        <v>217</v>
      </c>
      <c r="F99" s="5">
        <v>762.40500089</v>
      </c>
      <c r="G99" s="5">
        <v>762.40500288999999</v>
      </c>
      <c r="H99" s="5">
        <v>762.40500467000004</v>
      </c>
      <c r="I99" s="5">
        <v>795.03030576000003</v>
      </c>
      <c r="J99" s="5">
        <v>795.03030576000003</v>
      </c>
      <c r="K99" s="5">
        <v>795.03030577000004</v>
      </c>
      <c r="L99" s="5">
        <v>1099.3934975499999</v>
      </c>
      <c r="M99" s="5">
        <v>1099.3934975499999</v>
      </c>
      <c r="N99" s="5">
        <v>1099.3934975499999</v>
      </c>
      <c r="O99" s="5">
        <v>1099.3934975499999</v>
      </c>
      <c r="P99" s="5">
        <v>1274.79815407</v>
      </c>
      <c r="Q99" s="5">
        <v>2479.9767468999999</v>
      </c>
      <c r="R99" s="5">
        <v>2479.9767469399999</v>
      </c>
      <c r="S99" s="5">
        <v>3078.6261330500001</v>
      </c>
      <c r="T99" s="5">
        <v>3078.6261330900002</v>
      </c>
      <c r="U99" s="5">
        <v>3078.6261330900002</v>
      </c>
      <c r="V99" s="5">
        <v>3078.6261331000001</v>
      </c>
      <c r="W99" s="5">
        <v>3181.65797711</v>
      </c>
      <c r="X99" s="5">
        <v>3417.6225086499999</v>
      </c>
      <c r="Y99" s="5">
        <v>3572.9110406599998</v>
      </c>
      <c r="Z99" s="5">
        <v>4943.9001422600004</v>
      </c>
      <c r="AA99" s="5">
        <v>4943.9001424799999</v>
      </c>
      <c r="AB99" s="5">
        <v>6289.9064385399997</v>
      </c>
      <c r="AC99" s="5">
        <v>6289.9064394100014</v>
      </c>
      <c r="AD99" s="5">
        <v>6526.3539326700002</v>
      </c>
      <c r="AE99" s="5">
        <v>7463.6799639499995</v>
      </c>
      <c r="AF99" s="5">
        <v>8417.138287830001</v>
      </c>
      <c r="AG99" s="5">
        <v>8347.3882878900004</v>
      </c>
    </row>
    <row r="100" spans="1:33">
      <c r="A100" s="56" t="s">
        <v>70</v>
      </c>
      <c r="B100" s="56" t="s">
        <v>163</v>
      </c>
      <c r="C100" s="56" t="s">
        <v>242</v>
      </c>
      <c r="D100" s="56" t="s">
        <v>243</v>
      </c>
      <c r="E100" s="56" t="s">
        <v>217</v>
      </c>
      <c r="F100" s="5">
        <v>53.000000870000001</v>
      </c>
      <c r="G100" s="5">
        <v>53.000003069999998</v>
      </c>
      <c r="H100" s="5">
        <v>53.00000309</v>
      </c>
      <c r="I100" s="5">
        <v>53.000008729999998</v>
      </c>
      <c r="J100" s="5">
        <v>53.000008729999998</v>
      </c>
      <c r="K100" s="5">
        <v>53.000008729999998</v>
      </c>
      <c r="L100" s="5">
        <v>194.81389121999999</v>
      </c>
      <c r="M100" s="5">
        <v>194.81389121999999</v>
      </c>
      <c r="N100" s="5">
        <v>194.81389121999999</v>
      </c>
      <c r="O100" s="5">
        <v>194.81389121999999</v>
      </c>
      <c r="P100" s="5">
        <v>194.81389123</v>
      </c>
      <c r="Q100" s="5">
        <v>194.81389123</v>
      </c>
      <c r="R100" s="5">
        <v>194.81389124</v>
      </c>
      <c r="S100" s="5">
        <v>194.81389125000001</v>
      </c>
      <c r="T100" s="5">
        <v>194.81389125000001</v>
      </c>
      <c r="U100" s="5">
        <v>194.81389125000001</v>
      </c>
      <c r="V100" s="5">
        <v>194.81389125000001</v>
      </c>
      <c r="W100" s="5">
        <v>194.81389125999999</v>
      </c>
      <c r="X100" s="5">
        <v>196.86687592999999</v>
      </c>
      <c r="Y100" s="5">
        <v>196.86687594</v>
      </c>
      <c r="Z100" s="5">
        <v>232.5891665</v>
      </c>
      <c r="AA100" s="5">
        <v>232.58916664</v>
      </c>
      <c r="AB100" s="5">
        <v>237.90821335000001</v>
      </c>
      <c r="AC100" s="5">
        <v>237.90821342000001</v>
      </c>
      <c r="AD100" s="5">
        <v>237.90821357999999</v>
      </c>
      <c r="AE100" s="5">
        <v>237.90821374999999</v>
      </c>
      <c r="AF100" s="5">
        <v>296.24760171999998</v>
      </c>
      <c r="AG100" s="5">
        <v>296.24760176000001</v>
      </c>
    </row>
    <row r="101" spans="1:33">
      <c r="A101" s="56" t="s">
        <v>70</v>
      </c>
      <c r="B101" s="56" t="s">
        <v>163</v>
      </c>
      <c r="C101" s="56" t="s">
        <v>244</v>
      </c>
      <c r="D101" s="56" t="s">
        <v>245</v>
      </c>
      <c r="E101" s="56" t="s">
        <v>217</v>
      </c>
      <c r="F101" s="5">
        <v>1121.3400007499999</v>
      </c>
      <c r="G101" s="5">
        <v>1121.3400019999999</v>
      </c>
      <c r="H101" s="5">
        <v>1121.3400025200001</v>
      </c>
      <c r="I101" s="5">
        <v>1121.3400055300001</v>
      </c>
      <c r="J101" s="5">
        <v>1121.3400055300001</v>
      </c>
      <c r="K101" s="5">
        <v>1121.3400055300001</v>
      </c>
      <c r="L101" s="5">
        <v>1122.2400201600001</v>
      </c>
      <c r="M101" s="5">
        <v>1121.34002059</v>
      </c>
      <c r="N101" s="5">
        <v>1121.3400208999999</v>
      </c>
      <c r="O101" s="5">
        <v>1121.3400216099999</v>
      </c>
      <c r="P101" s="5">
        <v>1121.3400393300001</v>
      </c>
      <c r="Q101" s="5">
        <v>1121.34003934</v>
      </c>
      <c r="R101" s="5">
        <v>1121.3400393500001</v>
      </c>
      <c r="S101" s="5">
        <v>1121.3405996700001</v>
      </c>
      <c r="T101" s="5">
        <v>1121.34060114</v>
      </c>
      <c r="U101" s="5">
        <v>971.31060114000002</v>
      </c>
      <c r="V101" s="5">
        <v>971.31060114999991</v>
      </c>
      <c r="W101" s="5">
        <v>1064.22441181</v>
      </c>
      <c r="X101" s="5">
        <v>2325.3157950300001</v>
      </c>
      <c r="Y101" s="5">
        <v>2886.49881684</v>
      </c>
      <c r="Z101" s="5">
        <v>3415.0488477499998</v>
      </c>
      <c r="AA101" s="5">
        <v>3415.0488477899999</v>
      </c>
      <c r="AB101" s="5">
        <v>3415.0488478399998</v>
      </c>
      <c r="AC101" s="5">
        <v>3415.0488478900002</v>
      </c>
      <c r="AD101" s="5">
        <v>3415.04884803</v>
      </c>
      <c r="AE101" s="5">
        <v>3415.0488480899999</v>
      </c>
      <c r="AF101" s="5">
        <v>3796.2386026899999</v>
      </c>
      <c r="AG101" s="5">
        <v>3547.2446027199999</v>
      </c>
    </row>
    <row r="102" spans="1:33">
      <c r="A102" s="56" t="s">
        <v>70</v>
      </c>
      <c r="B102" s="56" t="s">
        <v>163</v>
      </c>
      <c r="C102" s="56" t="s">
        <v>246</v>
      </c>
      <c r="D102" s="56" t="s">
        <v>247</v>
      </c>
      <c r="E102" s="56" t="s">
        <v>217</v>
      </c>
      <c r="F102" s="5">
        <v>456.24400089</v>
      </c>
      <c r="G102" s="5">
        <v>456.24400261999989</v>
      </c>
      <c r="H102" s="5">
        <v>456.24400270000001</v>
      </c>
      <c r="I102" s="5">
        <v>456.24400600000001</v>
      </c>
      <c r="J102" s="5">
        <v>456.24400600000001</v>
      </c>
      <c r="K102" s="5">
        <v>456.24400600000001</v>
      </c>
      <c r="L102" s="5">
        <v>456.24402279999998</v>
      </c>
      <c r="M102" s="5">
        <v>456.24402307999998</v>
      </c>
      <c r="N102" s="5">
        <v>456.24402423999999</v>
      </c>
      <c r="O102" s="5">
        <v>456.24402445999999</v>
      </c>
      <c r="P102" s="5">
        <v>456.24404134000002</v>
      </c>
      <c r="Q102" s="5">
        <v>456.24404134999997</v>
      </c>
      <c r="R102" s="5">
        <v>456.24404135999998</v>
      </c>
      <c r="S102" s="5">
        <v>911.64459220999993</v>
      </c>
      <c r="T102" s="5">
        <v>911.64459220999993</v>
      </c>
      <c r="U102" s="5">
        <v>911.64459220999993</v>
      </c>
      <c r="V102" s="5">
        <v>911.64459220999993</v>
      </c>
      <c r="W102" s="5">
        <v>911.64459224999996</v>
      </c>
      <c r="X102" s="5">
        <v>911.6445923</v>
      </c>
      <c r="Y102" s="5">
        <v>1484.2439996200001</v>
      </c>
      <c r="Z102" s="5">
        <v>1484.2439996600001</v>
      </c>
      <c r="AA102" s="5">
        <v>1484.2439996799999</v>
      </c>
      <c r="AB102" s="5">
        <v>1484.2439997199999</v>
      </c>
      <c r="AC102" s="5">
        <v>1484.2439997399999</v>
      </c>
      <c r="AD102" s="5">
        <v>1484.24400006</v>
      </c>
      <c r="AE102" s="5">
        <v>1484.24400008</v>
      </c>
      <c r="AF102" s="5">
        <v>1484.2440001</v>
      </c>
      <c r="AG102" s="5">
        <v>1307.98000011</v>
      </c>
    </row>
    <row r="103" spans="1:33">
      <c r="A103" s="56" t="s">
        <v>70</v>
      </c>
      <c r="B103" s="56" t="s">
        <v>163</v>
      </c>
      <c r="C103" s="56" t="s">
        <v>248</v>
      </c>
      <c r="D103" s="56" t="s">
        <v>249</v>
      </c>
      <c r="E103" s="56" t="s">
        <v>217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</row>
    <row r="104" spans="1:33">
      <c r="A104" s="56" t="s">
        <v>70</v>
      </c>
      <c r="B104" s="56" t="s">
        <v>163</v>
      </c>
      <c r="C104" s="56" t="s">
        <v>250</v>
      </c>
      <c r="D104" s="56" t="s">
        <v>251</v>
      </c>
      <c r="E104" s="56" t="s">
        <v>217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</row>
    <row r="105" spans="1:33">
      <c r="A105" s="56" t="s">
        <v>70</v>
      </c>
      <c r="B105" s="56" t="s">
        <v>198</v>
      </c>
      <c r="C105" s="56" t="s">
        <v>252</v>
      </c>
      <c r="D105" s="56" t="s">
        <v>253</v>
      </c>
      <c r="E105" s="56" t="s">
        <v>217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</row>
    <row r="106" spans="1:33">
      <c r="A106" s="56" t="s">
        <v>70</v>
      </c>
      <c r="B106" s="56" t="s">
        <v>198</v>
      </c>
      <c r="C106" s="56" t="s">
        <v>254</v>
      </c>
      <c r="D106" s="56" t="s">
        <v>255</v>
      </c>
      <c r="E106" s="56" t="s">
        <v>217</v>
      </c>
      <c r="F106" s="5">
        <v>0</v>
      </c>
      <c r="G106" s="5">
        <v>1.6700000000000001E-6</v>
      </c>
      <c r="H106" s="5">
        <v>4.3800000000000004E-6</v>
      </c>
      <c r="I106" s="5">
        <v>4.3800000000000004E-6</v>
      </c>
      <c r="J106" s="5">
        <v>4.3800000000000004E-6</v>
      </c>
      <c r="K106" s="5">
        <v>4.3800000000000004E-6</v>
      </c>
      <c r="L106" s="5">
        <v>4.3800000000000004E-6</v>
      </c>
      <c r="M106" s="5">
        <v>4.9699999999999998E-6</v>
      </c>
      <c r="N106" s="5">
        <v>5.1900000000000003E-6</v>
      </c>
      <c r="O106" s="5">
        <v>5.57E-6</v>
      </c>
      <c r="P106" s="5">
        <v>6.3500000000000002E-6</v>
      </c>
      <c r="Q106" s="5">
        <v>7.3000000000000004E-6</v>
      </c>
      <c r="R106" s="5">
        <v>7.3100000000000003E-6</v>
      </c>
      <c r="S106" s="5">
        <v>1.279E-5</v>
      </c>
      <c r="T106" s="5">
        <v>1.4229999999999999E-5</v>
      </c>
      <c r="U106" s="5">
        <v>1.4239999999999999E-5</v>
      </c>
      <c r="V106" s="5">
        <v>1.4250000000000001E-5</v>
      </c>
      <c r="W106" s="5">
        <v>1.4749999999999999E-5</v>
      </c>
      <c r="X106" s="5">
        <v>1.522E-5</v>
      </c>
      <c r="Y106" s="5">
        <v>1.6900000000000001E-5</v>
      </c>
      <c r="Z106" s="5">
        <v>3.7499999999999997E-5</v>
      </c>
      <c r="AA106" s="5">
        <v>4.5229999999999999E-5</v>
      </c>
      <c r="AB106" s="5">
        <v>8.9920000000000006E-5</v>
      </c>
      <c r="AC106" s="5">
        <v>8.9950000000000004E-5</v>
      </c>
      <c r="AD106" s="5">
        <v>485.59859899000003</v>
      </c>
      <c r="AE106" s="5">
        <v>485.59859906999998</v>
      </c>
      <c r="AF106" s="5">
        <v>526.37316937000003</v>
      </c>
      <c r="AG106" s="5">
        <v>526.37316940999995</v>
      </c>
    </row>
    <row r="107" spans="1:33">
      <c r="A107" s="56" t="s">
        <v>70</v>
      </c>
      <c r="B107" s="56" t="s">
        <v>198</v>
      </c>
      <c r="C107" s="56" t="s">
        <v>256</v>
      </c>
      <c r="D107" s="56" t="s">
        <v>257</v>
      </c>
      <c r="E107" s="56" t="s">
        <v>217</v>
      </c>
      <c r="F107" s="5">
        <v>624.26499999999999</v>
      </c>
      <c r="G107" s="5">
        <v>624.26500205000002</v>
      </c>
      <c r="H107" s="5">
        <v>624.26500684000007</v>
      </c>
      <c r="I107" s="5">
        <v>624.26500684000007</v>
      </c>
      <c r="J107" s="5">
        <v>624.26500684000007</v>
      </c>
      <c r="K107" s="5">
        <v>624.26500684000007</v>
      </c>
      <c r="L107" s="5">
        <v>624.26500684000007</v>
      </c>
      <c r="M107" s="5">
        <v>624.26500720000001</v>
      </c>
      <c r="N107" s="5">
        <v>624.26500726000006</v>
      </c>
      <c r="O107" s="5">
        <v>624.26500752000004</v>
      </c>
      <c r="P107" s="5">
        <v>624.26500779000003</v>
      </c>
      <c r="Q107" s="5">
        <v>624.26500806000001</v>
      </c>
      <c r="R107" s="5">
        <v>624.26500807000002</v>
      </c>
      <c r="S107" s="5">
        <v>624.26500878000002</v>
      </c>
      <c r="T107" s="5">
        <v>624.26500963000001</v>
      </c>
      <c r="U107" s="5">
        <v>624.26501164000001</v>
      </c>
      <c r="V107" s="5">
        <v>624.26501166000003</v>
      </c>
      <c r="W107" s="5">
        <v>624.26502741000002</v>
      </c>
      <c r="X107" s="5">
        <v>624.26504478000004</v>
      </c>
      <c r="Y107" s="5">
        <v>1973.2520498199999</v>
      </c>
      <c r="Z107" s="5">
        <v>2566.4582713899999</v>
      </c>
      <c r="AA107" s="5">
        <v>2566.45827143</v>
      </c>
      <c r="AB107" s="5">
        <v>2759.7792876399999</v>
      </c>
      <c r="AC107" s="5">
        <v>2759.7792876600001</v>
      </c>
      <c r="AD107" s="5">
        <v>3299.0366337099999</v>
      </c>
      <c r="AE107" s="5">
        <v>3200.9337175800001</v>
      </c>
      <c r="AF107" s="5">
        <v>3486.2159976299999</v>
      </c>
      <c r="AG107" s="5">
        <v>3405.21599767</v>
      </c>
    </row>
    <row r="108" spans="1:33">
      <c r="A108" s="56" t="s">
        <v>70</v>
      </c>
      <c r="B108" s="56" t="s">
        <v>198</v>
      </c>
      <c r="C108" s="56" t="s">
        <v>258</v>
      </c>
      <c r="D108" s="56" t="s">
        <v>259</v>
      </c>
      <c r="E108" s="56" t="s">
        <v>217</v>
      </c>
      <c r="F108" s="5">
        <v>0</v>
      </c>
      <c r="G108" s="5">
        <v>1.8700000000000001E-6</v>
      </c>
      <c r="H108" s="5">
        <v>5.1200000000000001E-6</v>
      </c>
      <c r="I108" s="5">
        <v>5.1200000000000001E-6</v>
      </c>
      <c r="J108" s="5">
        <v>5.1200000000000001E-6</v>
      </c>
      <c r="K108" s="5">
        <v>5.1200000000000001E-6</v>
      </c>
      <c r="L108" s="5">
        <v>5.1200000000000001E-6</v>
      </c>
      <c r="M108" s="5">
        <v>5.7599999999999999E-6</v>
      </c>
      <c r="N108" s="5">
        <v>5.9699999999999996E-6</v>
      </c>
      <c r="O108" s="5">
        <v>6.3500000000000002E-6</v>
      </c>
      <c r="P108" s="5">
        <v>7.0700000000000001E-6</v>
      </c>
      <c r="Q108" s="5">
        <v>8.3000000000000002E-6</v>
      </c>
      <c r="R108" s="5">
        <v>8.3100000000000001E-6</v>
      </c>
      <c r="S108" s="5">
        <v>1.181E-5</v>
      </c>
      <c r="T108" s="5">
        <v>1.3509999999999999E-5</v>
      </c>
      <c r="U108" s="5">
        <v>1.3529999999999999E-5</v>
      </c>
      <c r="V108" s="5">
        <v>1.3560000000000001E-5</v>
      </c>
      <c r="W108" s="5">
        <v>1.502E-5</v>
      </c>
      <c r="X108" s="5">
        <v>1.505E-5</v>
      </c>
      <c r="Y108" s="5">
        <v>1.5099999999999999E-5</v>
      </c>
      <c r="Z108" s="5">
        <v>1.9919999999999999E-5</v>
      </c>
      <c r="AA108" s="5">
        <v>3.5349999999999999E-5</v>
      </c>
      <c r="AB108" s="5">
        <v>1.2213E-4</v>
      </c>
      <c r="AC108" s="5">
        <v>1.2216000000000001E-4</v>
      </c>
      <c r="AD108" s="5">
        <v>399.99999457000001</v>
      </c>
      <c r="AE108" s="5">
        <v>399.99999736000001</v>
      </c>
      <c r="AF108" s="5">
        <v>2676.8479375500001</v>
      </c>
      <c r="AG108" s="5">
        <v>2676.8479376199998</v>
      </c>
    </row>
    <row r="109" spans="1:33">
      <c r="A109" s="56" t="s">
        <v>70</v>
      </c>
      <c r="B109" s="56" t="s">
        <v>198</v>
      </c>
      <c r="C109" s="56" t="s">
        <v>260</v>
      </c>
      <c r="D109" s="56" t="s">
        <v>261</v>
      </c>
      <c r="E109" s="56" t="s">
        <v>217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</row>
    <row r="110" spans="1:33">
      <c r="A110" s="56" t="s">
        <v>70</v>
      </c>
      <c r="B110" s="56" t="s">
        <v>198</v>
      </c>
      <c r="C110" s="56" t="s">
        <v>262</v>
      </c>
      <c r="D110" s="56" t="s">
        <v>263</v>
      </c>
      <c r="E110" s="56" t="s">
        <v>217</v>
      </c>
      <c r="F110" s="5">
        <v>0</v>
      </c>
      <c r="G110" s="5">
        <v>1.5999999999999999E-6</v>
      </c>
      <c r="H110" s="5">
        <v>3.23E-6</v>
      </c>
      <c r="I110" s="5">
        <v>3.23E-6</v>
      </c>
      <c r="J110" s="5">
        <v>3.23E-6</v>
      </c>
      <c r="K110" s="5">
        <v>3.23E-6</v>
      </c>
      <c r="L110" s="5">
        <v>3.23E-6</v>
      </c>
      <c r="M110" s="5">
        <v>4.0799999999999999E-6</v>
      </c>
      <c r="N110" s="5">
        <v>4.2400000000000001E-6</v>
      </c>
      <c r="O110" s="5">
        <v>4.6399999999999996E-6</v>
      </c>
      <c r="P110" s="5">
        <v>5.2100000000000001E-6</v>
      </c>
      <c r="Q110" s="5">
        <v>6.4099999999999996E-6</v>
      </c>
      <c r="R110" s="5">
        <v>6.4400000000000002E-6</v>
      </c>
      <c r="S110" s="5">
        <v>7.9500000000000001E-6</v>
      </c>
      <c r="T110" s="5">
        <v>9.1600000000000004E-6</v>
      </c>
      <c r="U110" s="5">
        <v>9.2E-6</v>
      </c>
      <c r="V110" s="5">
        <v>9.2399999999999996E-6</v>
      </c>
      <c r="W110" s="5">
        <v>9.7599999999999997E-6</v>
      </c>
      <c r="X110" s="5">
        <v>9.8099999999999992E-6</v>
      </c>
      <c r="Y110" s="5">
        <v>1.061E-5</v>
      </c>
      <c r="Z110" s="5">
        <v>1.382E-5</v>
      </c>
      <c r="AA110" s="5">
        <v>2.054E-5</v>
      </c>
      <c r="AB110" s="5">
        <v>6.1450000000000003E-5</v>
      </c>
      <c r="AC110" s="5">
        <v>6.1539999999999997E-5</v>
      </c>
      <c r="AD110" s="5">
        <v>499.99999294000003</v>
      </c>
      <c r="AE110" s="5">
        <v>499.99999299000001</v>
      </c>
      <c r="AF110" s="5">
        <v>499.99999303999999</v>
      </c>
      <c r="AG110" s="5">
        <v>499.99999307000002</v>
      </c>
    </row>
    <row r="111" spans="1:33">
      <c r="A111" s="56" t="s">
        <v>70</v>
      </c>
      <c r="B111" s="56" t="s">
        <v>198</v>
      </c>
      <c r="C111" s="56" t="s">
        <v>264</v>
      </c>
      <c r="D111" s="56" t="s">
        <v>265</v>
      </c>
      <c r="E111" s="56" t="s">
        <v>217</v>
      </c>
      <c r="F111" s="5">
        <v>377.536</v>
      </c>
      <c r="G111" s="5">
        <v>377.53600175999998</v>
      </c>
      <c r="H111" s="5">
        <v>377.53600489000002</v>
      </c>
      <c r="I111" s="5">
        <v>377.53600489000002</v>
      </c>
      <c r="J111" s="5">
        <v>377.53600489000002</v>
      </c>
      <c r="K111" s="5">
        <v>377.53600489000002</v>
      </c>
      <c r="L111" s="5">
        <v>377.53600489000002</v>
      </c>
      <c r="M111" s="5">
        <v>377.53600532000002</v>
      </c>
      <c r="N111" s="5">
        <v>377.53600569999998</v>
      </c>
      <c r="O111" s="5">
        <v>377.53600599999999</v>
      </c>
      <c r="P111" s="5">
        <v>377.53600684999998</v>
      </c>
      <c r="Q111" s="5">
        <v>377.53600777999998</v>
      </c>
      <c r="R111" s="5">
        <v>377.53600778999999</v>
      </c>
      <c r="S111" s="5">
        <v>377.53601447</v>
      </c>
      <c r="T111" s="5">
        <v>377.53601600000002</v>
      </c>
      <c r="U111" s="5">
        <v>377.53601601000003</v>
      </c>
      <c r="V111" s="5">
        <v>377.53601601999998</v>
      </c>
      <c r="W111" s="5">
        <v>377.53601665000002</v>
      </c>
      <c r="X111" s="5">
        <v>377.53601750000001</v>
      </c>
      <c r="Y111" s="5">
        <v>377.53601925999999</v>
      </c>
      <c r="Z111" s="5">
        <v>378.5296361</v>
      </c>
      <c r="AA111" s="5">
        <v>271.00963667000002</v>
      </c>
      <c r="AB111" s="5">
        <v>271.00964191000003</v>
      </c>
      <c r="AC111" s="5">
        <v>271.00964192999999</v>
      </c>
      <c r="AD111" s="5">
        <v>1756.6445594500001</v>
      </c>
      <c r="AE111" s="5">
        <v>1756.64455959</v>
      </c>
      <c r="AF111" s="5">
        <v>1970.0159746100001</v>
      </c>
      <c r="AG111" s="5">
        <v>1970.0159746500001</v>
      </c>
    </row>
    <row r="112" spans="1:33">
      <c r="A112" s="56" t="s">
        <v>70</v>
      </c>
      <c r="B112" s="56" t="s">
        <v>199</v>
      </c>
      <c r="C112" s="56" t="s">
        <v>266</v>
      </c>
      <c r="D112" s="56" t="s">
        <v>267</v>
      </c>
      <c r="E112" s="56" t="s">
        <v>217</v>
      </c>
      <c r="F112" s="5">
        <v>142.1628</v>
      </c>
      <c r="G112" s="5">
        <v>142.1628</v>
      </c>
      <c r="H112" s="5">
        <v>142.1628</v>
      </c>
      <c r="I112" s="5">
        <v>142.1628</v>
      </c>
      <c r="J112" s="5">
        <v>142.1628</v>
      </c>
      <c r="K112" s="5">
        <v>142.1628</v>
      </c>
      <c r="L112" s="5">
        <v>142.1628</v>
      </c>
      <c r="M112" s="5">
        <v>142.1628</v>
      </c>
      <c r="N112" s="5">
        <v>142.1628</v>
      </c>
      <c r="O112" s="5">
        <v>142.1628</v>
      </c>
      <c r="P112" s="5">
        <v>142.1628</v>
      </c>
      <c r="Q112" s="5">
        <v>142.1628</v>
      </c>
      <c r="R112" s="5">
        <v>142.1628</v>
      </c>
      <c r="S112" s="5">
        <v>142.1628</v>
      </c>
      <c r="T112" s="5">
        <v>142.1628</v>
      </c>
      <c r="U112" s="5">
        <v>142.1628</v>
      </c>
      <c r="V112" s="5">
        <v>142.1628</v>
      </c>
      <c r="W112" s="5">
        <v>142.1628</v>
      </c>
      <c r="X112" s="5">
        <v>94.996799999999993</v>
      </c>
      <c r="Y112" s="5">
        <v>94.996799999999993</v>
      </c>
      <c r="Z112" s="5">
        <v>94.996799999999993</v>
      </c>
      <c r="AA112" s="5">
        <v>94.996799999999993</v>
      </c>
      <c r="AB112" s="5">
        <v>94.996799999999993</v>
      </c>
      <c r="AC112" s="5">
        <v>94.996799999999993</v>
      </c>
      <c r="AD112" s="5">
        <v>94.996799999999993</v>
      </c>
      <c r="AE112" s="5">
        <v>94.996799999999993</v>
      </c>
      <c r="AF112" s="5">
        <v>0</v>
      </c>
      <c r="AG112" s="5">
        <v>0</v>
      </c>
    </row>
    <row r="113" spans="1:33">
      <c r="A113" s="56" t="s">
        <v>70</v>
      </c>
      <c r="B113" s="56" t="s">
        <v>199</v>
      </c>
      <c r="C113" s="56" t="s">
        <v>268</v>
      </c>
      <c r="D113" s="56" t="s">
        <v>269</v>
      </c>
      <c r="E113" s="56" t="s">
        <v>217</v>
      </c>
      <c r="F113" s="5">
        <v>25.219000000000001</v>
      </c>
      <c r="G113" s="5">
        <v>25.219001039999998</v>
      </c>
      <c r="H113" s="5">
        <v>25.21900114</v>
      </c>
      <c r="I113" s="5">
        <v>25.21900132</v>
      </c>
      <c r="J113" s="5">
        <v>25.219001469999998</v>
      </c>
      <c r="K113" s="5">
        <v>25.219001729999999</v>
      </c>
      <c r="L113" s="5">
        <v>25.219001909999999</v>
      </c>
      <c r="M113" s="5">
        <v>25.219003619999999</v>
      </c>
      <c r="N113" s="5">
        <v>19.09100415</v>
      </c>
      <c r="O113" s="5">
        <v>19.09100561</v>
      </c>
      <c r="P113" s="5">
        <v>19.09100926</v>
      </c>
      <c r="Q113" s="5">
        <v>19.091012889999998</v>
      </c>
      <c r="R113" s="5">
        <v>19.091012920000001</v>
      </c>
      <c r="S113" s="5">
        <v>19.091039510000002</v>
      </c>
      <c r="T113" s="5">
        <v>19.091049590000001</v>
      </c>
      <c r="U113" s="5">
        <v>19.091049609999999</v>
      </c>
      <c r="V113" s="5">
        <v>19.09104962</v>
      </c>
      <c r="W113" s="5">
        <v>70.984293519999994</v>
      </c>
      <c r="X113" s="5">
        <v>59.26429358</v>
      </c>
      <c r="Y113" s="5">
        <v>59.264293610000003</v>
      </c>
      <c r="Z113" s="5">
        <v>735.70485528999995</v>
      </c>
      <c r="AA113" s="5">
        <v>735.70485533999999</v>
      </c>
      <c r="AB113" s="5">
        <v>894.09707234999996</v>
      </c>
      <c r="AC113" s="5">
        <v>894.09707243000003</v>
      </c>
      <c r="AD113" s="5">
        <v>894.09707580999998</v>
      </c>
      <c r="AE113" s="5">
        <v>894.09707636999997</v>
      </c>
      <c r="AF113" s="5">
        <v>1308.0231201300001</v>
      </c>
      <c r="AG113" s="5">
        <v>1308.0231201500001</v>
      </c>
    </row>
    <row r="114" spans="1:33">
      <c r="A114" s="56" t="s">
        <v>70</v>
      </c>
      <c r="B114" s="56" t="s">
        <v>199</v>
      </c>
      <c r="C114" s="56" t="s">
        <v>270</v>
      </c>
      <c r="D114" s="56" t="s">
        <v>271</v>
      </c>
      <c r="E114" s="56" t="s">
        <v>217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</row>
    <row r="115" spans="1:33">
      <c r="A115" s="56" t="s">
        <v>70</v>
      </c>
      <c r="B115" s="56" t="s">
        <v>199</v>
      </c>
      <c r="C115" s="56" t="s">
        <v>272</v>
      </c>
      <c r="D115" s="56" t="s">
        <v>273</v>
      </c>
      <c r="E115" s="56" t="s">
        <v>217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</row>
    <row r="116" spans="1:33">
      <c r="A116" s="56" t="s">
        <v>70</v>
      </c>
      <c r="B116" s="56" t="s">
        <v>199</v>
      </c>
      <c r="C116" s="56" t="s">
        <v>274</v>
      </c>
      <c r="D116" s="56" t="s">
        <v>275</v>
      </c>
      <c r="E116" s="56" t="s">
        <v>217</v>
      </c>
      <c r="F116" s="5">
        <v>295.2</v>
      </c>
      <c r="G116" s="5">
        <v>295.20000094</v>
      </c>
      <c r="H116" s="5">
        <v>295.20000103000001</v>
      </c>
      <c r="I116" s="5">
        <v>295.20000118000002</v>
      </c>
      <c r="J116" s="5">
        <v>295.20000133000002</v>
      </c>
      <c r="K116" s="5">
        <v>295.20000155000002</v>
      </c>
      <c r="L116" s="5">
        <v>295.20000168000001</v>
      </c>
      <c r="M116" s="5">
        <v>295.20000332000001</v>
      </c>
      <c r="N116" s="5">
        <v>295.20000364999999</v>
      </c>
      <c r="O116" s="5">
        <v>295.20000499999998</v>
      </c>
      <c r="P116" s="5">
        <v>295.20000721999997</v>
      </c>
      <c r="Q116" s="5">
        <v>295.20000879000003</v>
      </c>
      <c r="R116" s="5">
        <v>295.20000880999999</v>
      </c>
      <c r="S116" s="5">
        <v>295.20001553999998</v>
      </c>
      <c r="T116" s="5">
        <v>295.20001987000001</v>
      </c>
      <c r="U116" s="5">
        <v>295.20001989000002</v>
      </c>
      <c r="V116" s="5">
        <v>295.20001989999997</v>
      </c>
      <c r="W116" s="5">
        <v>295.20002006999999</v>
      </c>
      <c r="X116" s="5">
        <v>295.20002438</v>
      </c>
      <c r="Y116" s="5">
        <v>295.20002440000002</v>
      </c>
      <c r="Z116" s="5">
        <v>295.20025434000001</v>
      </c>
      <c r="AA116" s="5">
        <v>79.200271729999997</v>
      </c>
      <c r="AB116" s="5">
        <v>79.200313620000003</v>
      </c>
      <c r="AC116" s="5">
        <v>79.200313660000006</v>
      </c>
      <c r="AD116" s="5">
        <v>3.1386000000000001E-4</v>
      </c>
      <c r="AE116" s="5">
        <v>709.32825260000004</v>
      </c>
      <c r="AF116" s="5">
        <v>1926.38489852</v>
      </c>
      <c r="AG116" s="5">
        <v>1926.38489854</v>
      </c>
    </row>
    <row r="117" spans="1:33">
      <c r="A117" s="56" t="s">
        <v>70</v>
      </c>
      <c r="B117" s="56" t="s">
        <v>199</v>
      </c>
      <c r="C117" s="56" t="s">
        <v>276</v>
      </c>
      <c r="D117" s="56" t="s">
        <v>277</v>
      </c>
      <c r="E117" s="56" t="s">
        <v>217</v>
      </c>
      <c r="F117" s="5">
        <v>0</v>
      </c>
      <c r="G117" s="5">
        <v>0</v>
      </c>
      <c r="H117" s="5">
        <v>1.02E-6</v>
      </c>
      <c r="I117" s="5">
        <v>1.17E-6</v>
      </c>
      <c r="J117" s="5">
        <v>1.31E-6</v>
      </c>
      <c r="K117" s="5">
        <v>1.55E-6</v>
      </c>
      <c r="L117" s="5">
        <v>1.68E-6</v>
      </c>
      <c r="M117" s="5">
        <v>3.4699999999999998E-6</v>
      </c>
      <c r="N117" s="5">
        <v>3.9400000000000004E-6</v>
      </c>
      <c r="O117" s="5">
        <v>5.7899999999999996E-6</v>
      </c>
      <c r="P117" s="5">
        <v>9.2799999999999992E-6</v>
      </c>
      <c r="Q117" s="5">
        <v>1.2150000000000001E-5</v>
      </c>
      <c r="R117" s="5">
        <v>1.2310000000000001E-5</v>
      </c>
      <c r="S117" s="5">
        <v>4.1029999999999998E-5</v>
      </c>
      <c r="T117" s="5">
        <v>4.6520000000000002E-5</v>
      </c>
      <c r="U117" s="5">
        <v>4.6570000000000003E-5</v>
      </c>
      <c r="V117" s="5">
        <v>4.6579999999999998E-5</v>
      </c>
      <c r="W117" s="5">
        <v>4.7299999999999998E-5</v>
      </c>
      <c r="X117" s="5">
        <v>5.609E-5</v>
      </c>
      <c r="Y117" s="5">
        <v>6.1420000000000005E-5</v>
      </c>
      <c r="Z117" s="5">
        <v>297.19946184000003</v>
      </c>
      <c r="AA117" s="5">
        <v>326.30727722</v>
      </c>
      <c r="AB117" s="5">
        <v>420.22967841000002</v>
      </c>
      <c r="AC117" s="5">
        <v>420.22967856000002</v>
      </c>
      <c r="AD117" s="5">
        <v>984.99664696000002</v>
      </c>
      <c r="AE117" s="5">
        <v>1687.07148164</v>
      </c>
      <c r="AF117" s="5">
        <v>1687.0714821199999</v>
      </c>
      <c r="AG117" s="5">
        <v>1687.0714821399999</v>
      </c>
    </row>
    <row r="118" spans="1:33">
      <c r="A118" s="56" t="s">
        <v>70</v>
      </c>
      <c r="B118" s="56" t="s">
        <v>199</v>
      </c>
      <c r="C118" s="56" t="s">
        <v>278</v>
      </c>
      <c r="D118" s="56" t="s">
        <v>279</v>
      </c>
      <c r="E118" s="56" t="s">
        <v>217</v>
      </c>
      <c r="F118" s="5">
        <v>0</v>
      </c>
      <c r="G118" s="5">
        <v>9.7000000000000003E-7</v>
      </c>
      <c r="H118" s="5">
        <v>1.0499999999999999E-6</v>
      </c>
      <c r="I118" s="5">
        <v>1.2100000000000001E-6</v>
      </c>
      <c r="J118" s="5">
        <v>1.3599999999999999E-6</v>
      </c>
      <c r="K118" s="5">
        <v>1.5999999999999999E-6</v>
      </c>
      <c r="L118" s="5">
        <v>1.7400000000000001E-6</v>
      </c>
      <c r="M118" s="5">
        <v>3.58E-6</v>
      </c>
      <c r="N118" s="5">
        <v>3.8399999999999997E-6</v>
      </c>
      <c r="O118" s="5">
        <v>5.8300000000000001E-6</v>
      </c>
      <c r="P118" s="5">
        <v>9.7200000000000001E-6</v>
      </c>
      <c r="Q118" s="5">
        <v>1.3740000000000001E-5</v>
      </c>
      <c r="R118" s="5">
        <v>1.377E-5</v>
      </c>
      <c r="S118" s="5">
        <v>3.1309999999999997E-5</v>
      </c>
      <c r="T118" s="5">
        <v>134.89639725000001</v>
      </c>
      <c r="U118" s="5">
        <v>134.89639728</v>
      </c>
      <c r="V118" s="5">
        <v>134.89639729000001</v>
      </c>
      <c r="W118" s="5">
        <v>385.82059201999999</v>
      </c>
      <c r="X118" s="5">
        <v>500.00002346999997</v>
      </c>
      <c r="Y118" s="5">
        <v>500.00002347999998</v>
      </c>
      <c r="Z118" s="5">
        <v>541.35080801000004</v>
      </c>
      <c r="AA118" s="5">
        <v>565.15550958999995</v>
      </c>
      <c r="AB118" s="5">
        <v>596.50606562999997</v>
      </c>
      <c r="AC118" s="5">
        <v>596.50606568000001</v>
      </c>
      <c r="AD118" s="5">
        <v>596.50606573000005</v>
      </c>
      <c r="AE118" s="5">
        <v>667.12725995999995</v>
      </c>
      <c r="AF118" s="5">
        <v>667.12726008000004</v>
      </c>
      <c r="AG118" s="5">
        <v>667.12726009999994</v>
      </c>
    </row>
    <row r="119" spans="1:33">
      <c r="A119" s="56" t="s">
        <v>70</v>
      </c>
      <c r="B119" s="56" t="s">
        <v>199</v>
      </c>
      <c r="C119" s="56" t="s">
        <v>280</v>
      </c>
      <c r="D119" s="56" t="s">
        <v>281</v>
      </c>
      <c r="E119" s="56" t="s">
        <v>217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</row>
    <row r="120" spans="1:33">
      <c r="A120" s="56" t="s">
        <v>70</v>
      </c>
      <c r="B120" s="56" t="s">
        <v>199</v>
      </c>
      <c r="C120" s="56" t="s">
        <v>282</v>
      </c>
      <c r="D120" s="56" t="s">
        <v>283</v>
      </c>
      <c r="E120" s="56" t="s">
        <v>217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</row>
    <row r="121" spans="1:33">
      <c r="A121" s="56" t="s">
        <v>70</v>
      </c>
      <c r="B121" s="56" t="s">
        <v>200</v>
      </c>
      <c r="C121" s="56" t="s">
        <v>284</v>
      </c>
      <c r="D121" s="56" t="s">
        <v>285</v>
      </c>
      <c r="E121" s="56" t="s">
        <v>217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</row>
    <row r="122" spans="1:33">
      <c r="A122" s="56" t="s">
        <v>70</v>
      </c>
      <c r="B122" s="56" t="s">
        <v>200</v>
      </c>
      <c r="C122" s="56" t="s">
        <v>286</v>
      </c>
      <c r="D122" s="56" t="s">
        <v>287</v>
      </c>
      <c r="E122" s="56" t="s">
        <v>217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</row>
    <row r="123" spans="1:33">
      <c r="A123" s="56" t="s">
        <v>70</v>
      </c>
      <c r="B123" s="56" t="s">
        <v>200</v>
      </c>
      <c r="C123" s="56" t="s">
        <v>288</v>
      </c>
      <c r="D123" s="56" t="s">
        <v>289</v>
      </c>
      <c r="E123" s="56" t="s">
        <v>217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</row>
    <row r="124" spans="1:33" ht="16.5" customHeight="1"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</row>
    <row r="125" spans="1:33">
      <c r="A125" s="56" t="s">
        <v>70</v>
      </c>
      <c r="B125" s="56" t="s">
        <v>197</v>
      </c>
      <c r="C125" s="56" t="s">
        <v>215</v>
      </c>
      <c r="D125" s="56" t="s">
        <v>216</v>
      </c>
      <c r="E125" s="56" t="s">
        <v>142</v>
      </c>
      <c r="F125" s="5">
        <v>330.26499999999999</v>
      </c>
      <c r="G125" s="5">
        <v>564.46768558999997</v>
      </c>
      <c r="H125" s="5">
        <v>688.33219419000011</v>
      </c>
      <c r="I125" s="5">
        <v>829.99999111</v>
      </c>
      <c r="J125" s="5">
        <v>829.99999113000001</v>
      </c>
      <c r="K125" s="5">
        <v>829.99999113000001</v>
      </c>
      <c r="L125" s="5">
        <v>829.99999113000001</v>
      </c>
      <c r="M125" s="5">
        <v>829.99999195999999</v>
      </c>
      <c r="N125" s="5">
        <v>829.99999195999999</v>
      </c>
      <c r="O125" s="5">
        <v>829.99999207999997</v>
      </c>
      <c r="P125" s="5">
        <v>829.99999278999996</v>
      </c>
      <c r="Q125" s="5">
        <v>829.99999298</v>
      </c>
      <c r="R125" s="5">
        <v>846.71904229000006</v>
      </c>
      <c r="S125" s="5">
        <v>856.56740707000006</v>
      </c>
      <c r="T125" s="5">
        <v>867.27627498000004</v>
      </c>
      <c r="U125" s="5">
        <v>867.27627498000004</v>
      </c>
      <c r="V125" s="5">
        <v>867.27627699000004</v>
      </c>
      <c r="W125" s="5">
        <v>867.27627699000004</v>
      </c>
      <c r="X125" s="5">
        <v>867.27627699000004</v>
      </c>
      <c r="Y125" s="5">
        <v>898.84255854000003</v>
      </c>
      <c r="Z125" s="5">
        <v>891.40740597000001</v>
      </c>
      <c r="AA125" s="5">
        <v>1244.26487374</v>
      </c>
      <c r="AB125" s="5">
        <v>1267.17632381</v>
      </c>
      <c r="AC125" s="5">
        <v>1416.91950236</v>
      </c>
      <c r="AD125" s="5">
        <v>1417.37664425</v>
      </c>
      <c r="AE125" s="5">
        <v>1386.61492275</v>
      </c>
      <c r="AF125" s="5">
        <v>1583.91970997</v>
      </c>
      <c r="AG125" s="5">
        <v>1864.54099167</v>
      </c>
    </row>
    <row r="126" spans="1:33">
      <c r="A126" s="56" t="s">
        <v>70</v>
      </c>
      <c r="B126" s="56" t="s">
        <v>197</v>
      </c>
      <c r="C126" s="56" t="s">
        <v>218</v>
      </c>
      <c r="D126" s="56" t="s">
        <v>219</v>
      </c>
      <c r="E126" s="56" t="s">
        <v>142</v>
      </c>
      <c r="F126" s="5">
        <v>43.2</v>
      </c>
      <c r="G126" s="5">
        <v>43.200003850000002</v>
      </c>
      <c r="H126" s="5">
        <v>43.200003860000002</v>
      </c>
      <c r="I126" s="5">
        <v>43.200005969999999</v>
      </c>
      <c r="J126" s="5">
        <v>43.200008580000002</v>
      </c>
      <c r="K126" s="5">
        <v>43.200008580000002</v>
      </c>
      <c r="L126" s="5">
        <v>43.200008580000002</v>
      </c>
      <c r="M126" s="5">
        <v>43.200009369999997</v>
      </c>
      <c r="N126" s="5">
        <v>43.200009369999997</v>
      </c>
      <c r="O126" s="5">
        <v>43.200009740000013</v>
      </c>
      <c r="P126" s="5">
        <v>43.200010570000003</v>
      </c>
      <c r="Q126" s="5">
        <v>43.200010749999997</v>
      </c>
      <c r="R126" s="5">
        <v>43.200069480000003</v>
      </c>
      <c r="S126" s="5">
        <v>43.200069489999997</v>
      </c>
      <c r="T126" s="5">
        <v>43.200080739999997</v>
      </c>
      <c r="U126" s="5">
        <v>591.57583438000006</v>
      </c>
      <c r="V126" s="5">
        <v>705.92372269000009</v>
      </c>
      <c r="W126" s="5">
        <v>705.9237227000001</v>
      </c>
      <c r="X126" s="5">
        <v>705.9237227000001</v>
      </c>
      <c r="Y126" s="5">
        <v>754.23030872000004</v>
      </c>
      <c r="Z126" s="5">
        <v>771.10009465000007</v>
      </c>
      <c r="AA126" s="5">
        <v>776.60348142000009</v>
      </c>
      <c r="AB126" s="5">
        <v>776.60348167000006</v>
      </c>
      <c r="AC126" s="5">
        <v>762.59562713000003</v>
      </c>
      <c r="AD126" s="5">
        <v>762.59562714000003</v>
      </c>
      <c r="AE126" s="5">
        <v>762.59562715000004</v>
      </c>
      <c r="AF126" s="5">
        <v>764.61977177000006</v>
      </c>
      <c r="AG126" s="5">
        <v>764.61977201000002</v>
      </c>
    </row>
    <row r="127" spans="1:33">
      <c r="A127" s="56" t="s">
        <v>70</v>
      </c>
      <c r="B127" s="56" t="s">
        <v>197</v>
      </c>
      <c r="C127" s="56" t="s">
        <v>220</v>
      </c>
      <c r="D127" s="56" t="s">
        <v>221</v>
      </c>
      <c r="E127" s="56" t="s">
        <v>142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</row>
    <row r="128" spans="1:33">
      <c r="A128" s="56" t="s">
        <v>70</v>
      </c>
      <c r="B128" s="56" t="s">
        <v>197</v>
      </c>
      <c r="C128" s="56" t="s">
        <v>222</v>
      </c>
      <c r="D128" s="56" t="s">
        <v>223</v>
      </c>
      <c r="E128" s="56" t="s">
        <v>142</v>
      </c>
      <c r="F128" s="5">
        <v>0</v>
      </c>
      <c r="G128" s="5">
        <v>4.3200000000000001E-6</v>
      </c>
      <c r="H128" s="5">
        <v>4.34E-6</v>
      </c>
      <c r="I128" s="5">
        <v>6.0800000000000002E-6</v>
      </c>
      <c r="J128" s="5">
        <v>1.025E-5</v>
      </c>
      <c r="K128" s="5">
        <v>1.064E-5</v>
      </c>
      <c r="L128" s="5">
        <v>1.239E-5</v>
      </c>
      <c r="M128" s="5">
        <v>1.8070000000000001E-5</v>
      </c>
      <c r="N128" s="5">
        <v>1.8070000000000001E-5</v>
      </c>
      <c r="O128" s="5">
        <v>1.8110000000000001E-5</v>
      </c>
      <c r="P128" s="5">
        <v>375.71976553000002</v>
      </c>
      <c r="Q128" s="5">
        <v>701.46060266999996</v>
      </c>
      <c r="R128" s="5">
        <v>1917.6388282999999</v>
      </c>
      <c r="S128" s="5">
        <v>1917.63882831</v>
      </c>
      <c r="T128" s="5">
        <v>1917.6388287299999</v>
      </c>
      <c r="U128" s="5">
        <v>1917.6388287299999</v>
      </c>
      <c r="V128" s="5">
        <v>1917.6388287299999</v>
      </c>
      <c r="W128" s="5">
        <v>1917.6388287299999</v>
      </c>
      <c r="X128" s="5">
        <v>1917.6388287299999</v>
      </c>
      <c r="Y128" s="5">
        <v>1917.6388287299999</v>
      </c>
      <c r="Z128" s="5">
        <v>1917.63882874</v>
      </c>
      <c r="AA128" s="5">
        <v>1917.6388287699999</v>
      </c>
      <c r="AB128" s="5">
        <v>1917.6388288000001</v>
      </c>
      <c r="AC128" s="5">
        <v>2180.6707129599999</v>
      </c>
      <c r="AD128" s="5">
        <v>2180.6707130599998</v>
      </c>
      <c r="AE128" s="5">
        <v>3678.4312502399998</v>
      </c>
      <c r="AF128" s="5">
        <v>3678.4312507999998</v>
      </c>
      <c r="AG128" s="5">
        <v>3678.4312508200001</v>
      </c>
    </row>
    <row r="129" spans="1:33">
      <c r="A129" s="56" t="s">
        <v>70</v>
      </c>
      <c r="B129" s="56" t="s">
        <v>197</v>
      </c>
      <c r="C129" s="56" t="s">
        <v>224</v>
      </c>
      <c r="D129" s="56" t="s">
        <v>225</v>
      </c>
      <c r="E129" s="56" t="s">
        <v>142</v>
      </c>
      <c r="F129" s="5">
        <v>0</v>
      </c>
      <c r="G129" s="5">
        <v>1.99E-6</v>
      </c>
      <c r="H129" s="5">
        <v>2.0899999999999999E-6</v>
      </c>
      <c r="I129" s="5">
        <v>2.9699999999999999E-6</v>
      </c>
      <c r="J129" s="5">
        <v>4.7899999999999999E-6</v>
      </c>
      <c r="K129" s="5">
        <v>5.2100000000000001E-6</v>
      </c>
      <c r="L129" s="5">
        <v>5.2499999999999997E-6</v>
      </c>
      <c r="M129" s="5">
        <v>7.79E-6</v>
      </c>
      <c r="N129" s="5">
        <v>7.79E-6</v>
      </c>
      <c r="O129" s="5">
        <v>7.7999999999999999E-6</v>
      </c>
      <c r="P129" s="5">
        <v>1.22E-5</v>
      </c>
      <c r="Q129" s="5">
        <v>1.383E-5</v>
      </c>
      <c r="R129" s="5">
        <v>50.970326479999997</v>
      </c>
      <c r="S129" s="5">
        <v>93.820276160000006</v>
      </c>
      <c r="T129" s="5">
        <v>93.820276239999998</v>
      </c>
      <c r="U129" s="5">
        <v>93.820276239999998</v>
      </c>
      <c r="V129" s="5">
        <v>93.820276239999998</v>
      </c>
      <c r="W129" s="5">
        <v>93.820276239999998</v>
      </c>
      <c r="X129" s="5">
        <v>93.820276239999998</v>
      </c>
      <c r="Y129" s="5">
        <v>93.820276250000006</v>
      </c>
      <c r="Z129" s="5">
        <v>93.82027626</v>
      </c>
      <c r="AA129" s="5">
        <v>93.820276460000002</v>
      </c>
      <c r="AB129" s="5">
        <v>93.820276519999993</v>
      </c>
      <c r="AC129" s="5">
        <v>105.80565833999999</v>
      </c>
      <c r="AD129" s="5">
        <v>112.38264469000001</v>
      </c>
      <c r="AE129" s="5">
        <v>120.09983755</v>
      </c>
      <c r="AF129" s="5">
        <v>122.12704673</v>
      </c>
      <c r="AG129" s="5">
        <v>122.12704676</v>
      </c>
    </row>
    <row r="130" spans="1:33">
      <c r="A130" s="56" t="s">
        <v>70</v>
      </c>
      <c r="B130" s="56" t="s">
        <v>197</v>
      </c>
      <c r="C130" s="56" t="s">
        <v>226</v>
      </c>
      <c r="D130" s="56" t="s">
        <v>227</v>
      </c>
      <c r="E130" s="56" t="s">
        <v>142</v>
      </c>
      <c r="F130" s="5">
        <v>0</v>
      </c>
      <c r="G130" s="5">
        <v>5.4200000000000006E-6</v>
      </c>
      <c r="H130" s="5">
        <v>5.5300000000000004E-6</v>
      </c>
      <c r="I130" s="5">
        <v>1.276E-5</v>
      </c>
      <c r="J130" s="5">
        <v>3.7580000000000003E-5</v>
      </c>
      <c r="K130" s="5">
        <v>3.7710000000000003E-5</v>
      </c>
      <c r="L130" s="5">
        <v>11.107248240000001</v>
      </c>
      <c r="M130" s="5">
        <v>644.39028718999998</v>
      </c>
      <c r="N130" s="5">
        <v>644.39028718999998</v>
      </c>
      <c r="O130" s="5">
        <v>644.39028730000007</v>
      </c>
      <c r="P130" s="5">
        <v>900.00008376000005</v>
      </c>
      <c r="Q130" s="5">
        <v>900.00008379999997</v>
      </c>
      <c r="R130" s="5">
        <v>1292.7880712900001</v>
      </c>
      <c r="S130" s="5">
        <v>1292.78807132</v>
      </c>
      <c r="T130" s="5">
        <v>1787.3214902300001</v>
      </c>
      <c r="U130" s="5">
        <v>1787.3214902300001</v>
      </c>
      <c r="V130" s="5">
        <v>1787.3214902300001</v>
      </c>
      <c r="W130" s="5">
        <v>1787.32149037</v>
      </c>
      <c r="X130" s="5">
        <v>1787.3214903799999</v>
      </c>
      <c r="Y130" s="5">
        <v>3285.0268721799998</v>
      </c>
      <c r="Z130" s="5">
        <v>3319.8777059700001</v>
      </c>
      <c r="AA130" s="5">
        <v>3499.9999974500001</v>
      </c>
      <c r="AB130" s="5">
        <v>3499.9999974699999</v>
      </c>
      <c r="AC130" s="5">
        <v>3499.9999974799998</v>
      </c>
      <c r="AD130" s="5">
        <v>3499.9999975000001</v>
      </c>
      <c r="AE130" s="5">
        <v>3499.99999751</v>
      </c>
      <c r="AF130" s="5">
        <v>3499.9999975199999</v>
      </c>
      <c r="AG130" s="5">
        <v>3499.9999975300002</v>
      </c>
    </row>
    <row r="131" spans="1:33">
      <c r="A131" s="56" t="s">
        <v>70</v>
      </c>
      <c r="B131" s="56" t="s">
        <v>197</v>
      </c>
      <c r="C131" s="56" t="s">
        <v>228</v>
      </c>
      <c r="D131" s="56" t="s">
        <v>229</v>
      </c>
      <c r="E131" s="56" t="s">
        <v>142</v>
      </c>
      <c r="F131" s="5">
        <v>0</v>
      </c>
      <c r="G131" s="5">
        <v>3.6899999999999998E-6</v>
      </c>
      <c r="H131" s="5">
        <v>4.0999999999999997E-6</v>
      </c>
      <c r="I131" s="5">
        <v>6.0699999999999986E-6</v>
      </c>
      <c r="J131" s="5">
        <v>7.9899999999999997E-6</v>
      </c>
      <c r="K131" s="5">
        <v>9.0299999999999999E-6</v>
      </c>
      <c r="L131" s="5">
        <v>9.0499999999999997E-6</v>
      </c>
      <c r="M131" s="5">
        <v>1.6929999999999999E-5</v>
      </c>
      <c r="N131" s="5">
        <v>1.6929999999999999E-5</v>
      </c>
      <c r="O131" s="5">
        <v>1.7030000000000001E-5</v>
      </c>
      <c r="P131" s="5">
        <v>79.699039729999996</v>
      </c>
      <c r="Q131" s="5">
        <v>79.69903979</v>
      </c>
      <c r="R131" s="5">
        <v>256.96270258999999</v>
      </c>
      <c r="S131" s="5">
        <v>391.58008594</v>
      </c>
      <c r="T131" s="5">
        <v>477.26382022000001</v>
      </c>
      <c r="U131" s="5">
        <v>477.26382022000001</v>
      </c>
      <c r="V131" s="5">
        <v>477.26382022000001</v>
      </c>
      <c r="W131" s="5">
        <v>477.26382031999998</v>
      </c>
      <c r="X131" s="5">
        <v>477.26382032999999</v>
      </c>
      <c r="Y131" s="5">
        <v>572.40599399000007</v>
      </c>
      <c r="Z131" s="5">
        <v>1099.99999966</v>
      </c>
      <c r="AA131" s="5">
        <v>1100</v>
      </c>
      <c r="AB131" s="5">
        <v>1100.00000009</v>
      </c>
      <c r="AC131" s="5">
        <v>1100.0000001200001</v>
      </c>
      <c r="AD131" s="5">
        <v>1100.0000002899999</v>
      </c>
      <c r="AE131" s="5">
        <v>2179.9407877499998</v>
      </c>
      <c r="AF131" s="5">
        <v>2874.0389417599999</v>
      </c>
      <c r="AG131" s="5">
        <v>2874.0389417900001</v>
      </c>
    </row>
    <row r="132" spans="1:33">
      <c r="A132" s="56" t="s">
        <v>70</v>
      </c>
      <c r="B132" s="56" t="s">
        <v>197</v>
      </c>
      <c r="C132" s="56" t="s">
        <v>230</v>
      </c>
      <c r="D132" s="56" t="s">
        <v>231</v>
      </c>
      <c r="E132" s="56" t="s">
        <v>142</v>
      </c>
      <c r="F132" s="5">
        <v>912.96400000000006</v>
      </c>
      <c r="G132" s="5">
        <v>912.96400601000005</v>
      </c>
      <c r="H132" s="5">
        <v>912.96400617000006</v>
      </c>
      <c r="I132" s="5">
        <v>1238.5061776</v>
      </c>
      <c r="J132" s="5">
        <v>1698.3358384600001</v>
      </c>
      <c r="K132" s="5">
        <v>2007.0244424299999</v>
      </c>
      <c r="L132" s="5">
        <v>2249.43961799</v>
      </c>
      <c r="M132" s="5">
        <v>2312.96401212</v>
      </c>
      <c r="N132" s="5">
        <v>2312.96401212</v>
      </c>
      <c r="O132" s="5">
        <v>2312.9640121299999</v>
      </c>
      <c r="P132" s="5">
        <v>2490.8758270600001</v>
      </c>
      <c r="Q132" s="5">
        <v>3370.6438022299999</v>
      </c>
      <c r="R132" s="5">
        <v>4369.6990657799997</v>
      </c>
      <c r="S132" s="5">
        <v>4603.8227647900003</v>
      </c>
      <c r="T132" s="5">
        <v>4706.3285354099999</v>
      </c>
      <c r="U132" s="5">
        <v>4706.3285354099999</v>
      </c>
      <c r="V132" s="5">
        <v>4706.3285354099999</v>
      </c>
      <c r="W132" s="5">
        <v>4734.2384789899997</v>
      </c>
      <c r="X132" s="5">
        <v>4734.2384789999996</v>
      </c>
      <c r="Y132" s="5">
        <v>6200.0973168500004</v>
      </c>
      <c r="Z132" s="5">
        <v>6200.0973168800001</v>
      </c>
      <c r="AA132" s="5">
        <v>5772.9889998399995</v>
      </c>
      <c r="AB132" s="5">
        <v>5934.1648174800002</v>
      </c>
      <c r="AC132" s="5">
        <v>5934.1648175099999</v>
      </c>
      <c r="AD132" s="5">
        <v>7834.9050061199996</v>
      </c>
      <c r="AE132" s="5">
        <v>9980.5660086900007</v>
      </c>
      <c r="AF132" s="5">
        <v>9980.5660088299992</v>
      </c>
      <c r="AG132" s="5">
        <v>9980.56600884</v>
      </c>
    </row>
    <row r="133" spans="1:33">
      <c r="A133" s="56" t="s">
        <v>70</v>
      </c>
      <c r="B133" s="56" t="s">
        <v>197</v>
      </c>
      <c r="C133" s="56" t="s">
        <v>232</v>
      </c>
      <c r="D133" s="56" t="s">
        <v>233</v>
      </c>
      <c r="E133" s="56" t="s">
        <v>142</v>
      </c>
      <c r="F133" s="5">
        <v>0</v>
      </c>
      <c r="G133" s="5">
        <v>3.2499999999999998E-6</v>
      </c>
      <c r="H133" s="5">
        <v>3.5099999999999999E-6</v>
      </c>
      <c r="I133" s="5">
        <v>4.6199999999999998E-6</v>
      </c>
      <c r="J133" s="5">
        <v>5.8100000000000003E-6</v>
      </c>
      <c r="K133" s="5">
        <v>6.6699999999999997E-6</v>
      </c>
      <c r="L133" s="5">
        <v>6.7000000000000002E-6</v>
      </c>
      <c r="M133" s="5">
        <v>1.1929999999999999E-5</v>
      </c>
      <c r="N133" s="5">
        <v>1.1929999999999999E-5</v>
      </c>
      <c r="O133" s="5">
        <v>1.1950000000000001E-5</v>
      </c>
      <c r="P133" s="5">
        <v>3.2369999999999997E-5</v>
      </c>
      <c r="Q133" s="5">
        <v>3.2459999999999998E-5</v>
      </c>
      <c r="R133" s="5">
        <v>3.252E-5</v>
      </c>
      <c r="S133" s="5">
        <v>5.6440000000000002E-5</v>
      </c>
      <c r="T133" s="5">
        <v>7.7590000000000008E-5</v>
      </c>
      <c r="U133" s="5">
        <v>7.7590000000000008E-5</v>
      </c>
      <c r="V133" s="5">
        <v>7.7590000000000008E-5</v>
      </c>
      <c r="W133" s="5">
        <v>48.059994420000002</v>
      </c>
      <c r="X133" s="5">
        <v>48.059994430000003</v>
      </c>
      <c r="Y133" s="5">
        <v>158.53890161000001</v>
      </c>
      <c r="Z133" s="5">
        <v>247.95623118</v>
      </c>
      <c r="AA133" s="5">
        <v>900.00044501000002</v>
      </c>
      <c r="AB133" s="5">
        <v>1331.2799143699999</v>
      </c>
      <c r="AC133" s="5">
        <v>2157.7206598500002</v>
      </c>
      <c r="AD133" s="5">
        <v>3399.9999553900002</v>
      </c>
      <c r="AE133" s="5">
        <v>3399.9999558200002</v>
      </c>
      <c r="AF133" s="5">
        <v>3399.9999558999998</v>
      </c>
      <c r="AG133" s="5">
        <v>3399.99995592</v>
      </c>
    </row>
    <row r="134" spans="1:33">
      <c r="A134" s="56" t="s">
        <v>70</v>
      </c>
      <c r="B134" s="56" t="s">
        <v>163</v>
      </c>
      <c r="C134" s="56" t="s">
        <v>234</v>
      </c>
      <c r="D134" s="56" t="s">
        <v>235</v>
      </c>
      <c r="E134" s="56" t="s">
        <v>142</v>
      </c>
      <c r="F134" s="5">
        <v>2.6599999999999999E-6</v>
      </c>
      <c r="G134" s="5">
        <v>1.02019E-3</v>
      </c>
      <c r="H134" s="5">
        <v>372.60343094000001</v>
      </c>
      <c r="I134" s="5">
        <v>400.00100429000003</v>
      </c>
      <c r="J134" s="5">
        <v>400.00100429000003</v>
      </c>
      <c r="K134" s="5">
        <v>400.00100429000003</v>
      </c>
      <c r="L134" s="5">
        <v>400.00100429000003</v>
      </c>
      <c r="M134" s="5">
        <v>400.00100657000002</v>
      </c>
      <c r="N134" s="5">
        <v>400.00100657000002</v>
      </c>
      <c r="O134" s="5">
        <v>805.54197795999994</v>
      </c>
      <c r="P134" s="5">
        <v>1630.89407542</v>
      </c>
      <c r="Q134" s="5">
        <v>1630.8940754400001</v>
      </c>
      <c r="R134" s="5">
        <v>1630.8940754400001</v>
      </c>
      <c r="S134" s="5">
        <v>1630.8940754499999</v>
      </c>
      <c r="T134" s="5">
        <v>1630.894076</v>
      </c>
      <c r="U134" s="5">
        <v>1630.894076</v>
      </c>
      <c r="V134" s="5">
        <v>1630.894076</v>
      </c>
      <c r="W134" s="5">
        <v>1630.894076</v>
      </c>
      <c r="X134" s="5">
        <v>1630.894076</v>
      </c>
      <c r="Y134" s="5">
        <v>1630.894076</v>
      </c>
      <c r="Z134" s="5">
        <v>1630.894076</v>
      </c>
      <c r="AA134" s="5">
        <v>1630.894076</v>
      </c>
      <c r="AB134" s="5">
        <v>1630.894076</v>
      </c>
      <c r="AC134" s="5">
        <v>1630.894076</v>
      </c>
      <c r="AD134" s="5">
        <v>1630.894076</v>
      </c>
      <c r="AE134" s="5">
        <v>1630.894076</v>
      </c>
      <c r="AF134" s="5">
        <v>1630.894076</v>
      </c>
      <c r="AG134" s="5">
        <v>1630.894076</v>
      </c>
    </row>
    <row r="135" spans="1:33">
      <c r="A135" s="56" t="s">
        <v>70</v>
      </c>
      <c r="B135" s="56" t="s">
        <v>163</v>
      </c>
      <c r="C135" s="56" t="s">
        <v>236</v>
      </c>
      <c r="D135" s="56" t="s">
        <v>237</v>
      </c>
      <c r="E135" s="56" t="s">
        <v>142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</row>
    <row r="136" spans="1:33">
      <c r="A136" s="56" t="s">
        <v>70</v>
      </c>
      <c r="B136" s="56" t="s">
        <v>163</v>
      </c>
      <c r="C136" s="56" t="s">
        <v>238</v>
      </c>
      <c r="D136" s="56" t="s">
        <v>239</v>
      </c>
      <c r="E136" s="56" t="s">
        <v>142</v>
      </c>
      <c r="F136" s="5">
        <v>442.48000313</v>
      </c>
      <c r="G136" s="5">
        <v>679.45996996999997</v>
      </c>
      <c r="H136" s="5">
        <v>679.45997283999998</v>
      </c>
      <c r="I136" s="5">
        <v>1339.4744345900001</v>
      </c>
      <c r="J136" s="5">
        <v>2661.01815648</v>
      </c>
      <c r="K136" s="5">
        <v>4261.1577266899994</v>
      </c>
      <c r="L136" s="5">
        <v>4261.1577267299999</v>
      </c>
      <c r="M136" s="5">
        <v>4261.1577267299999</v>
      </c>
      <c r="N136" s="5">
        <v>4261.1577267299999</v>
      </c>
      <c r="O136" s="5">
        <v>4261.1577267299999</v>
      </c>
      <c r="P136" s="5">
        <v>4261.1577267599996</v>
      </c>
      <c r="Q136" s="5">
        <v>4261.1577274699994</v>
      </c>
      <c r="R136" s="5">
        <v>4261.1577274799993</v>
      </c>
      <c r="S136" s="5">
        <v>4393.9420093799999</v>
      </c>
      <c r="T136" s="5">
        <v>4393.9420093999997</v>
      </c>
      <c r="U136" s="5">
        <v>7109.9479825600001</v>
      </c>
      <c r="V136" s="5">
        <v>7394.0128755599999</v>
      </c>
      <c r="W136" s="5">
        <v>7669.99999837</v>
      </c>
      <c r="X136" s="5">
        <v>7669.9999983799999</v>
      </c>
      <c r="Y136" s="5">
        <v>7669.9999984300002</v>
      </c>
      <c r="Z136" s="5">
        <v>7399.9999984300002</v>
      </c>
      <c r="AA136" s="5">
        <v>7400.00000009</v>
      </c>
      <c r="AB136" s="5">
        <v>7400.0000000999999</v>
      </c>
      <c r="AC136" s="5">
        <v>7400.0000000999999</v>
      </c>
      <c r="AD136" s="5">
        <v>7400.0000000999999</v>
      </c>
      <c r="AE136" s="5">
        <v>7400.0000000999999</v>
      </c>
      <c r="AF136" s="5">
        <v>7400.0000000999999</v>
      </c>
      <c r="AG136" s="5">
        <v>7400.0000000999999</v>
      </c>
    </row>
    <row r="137" spans="1:33">
      <c r="A137" s="56" t="s">
        <v>70</v>
      </c>
      <c r="B137" s="56" t="s">
        <v>163</v>
      </c>
      <c r="C137" s="56" t="s">
        <v>240</v>
      </c>
      <c r="D137" s="56" t="s">
        <v>241</v>
      </c>
      <c r="E137" s="56" t="s">
        <v>142</v>
      </c>
      <c r="F137" s="5">
        <v>113.19000281</v>
      </c>
      <c r="G137" s="5">
        <v>322.55071192999998</v>
      </c>
      <c r="H137" s="5">
        <v>913.19007157999988</v>
      </c>
      <c r="I137" s="5">
        <v>1439.40051941</v>
      </c>
      <c r="J137" s="5">
        <v>1439.40051941</v>
      </c>
      <c r="K137" s="5">
        <v>1439.40051941</v>
      </c>
      <c r="L137" s="5">
        <v>1439.4005194199999</v>
      </c>
      <c r="M137" s="5">
        <v>1439.4005198899999</v>
      </c>
      <c r="N137" s="5">
        <v>1439.4005198899999</v>
      </c>
      <c r="O137" s="5">
        <v>1439.4005199000001</v>
      </c>
      <c r="P137" s="5">
        <v>3113.18999927</v>
      </c>
      <c r="Q137" s="5">
        <v>3113.1899992899998</v>
      </c>
      <c r="R137" s="5">
        <v>3113.1899993000002</v>
      </c>
      <c r="S137" s="5">
        <v>3550.6591523000002</v>
      </c>
      <c r="T137" s="5">
        <v>3550.6591523000002</v>
      </c>
      <c r="U137" s="5">
        <v>3550.6591523000002</v>
      </c>
      <c r="V137" s="5">
        <v>3550.6591523000002</v>
      </c>
      <c r="W137" s="5">
        <v>4207.1278598999997</v>
      </c>
      <c r="X137" s="5">
        <v>4207.1278598999997</v>
      </c>
      <c r="Y137" s="5">
        <v>4270.2448131199999</v>
      </c>
      <c r="Z137" s="5">
        <v>5234.1779265099995</v>
      </c>
      <c r="AA137" s="5">
        <v>5278.6102385300001</v>
      </c>
      <c r="AB137" s="5">
        <v>6107.42989313</v>
      </c>
      <c r="AC137" s="5">
        <v>6107.429893210001</v>
      </c>
      <c r="AD137" s="5">
        <v>6957.9513503500002</v>
      </c>
      <c r="AE137" s="5">
        <v>8536.7895650000009</v>
      </c>
      <c r="AF137" s="5">
        <v>10533.06341784</v>
      </c>
      <c r="AG137" s="5">
        <v>10533.06341791</v>
      </c>
    </row>
    <row r="138" spans="1:33">
      <c r="A138" s="56" t="s">
        <v>70</v>
      </c>
      <c r="B138" s="56" t="s">
        <v>163</v>
      </c>
      <c r="C138" s="56" t="s">
        <v>242</v>
      </c>
      <c r="D138" s="56" t="s">
        <v>243</v>
      </c>
      <c r="E138" s="56" t="s">
        <v>142</v>
      </c>
      <c r="F138" s="5">
        <v>198.01200115</v>
      </c>
      <c r="G138" s="5">
        <v>198.01200353999999</v>
      </c>
      <c r="H138" s="5">
        <v>198.01200353999999</v>
      </c>
      <c r="I138" s="5">
        <v>198.01200405</v>
      </c>
      <c r="J138" s="5">
        <v>198.01200405</v>
      </c>
      <c r="K138" s="5">
        <v>198.01200405</v>
      </c>
      <c r="L138" s="5">
        <v>198.01200603999999</v>
      </c>
      <c r="M138" s="5">
        <v>198.01200700999999</v>
      </c>
      <c r="N138" s="5">
        <v>198.01200738</v>
      </c>
      <c r="O138" s="5">
        <v>198.01200750999999</v>
      </c>
      <c r="P138" s="5">
        <v>198.01201130999999</v>
      </c>
      <c r="Q138" s="5">
        <v>198.01201452999999</v>
      </c>
      <c r="R138" s="5">
        <v>198.01203876</v>
      </c>
      <c r="S138" s="5">
        <v>276.52109675999998</v>
      </c>
      <c r="T138" s="5">
        <v>276.52109675999998</v>
      </c>
      <c r="U138" s="5">
        <v>276.52109675999998</v>
      </c>
      <c r="V138" s="5">
        <v>276.52109675999998</v>
      </c>
      <c r="W138" s="5">
        <v>276.88492589999998</v>
      </c>
      <c r="X138" s="5">
        <v>278.78291130000002</v>
      </c>
      <c r="Y138" s="5">
        <v>291.11283271999997</v>
      </c>
      <c r="Z138" s="5">
        <v>303.49561600999999</v>
      </c>
      <c r="AA138" s="5">
        <v>303.49561603000001</v>
      </c>
      <c r="AB138" s="5">
        <v>303.49561605999997</v>
      </c>
      <c r="AC138" s="5">
        <v>303.49561612999997</v>
      </c>
      <c r="AD138" s="5">
        <v>318.09424288000002</v>
      </c>
      <c r="AE138" s="5">
        <v>319.96773940000003</v>
      </c>
      <c r="AF138" s="5">
        <v>319.96773953000002</v>
      </c>
      <c r="AG138" s="5">
        <v>319.96773958</v>
      </c>
    </row>
    <row r="139" spans="1:33">
      <c r="A139" s="56" t="s">
        <v>70</v>
      </c>
      <c r="B139" s="56" t="s">
        <v>163</v>
      </c>
      <c r="C139" s="56" t="s">
        <v>244</v>
      </c>
      <c r="D139" s="56" t="s">
        <v>245</v>
      </c>
      <c r="E139" s="56" t="s">
        <v>142</v>
      </c>
      <c r="F139" s="5">
        <v>2.1600000000000001E-6</v>
      </c>
      <c r="G139" s="5">
        <v>5.4500000000000003E-6</v>
      </c>
      <c r="H139" s="5">
        <v>5.4600000000000002E-6</v>
      </c>
      <c r="I139" s="5">
        <v>6.1399999999999997E-6</v>
      </c>
      <c r="J139" s="5">
        <v>6.1399999999999997E-6</v>
      </c>
      <c r="K139" s="5">
        <v>6.1399999999999997E-6</v>
      </c>
      <c r="L139" s="5">
        <v>9.2199999999999998E-6</v>
      </c>
      <c r="M139" s="5">
        <v>1.137E-5</v>
      </c>
      <c r="N139" s="5">
        <v>1.2289999999999999E-5</v>
      </c>
      <c r="O139" s="5">
        <v>1.234E-5</v>
      </c>
      <c r="P139" s="5">
        <v>1.7059999999999999E-5</v>
      </c>
      <c r="Q139" s="5">
        <v>1.997E-5</v>
      </c>
      <c r="R139" s="5">
        <v>3.9709999999999998E-5</v>
      </c>
      <c r="S139" s="5">
        <v>6.5019999999999998E-5</v>
      </c>
      <c r="T139" s="5">
        <v>7.1440000000000007E-5</v>
      </c>
      <c r="U139" s="5">
        <v>7.1440000000000007E-5</v>
      </c>
      <c r="V139" s="5">
        <v>7.1440000000000007E-5</v>
      </c>
      <c r="W139" s="5">
        <v>7.9200000000000001E-5</v>
      </c>
      <c r="X139" s="5">
        <v>7.9200000000000001E-5</v>
      </c>
      <c r="Y139" s="5">
        <v>8.5079999999999992E-5</v>
      </c>
      <c r="Z139" s="5">
        <v>8.5100000000000009E-5</v>
      </c>
      <c r="AA139" s="5">
        <v>1.9160999999999999E-4</v>
      </c>
      <c r="AB139" s="5">
        <v>121.08296043</v>
      </c>
      <c r="AC139" s="5">
        <v>2770.3763260599999</v>
      </c>
      <c r="AD139" s="5">
        <v>3536.7385266599999</v>
      </c>
      <c r="AE139" s="5">
        <v>3811.1702056300001</v>
      </c>
      <c r="AF139" s="5">
        <v>3811.1702057000002</v>
      </c>
      <c r="AG139" s="5">
        <v>3811.1702057799998</v>
      </c>
    </row>
    <row r="140" spans="1:33">
      <c r="A140" s="56" t="s">
        <v>70</v>
      </c>
      <c r="B140" s="56" t="s">
        <v>163</v>
      </c>
      <c r="C140" s="56" t="s">
        <v>246</v>
      </c>
      <c r="D140" s="56" t="s">
        <v>247</v>
      </c>
      <c r="E140" s="56" t="s">
        <v>142</v>
      </c>
      <c r="F140" s="5">
        <v>2.3199999999999998E-6</v>
      </c>
      <c r="G140" s="5">
        <v>5.4099999999999999E-6</v>
      </c>
      <c r="H140" s="5">
        <v>5.4099999999999999E-6</v>
      </c>
      <c r="I140" s="5">
        <v>6.1800000000000001E-6</v>
      </c>
      <c r="J140" s="5">
        <v>6.1800000000000001E-6</v>
      </c>
      <c r="K140" s="5">
        <v>6.1800000000000001E-6</v>
      </c>
      <c r="L140" s="5">
        <v>9.100000000000001E-6</v>
      </c>
      <c r="M140" s="5">
        <v>1.1270000000000001E-5</v>
      </c>
      <c r="N140" s="5">
        <v>1.19E-5</v>
      </c>
      <c r="O140" s="5">
        <v>1.225E-5</v>
      </c>
      <c r="P140" s="5">
        <v>1.6079999999999999E-5</v>
      </c>
      <c r="Q140" s="5">
        <v>1.914E-5</v>
      </c>
      <c r="R140" s="5">
        <v>2.366E-5</v>
      </c>
      <c r="S140" s="5">
        <v>2.531E-5</v>
      </c>
      <c r="T140" s="5">
        <v>2.8220000000000001E-5</v>
      </c>
      <c r="U140" s="5">
        <v>2.8220000000000001E-5</v>
      </c>
      <c r="V140" s="5">
        <v>2.8220000000000001E-5</v>
      </c>
      <c r="W140" s="5">
        <v>3.1959999999999999E-5</v>
      </c>
      <c r="X140" s="5">
        <v>3.1959999999999999E-5</v>
      </c>
      <c r="Y140" s="5">
        <v>3.205E-5</v>
      </c>
      <c r="Z140" s="5">
        <v>3.2119999999999997E-5</v>
      </c>
      <c r="AA140" s="5">
        <v>9.6710000000000001E-5</v>
      </c>
      <c r="AB140" s="5">
        <v>2.1739E-4</v>
      </c>
      <c r="AC140" s="5">
        <v>2.6144999999999999E-4</v>
      </c>
      <c r="AD140" s="5">
        <v>2.7112000000000002E-4</v>
      </c>
      <c r="AE140" s="5">
        <v>300.00148150000001</v>
      </c>
      <c r="AF140" s="5">
        <v>300.00148152999998</v>
      </c>
      <c r="AG140" s="5">
        <v>300.00148159000003</v>
      </c>
    </row>
    <row r="141" spans="1:33">
      <c r="A141" s="56" t="s">
        <v>70</v>
      </c>
      <c r="B141" s="56" t="s">
        <v>163</v>
      </c>
      <c r="C141" s="56" t="s">
        <v>248</v>
      </c>
      <c r="D141" s="56" t="s">
        <v>249</v>
      </c>
      <c r="E141" s="56" t="s">
        <v>142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</row>
    <row r="142" spans="1:33">
      <c r="A142" s="56" t="s">
        <v>70</v>
      </c>
      <c r="B142" s="56" t="s">
        <v>163</v>
      </c>
      <c r="C142" s="56" t="s">
        <v>250</v>
      </c>
      <c r="D142" s="56" t="s">
        <v>251</v>
      </c>
      <c r="E142" s="56" t="s">
        <v>142</v>
      </c>
      <c r="F142" s="5">
        <v>113.18000327</v>
      </c>
      <c r="G142" s="5">
        <v>390.06614461999999</v>
      </c>
      <c r="H142" s="5">
        <v>390.06614461999999</v>
      </c>
      <c r="I142" s="5">
        <v>401.68309626000001</v>
      </c>
      <c r="J142" s="5">
        <v>401.68309626000001</v>
      </c>
      <c r="K142" s="5">
        <v>401.68309626000001</v>
      </c>
      <c r="L142" s="5">
        <v>413.17999981999998</v>
      </c>
      <c r="M142" s="5">
        <v>413.17999981999998</v>
      </c>
      <c r="N142" s="5">
        <v>413.17999981999998</v>
      </c>
      <c r="O142" s="5">
        <v>413.17999981999998</v>
      </c>
      <c r="P142" s="5">
        <v>413.17999997999999</v>
      </c>
      <c r="Q142" s="5">
        <v>585.55546050999999</v>
      </c>
      <c r="R142" s="5">
        <v>765.68786810000006</v>
      </c>
      <c r="S142" s="5">
        <v>931.92177325000011</v>
      </c>
      <c r="T142" s="5">
        <v>931.92177349999997</v>
      </c>
      <c r="U142" s="5">
        <v>931.92177349999997</v>
      </c>
      <c r="V142" s="5">
        <v>931.92177349999997</v>
      </c>
      <c r="W142" s="5">
        <v>818.74177350000002</v>
      </c>
      <c r="X142" s="5">
        <v>818.74177350000002</v>
      </c>
      <c r="Y142" s="5">
        <v>818.74177350000002</v>
      </c>
      <c r="Z142" s="5">
        <v>818.74177350000002</v>
      </c>
      <c r="AA142" s="5">
        <v>818.74177350000002</v>
      </c>
      <c r="AB142" s="5">
        <v>818.74177350000002</v>
      </c>
      <c r="AC142" s="5">
        <v>818.74177350000002</v>
      </c>
      <c r="AD142" s="5">
        <v>818.74177350000002</v>
      </c>
      <c r="AE142" s="5">
        <v>818.74177350000002</v>
      </c>
      <c r="AF142" s="5">
        <v>818.74177350000002</v>
      </c>
      <c r="AG142" s="5">
        <v>818.74177350000002</v>
      </c>
    </row>
    <row r="143" spans="1:33">
      <c r="A143" s="56" t="s">
        <v>70</v>
      </c>
      <c r="B143" s="56" t="s">
        <v>198</v>
      </c>
      <c r="C143" s="56" t="s">
        <v>252</v>
      </c>
      <c r="D143" s="56" t="s">
        <v>253</v>
      </c>
      <c r="E143" s="56" t="s">
        <v>142</v>
      </c>
      <c r="F143" s="5">
        <v>0</v>
      </c>
      <c r="G143" s="5">
        <v>1.294E-5</v>
      </c>
      <c r="H143" s="5">
        <v>1.414E-5</v>
      </c>
      <c r="I143" s="5">
        <v>1.414E-5</v>
      </c>
      <c r="J143" s="5">
        <v>1.414E-5</v>
      </c>
      <c r="K143" s="5">
        <v>1.414E-5</v>
      </c>
      <c r="L143" s="5">
        <v>1.414E-5</v>
      </c>
      <c r="M143" s="5">
        <v>1.666E-5</v>
      </c>
      <c r="N143" s="5">
        <v>1.7370000000000001E-5</v>
      </c>
      <c r="O143" s="5">
        <v>2.1829999999999999E-5</v>
      </c>
      <c r="P143" s="5">
        <v>1.047E-3</v>
      </c>
      <c r="Q143" s="5">
        <v>1.0577399999999999E-3</v>
      </c>
      <c r="R143" s="5">
        <v>1.0577900000000001E-3</v>
      </c>
      <c r="S143" s="5">
        <v>1.05781E-3</v>
      </c>
      <c r="T143" s="5">
        <v>268.08331068000001</v>
      </c>
      <c r="U143" s="5">
        <v>268.08331068000001</v>
      </c>
      <c r="V143" s="5">
        <v>268.08331068000001</v>
      </c>
      <c r="W143" s="5">
        <v>402.98733648000001</v>
      </c>
      <c r="X143" s="5">
        <v>402.98733648000001</v>
      </c>
      <c r="Y143" s="5">
        <v>402.98733648000001</v>
      </c>
      <c r="Z143" s="5">
        <v>402.98733648000001</v>
      </c>
      <c r="AA143" s="5">
        <v>402.98733673999999</v>
      </c>
      <c r="AB143" s="5">
        <v>402.98733677000001</v>
      </c>
      <c r="AC143" s="5">
        <v>402.98733679999998</v>
      </c>
      <c r="AD143" s="5">
        <v>402.98733682</v>
      </c>
      <c r="AE143" s="5">
        <v>402.98733686000003</v>
      </c>
      <c r="AF143" s="5">
        <v>402.98733687999999</v>
      </c>
      <c r="AG143" s="5">
        <v>402.98733689999989</v>
      </c>
    </row>
    <row r="144" spans="1:33">
      <c r="A144" s="56" t="s">
        <v>70</v>
      </c>
      <c r="B144" s="56" t="s">
        <v>198</v>
      </c>
      <c r="C144" s="56" t="s">
        <v>254</v>
      </c>
      <c r="D144" s="56" t="s">
        <v>255</v>
      </c>
      <c r="E144" s="56" t="s">
        <v>142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</row>
    <row r="145" spans="1:33">
      <c r="A145" s="56" t="s">
        <v>70</v>
      </c>
      <c r="B145" s="56" t="s">
        <v>198</v>
      </c>
      <c r="C145" s="56" t="s">
        <v>256</v>
      </c>
      <c r="D145" s="56" t="s">
        <v>257</v>
      </c>
      <c r="E145" s="56" t="s">
        <v>142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</row>
    <row r="146" spans="1:33">
      <c r="A146" s="56" t="s">
        <v>70</v>
      </c>
      <c r="B146" s="56" t="s">
        <v>198</v>
      </c>
      <c r="C146" s="56" t="s">
        <v>258</v>
      </c>
      <c r="D146" s="56" t="s">
        <v>259</v>
      </c>
      <c r="E146" s="56" t="s">
        <v>142</v>
      </c>
      <c r="F146" s="5">
        <v>1923.1</v>
      </c>
      <c r="G146" s="5">
        <v>1923.10002725</v>
      </c>
      <c r="H146" s="5">
        <v>1923.1000324199999</v>
      </c>
      <c r="I146" s="5">
        <v>1923.1000324199999</v>
      </c>
      <c r="J146" s="5">
        <v>1923.1000324199999</v>
      </c>
      <c r="K146" s="5">
        <v>1923.1000324199999</v>
      </c>
      <c r="L146" s="5">
        <v>1923.1000324199999</v>
      </c>
      <c r="M146" s="5">
        <v>1923.1000334600001</v>
      </c>
      <c r="N146" s="5">
        <v>1923.1000344300001</v>
      </c>
      <c r="O146" s="5">
        <v>1923.1000349999999</v>
      </c>
      <c r="P146" s="5">
        <v>1870.6000396300001</v>
      </c>
      <c r="Q146" s="5">
        <v>1870.60010375</v>
      </c>
      <c r="R146" s="5">
        <v>1870.60010382</v>
      </c>
      <c r="S146" s="5">
        <v>1870.60010435</v>
      </c>
      <c r="T146" s="5">
        <v>2401.13088969</v>
      </c>
      <c r="U146" s="5">
        <v>2401.1308897099998</v>
      </c>
      <c r="V146" s="5">
        <v>2218.352238089999</v>
      </c>
      <c r="W146" s="5">
        <v>2378.6000152400002</v>
      </c>
      <c r="X146" s="5">
        <v>2378.60001526</v>
      </c>
      <c r="Y146" s="5">
        <v>2347.5524027699998</v>
      </c>
      <c r="Z146" s="5">
        <v>2449.7666923299998</v>
      </c>
      <c r="AA146" s="5">
        <v>2622.87019014</v>
      </c>
      <c r="AB146" s="5">
        <v>3804.3499762599999</v>
      </c>
      <c r="AC146" s="5">
        <v>4116.77893666</v>
      </c>
      <c r="AD146" s="5">
        <v>5433.8645861199993</v>
      </c>
      <c r="AE146" s="5">
        <v>5405.1645864799993</v>
      </c>
      <c r="AF146" s="5">
        <v>4667.1145865099998</v>
      </c>
      <c r="AG146" s="5">
        <v>4667.1145865300005</v>
      </c>
    </row>
    <row r="147" spans="1:33">
      <c r="A147" s="56" t="s">
        <v>70</v>
      </c>
      <c r="B147" s="56" t="s">
        <v>198</v>
      </c>
      <c r="C147" s="56" t="s">
        <v>260</v>
      </c>
      <c r="D147" s="56" t="s">
        <v>261</v>
      </c>
      <c r="E147" s="56" t="s">
        <v>142</v>
      </c>
      <c r="F147" s="5">
        <v>2067.1637999999998</v>
      </c>
      <c r="G147" s="5">
        <v>2067.1638521300001</v>
      </c>
      <c r="H147" s="5">
        <v>2109.9913910999999</v>
      </c>
      <c r="I147" s="5">
        <v>2109.9913910999999</v>
      </c>
      <c r="J147" s="5">
        <v>2109.9913910999999</v>
      </c>
      <c r="K147" s="5">
        <v>2109.9913910999999</v>
      </c>
      <c r="L147" s="5">
        <v>2109.9913910999999</v>
      </c>
      <c r="M147" s="5">
        <v>2109.9913911799999</v>
      </c>
      <c r="N147" s="5">
        <v>2109.9913956</v>
      </c>
      <c r="O147" s="5">
        <v>2109.9913976399998</v>
      </c>
      <c r="P147" s="5">
        <v>2927.66383013</v>
      </c>
      <c r="Q147" s="5">
        <v>2927.6640513100001</v>
      </c>
      <c r="R147" s="5">
        <v>2927.6640513299999</v>
      </c>
      <c r="S147" s="5">
        <v>2927.6640513500001</v>
      </c>
      <c r="T147" s="5">
        <v>3251.8621532299999</v>
      </c>
      <c r="U147" s="5">
        <v>2831.8621532299999</v>
      </c>
      <c r="V147" s="5">
        <v>2831.8621532299999</v>
      </c>
      <c r="W147" s="5">
        <v>3425.5461029200001</v>
      </c>
      <c r="X147" s="5">
        <v>3425.5461029399999</v>
      </c>
      <c r="Y147" s="5">
        <v>3493.40586153</v>
      </c>
      <c r="Z147" s="5">
        <v>4481.4557988300003</v>
      </c>
      <c r="AA147" s="5">
        <v>4562.6615876100004</v>
      </c>
      <c r="AB147" s="5">
        <v>3775.3957978799999</v>
      </c>
      <c r="AC147" s="5">
        <v>3775.3957979000002</v>
      </c>
      <c r="AD147" s="5">
        <v>3775.3957979199999</v>
      </c>
      <c r="AE147" s="5">
        <v>3775.3957979500001</v>
      </c>
      <c r="AF147" s="5">
        <v>3775.3957979699999</v>
      </c>
      <c r="AG147" s="5">
        <v>3599.4999979899999</v>
      </c>
    </row>
    <row r="148" spans="1:33">
      <c r="A148" s="56" t="s">
        <v>70</v>
      </c>
      <c r="B148" s="56" t="s">
        <v>198</v>
      </c>
      <c r="C148" s="56" t="s">
        <v>262</v>
      </c>
      <c r="D148" s="56" t="s">
        <v>263</v>
      </c>
      <c r="E148" s="56" t="s">
        <v>142</v>
      </c>
      <c r="F148" s="5">
        <v>0</v>
      </c>
      <c r="G148" s="5">
        <v>480.46111366999997</v>
      </c>
      <c r="H148" s="5">
        <v>500.00000777000002</v>
      </c>
      <c r="I148" s="5">
        <v>500.00000777000002</v>
      </c>
      <c r="J148" s="5">
        <v>500.00000777000002</v>
      </c>
      <c r="K148" s="5">
        <v>500.00000777000002</v>
      </c>
      <c r="L148" s="5">
        <v>500.00000777000002</v>
      </c>
      <c r="M148" s="5">
        <v>500.00000884999997</v>
      </c>
      <c r="N148" s="5">
        <v>500.0000096</v>
      </c>
      <c r="O148" s="5">
        <v>500.00001209999999</v>
      </c>
      <c r="P148" s="5">
        <v>895.03085555999996</v>
      </c>
      <c r="Q148" s="5">
        <v>1306.1132067200001</v>
      </c>
      <c r="R148" s="5">
        <v>1869.4072290700001</v>
      </c>
      <c r="S148" s="5">
        <v>1869.4072290900001</v>
      </c>
      <c r="T148" s="5">
        <v>1999.9999999199999</v>
      </c>
      <c r="U148" s="5">
        <v>1999.9999999199999</v>
      </c>
      <c r="V148" s="5">
        <v>1999.9999999199999</v>
      </c>
      <c r="W148" s="5">
        <v>1999.9999999300001</v>
      </c>
      <c r="X148" s="5">
        <v>1999.9999999300001</v>
      </c>
      <c r="Y148" s="5">
        <v>1999.9999999300001</v>
      </c>
      <c r="Z148" s="5">
        <v>1999.9999999300001</v>
      </c>
      <c r="AA148" s="5">
        <v>2000.00000002</v>
      </c>
      <c r="AB148" s="5">
        <v>2000.0000000299999</v>
      </c>
      <c r="AC148" s="5">
        <v>2000.00000004</v>
      </c>
      <c r="AD148" s="5">
        <v>2000.0000000499999</v>
      </c>
      <c r="AE148" s="5">
        <v>2000.0000000699999</v>
      </c>
      <c r="AF148" s="5">
        <v>2000.0000000800001</v>
      </c>
      <c r="AG148" s="5">
        <v>2000.00000009</v>
      </c>
    </row>
    <row r="149" spans="1:33">
      <c r="A149" s="56" t="s">
        <v>70</v>
      </c>
      <c r="B149" s="56" t="s">
        <v>198</v>
      </c>
      <c r="C149" s="56" t="s">
        <v>264</v>
      </c>
      <c r="D149" s="56" t="s">
        <v>265</v>
      </c>
      <c r="E149" s="56" t="s">
        <v>142</v>
      </c>
      <c r="F149" s="5">
        <v>0</v>
      </c>
      <c r="G149" s="5">
        <v>4.4700000000000004E-6</v>
      </c>
      <c r="H149" s="5">
        <v>8.8700000000000015E-6</v>
      </c>
      <c r="I149" s="5">
        <v>8.8700000000000015E-6</v>
      </c>
      <c r="J149" s="5">
        <v>8.8700000000000015E-6</v>
      </c>
      <c r="K149" s="5">
        <v>8.8700000000000015E-6</v>
      </c>
      <c r="L149" s="5">
        <v>8.8700000000000015E-6</v>
      </c>
      <c r="M149" s="5">
        <v>1.1080000000000001E-5</v>
      </c>
      <c r="N149" s="5">
        <v>1.399E-5</v>
      </c>
      <c r="O149" s="5">
        <v>1.5529999999999999E-5</v>
      </c>
      <c r="P149" s="5">
        <v>1.8459999999999999E-5</v>
      </c>
      <c r="Q149" s="5">
        <v>3.6059999999999997E-5</v>
      </c>
      <c r="R149" s="5">
        <v>3.608E-5</v>
      </c>
      <c r="S149" s="5">
        <v>4.0790999999999999E-4</v>
      </c>
      <c r="T149" s="5">
        <v>4.1084999999999998E-4</v>
      </c>
      <c r="U149" s="5">
        <v>4.1084999999999998E-4</v>
      </c>
      <c r="V149" s="5">
        <v>4.1084999999999998E-4</v>
      </c>
      <c r="W149" s="5">
        <v>4.1310000000000001E-4</v>
      </c>
      <c r="X149" s="5">
        <v>4.1312E-4</v>
      </c>
      <c r="Y149" s="5">
        <v>544.37704192000001</v>
      </c>
      <c r="Z149" s="5">
        <v>583.98562254000001</v>
      </c>
      <c r="AA149" s="5">
        <v>778.13756893999994</v>
      </c>
      <c r="AB149" s="5">
        <v>778.13756905000002</v>
      </c>
      <c r="AC149" s="5">
        <v>778.13756907000004</v>
      </c>
      <c r="AD149" s="5">
        <v>1599.9999858199999</v>
      </c>
      <c r="AE149" s="5">
        <v>1599.9999858900001</v>
      </c>
      <c r="AF149" s="5">
        <v>1599.9999859100001</v>
      </c>
      <c r="AG149" s="5">
        <v>1599.9999859500001</v>
      </c>
    </row>
    <row r="150" spans="1:33">
      <c r="A150" s="56" t="s">
        <v>70</v>
      </c>
      <c r="B150" s="56" t="s">
        <v>199</v>
      </c>
      <c r="C150" s="56" t="s">
        <v>266</v>
      </c>
      <c r="D150" s="56" t="s">
        <v>267</v>
      </c>
      <c r="E150" s="56" t="s">
        <v>142</v>
      </c>
      <c r="F150" s="5">
        <v>324.5</v>
      </c>
      <c r="G150" s="5">
        <v>324.50000268000002</v>
      </c>
      <c r="H150" s="5">
        <v>324.5000028</v>
      </c>
      <c r="I150" s="5">
        <v>324.50000302000001</v>
      </c>
      <c r="J150" s="5">
        <v>324.50000312999998</v>
      </c>
      <c r="K150" s="5">
        <v>324.50000377999999</v>
      </c>
      <c r="L150" s="5">
        <v>324.50000412000003</v>
      </c>
      <c r="M150" s="5">
        <v>278.50001879000001</v>
      </c>
      <c r="N150" s="5">
        <v>278.50002760000001</v>
      </c>
      <c r="O150" s="5">
        <v>278.50004086000001</v>
      </c>
      <c r="P150" s="5">
        <v>910.53429803999995</v>
      </c>
      <c r="Q150" s="5">
        <v>1078.5000697600001</v>
      </c>
      <c r="R150" s="5">
        <v>1141.0490114900001</v>
      </c>
      <c r="S150" s="5">
        <v>1141.0490115299999</v>
      </c>
      <c r="T150" s="5">
        <v>1273.98564076</v>
      </c>
      <c r="U150" s="5">
        <v>1114.98564076</v>
      </c>
      <c r="V150" s="5">
        <v>1114.98564076</v>
      </c>
      <c r="W150" s="5">
        <v>1159.7747667199999</v>
      </c>
      <c r="X150" s="5">
        <v>1159.77476673</v>
      </c>
      <c r="Y150" s="5">
        <v>1159.77476675</v>
      </c>
      <c r="Z150" s="5">
        <v>1159.7747667599999</v>
      </c>
      <c r="AA150" s="5">
        <v>1353.6412376999999</v>
      </c>
      <c r="AB150" s="5">
        <v>1353.6412383700001</v>
      </c>
      <c r="AC150" s="5">
        <v>1353.6412383899999</v>
      </c>
      <c r="AD150" s="5">
        <v>1353.64123842</v>
      </c>
      <c r="AE150" s="5">
        <v>2287.7930005399999</v>
      </c>
      <c r="AF150" s="5">
        <v>2287.79301089</v>
      </c>
      <c r="AG150" s="5">
        <v>2287.7930108999999</v>
      </c>
    </row>
    <row r="151" spans="1:33">
      <c r="A151" s="56" t="s">
        <v>70</v>
      </c>
      <c r="B151" s="56" t="s">
        <v>199</v>
      </c>
      <c r="C151" s="56" t="s">
        <v>268</v>
      </c>
      <c r="D151" s="56" t="s">
        <v>269</v>
      </c>
      <c r="E151" s="56" t="s">
        <v>142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</row>
    <row r="152" spans="1:33">
      <c r="A152" s="56" t="s">
        <v>70</v>
      </c>
      <c r="B152" s="56" t="s">
        <v>199</v>
      </c>
      <c r="C152" s="56" t="s">
        <v>270</v>
      </c>
      <c r="D152" s="56" t="s">
        <v>271</v>
      </c>
      <c r="E152" s="56" t="s">
        <v>142</v>
      </c>
      <c r="F152" s="5">
        <v>1334.9349999999999</v>
      </c>
      <c r="G152" s="5">
        <v>1334.9350025199999</v>
      </c>
      <c r="H152" s="5">
        <v>1334.93500283</v>
      </c>
      <c r="I152" s="5">
        <v>1334.9350029499999</v>
      </c>
      <c r="J152" s="5">
        <v>1334.9350030099999</v>
      </c>
      <c r="K152" s="5">
        <v>1334.9350038299999</v>
      </c>
      <c r="L152" s="5">
        <v>1334.9350039999999</v>
      </c>
      <c r="M152" s="5">
        <v>1334.9350409000001</v>
      </c>
      <c r="N152" s="5">
        <v>1981.56211246</v>
      </c>
      <c r="O152" s="5">
        <v>2342.037946890001</v>
      </c>
      <c r="P152" s="5">
        <v>2436.2350306899998</v>
      </c>
      <c r="Q152" s="5">
        <v>2436.2350308200012</v>
      </c>
      <c r="R152" s="5">
        <v>2364.8352618200001</v>
      </c>
      <c r="S152" s="5">
        <v>2272.7425415600001</v>
      </c>
      <c r="T152" s="5">
        <v>2272.742542070001</v>
      </c>
      <c r="U152" s="5">
        <v>2272.742542070001</v>
      </c>
      <c r="V152" s="5">
        <v>2452.7931482099998</v>
      </c>
      <c r="W152" s="5">
        <v>2452.79314823</v>
      </c>
      <c r="X152" s="5">
        <v>2775.2126900500002</v>
      </c>
      <c r="Y152" s="5">
        <v>3563.5495986199999</v>
      </c>
      <c r="Z152" s="5">
        <v>3349.6895986599998</v>
      </c>
      <c r="AA152" s="5">
        <v>3349.6896053</v>
      </c>
      <c r="AB152" s="5">
        <v>3473.3792070499999</v>
      </c>
      <c r="AC152" s="5">
        <v>3982.9083455300001</v>
      </c>
      <c r="AD152" s="5">
        <v>4284.3235595000006</v>
      </c>
      <c r="AE152" s="5">
        <v>4284.3235609399999</v>
      </c>
      <c r="AF152" s="5">
        <v>4284.3235609699996</v>
      </c>
      <c r="AG152" s="5">
        <v>4284.3235610499996</v>
      </c>
    </row>
    <row r="153" spans="1:33">
      <c r="A153" s="56" t="s">
        <v>70</v>
      </c>
      <c r="B153" s="56" t="s">
        <v>199</v>
      </c>
      <c r="C153" s="56" t="s">
        <v>272</v>
      </c>
      <c r="D153" s="56" t="s">
        <v>273</v>
      </c>
      <c r="E153" s="56" t="s">
        <v>142</v>
      </c>
      <c r="F153" s="5">
        <v>90.75</v>
      </c>
      <c r="G153" s="5">
        <v>90.750002570000007</v>
      </c>
      <c r="H153" s="5">
        <v>90.750002780000003</v>
      </c>
      <c r="I153" s="5">
        <v>90.75000301</v>
      </c>
      <c r="J153" s="5">
        <v>90.750003129999996</v>
      </c>
      <c r="K153" s="5">
        <v>90.750003750000005</v>
      </c>
      <c r="L153" s="5">
        <v>4.2799999999999997E-6</v>
      </c>
      <c r="M153" s="5">
        <v>1.5699999999999999E-5</v>
      </c>
      <c r="N153" s="5">
        <v>2.1690000000000001E-5</v>
      </c>
      <c r="O153" s="5">
        <v>3.2620000000000003E-5</v>
      </c>
      <c r="P153" s="5">
        <v>39.824584010000002</v>
      </c>
      <c r="Q153" s="5">
        <v>108.77812219</v>
      </c>
      <c r="R153" s="5">
        <v>108.77812251</v>
      </c>
      <c r="S153" s="5">
        <v>108.77812258</v>
      </c>
      <c r="T153" s="5">
        <v>108.77813238</v>
      </c>
      <c r="U153" s="5">
        <v>108.77813238</v>
      </c>
      <c r="V153" s="5">
        <v>108.77813239</v>
      </c>
      <c r="W153" s="5">
        <v>111.23267918000001</v>
      </c>
      <c r="X153" s="5">
        <v>111.23267918000001</v>
      </c>
      <c r="Y153" s="5">
        <v>111.23267919</v>
      </c>
      <c r="Z153" s="5">
        <v>111.23267920000001</v>
      </c>
      <c r="AA153" s="5">
        <v>125.26095187999999</v>
      </c>
      <c r="AB153" s="5">
        <v>125.26095334</v>
      </c>
      <c r="AC153" s="5">
        <v>125.26095339</v>
      </c>
      <c r="AD153" s="5">
        <v>125.26095352999999</v>
      </c>
      <c r="AE153" s="5">
        <v>125.26095372</v>
      </c>
      <c r="AF153" s="5">
        <v>125.26095376000001</v>
      </c>
      <c r="AG153" s="5">
        <v>125.26095379</v>
      </c>
    </row>
    <row r="154" spans="1:33">
      <c r="A154" s="56" t="s">
        <v>70</v>
      </c>
      <c r="B154" s="56" t="s">
        <v>199</v>
      </c>
      <c r="C154" s="56" t="s">
        <v>274</v>
      </c>
      <c r="D154" s="56" t="s">
        <v>275</v>
      </c>
      <c r="E154" s="56" t="s">
        <v>142</v>
      </c>
      <c r="F154" s="5">
        <v>422.4</v>
      </c>
      <c r="G154" s="5">
        <v>422.4</v>
      </c>
      <c r="H154" s="5">
        <v>422.4</v>
      </c>
      <c r="I154" s="5">
        <v>422.4</v>
      </c>
      <c r="J154" s="5">
        <v>422.4</v>
      </c>
      <c r="K154" s="5">
        <v>422.4</v>
      </c>
      <c r="L154" s="5">
        <v>422.4</v>
      </c>
      <c r="M154" s="5">
        <v>422.4</v>
      </c>
      <c r="N154" s="5">
        <v>422.4</v>
      </c>
      <c r="O154" s="5">
        <v>422.4</v>
      </c>
      <c r="P154" s="5">
        <v>422.4</v>
      </c>
      <c r="Q154" s="5">
        <v>422.4</v>
      </c>
      <c r="R154" s="5">
        <v>422.4</v>
      </c>
      <c r="S154" s="5">
        <v>422.4</v>
      </c>
      <c r="T154" s="5">
        <v>422.4</v>
      </c>
      <c r="U154" s="5">
        <v>422.4</v>
      </c>
      <c r="V154" s="5">
        <v>422.4</v>
      </c>
      <c r="W154" s="5">
        <v>422.4</v>
      </c>
      <c r="X154" s="5">
        <v>422.4</v>
      </c>
      <c r="Y154" s="5">
        <v>422.4</v>
      </c>
      <c r="Z154" s="5">
        <v>422.4</v>
      </c>
      <c r="AA154" s="5">
        <v>422.4</v>
      </c>
      <c r="AB154" s="5">
        <v>210</v>
      </c>
      <c r="AC154" s="5">
        <v>210</v>
      </c>
      <c r="AD154" s="5">
        <v>210</v>
      </c>
      <c r="AE154" s="5">
        <v>210</v>
      </c>
      <c r="AF154" s="5">
        <v>210</v>
      </c>
      <c r="AG154" s="5">
        <v>210</v>
      </c>
    </row>
    <row r="155" spans="1:33">
      <c r="A155" s="56" t="s">
        <v>70</v>
      </c>
      <c r="B155" s="56" t="s">
        <v>199</v>
      </c>
      <c r="C155" s="56" t="s">
        <v>276</v>
      </c>
      <c r="D155" s="56" t="s">
        <v>277</v>
      </c>
      <c r="E155" s="56" t="s">
        <v>142</v>
      </c>
      <c r="F155" s="5">
        <v>0</v>
      </c>
      <c r="G155" s="5">
        <v>0</v>
      </c>
      <c r="H155" s="5">
        <v>2.4899999999999999E-6</v>
      </c>
      <c r="I155" s="5">
        <v>2.5600000000000001E-6</v>
      </c>
      <c r="J155" s="5">
        <v>2.7199999999999998E-6</v>
      </c>
      <c r="K155" s="5">
        <v>3.2499999999999998E-6</v>
      </c>
      <c r="L155" s="5">
        <v>3.41E-6</v>
      </c>
      <c r="M155" s="5">
        <v>1.1060000000000001E-5</v>
      </c>
      <c r="N155" s="5">
        <v>1.4399999999999999E-5</v>
      </c>
      <c r="O155" s="5">
        <v>1.7280000000000001E-5</v>
      </c>
      <c r="P155" s="5">
        <v>2.2240000000000001E-5</v>
      </c>
      <c r="Q155" s="5">
        <v>2.4510000000000001E-5</v>
      </c>
      <c r="R155" s="5">
        <v>2.4539999999999999E-5</v>
      </c>
      <c r="S155" s="5">
        <v>7.428E-5</v>
      </c>
      <c r="T155" s="5">
        <v>8.0180000000000008E-5</v>
      </c>
      <c r="U155" s="5">
        <v>8.0180000000000008E-5</v>
      </c>
      <c r="V155" s="5">
        <v>8.0180000000000008E-5</v>
      </c>
      <c r="W155" s="5">
        <v>8.1199999999999995E-5</v>
      </c>
      <c r="X155" s="5">
        <v>8.8689999999999993E-5</v>
      </c>
      <c r="Y155" s="5">
        <v>9.8290000000000009E-5</v>
      </c>
      <c r="Z155" s="5">
        <v>411.44145159999999</v>
      </c>
      <c r="AA155" s="5">
        <v>423.55376032999999</v>
      </c>
      <c r="AB155" s="5">
        <v>468.52937509999998</v>
      </c>
      <c r="AC155" s="5">
        <v>468.52937515000002</v>
      </c>
      <c r="AD155" s="5">
        <v>1541.7073854099999</v>
      </c>
      <c r="AE155" s="5">
        <v>1740.2904690299999</v>
      </c>
      <c r="AF155" s="5">
        <v>1849.11222765</v>
      </c>
      <c r="AG155" s="5">
        <v>1849.1122276999999</v>
      </c>
    </row>
    <row r="156" spans="1:33">
      <c r="A156" s="56" t="s">
        <v>70</v>
      </c>
      <c r="B156" s="56" t="s">
        <v>199</v>
      </c>
      <c r="C156" s="56" t="s">
        <v>278</v>
      </c>
      <c r="D156" s="56" t="s">
        <v>279</v>
      </c>
      <c r="E156" s="56" t="s">
        <v>142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</row>
    <row r="157" spans="1:33">
      <c r="A157" s="56" t="s">
        <v>70</v>
      </c>
      <c r="B157" s="56" t="s">
        <v>199</v>
      </c>
      <c r="C157" s="56" t="s">
        <v>280</v>
      </c>
      <c r="D157" s="56" t="s">
        <v>281</v>
      </c>
      <c r="E157" s="56" t="s">
        <v>142</v>
      </c>
      <c r="F157" s="5">
        <v>136</v>
      </c>
      <c r="G157" s="5">
        <v>136.00000113999999</v>
      </c>
      <c r="H157" s="5">
        <v>136.00000126</v>
      </c>
      <c r="I157" s="5">
        <v>136.00000133</v>
      </c>
      <c r="J157" s="5">
        <v>136.00000137000001</v>
      </c>
      <c r="K157" s="5">
        <v>136.00000173999999</v>
      </c>
      <c r="L157" s="5">
        <v>136.00000187000001</v>
      </c>
      <c r="M157" s="5">
        <v>70.000007389999993</v>
      </c>
      <c r="N157" s="5">
        <v>70.000010930000002</v>
      </c>
      <c r="O157" s="5">
        <v>70.00001116</v>
      </c>
      <c r="P157" s="5">
        <v>70.000033689999995</v>
      </c>
      <c r="Q157" s="5">
        <v>145.79525867000001</v>
      </c>
      <c r="R157" s="5">
        <v>145.79525870000001</v>
      </c>
      <c r="S157" s="5">
        <v>315.86104226999998</v>
      </c>
      <c r="T157" s="5">
        <v>315.86104226999998</v>
      </c>
      <c r="U157" s="5">
        <v>315.86104226999998</v>
      </c>
      <c r="V157" s="5">
        <v>315.86104230000001</v>
      </c>
      <c r="W157" s="5">
        <v>315.86104230000001</v>
      </c>
      <c r="X157" s="5">
        <v>315.86104230000001</v>
      </c>
      <c r="Y157" s="5">
        <v>315.86104230000001</v>
      </c>
      <c r="Z157" s="5">
        <v>315.86104230000001</v>
      </c>
      <c r="AA157" s="5">
        <v>322.37434734999999</v>
      </c>
      <c r="AB157" s="5">
        <v>322.37435031000001</v>
      </c>
      <c r="AC157" s="5">
        <v>322.37435033000003</v>
      </c>
      <c r="AD157" s="5">
        <v>322.37435037</v>
      </c>
      <c r="AE157" s="5">
        <v>322.37435042999999</v>
      </c>
      <c r="AF157" s="5">
        <v>322.37435045000001</v>
      </c>
      <c r="AG157" s="5">
        <v>322.37435049999999</v>
      </c>
    </row>
    <row r="158" spans="1:33">
      <c r="A158" s="56" t="s">
        <v>70</v>
      </c>
      <c r="B158" s="56" t="s">
        <v>199</v>
      </c>
      <c r="C158" s="56" t="s">
        <v>282</v>
      </c>
      <c r="D158" s="56" t="s">
        <v>283</v>
      </c>
      <c r="E158" s="56" t="s">
        <v>142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</row>
    <row r="159" spans="1:33">
      <c r="A159" s="56" t="s">
        <v>70</v>
      </c>
      <c r="B159" s="56" t="s">
        <v>200</v>
      </c>
      <c r="C159" s="56" t="s">
        <v>284</v>
      </c>
      <c r="D159" s="56" t="s">
        <v>285</v>
      </c>
      <c r="E159" s="56" t="s">
        <v>142</v>
      </c>
      <c r="F159" s="5">
        <v>168</v>
      </c>
      <c r="G159" s="5">
        <v>168.00002677000001</v>
      </c>
      <c r="H159" s="5">
        <v>168.00002678999999</v>
      </c>
      <c r="I159" s="5">
        <v>168.00005716999999</v>
      </c>
      <c r="J159" s="5">
        <v>264.45823638000002</v>
      </c>
      <c r="K159" s="5">
        <v>264.45823639000002</v>
      </c>
      <c r="L159" s="5">
        <v>264.45823639000002</v>
      </c>
      <c r="M159" s="5">
        <v>264.45823639000002</v>
      </c>
      <c r="N159" s="5">
        <v>264.45823639999998</v>
      </c>
      <c r="O159" s="5">
        <v>264.45823640999998</v>
      </c>
      <c r="P159" s="5">
        <v>264.45823641999999</v>
      </c>
      <c r="Q159" s="5">
        <v>264.45823643</v>
      </c>
      <c r="R159" s="5">
        <v>264.45823643</v>
      </c>
      <c r="S159" s="5">
        <v>275.03235211999998</v>
      </c>
      <c r="T159" s="5">
        <v>275.03235211999998</v>
      </c>
      <c r="U159" s="5">
        <v>275.03235211999998</v>
      </c>
      <c r="V159" s="5">
        <v>275.03235211999998</v>
      </c>
      <c r="W159" s="5">
        <v>275.03235211999998</v>
      </c>
      <c r="X159" s="5">
        <v>275.03235211999998</v>
      </c>
      <c r="Y159" s="5">
        <v>275.03235214</v>
      </c>
      <c r="Z159" s="5">
        <v>275.03235214</v>
      </c>
      <c r="AA159" s="5">
        <v>275.03235217000002</v>
      </c>
      <c r="AB159" s="5">
        <v>275.03235222000001</v>
      </c>
      <c r="AC159" s="5">
        <v>275.03235222000001</v>
      </c>
      <c r="AD159" s="5">
        <v>292.49799887</v>
      </c>
      <c r="AE159" s="5">
        <v>298.47768809000002</v>
      </c>
      <c r="AF159" s="5">
        <v>326.49049273000003</v>
      </c>
      <c r="AG159" s="5">
        <v>158.49049274000001</v>
      </c>
    </row>
    <row r="160" spans="1:33">
      <c r="A160" s="56" t="s">
        <v>70</v>
      </c>
      <c r="B160" s="56" t="s">
        <v>200</v>
      </c>
      <c r="C160" s="56" t="s">
        <v>286</v>
      </c>
      <c r="D160" s="56" t="s">
        <v>287</v>
      </c>
      <c r="E160" s="56" t="s">
        <v>142</v>
      </c>
      <c r="F160" s="5">
        <v>251.35</v>
      </c>
      <c r="G160" s="5">
        <v>251.35001410999999</v>
      </c>
      <c r="H160" s="5">
        <v>251.35001416</v>
      </c>
      <c r="I160" s="5">
        <v>251.3500152</v>
      </c>
      <c r="J160" s="5">
        <v>251.35001857</v>
      </c>
      <c r="K160" s="5">
        <v>251.35001882</v>
      </c>
      <c r="L160" s="5">
        <v>251.35001882</v>
      </c>
      <c r="M160" s="5">
        <v>251.35002166000001</v>
      </c>
      <c r="N160" s="5">
        <v>603.65398588999994</v>
      </c>
      <c r="O160" s="5">
        <v>603.65398590999996</v>
      </c>
      <c r="P160" s="5">
        <v>689.37189971999999</v>
      </c>
      <c r="Q160" s="5">
        <v>1003.24875387</v>
      </c>
      <c r="R160" s="5">
        <v>1003.24875387</v>
      </c>
      <c r="S160" s="5">
        <v>1551.3500275399999</v>
      </c>
      <c r="T160" s="5">
        <v>1551.3500279100001</v>
      </c>
      <c r="U160" s="5">
        <v>1551.3500279100001</v>
      </c>
      <c r="V160" s="5">
        <v>1551.3500279499999</v>
      </c>
      <c r="W160" s="5">
        <v>1551.3500282099999</v>
      </c>
      <c r="X160" s="5">
        <v>1551.3500282099999</v>
      </c>
      <c r="Y160" s="5">
        <v>1551.35003132</v>
      </c>
      <c r="Z160" s="5">
        <v>1551.35003132</v>
      </c>
      <c r="AA160" s="5">
        <v>1551.35003738</v>
      </c>
      <c r="AB160" s="5">
        <v>1551.3501337299999</v>
      </c>
      <c r="AC160" s="5">
        <v>1551.3501337299999</v>
      </c>
      <c r="AD160" s="5">
        <v>1551.3501343299999</v>
      </c>
      <c r="AE160" s="5">
        <v>1551.35013435</v>
      </c>
      <c r="AF160" s="5">
        <v>1551.3504389499999</v>
      </c>
      <c r="AG160" s="5">
        <v>1411.6004390000001</v>
      </c>
    </row>
    <row r="161" spans="1:33">
      <c r="A161" s="56" t="s">
        <v>70</v>
      </c>
      <c r="B161" s="56" t="s">
        <v>200</v>
      </c>
      <c r="C161" s="56" t="s">
        <v>288</v>
      </c>
      <c r="D161" s="56" t="s">
        <v>289</v>
      </c>
      <c r="E161" s="56" t="s">
        <v>142</v>
      </c>
      <c r="F161" s="5">
        <v>144</v>
      </c>
      <c r="G161" s="5">
        <v>272.22422707999999</v>
      </c>
      <c r="H161" s="5">
        <v>400.48339908999998</v>
      </c>
      <c r="I161" s="5">
        <v>529.06671736999999</v>
      </c>
      <c r="J161" s="5">
        <v>560.69026786999996</v>
      </c>
      <c r="K161" s="5">
        <v>689.23401619000003</v>
      </c>
      <c r="L161" s="5">
        <v>818.38057957000001</v>
      </c>
      <c r="M161" s="5">
        <v>944.10299219000001</v>
      </c>
      <c r="N161" s="5">
        <v>1162.27269819</v>
      </c>
      <c r="O161" s="5">
        <v>1162.27269821</v>
      </c>
      <c r="P161" s="5">
        <v>1162.27269845</v>
      </c>
      <c r="Q161" s="5">
        <v>1179.1535693599999</v>
      </c>
      <c r="R161" s="5">
        <v>1179.1535693599999</v>
      </c>
      <c r="S161" s="5">
        <v>1298.2948892500001</v>
      </c>
      <c r="T161" s="5">
        <v>1298.2948892500001</v>
      </c>
      <c r="U161" s="5">
        <v>1298.2948892500001</v>
      </c>
      <c r="V161" s="5">
        <v>1298.2948892500001</v>
      </c>
      <c r="W161" s="5">
        <v>1298.2948892500001</v>
      </c>
      <c r="X161" s="5">
        <v>1298.2948892500001</v>
      </c>
      <c r="Y161" s="5">
        <v>1303.42425069</v>
      </c>
      <c r="Z161" s="5">
        <v>1303.42425069</v>
      </c>
      <c r="AA161" s="5">
        <v>1159.4242507199999</v>
      </c>
      <c r="AB161" s="5">
        <v>1254.8043930700001</v>
      </c>
      <c r="AC161" s="5">
        <v>1254.8043930700001</v>
      </c>
      <c r="AD161" s="5">
        <v>1302.7901331</v>
      </c>
      <c r="AE161" s="5">
        <v>1302.79013313</v>
      </c>
      <c r="AF161" s="5">
        <v>1391.8695808800001</v>
      </c>
      <c r="AG161" s="5">
        <v>1391.8695809000001</v>
      </c>
    </row>
    <row r="163" spans="1:33">
      <c r="A163" s="56" t="s">
        <v>70</v>
      </c>
      <c r="B163" s="56" t="s">
        <v>163</v>
      </c>
      <c r="C163" s="56" t="s">
        <v>290</v>
      </c>
      <c r="D163" s="56" t="s">
        <v>291</v>
      </c>
      <c r="E163" s="56" t="s">
        <v>141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</row>
    <row r="164" spans="1:33">
      <c r="A164" s="56" t="s">
        <v>70</v>
      </c>
      <c r="B164" s="56" t="s">
        <v>163</v>
      </c>
      <c r="C164" s="56" t="s">
        <v>292</v>
      </c>
      <c r="D164" s="56" t="s">
        <v>293</v>
      </c>
      <c r="E164" s="56" t="s">
        <v>141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8.1999999999999998E-7</v>
      </c>
      <c r="O164" s="5">
        <v>1.0499999999999999E-6</v>
      </c>
      <c r="P164" s="5">
        <v>1.06E-6</v>
      </c>
      <c r="Q164" s="5">
        <v>1.3200000000000001E-6</v>
      </c>
      <c r="R164" s="5">
        <v>1.3200000000000001E-6</v>
      </c>
      <c r="S164" s="5">
        <v>1.44E-6</v>
      </c>
      <c r="T164" s="5">
        <v>1.7E-6</v>
      </c>
      <c r="U164" s="5">
        <v>1.7E-6</v>
      </c>
      <c r="V164" s="5">
        <v>1.7799999999999999E-6</v>
      </c>
      <c r="W164" s="5">
        <v>1.8300000000000001E-6</v>
      </c>
      <c r="X164" s="5">
        <v>1.84E-6</v>
      </c>
      <c r="Y164" s="5">
        <v>1.99E-6</v>
      </c>
      <c r="Z164" s="5">
        <v>2.17E-6</v>
      </c>
      <c r="AA164" s="5">
        <v>5.84E-6</v>
      </c>
      <c r="AB164" s="5">
        <v>8.4700000000000002E-6</v>
      </c>
      <c r="AC164" s="5">
        <v>9.0799999999999995E-6</v>
      </c>
      <c r="AD164" s="5">
        <v>1.489E-5</v>
      </c>
      <c r="AE164" s="5">
        <v>5.1010000000000001E-5</v>
      </c>
      <c r="AF164" s="5">
        <v>350.77462668999999</v>
      </c>
      <c r="AG164" s="5">
        <v>350.7746267</v>
      </c>
    </row>
    <row r="165" spans="1:33">
      <c r="A165" s="56" t="s">
        <v>70</v>
      </c>
      <c r="B165" s="56" t="s">
        <v>198</v>
      </c>
      <c r="C165" s="56" t="s">
        <v>294</v>
      </c>
      <c r="D165" s="56" t="s">
        <v>295</v>
      </c>
      <c r="E165" s="56" t="s">
        <v>141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</row>
    <row r="166" spans="1:33">
      <c r="A166" s="56" t="s">
        <v>70</v>
      </c>
      <c r="B166" s="56" t="s">
        <v>200</v>
      </c>
      <c r="C166" s="56" t="s">
        <v>296</v>
      </c>
      <c r="D166" s="56" t="s">
        <v>297</v>
      </c>
      <c r="E166" s="56" t="s">
        <v>141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</row>
    <row r="167" spans="1:33">
      <c r="A167" s="56" t="s">
        <v>70</v>
      </c>
      <c r="B167" s="56" t="s">
        <v>198</v>
      </c>
      <c r="C167" s="56" t="s">
        <v>298</v>
      </c>
      <c r="D167" s="56" t="s">
        <v>299</v>
      </c>
      <c r="E167" s="56" t="s">
        <v>141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</row>
    <row r="168" spans="1:33">
      <c r="A168" s="56" t="s">
        <v>70</v>
      </c>
      <c r="B168" s="56" t="s">
        <v>199</v>
      </c>
      <c r="C168" s="56" t="s">
        <v>300</v>
      </c>
      <c r="D168" s="56" t="s">
        <v>301</v>
      </c>
      <c r="E168" s="56" t="s">
        <v>141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</row>
    <row r="170" spans="1:33">
      <c r="A170" s="56" t="s">
        <v>73</v>
      </c>
      <c r="B170" s="56" t="s">
        <v>197</v>
      </c>
      <c r="C170" s="56" t="s">
        <v>215</v>
      </c>
      <c r="D170" s="56" t="s">
        <v>216</v>
      </c>
      <c r="E170" s="56" t="s">
        <v>217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</row>
    <row r="171" spans="1:33">
      <c r="A171" s="56" t="s">
        <v>73</v>
      </c>
      <c r="B171" s="56" t="s">
        <v>197</v>
      </c>
      <c r="C171" s="56" t="s">
        <v>218</v>
      </c>
      <c r="D171" s="56" t="s">
        <v>219</v>
      </c>
      <c r="E171" s="56" t="s">
        <v>217</v>
      </c>
      <c r="F171" s="5">
        <v>81.5</v>
      </c>
      <c r="G171" s="5">
        <v>81.5</v>
      </c>
      <c r="H171" s="5">
        <v>81.5</v>
      </c>
      <c r="I171" s="5">
        <v>81.5</v>
      </c>
      <c r="J171" s="5">
        <v>81.5</v>
      </c>
      <c r="K171" s="5">
        <v>81.5</v>
      </c>
      <c r="L171" s="5">
        <v>81.5</v>
      </c>
      <c r="M171" s="5">
        <v>81.5</v>
      </c>
      <c r="N171" s="5">
        <v>81.5</v>
      </c>
      <c r="O171" s="5">
        <v>81.5</v>
      </c>
      <c r="P171" s="5">
        <v>81.5</v>
      </c>
      <c r="Q171" s="5">
        <v>81.5</v>
      </c>
      <c r="R171" s="5">
        <v>81.5</v>
      </c>
      <c r="S171" s="5">
        <v>81.5</v>
      </c>
      <c r="T171" s="5">
        <v>33</v>
      </c>
      <c r="U171" s="5">
        <v>33</v>
      </c>
      <c r="V171" s="5">
        <v>15</v>
      </c>
      <c r="W171" s="5">
        <v>15</v>
      </c>
      <c r="X171" s="5">
        <v>15</v>
      </c>
      <c r="Y171" s="5">
        <v>15</v>
      </c>
      <c r="Z171" s="5">
        <v>15</v>
      </c>
      <c r="AA171" s="5">
        <v>15</v>
      </c>
      <c r="AB171" s="5">
        <v>15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</row>
    <row r="172" spans="1:33">
      <c r="A172" s="56" t="s">
        <v>73</v>
      </c>
      <c r="B172" s="56" t="s">
        <v>197</v>
      </c>
      <c r="C172" s="56" t="s">
        <v>220</v>
      </c>
      <c r="D172" s="56" t="s">
        <v>221</v>
      </c>
      <c r="E172" s="56" t="s">
        <v>217</v>
      </c>
      <c r="F172" s="5">
        <v>435.58399999999989</v>
      </c>
      <c r="G172" s="5">
        <v>435.5840005</v>
      </c>
      <c r="H172" s="5">
        <v>435.58400060000002</v>
      </c>
      <c r="I172" s="5">
        <v>435.58400090999999</v>
      </c>
      <c r="J172" s="5">
        <v>435.58400125999998</v>
      </c>
      <c r="K172" s="5">
        <v>435.58400127999988</v>
      </c>
      <c r="L172" s="5">
        <v>435.58400128999989</v>
      </c>
      <c r="M172" s="5">
        <v>435.58400326999998</v>
      </c>
      <c r="N172" s="5">
        <v>435.58400359000001</v>
      </c>
      <c r="O172" s="5">
        <v>435.58400445000001</v>
      </c>
      <c r="P172" s="5">
        <v>435.58400841000002</v>
      </c>
      <c r="Q172" s="5">
        <v>435.58400847000001</v>
      </c>
      <c r="R172" s="5">
        <v>435.58401865000002</v>
      </c>
      <c r="S172" s="5">
        <v>435.58404258000002</v>
      </c>
      <c r="T172" s="5">
        <v>435.58405061000002</v>
      </c>
      <c r="U172" s="5">
        <v>435.58405062999998</v>
      </c>
      <c r="V172" s="5">
        <v>435.58405063999999</v>
      </c>
      <c r="W172" s="5">
        <v>435.58405066</v>
      </c>
      <c r="X172" s="5">
        <v>435.58418300999989</v>
      </c>
      <c r="Y172" s="5">
        <v>315.98453778999999</v>
      </c>
      <c r="Z172" s="5">
        <v>548.47727036000003</v>
      </c>
      <c r="AA172" s="5">
        <v>548.47727044999999</v>
      </c>
      <c r="AB172" s="5">
        <v>988.43920978999995</v>
      </c>
      <c r="AC172" s="5">
        <v>988.43920982999998</v>
      </c>
      <c r="AD172" s="5">
        <v>888.45821006999995</v>
      </c>
      <c r="AE172" s="5">
        <v>982.34690349999994</v>
      </c>
      <c r="AF172" s="5">
        <v>882.31190374000005</v>
      </c>
      <c r="AG172" s="5">
        <v>882.31190377999997</v>
      </c>
    </row>
    <row r="173" spans="1:33">
      <c r="A173" s="56" t="s">
        <v>73</v>
      </c>
      <c r="B173" s="56" t="s">
        <v>197</v>
      </c>
      <c r="C173" s="56" t="s">
        <v>222</v>
      </c>
      <c r="D173" s="56" t="s">
        <v>223</v>
      </c>
      <c r="E173" s="56" t="s">
        <v>217</v>
      </c>
      <c r="F173" s="5">
        <v>620.48299999999995</v>
      </c>
      <c r="G173" s="5">
        <v>620.4830005099999</v>
      </c>
      <c r="H173" s="5">
        <v>620.48300059999997</v>
      </c>
      <c r="I173" s="5">
        <v>620.48300088999997</v>
      </c>
      <c r="J173" s="5">
        <v>620.48300121999989</v>
      </c>
      <c r="K173" s="5">
        <v>620.48300127999994</v>
      </c>
      <c r="L173" s="5">
        <v>620.48300128999995</v>
      </c>
      <c r="M173" s="5">
        <v>620.48300315999995</v>
      </c>
      <c r="N173" s="5">
        <v>620.48300355999993</v>
      </c>
      <c r="O173" s="5">
        <v>620.48300446999997</v>
      </c>
      <c r="P173" s="5">
        <v>620.48300819999997</v>
      </c>
      <c r="Q173" s="5">
        <v>620.48300821999999</v>
      </c>
      <c r="R173" s="5">
        <v>620.48302120999995</v>
      </c>
      <c r="S173" s="5">
        <v>620.48304440999993</v>
      </c>
      <c r="T173" s="5">
        <v>620.4830528199999</v>
      </c>
      <c r="U173" s="5">
        <v>620.48305284999992</v>
      </c>
      <c r="V173" s="5">
        <v>620.48305291999998</v>
      </c>
      <c r="W173" s="5">
        <v>620.48305303999996</v>
      </c>
      <c r="X173" s="5">
        <v>620.48305876999996</v>
      </c>
      <c r="Y173" s="5">
        <v>620.48306753999998</v>
      </c>
      <c r="Z173" s="5">
        <v>620.48306758000001</v>
      </c>
      <c r="AA173" s="5">
        <v>577.98315543000001</v>
      </c>
      <c r="AB173" s="5">
        <v>577.98315654999999</v>
      </c>
      <c r="AC173" s="5">
        <v>577.98315672999991</v>
      </c>
      <c r="AD173" s="5">
        <v>577.98750271999995</v>
      </c>
      <c r="AE173" s="5">
        <v>1798.75350753</v>
      </c>
      <c r="AF173" s="5">
        <v>2079.4928100799998</v>
      </c>
      <c r="AG173" s="5">
        <v>2053.4928101199998</v>
      </c>
    </row>
    <row r="174" spans="1:33">
      <c r="A174" s="56" t="s">
        <v>73</v>
      </c>
      <c r="B174" s="56" t="s">
        <v>197</v>
      </c>
      <c r="C174" s="56" t="s">
        <v>224</v>
      </c>
      <c r="D174" s="56" t="s">
        <v>225</v>
      </c>
      <c r="E174" s="56" t="s">
        <v>217</v>
      </c>
      <c r="F174" s="5">
        <v>14</v>
      </c>
      <c r="G174" s="5">
        <v>14.00000052</v>
      </c>
      <c r="H174" s="5">
        <v>14.00000062</v>
      </c>
      <c r="I174" s="5">
        <v>14.00000094</v>
      </c>
      <c r="J174" s="5">
        <v>14.00000138</v>
      </c>
      <c r="K174" s="5">
        <v>14.00000152</v>
      </c>
      <c r="L174" s="5">
        <v>14.00000159</v>
      </c>
      <c r="M174" s="5">
        <v>14.000003380000001</v>
      </c>
      <c r="N174" s="5">
        <v>14.00000406</v>
      </c>
      <c r="O174" s="5">
        <v>14.00000607</v>
      </c>
      <c r="P174" s="5">
        <v>14.00001436</v>
      </c>
      <c r="Q174" s="5">
        <v>14.00001439</v>
      </c>
      <c r="R174" s="5">
        <v>66.274880670000002</v>
      </c>
      <c r="S174" s="5">
        <v>66.274880730000007</v>
      </c>
      <c r="T174" s="5">
        <v>66.274880749999994</v>
      </c>
      <c r="U174" s="5">
        <v>66.274880760000002</v>
      </c>
      <c r="V174" s="5">
        <v>66.27488077000001</v>
      </c>
      <c r="W174" s="5">
        <v>66.274880800000005</v>
      </c>
      <c r="X174" s="5">
        <v>73.635870439999991</v>
      </c>
      <c r="Y174" s="5">
        <v>73.635870699999998</v>
      </c>
      <c r="Z174" s="5">
        <v>67.306062929999996</v>
      </c>
      <c r="AA174" s="5">
        <v>75.871108090000007</v>
      </c>
      <c r="AB174" s="5">
        <v>75.871109309999994</v>
      </c>
      <c r="AC174" s="5">
        <v>75.87110989</v>
      </c>
      <c r="AD174" s="5">
        <v>75.871110060000007</v>
      </c>
      <c r="AE174" s="5">
        <v>75.871110270000003</v>
      </c>
      <c r="AF174" s="5">
        <v>76.515758809999994</v>
      </c>
      <c r="AG174" s="5">
        <v>76.515758849999997</v>
      </c>
    </row>
    <row r="175" spans="1:33">
      <c r="A175" s="56" t="s">
        <v>73</v>
      </c>
      <c r="B175" s="56" t="s">
        <v>197</v>
      </c>
      <c r="C175" s="56" t="s">
        <v>226</v>
      </c>
      <c r="D175" s="56" t="s">
        <v>227</v>
      </c>
      <c r="E175" s="56" t="s">
        <v>217</v>
      </c>
      <c r="F175" s="5">
        <v>81.72</v>
      </c>
      <c r="G175" s="5">
        <v>81.720000549999995</v>
      </c>
      <c r="H175" s="5">
        <v>81.720000639999995</v>
      </c>
      <c r="I175" s="5">
        <v>81.720000999999996</v>
      </c>
      <c r="J175" s="5">
        <v>81.720001420000003</v>
      </c>
      <c r="K175" s="5">
        <v>81.720001479999993</v>
      </c>
      <c r="L175" s="5">
        <v>81.720001499999995</v>
      </c>
      <c r="M175" s="5">
        <v>81.720003559999995</v>
      </c>
      <c r="N175" s="5">
        <v>81.720004009999997</v>
      </c>
      <c r="O175" s="5">
        <v>81.72000525</v>
      </c>
      <c r="P175" s="5">
        <v>81.720010369999997</v>
      </c>
      <c r="Q175" s="5">
        <v>81.720010389999999</v>
      </c>
      <c r="R175" s="5">
        <v>740.15680318</v>
      </c>
      <c r="S175" s="5">
        <v>1252.69776265</v>
      </c>
      <c r="T175" s="5">
        <v>2424.5307965299999</v>
      </c>
      <c r="U175" s="5">
        <v>2424.5307965799998</v>
      </c>
      <c r="V175" s="5">
        <v>2481.2195622999998</v>
      </c>
      <c r="W175" s="5">
        <v>3070.03675135</v>
      </c>
      <c r="X175" s="5">
        <v>3812.3708246900001</v>
      </c>
      <c r="Y175" s="5">
        <v>3812.3708247300001</v>
      </c>
      <c r="Z175" s="5">
        <v>3812.3708247700001</v>
      </c>
      <c r="AA175" s="5">
        <v>3991.7621527199999</v>
      </c>
      <c r="AB175" s="5">
        <v>4568.4293824200004</v>
      </c>
      <c r="AC175" s="5">
        <v>6320.1329476700002</v>
      </c>
      <c r="AD175" s="5">
        <v>7614.7199372200002</v>
      </c>
      <c r="AE175" s="5">
        <v>7614.71993802</v>
      </c>
      <c r="AF175" s="5">
        <v>7614.7199381400014</v>
      </c>
      <c r="AG175" s="5">
        <v>7614.7199381800001</v>
      </c>
    </row>
    <row r="176" spans="1:33">
      <c r="A176" s="56" t="s">
        <v>73</v>
      </c>
      <c r="B176" s="56" t="s">
        <v>197</v>
      </c>
      <c r="C176" s="56" t="s">
        <v>228</v>
      </c>
      <c r="D176" s="56" t="s">
        <v>229</v>
      </c>
      <c r="E176" s="56" t="s">
        <v>217</v>
      </c>
      <c r="F176" s="5">
        <v>306.84199999999998</v>
      </c>
      <c r="G176" s="5">
        <v>528.08200052000007</v>
      </c>
      <c r="H176" s="5">
        <v>528.08200059000001</v>
      </c>
      <c r="I176" s="5">
        <v>528.08200085999999</v>
      </c>
      <c r="J176" s="5">
        <v>562.24200110000004</v>
      </c>
      <c r="K176" s="5">
        <v>528.08200125999997</v>
      </c>
      <c r="L176" s="5">
        <v>528.08200133000003</v>
      </c>
      <c r="M176" s="5">
        <v>528.08200323000005</v>
      </c>
      <c r="N176" s="5">
        <v>528.08200345</v>
      </c>
      <c r="O176" s="5">
        <v>528.08200465000004</v>
      </c>
      <c r="P176" s="5">
        <v>528.08200705000002</v>
      </c>
      <c r="Q176" s="5">
        <v>528.08200709000005</v>
      </c>
      <c r="R176" s="5">
        <v>528.08201690999999</v>
      </c>
      <c r="S176" s="5">
        <v>528.08201698000005</v>
      </c>
      <c r="T176" s="5">
        <v>528.08202123000001</v>
      </c>
      <c r="U176" s="5">
        <v>528.08202124000002</v>
      </c>
      <c r="V176" s="5">
        <v>528.08202126000003</v>
      </c>
      <c r="W176" s="5">
        <v>528.08202431000007</v>
      </c>
      <c r="X176" s="5">
        <v>528.08203429000002</v>
      </c>
      <c r="Y176" s="5">
        <v>528.08203433000006</v>
      </c>
      <c r="Z176" s="5">
        <v>733.93841578000001</v>
      </c>
      <c r="AA176" s="5">
        <v>733.93841594000003</v>
      </c>
      <c r="AB176" s="5">
        <v>772.85978768999996</v>
      </c>
      <c r="AC176" s="5">
        <v>921.85099484</v>
      </c>
      <c r="AD176" s="5">
        <v>746.54790821000006</v>
      </c>
      <c r="AE176" s="5">
        <v>2220.6968698000001</v>
      </c>
      <c r="AF176" s="5">
        <v>2421.2399676300001</v>
      </c>
      <c r="AG176" s="5">
        <v>2421.2399676599998</v>
      </c>
    </row>
    <row r="177" spans="1:33">
      <c r="A177" s="56" t="s">
        <v>73</v>
      </c>
      <c r="B177" s="56" t="s">
        <v>197</v>
      </c>
      <c r="C177" s="56" t="s">
        <v>230</v>
      </c>
      <c r="D177" s="56" t="s">
        <v>231</v>
      </c>
      <c r="E177" s="56" t="s">
        <v>217</v>
      </c>
      <c r="F177" s="5">
        <v>1214.288</v>
      </c>
      <c r="G177" s="5">
        <v>1360.2880005300001</v>
      </c>
      <c r="H177" s="5">
        <v>1360.2880006099999</v>
      </c>
      <c r="I177" s="5">
        <v>1360.2880009</v>
      </c>
      <c r="J177" s="5">
        <v>1360.28800136</v>
      </c>
      <c r="K177" s="5">
        <v>1360.2880014499999</v>
      </c>
      <c r="L177" s="5">
        <v>1360.2880015000001</v>
      </c>
      <c r="M177" s="5">
        <v>1360.2880033599999</v>
      </c>
      <c r="N177" s="5">
        <v>1360.28800359</v>
      </c>
      <c r="O177" s="5">
        <v>1360.2880048899999</v>
      </c>
      <c r="P177" s="5">
        <v>1360.28800897</v>
      </c>
      <c r="Q177" s="5">
        <v>1360.28800905</v>
      </c>
      <c r="R177" s="5">
        <v>1360.28805872</v>
      </c>
      <c r="S177" s="5">
        <v>1250.28810447</v>
      </c>
      <c r="T177" s="5">
        <v>1966.75191911</v>
      </c>
      <c r="U177" s="5">
        <v>1966.7519191199999</v>
      </c>
      <c r="V177" s="5">
        <v>1966.7519191399999</v>
      </c>
      <c r="W177" s="5">
        <v>2227.9676409799999</v>
      </c>
      <c r="X177" s="5">
        <v>2718.7286785900001</v>
      </c>
      <c r="Y177" s="5">
        <v>3244.7980222800002</v>
      </c>
      <c r="Z177" s="5">
        <v>3712.0458068900002</v>
      </c>
      <c r="AA177" s="5">
        <v>3609.0858070300001</v>
      </c>
      <c r="AB177" s="5">
        <v>3970.8835695399998</v>
      </c>
      <c r="AC177" s="5">
        <v>5243.0652254899996</v>
      </c>
      <c r="AD177" s="5">
        <v>5036.3323283700001</v>
      </c>
      <c r="AE177" s="5">
        <v>7314.8699291800003</v>
      </c>
      <c r="AF177" s="5">
        <v>8851.2690240399988</v>
      </c>
      <c r="AG177" s="5">
        <v>8851.2690241299988</v>
      </c>
    </row>
    <row r="178" spans="1:33">
      <c r="A178" s="56" t="s">
        <v>73</v>
      </c>
      <c r="B178" s="56" t="s">
        <v>197</v>
      </c>
      <c r="C178" s="56" t="s">
        <v>232</v>
      </c>
      <c r="D178" s="56" t="s">
        <v>233</v>
      </c>
      <c r="E178" s="56" t="s">
        <v>217</v>
      </c>
      <c r="F178" s="5">
        <v>0</v>
      </c>
      <c r="G178" s="5">
        <v>4.9999999999999998E-7</v>
      </c>
      <c r="H178" s="5">
        <v>5.7999999999999995E-7</v>
      </c>
      <c r="I178" s="5">
        <v>8.6000000000000002E-7</v>
      </c>
      <c r="J178" s="5">
        <v>1.22E-6</v>
      </c>
      <c r="K178" s="5">
        <v>1.3200000000000001E-6</v>
      </c>
      <c r="L178" s="5">
        <v>1.3400000000000001E-6</v>
      </c>
      <c r="M178" s="5">
        <v>3.1499999999999999E-6</v>
      </c>
      <c r="N178" s="5">
        <v>3.4999999999999999E-6</v>
      </c>
      <c r="O178" s="5">
        <v>4.51E-6</v>
      </c>
      <c r="P178" s="5">
        <v>9.0899999999999994E-6</v>
      </c>
      <c r="Q178" s="5">
        <v>9.1200000000000008E-6</v>
      </c>
      <c r="R178" s="5">
        <v>5.1614E-4</v>
      </c>
      <c r="S178" s="5">
        <v>157.87142763</v>
      </c>
      <c r="T178" s="5">
        <v>157.87142764000001</v>
      </c>
      <c r="U178" s="5">
        <v>157.87142764999999</v>
      </c>
      <c r="V178" s="5">
        <v>157.87142765999999</v>
      </c>
      <c r="W178" s="5">
        <v>157.87142767</v>
      </c>
      <c r="X178" s="5">
        <v>157.87142768000001</v>
      </c>
      <c r="Y178" s="5">
        <v>157.87142768999999</v>
      </c>
      <c r="Z178" s="5">
        <v>157.87142778</v>
      </c>
      <c r="AA178" s="5">
        <v>695.79109915000004</v>
      </c>
      <c r="AB178" s="5">
        <v>853.55986586999995</v>
      </c>
      <c r="AC178" s="5">
        <v>2117.38483898</v>
      </c>
      <c r="AD178" s="5">
        <v>2933.3290050700002</v>
      </c>
      <c r="AE178" s="5">
        <v>4951.6367708400003</v>
      </c>
      <c r="AF178" s="5">
        <v>6099.9999033300001</v>
      </c>
      <c r="AG178" s="5">
        <v>6099.9999033599997</v>
      </c>
    </row>
    <row r="179" spans="1:33">
      <c r="A179" s="56" t="s">
        <v>73</v>
      </c>
      <c r="B179" s="56" t="s">
        <v>163</v>
      </c>
      <c r="C179" s="56" t="s">
        <v>234</v>
      </c>
      <c r="D179" s="56" t="s">
        <v>235</v>
      </c>
      <c r="E179" s="56" t="s">
        <v>217</v>
      </c>
      <c r="F179" s="5">
        <v>3.9000000000000002E-7</v>
      </c>
      <c r="G179" s="5">
        <v>1.06E-6</v>
      </c>
      <c r="H179" s="5">
        <v>2.3999999999999999E-6</v>
      </c>
      <c r="I179" s="5">
        <v>4.1500000000000001E-6</v>
      </c>
      <c r="J179" s="5">
        <v>4.1500000000000001E-6</v>
      </c>
      <c r="K179" s="5">
        <v>4.16E-6</v>
      </c>
      <c r="L179" s="5">
        <v>4.9400000000000001E-6</v>
      </c>
      <c r="M179" s="5">
        <v>5.5199999999999997E-6</v>
      </c>
      <c r="N179" s="5">
        <v>5.7100000000000004E-6</v>
      </c>
      <c r="O179" s="5">
        <v>6.4799999999999998E-6</v>
      </c>
      <c r="P179" s="5">
        <v>8.6300000000000004E-6</v>
      </c>
      <c r="Q179" s="5">
        <v>1.558E-5</v>
      </c>
      <c r="R179" s="5">
        <v>1.721E-5</v>
      </c>
      <c r="S179" s="5">
        <v>1.9130000000000001E-5</v>
      </c>
      <c r="T179" s="5">
        <v>2.667E-5</v>
      </c>
      <c r="U179" s="5">
        <v>2.6679999999999999E-5</v>
      </c>
      <c r="V179" s="5">
        <v>2.6699999999999998E-5</v>
      </c>
      <c r="W179" s="5">
        <v>4.2939999999999999E-5</v>
      </c>
      <c r="X179" s="5">
        <v>4.4280000000000003E-5</v>
      </c>
      <c r="Y179" s="5">
        <v>1.3608000000000001E-4</v>
      </c>
      <c r="Z179" s="5">
        <v>1.00416E-3</v>
      </c>
      <c r="AA179" s="5">
        <v>1.0090399999999999E-3</v>
      </c>
      <c r="AB179" s="5">
        <v>1.0150199999999999E-3</v>
      </c>
      <c r="AC179" s="5">
        <v>1.018E-3</v>
      </c>
      <c r="AD179" s="5">
        <v>1.03257E-3</v>
      </c>
      <c r="AE179" s="5">
        <v>96.804986659999997</v>
      </c>
      <c r="AF179" s="5">
        <v>1630.89404954</v>
      </c>
      <c r="AG179" s="5">
        <v>1630.89404956</v>
      </c>
    </row>
    <row r="180" spans="1:33">
      <c r="A180" s="56" t="s">
        <v>73</v>
      </c>
      <c r="B180" s="56" t="s">
        <v>163</v>
      </c>
      <c r="C180" s="56" t="s">
        <v>236</v>
      </c>
      <c r="D180" s="56" t="s">
        <v>237</v>
      </c>
      <c r="E180" s="56" t="s">
        <v>217</v>
      </c>
      <c r="F180" s="5">
        <v>166.00000037999999</v>
      </c>
      <c r="G180" s="5">
        <v>166.00000130000001</v>
      </c>
      <c r="H180" s="5">
        <v>166.00000206999999</v>
      </c>
      <c r="I180" s="5">
        <v>174.61116483000001</v>
      </c>
      <c r="J180" s="5">
        <v>174.61116483000001</v>
      </c>
      <c r="K180" s="5">
        <v>174.61116491000001</v>
      </c>
      <c r="L180" s="5">
        <v>187.63148853999999</v>
      </c>
      <c r="M180" s="5">
        <v>187.63148853999999</v>
      </c>
      <c r="N180" s="5">
        <v>187.63148853999999</v>
      </c>
      <c r="O180" s="5">
        <v>187.63148853999999</v>
      </c>
      <c r="P180" s="5">
        <v>187.63148853999999</v>
      </c>
      <c r="Q180" s="5">
        <v>187.63148853999999</v>
      </c>
      <c r="R180" s="5">
        <v>187.63148855</v>
      </c>
      <c r="S180" s="5">
        <v>187.63148856000001</v>
      </c>
      <c r="T180" s="5">
        <v>187.63148856000001</v>
      </c>
      <c r="U180" s="5">
        <v>187.63148856999999</v>
      </c>
      <c r="V180" s="5">
        <v>187.63148858</v>
      </c>
      <c r="W180" s="5">
        <v>187.63148860999999</v>
      </c>
      <c r="X180" s="5">
        <v>191.63806267000001</v>
      </c>
      <c r="Y180" s="5">
        <v>198.10804474</v>
      </c>
      <c r="Z180" s="5">
        <v>207.95569319000001</v>
      </c>
      <c r="AA180" s="5">
        <v>215.04977428000001</v>
      </c>
      <c r="AB180" s="5">
        <v>215.67366106</v>
      </c>
      <c r="AC180" s="5">
        <v>229.47221999000001</v>
      </c>
      <c r="AD180" s="5">
        <v>229.47222023</v>
      </c>
      <c r="AE180" s="5">
        <v>229.47222070000001</v>
      </c>
      <c r="AF180" s="5">
        <v>244.7963657</v>
      </c>
      <c r="AG180" s="5">
        <v>244.79636579000001</v>
      </c>
    </row>
    <row r="181" spans="1:33">
      <c r="A181" s="56" t="s">
        <v>73</v>
      </c>
      <c r="B181" s="56" t="s">
        <v>163</v>
      </c>
      <c r="C181" s="56" t="s">
        <v>238</v>
      </c>
      <c r="D181" s="56" t="s">
        <v>239</v>
      </c>
      <c r="E181" s="56" t="s">
        <v>217</v>
      </c>
      <c r="F181" s="5">
        <v>535.02000038999995</v>
      </c>
      <c r="G181" s="5">
        <v>535.02000112999997</v>
      </c>
      <c r="H181" s="5">
        <v>535.02000165000004</v>
      </c>
      <c r="I181" s="5">
        <v>535.02000810999994</v>
      </c>
      <c r="J181" s="5">
        <v>535.02000812000006</v>
      </c>
      <c r="K181" s="5">
        <v>904.59944865</v>
      </c>
      <c r="L181" s="5">
        <v>2122.3928091299999</v>
      </c>
      <c r="M181" s="5">
        <v>2122.3928091299999</v>
      </c>
      <c r="N181" s="5">
        <v>2122.3928091299999</v>
      </c>
      <c r="O181" s="5">
        <v>2122.3928091299999</v>
      </c>
      <c r="P181" s="5">
        <v>2122.3928091399998</v>
      </c>
      <c r="Q181" s="5">
        <v>2122.3928091600001</v>
      </c>
      <c r="R181" s="5">
        <v>2122.39280917</v>
      </c>
      <c r="S181" s="5">
        <v>2122.3928091799999</v>
      </c>
      <c r="T181" s="5">
        <v>2599.1998011999999</v>
      </c>
      <c r="U181" s="5">
        <v>2599.1998012399999</v>
      </c>
      <c r="V181" s="5">
        <v>3064.3975924299998</v>
      </c>
      <c r="W181" s="5">
        <v>3520.0199997</v>
      </c>
      <c r="X181" s="5">
        <v>3520.0199997499999</v>
      </c>
      <c r="Y181" s="5">
        <v>3520.0199997700001</v>
      </c>
      <c r="Z181" s="5">
        <v>3500.0199997999998</v>
      </c>
      <c r="AA181" s="5">
        <v>3500.0200000499999</v>
      </c>
      <c r="AB181" s="5">
        <v>3500.0200002299998</v>
      </c>
      <c r="AC181" s="5">
        <v>4486.3346751099998</v>
      </c>
      <c r="AD181" s="5">
        <v>4768.90013301</v>
      </c>
      <c r="AE181" s="5">
        <v>6454.5483301200002</v>
      </c>
      <c r="AF181" s="5">
        <v>7234.1885283000001</v>
      </c>
      <c r="AG181" s="5">
        <v>7234.1885283700003</v>
      </c>
    </row>
    <row r="182" spans="1:33">
      <c r="A182" s="56" t="s">
        <v>73</v>
      </c>
      <c r="B182" s="56" t="s">
        <v>163</v>
      </c>
      <c r="C182" s="56" t="s">
        <v>240</v>
      </c>
      <c r="D182" s="56" t="s">
        <v>241</v>
      </c>
      <c r="E182" s="56" t="s">
        <v>217</v>
      </c>
      <c r="F182" s="5">
        <v>762.40500040000006</v>
      </c>
      <c r="G182" s="5">
        <v>762.40500133</v>
      </c>
      <c r="H182" s="5">
        <v>762.40500378000002</v>
      </c>
      <c r="I182" s="5">
        <v>1214.2194043500001</v>
      </c>
      <c r="J182" s="5">
        <v>1214.2194043500001</v>
      </c>
      <c r="K182" s="5">
        <v>1214.21940436</v>
      </c>
      <c r="L182" s="5">
        <v>2053.5569404900002</v>
      </c>
      <c r="M182" s="5">
        <v>2053.5569404900002</v>
      </c>
      <c r="N182" s="5">
        <v>2053.5569404900002</v>
      </c>
      <c r="O182" s="5">
        <v>2053.5569404900002</v>
      </c>
      <c r="P182" s="5">
        <v>2053.55694051</v>
      </c>
      <c r="Q182" s="5">
        <v>2605.0085359999998</v>
      </c>
      <c r="R182" s="5">
        <v>2605.0085360500002</v>
      </c>
      <c r="S182" s="5">
        <v>3055.1544613400001</v>
      </c>
      <c r="T182" s="5">
        <v>3055.1544613900001</v>
      </c>
      <c r="U182" s="5">
        <v>3055.1544613999999</v>
      </c>
      <c r="V182" s="5">
        <v>3055.1544614099998</v>
      </c>
      <c r="W182" s="5">
        <v>3153.62205374</v>
      </c>
      <c r="X182" s="5">
        <v>3430.3817864100001</v>
      </c>
      <c r="Y182" s="5">
        <v>3589.8079518999998</v>
      </c>
      <c r="Z182" s="5">
        <v>4927.8103114100004</v>
      </c>
      <c r="AA182" s="5">
        <v>4927.8103117000001</v>
      </c>
      <c r="AB182" s="5">
        <v>6305.4310431800004</v>
      </c>
      <c r="AC182" s="5">
        <v>6305.43104399</v>
      </c>
      <c r="AD182" s="5">
        <v>6536.5912491899999</v>
      </c>
      <c r="AE182" s="5">
        <v>7463.67995797</v>
      </c>
      <c r="AF182" s="5">
        <v>8412.8058825200005</v>
      </c>
      <c r="AG182" s="5">
        <v>8343.0558825899989</v>
      </c>
    </row>
    <row r="183" spans="1:33">
      <c r="A183" s="56" t="s">
        <v>73</v>
      </c>
      <c r="B183" s="56" t="s">
        <v>163</v>
      </c>
      <c r="C183" s="56" t="s">
        <v>242</v>
      </c>
      <c r="D183" s="56" t="s">
        <v>243</v>
      </c>
      <c r="E183" s="56" t="s">
        <v>217</v>
      </c>
      <c r="F183" s="5">
        <v>53.000000389999997</v>
      </c>
      <c r="G183" s="5">
        <v>53.000001050000002</v>
      </c>
      <c r="H183" s="5">
        <v>53.000001050000002</v>
      </c>
      <c r="I183" s="5">
        <v>161.88171936000001</v>
      </c>
      <c r="J183" s="5">
        <v>161.88171936000001</v>
      </c>
      <c r="K183" s="5">
        <v>161.88171936000001</v>
      </c>
      <c r="L183" s="5">
        <v>192.51649524999999</v>
      </c>
      <c r="M183" s="5">
        <v>192.51649524999999</v>
      </c>
      <c r="N183" s="5">
        <v>192.51649524999999</v>
      </c>
      <c r="O183" s="5">
        <v>192.51649524999999</v>
      </c>
      <c r="P183" s="5">
        <v>192.51649524999999</v>
      </c>
      <c r="Q183" s="5">
        <v>192.51649524999999</v>
      </c>
      <c r="R183" s="5">
        <v>192.51649526</v>
      </c>
      <c r="S183" s="5">
        <v>192.51649527000001</v>
      </c>
      <c r="T183" s="5">
        <v>192.51649527000001</v>
      </c>
      <c r="U183" s="5">
        <v>192.51649527999999</v>
      </c>
      <c r="V183" s="5">
        <v>192.51649527999999</v>
      </c>
      <c r="W183" s="5">
        <v>192.5164953</v>
      </c>
      <c r="X183" s="5">
        <v>196.87784937000001</v>
      </c>
      <c r="Y183" s="5">
        <v>196.87784937999999</v>
      </c>
      <c r="Z183" s="5">
        <v>232.58977200999999</v>
      </c>
      <c r="AA183" s="5">
        <v>232.58977214999999</v>
      </c>
      <c r="AB183" s="5">
        <v>237.68682437999999</v>
      </c>
      <c r="AC183" s="5">
        <v>237.68682444999999</v>
      </c>
      <c r="AD183" s="5">
        <v>237.68682462999999</v>
      </c>
      <c r="AE183" s="5">
        <v>237.68682482</v>
      </c>
      <c r="AF183" s="5">
        <v>296.27826318000001</v>
      </c>
      <c r="AG183" s="5">
        <v>296.27826322999999</v>
      </c>
    </row>
    <row r="184" spans="1:33">
      <c r="A184" s="56" t="s">
        <v>73</v>
      </c>
      <c r="B184" s="56" t="s">
        <v>163</v>
      </c>
      <c r="C184" s="56" t="s">
        <v>244</v>
      </c>
      <c r="D184" s="56" t="s">
        <v>245</v>
      </c>
      <c r="E184" s="56" t="s">
        <v>217</v>
      </c>
      <c r="F184" s="5">
        <v>1121.34000034</v>
      </c>
      <c r="G184" s="5">
        <v>1121.34000083</v>
      </c>
      <c r="H184" s="5">
        <v>1121.34000083</v>
      </c>
      <c r="I184" s="5">
        <v>1121.3400067699999</v>
      </c>
      <c r="J184" s="5">
        <v>1121.3400067699999</v>
      </c>
      <c r="K184" s="5">
        <v>1121.3400067800001</v>
      </c>
      <c r="L184" s="5">
        <v>1122.24001105</v>
      </c>
      <c r="M184" s="5">
        <v>1121.34001141</v>
      </c>
      <c r="N184" s="5">
        <v>1121.34001334</v>
      </c>
      <c r="O184" s="5">
        <v>1121.3400138</v>
      </c>
      <c r="P184" s="5">
        <v>1121.34002779</v>
      </c>
      <c r="Q184" s="5">
        <v>1121.3400278199999</v>
      </c>
      <c r="R184" s="5">
        <v>1121.3400278300001</v>
      </c>
      <c r="S184" s="5">
        <v>1121.3410241900001</v>
      </c>
      <c r="T184" s="5">
        <v>1121.34102783</v>
      </c>
      <c r="U184" s="5">
        <v>971.31102783999995</v>
      </c>
      <c r="V184" s="5">
        <v>971.31102785000007</v>
      </c>
      <c r="W184" s="5">
        <v>971.31112492000011</v>
      </c>
      <c r="X184" s="5">
        <v>2189.4417392999999</v>
      </c>
      <c r="Y184" s="5">
        <v>2813.8782321799999</v>
      </c>
      <c r="Z184" s="5">
        <v>3410.8124938999999</v>
      </c>
      <c r="AA184" s="5">
        <v>3410.81249394</v>
      </c>
      <c r="AB184" s="5">
        <v>3410.8124939899999</v>
      </c>
      <c r="AC184" s="5">
        <v>3410.8124940399998</v>
      </c>
      <c r="AD184" s="5">
        <v>3410.8124941800002</v>
      </c>
      <c r="AE184" s="5">
        <v>3410.8124942499999</v>
      </c>
      <c r="AF184" s="5">
        <v>3795.9639255699999</v>
      </c>
      <c r="AG184" s="5">
        <v>3546.9699255999999</v>
      </c>
    </row>
    <row r="185" spans="1:33">
      <c r="A185" s="56" t="s">
        <v>73</v>
      </c>
      <c r="B185" s="56" t="s">
        <v>163</v>
      </c>
      <c r="C185" s="56" t="s">
        <v>246</v>
      </c>
      <c r="D185" s="56" t="s">
        <v>247</v>
      </c>
      <c r="E185" s="56" t="s">
        <v>217</v>
      </c>
      <c r="F185" s="5">
        <v>456.24400039999989</v>
      </c>
      <c r="G185" s="5">
        <v>456.24400095999999</v>
      </c>
      <c r="H185" s="5">
        <v>456.24400095999999</v>
      </c>
      <c r="I185" s="5">
        <v>456.24400863</v>
      </c>
      <c r="J185" s="5">
        <v>456.24400863</v>
      </c>
      <c r="K185" s="5">
        <v>456.24400863999989</v>
      </c>
      <c r="L185" s="5">
        <v>456.24401280000001</v>
      </c>
      <c r="M185" s="5">
        <v>456.24401305999999</v>
      </c>
      <c r="N185" s="5">
        <v>456.24401361999998</v>
      </c>
      <c r="O185" s="5">
        <v>456.24401527999999</v>
      </c>
      <c r="P185" s="5">
        <v>456.24402891999989</v>
      </c>
      <c r="Q185" s="5">
        <v>456.24402894999997</v>
      </c>
      <c r="R185" s="5">
        <v>456.24402895999998</v>
      </c>
      <c r="S185" s="5">
        <v>1026.2031738200001</v>
      </c>
      <c r="T185" s="5">
        <v>1026.2031738200001</v>
      </c>
      <c r="U185" s="5">
        <v>1026.2031738200001</v>
      </c>
      <c r="V185" s="5">
        <v>1026.20317383</v>
      </c>
      <c r="W185" s="5">
        <v>1026.20317389</v>
      </c>
      <c r="X185" s="5">
        <v>1026.20317396</v>
      </c>
      <c r="Y185" s="5">
        <v>1484.2439997199999</v>
      </c>
      <c r="Z185" s="5">
        <v>1484.24399978</v>
      </c>
      <c r="AA185" s="5">
        <v>1484.2439998</v>
      </c>
      <c r="AB185" s="5">
        <v>1484.24399984</v>
      </c>
      <c r="AC185" s="5">
        <v>1484.24399986</v>
      </c>
      <c r="AD185" s="5">
        <v>1484.24400008</v>
      </c>
      <c r="AE185" s="5">
        <v>1484.2440001</v>
      </c>
      <c r="AF185" s="5">
        <v>1484.24400012</v>
      </c>
      <c r="AG185" s="5">
        <v>1307.98000013</v>
      </c>
    </row>
    <row r="186" spans="1:33">
      <c r="A186" s="56" t="s">
        <v>73</v>
      </c>
      <c r="B186" s="56" t="s">
        <v>163</v>
      </c>
      <c r="C186" s="56" t="s">
        <v>248</v>
      </c>
      <c r="D186" s="56" t="s">
        <v>249</v>
      </c>
      <c r="E186" s="56" t="s">
        <v>217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</row>
    <row r="187" spans="1:33">
      <c r="A187" s="56" t="s">
        <v>73</v>
      </c>
      <c r="B187" s="56" t="s">
        <v>163</v>
      </c>
      <c r="C187" s="56" t="s">
        <v>250</v>
      </c>
      <c r="D187" s="56" t="s">
        <v>251</v>
      </c>
      <c r="E187" s="56" t="s">
        <v>217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</row>
    <row r="188" spans="1:33">
      <c r="A188" s="56" t="s">
        <v>73</v>
      </c>
      <c r="B188" s="56" t="s">
        <v>198</v>
      </c>
      <c r="C188" s="56" t="s">
        <v>252</v>
      </c>
      <c r="D188" s="56" t="s">
        <v>253</v>
      </c>
      <c r="E188" s="56" t="s">
        <v>217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</row>
    <row r="189" spans="1:33">
      <c r="A189" s="56" t="s">
        <v>73</v>
      </c>
      <c r="B189" s="56" t="s">
        <v>198</v>
      </c>
      <c r="C189" s="56" t="s">
        <v>254</v>
      </c>
      <c r="D189" s="56" t="s">
        <v>255</v>
      </c>
      <c r="E189" s="56" t="s">
        <v>217</v>
      </c>
      <c r="F189" s="5">
        <v>0</v>
      </c>
      <c r="G189" s="5">
        <v>7.6000000000000003E-7</v>
      </c>
      <c r="H189" s="5">
        <v>1.9800000000000001E-6</v>
      </c>
      <c r="I189" s="5">
        <v>1.9800000000000001E-6</v>
      </c>
      <c r="J189" s="5">
        <v>1.9800000000000001E-6</v>
      </c>
      <c r="K189" s="5">
        <v>1.9800000000000001E-6</v>
      </c>
      <c r="L189" s="5">
        <v>1.9800000000000001E-6</v>
      </c>
      <c r="M189" s="5">
        <v>2.96E-6</v>
      </c>
      <c r="N189" s="5">
        <v>3.27E-6</v>
      </c>
      <c r="O189" s="5">
        <v>4.1799999999999998E-6</v>
      </c>
      <c r="P189" s="5">
        <v>5.1399999999999999E-6</v>
      </c>
      <c r="Q189" s="5">
        <v>6.5899999999999996E-6</v>
      </c>
      <c r="R189" s="5">
        <v>6.6000000000000003E-6</v>
      </c>
      <c r="S189" s="5">
        <v>1.2279999999999999E-5</v>
      </c>
      <c r="T189" s="5">
        <v>1.501E-5</v>
      </c>
      <c r="U189" s="5">
        <v>1.502E-5</v>
      </c>
      <c r="V189" s="5">
        <v>1.505E-5</v>
      </c>
      <c r="W189" s="5">
        <v>1.5849999999999999E-5</v>
      </c>
      <c r="X189" s="5">
        <v>1.6540000000000001E-5</v>
      </c>
      <c r="Y189" s="5">
        <v>2.039E-5</v>
      </c>
      <c r="Z189" s="5">
        <v>5.6119999999999998E-5</v>
      </c>
      <c r="AA189" s="5">
        <v>6.4129999999999998E-5</v>
      </c>
      <c r="AB189" s="5">
        <v>9.1169999999999996E-5</v>
      </c>
      <c r="AC189" s="5">
        <v>9.1199999999999994E-5</v>
      </c>
      <c r="AD189" s="5">
        <v>485.59861076999999</v>
      </c>
      <c r="AE189" s="5">
        <v>485.59861086000001</v>
      </c>
      <c r="AF189" s="5">
        <v>526.37317645999997</v>
      </c>
      <c r="AG189" s="5">
        <v>526.3731765</v>
      </c>
    </row>
    <row r="190" spans="1:33">
      <c r="A190" s="56" t="s">
        <v>73</v>
      </c>
      <c r="B190" s="56" t="s">
        <v>198</v>
      </c>
      <c r="C190" s="56" t="s">
        <v>256</v>
      </c>
      <c r="D190" s="56" t="s">
        <v>257</v>
      </c>
      <c r="E190" s="56" t="s">
        <v>217</v>
      </c>
      <c r="F190" s="5">
        <v>624.26499999999999</v>
      </c>
      <c r="G190" s="5">
        <v>624.26500093000004</v>
      </c>
      <c r="H190" s="5">
        <v>624.26500297000007</v>
      </c>
      <c r="I190" s="5">
        <v>624.26500297000007</v>
      </c>
      <c r="J190" s="5">
        <v>624.26500297000007</v>
      </c>
      <c r="K190" s="5">
        <v>624.26500297000007</v>
      </c>
      <c r="L190" s="5">
        <v>624.26500297000007</v>
      </c>
      <c r="M190" s="5">
        <v>624.26500342999998</v>
      </c>
      <c r="N190" s="5">
        <v>624.26500355999997</v>
      </c>
      <c r="O190" s="5">
        <v>624.26500397000007</v>
      </c>
      <c r="P190" s="5">
        <v>624.26500426000007</v>
      </c>
      <c r="Q190" s="5">
        <v>624.26500495000005</v>
      </c>
      <c r="R190" s="5">
        <v>624.26500497000006</v>
      </c>
      <c r="S190" s="5">
        <v>624.26500649000002</v>
      </c>
      <c r="T190" s="5">
        <v>624.26500814999997</v>
      </c>
      <c r="U190" s="5">
        <v>624.26501516999997</v>
      </c>
      <c r="V190" s="5">
        <v>624.26501518999999</v>
      </c>
      <c r="W190" s="5">
        <v>624.26504203000002</v>
      </c>
      <c r="X190" s="5">
        <v>624.26506943000004</v>
      </c>
      <c r="Y190" s="5">
        <v>1982.7106856800001</v>
      </c>
      <c r="Z190" s="5">
        <v>2557.9978663799998</v>
      </c>
      <c r="AA190" s="5">
        <v>2557.9978664300002</v>
      </c>
      <c r="AB190" s="5">
        <v>2759.7867357199998</v>
      </c>
      <c r="AC190" s="5">
        <v>2759.78673574</v>
      </c>
      <c r="AD190" s="5">
        <v>3299.0848554600002</v>
      </c>
      <c r="AE190" s="5">
        <v>3200.92253957</v>
      </c>
      <c r="AF190" s="5">
        <v>3486.19241564</v>
      </c>
      <c r="AG190" s="5">
        <v>3405.19241569</v>
      </c>
    </row>
    <row r="191" spans="1:33">
      <c r="A191" s="56" t="s">
        <v>73</v>
      </c>
      <c r="B191" s="56" t="s">
        <v>198</v>
      </c>
      <c r="C191" s="56" t="s">
        <v>258</v>
      </c>
      <c r="D191" s="56" t="s">
        <v>259</v>
      </c>
      <c r="E191" s="56" t="s">
        <v>217</v>
      </c>
      <c r="F191" s="5">
        <v>0</v>
      </c>
      <c r="G191" s="5">
        <v>8.5000000000000001E-7</v>
      </c>
      <c r="H191" s="5">
        <v>2.3099999999999999E-6</v>
      </c>
      <c r="I191" s="5">
        <v>2.3099999999999999E-6</v>
      </c>
      <c r="J191" s="5">
        <v>2.3099999999999999E-6</v>
      </c>
      <c r="K191" s="5">
        <v>2.3099999999999999E-6</v>
      </c>
      <c r="L191" s="5">
        <v>2.3099999999999999E-6</v>
      </c>
      <c r="M191" s="5">
        <v>3.3100000000000001E-6</v>
      </c>
      <c r="N191" s="5">
        <v>3.54E-6</v>
      </c>
      <c r="O191" s="5">
        <v>4.3200000000000001E-6</v>
      </c>
      <c r="P191" s="5">
        <v>5.5400000000000003E-6</v>
      </c>
      <c r="Q191" s="5">
        <v>7.4200000000000001E-6</v>
      </c>
      <c r="R191" s="5">
        <v>7.43E-6</v>
      </c>
      <c r="S191" s="5">
        <v>1.1270000000000001E-5</v>
      </c>
      <c r="T191" s="5">
        <v>1.486E-5</v>
      </c>
      <c r="U191" s="5">
        <v>1.4929999999999999E-5</v>
      </c>
      <c r="V191" s="5">
        <v>1.504E-5</v>
      </c>
      <c r="W191" s="5">
        <v>1.8459999999999999E-5</v>
      </c>
      <c r="X191" s="5">
        <v>1.853E-5</v>
      </c>
      <c r="Y191" s="5">
        <v>1.861E-5</v>
      </c>
      <c r="Z191" s="5">
        <v>2.9179999999999998E-5</v>
      </c>
      <c r="AA191" s="5">
        <v>3.6269999999999997E-5</v>
      </c>
      <c r="AB191" s="5">
        <v>1.2344999999999999E-4</v>
      </c>
      <c r="AC191" s="5">
        <v>1.2349E-4</v>
      </c>
      <c r="AD191" s="5">
        <v>399.99999369</v>
      </c>
      <c r="AE191" s="5">
        <v>399.99999702000002</v>
      </c>
      <c r="AF191" s="5">
        <v>2665.0196743000001</v>
      </c>
      <c r="AG191" s="5">
        <v>2665.0196743699998</v>
      </c>
    </row>
    <row r="192" spans="1:33">
      <c r="A192" s="56" t="s">
        <v>73</v>
      </c>
      <c r="B192" s="56" t="s">
        <v>198</v>
      </c>
      <c r="C192" s="56" t="s">
        <v>260</v>
      </c>
      <c r="D192" s="56" t="s">
        <v>261</v>
      </c>
      <c r="E192" s="56" t="s">
        <v>217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</row>
    <row r="193" spans="1:33">
      <c r="A193" s="56" t="s">
        <v>73</v>
      </c>
      <c r="B193" s="56" t="s">
        <v>198</v>
      </c>
      <c r="C193" s="56" t="s">
        <v>262</v>
      </c>
      <c r="D193" s="56" t="s">
        <v>263</v>
      </c>
      <c r="E193" s="56" t="s">
        <v>217</v>
      </c>
      <c r="F193" s="5">
        <v>0</v>
      </c>
      <c r="G193" s="5">
        <v>7.3E-7</v>
      </c>
      <c r="H193" s="5">
        <v>1.4699999999999999E-6</v>
      </c>
      <c r="I193" s="5">
        <v>1.4699999999999999E-6</v>
      </c>
      <c r="J193" s="5">
        <v>1.4699999999999999E-6</v>
      </c>
      <c r="K193" s="5">
        <v>1.4699999999999999E-6</v>
      </c>
      <c r="L193" s="5">
        <v>1.4699999999999999E-6</v>
      </c>
      <c r="M193" s="5">
        <v>2.7700000000000002E-6</v>
      </c>
      <c r="N193" s="5">
        <v>3.05E-6</v>
      </c>
      <c r="O193" s="5">
        <v>3.7100000000000001E-6</v>
      </c>
      <c r="P193" s="5">
        <v>4.34E-6</v>
      </c>
      <c r="Q193" s="5">
        <v>5.8200000000000002E-6</v>
      </c>
      <c r="R193" s="5">
        <v>5.8499999999999999E-6</v>
      </c>
      <c r="S193" s="5">
        <v>7.4499999999999998E-6</v>
      </c>
      <c r="T193" s="5">
        <v>1.026E-5</v>
      </c>
      <c r="U193" s="5">
        <v>1.039E-5</v>
      </c>
      <c r="V193" s="5">
        <v>1.046E-5</v>
      </c>
      <c r="W193" s="5">
        <v>1.151E-5</v>
      </c>
      <c r="X193" s="5">
        <v>1.1620000000000001E-5</v>
      </c>
      <c r="Y193" s="5">
        <v>1.341E-5</v>
      </c>
      <c r="Z193" s="5">
        <v>2.0020000000000001E-5</v>
      </c>
      <c r="AA193" s="5">
        <v>2.1880000000000001E-5</v>
      </c>
      <c r="AB193" s="5">
        <v>6.2100000000000005E-5</v>
      </c>
      <c r="AC193" s="5">
        <v>6.2199999999999994E-5</v>
      </c>
      <c r="AD193" s="5">
        <v>499.99999185000001</v>
      </c>
      <c r="AE193" s="5">
        <v>499.9999919</v>
      </c>
      <c r="AF193" s="5">
        <v>499.99999194999998</v>
      </c>
      <c r="AG193" s="5">
        <v>499.99999198</v>
      </c>
    </row>
    <row r="194" spans="1:33">
      <c r="A194" s="56" t="s">
        <v>73</v>
      </c>
      <c r="B194" s="56" t="s">
        <v>198</v>
      </c>
      <c r="C194" s="56" t="s">
        <v>264</v>
      </c>
      <c r="D194" s="56" t="s">
        <v>265</v>
      </c>
      <c r="E194" s="56" t="s">
        <v>217</v>
      </c>
      <c r="F194" s="5">
        <v>377.536</v>
      </c>
      <c r="G194" s="5">
        <v>377.53600080000001</v>
      </c>
      <c r="H194" s="5">
        <v>377.53600222</v>
      </c>
      <c r="I194" s="5">
        <v>377.53600222</v>
      </c>
      <c r="J194" s="5">
        <v>377.53600222</v>
      </c>
      <c r="K194" s="5">
        <v>377.53600222</v>
      </c>
      <c r="L194" s="5">
        <v>377.53600222</v>
      </c>
      <c r="M194" s="5">
        <v>377.53600298999999</v>
      </c>
      <c r="N194" s="5">
        <v>377.53600334999999</v>
      </c>
      <c r="O194" s="5">
        <v>377.53600439000002</v>
      </c>
      <c r="P194" s="5">
        <v>377.53600547000002</v>
      </c>
      <c r="Q194" s="5">
        <v>377.53600700999999</v>
      </c>
      <c r="R194" s="5">
        <v>377.53600702</v>
      </c>
      <c r="S194" s="5">
        <v>377.53601400999997</v>
      </c>
      <c r="T194" s="5">
        <v>377.53601679000002</v>
      </c>
      <c r="U194" s="5">
        <v>377.53601680000003</v>
      </c>
      <c r="V194" s="5">
        <v>377.53601680999998</v>
      </c>
      <c r="W194" s="5">
        <v>377.53601782999999</v>
      </c>
      <c r="X194" s="5">
        <v>377.53601856</v>
      </c>
      <c r="Y194" s="5">
        <v>377.536022</v>
      </c>
      <c r="Z194" s="5">
        <v>378.52964106000002</v>
      </c>
      <c r="AA194" s="5">
        <v>271.00964164999999</v>
      </c>
      <c r="AB194" s="5">
        <v>271.00964561000001</v>
      </c>
      <c r="AC194" s="5">
        <v>271.00964563000002</v>
      </c>
      <c r="AD194" s="5">
        <v>1756.6813450899999</v>
      </c>
      <c r="AE194" s="5">
        <v>1756.68134525</v>
      </c>
      <c r="AF194" s="5">
        <v>1970.0159708000001</v>
      </c>
      <c r="AG194" s="5">
        <v>1970.0159708399999</v>
      </c>
    </row>
    <row r="195" spans="1:33">
      <c r="A195" s="56" t="s">
        <v>73</v>
      </c>
      <c r="B195" s="56" t="s">
        <v>199</v>
      </c>
      <c r="C195" s="56" t="s">
        <v>266</v>
      </c>
      <c r="D195" s="56" t="s">
        <v>267</v>
      </c>
      <c r="E195" s="56" t="s">
        <v>217</v>
      </c>
      <c r="F195" s="5">
        <v>142.1628</v>
      </c>
      <c r="G195" s="5">
        <v>142.1628</v>
      </c>
      <c r="H195" s="5">
        <v>142.1628</v>
      </c>
      <c r="I195" s="5">
        <v>142.1628</v>
      </c>
      <c r="J195" s="5">
        <v>142.1628</v>
      </c>
      <c r="K195" s="5">
        <v>142.1628</v>
      </c>
      <c r="L195" s="5">
        <v>142.1628</v>
      </c>
      <c r="M195" s="5">
        <v>142.1628</v>
      </c>
      <c r="N195" s="5">
        <v>142.1628</v>
      </c>
      <c r="O195" s="5">
        <v>142.1628</v>
      </c>
      <c r="P195" s="5">
        <v>142.1628</v>
      </c>
      <c r="Q195" s="5">
        <v>142.1628</v>
      </c>
      <c r="R195" s="5">
        <v>142.1628</v>
      </c>
      <c r="S195" s="5">
        <v>142.1628</v>
      </c>
      <c r="T195" s="5">
        <v>142.1628</v>
      </c>
      <c r="U195" s="5">
        <v>142.1628</v>
      </c>
      <c r="V195" s="5">
        <v>142.1628</v>
      </c>
      <c r="W195" s="5">
        <v>142.1628</v>
      </c>
      <c r="X195" s="5">
        <v>94.996799999999993</v>
      </c>
      <c r="Y195" s="5">
        <v>94.996799999999993</v>
      </c>
      <c r="Z195" s="5">
        <v>94.996799999999993</v>
      </c>
      <c r="AA195" s="5">
        <v>94.996799999999993</v>
      </c>
      <c r="AB195" s="5">
        <v>94.996799999999993</v>
      </c>
      <c r="AC195" s="5">
        <v>94.996799999999993</v>
      </c>
      <c r="AD195" s="5">
        <v>94.996799999999993</v>
      </c>
      <c r="AE195" s="5">
        <v>94.996799999999993</v>
      </c>
      <c r="AF195" s="5">
        <v>0</v>
      </c>
      <c r="AG195" s="5">
        <v>0</v>
      </c>
    </row>
    <row r="196" spans="1:33">
      <c r="A196" s="56" t="s">
        <v>73</v>
      </c>
      <c r="B196" s="56" t="s">
        <v>199</v>
      </c>
      <c r="C196" s="56" t="s">
        <v>268</v>
      </c>
      <c r="D196" s="56" t="s">
        <v>269</v>
      </c>
      <c r="E196" s="56" t="s">
        <v>217</v>
      </c>
      <c r="F196" s="5">
        <v>25.219000000000001</v>
      </c>
      <c r="G196" s="5">
        <v>25.219000479999998</v>
      </c>
      <c r="H196" s="5">
        <v>25.219000529999999</v>
      </c>
      <c r="I196" s="5">
        <v>25.219000619999999</v>
      </c>
      <c r="J196" s="5">
        <v>25.219000690000001</v>
      </c>
      <c r="K196" s="5">
        <v>25.219000810000001</v>
      </c>
      <c r="L196" s="5">
        <v>25.219000900000001</v>
      </c>
      <c r="M196" s="5">
        <v>25.219003409999999</v>
      </c>
      <c r="N196" s="5">
        <v>19.09100402</v>
      </c>
      <c r="O196" s="5">
        <v>19.091005750000001</v>
      </c>
      <c r="P196" s="5">
        <v>19.091008410000001</v>
      </c>
      <c r="Q196" s="5">
        <v>19.09101252</v>
      </c>
      <c r="R196" s="5">
        <v>19.091012549999999</v>
      </c>
      <c r="S196" s="5">
        <v>19.091041050000001</v>
      </c>
      <c r="T196" s="5">
        <v>19.091058879999999</v>
      </c>
      <c r="U196" s="5">
        <v>19.091058910000001</v>
      </c>
      <c r="V196" s="5">
        <v>19.091058919999998</v>
      </c>
      <c r="W196" s="5">
        <v>62.982106020000003</v>
      </c>
      <c r="X196" s="5">
        <v>51.262106129999999</v>
      </c>
      <c r="Y196" s="5">
        <v>51.262106189999997</v>
      </c>
      <c r="Z196" s="5">
        <v>719.57264077000002</v>
      </c>
      <c r="AA196" s="5">
        <v>719.57264083999996</v>
      </c>
      <c r="AB196" s="5">
        <v>868.42777594999995</v>
      </c>
      <c r="AC196" s="5">
        <v>868.42777604000003</v>
      </c>
      <c r="AD196" s="5">
        <v>868.42777908999994</v>
      </c>
      <c r="AE196" s="5">
        <v>868.42777970999998</v>
      </c>
      <c r="AF196" s="5">
        <v>1308.0395099699999</v>
      </c>
      <c r="AG196" s="5">
        <v>1308.0395099899999</v>
      </c>
    </row>
    <row r="197" spans="1:33">
      <c r="A197" s="56" t="s">
        <v>73</v>
      </c>
      <c r="B197" s="56" t="s">
        <v>199</v>
      </c>
      <c r="C197" s="56" t="s">
        <v>270</v>
      </c>
      <c r="D197" s="56" t="s">
        <v>271</v>
      </c>
      <c r="E197" s="56" t="s">
        <v>217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</row>
    <row r="198" spans="1:33">
      <c r="A198" s="56" t="s">
        <v>73</v>
      </c>
      <c r="B198" s="56" t="s">
        <v>199</v>
      </c>
      <c r="C198" s="56" t="s">
        <v>272</v>
      </c>
      <c r="D198" s="56" t="s">
        <v>273</v>
      </c>
      <c r="E198" s="56" t="s">
        <v>217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</row>
    <row r="199" spans="1:33">
      <c r="A199" s="56" t="s">
        <v>73</v>
      </c>
      <c r="B199" s="56" t="s">
        <v>199</v>
      </c>
      <c r="C199" s="56" t="s">
        <v>274</v>
      </c>
      <c r="D199" s="56" t="s">
        <v>275</v>
      </c>
      <c r="E199" s="56" t="s">
        <v>217</v>
      </c>
      <c r="F199" s="5">
        <v>295.2</v>
      </c>
      <c r="G199" s="5">
        <v>295.20000042999999</v>
      </c>
      <c r="H199" s="5">
        <v>295.20000047000002</v>
      </c>
      <c r="I199" s="5">
        <v>295.20000055000003</v>
      </c>
      <c r="J199" s="5">
        <v>295.20000062000003</v>
      </c>
      <c r="K199" s="5">
        <v>295.20000071999999</v>
      </c>
      <c r="L199" s="5">
        <v>295.20000078999999</v>
      </c>
      <c r="M199" s="5">
        <v>295.20000297000001</v>
      </c>
      <c r="N199" s="5">
        <v>295.20000334999997</v>
      </c>
      <c r="O199" s="5">
        <v>295.20000487999999</v>
      </c>
      <c r="P199" s="5">
        <v>295.20000651999999</v>
      </c>
      <c r="Q199" s="5">
        <v>295.20000837999999</v>
      </c>
      <c r="R199" s="5">
        <v>295.2000084</v>
      </c>
      <c r="S199" s="5">
        <v>295.20001529000001</v>
      </c>
      <c r="T199" s="5">
        <v>295.20002489000001</v>
      </c>
      <c r="U199" s="5">
        <v>295.20002493999999</v>
      </c>
      <c r="V199" s="5">
        <v>295.20002495</v>
      </c>
      <c r="W199" s="5">
        <v>295.20002526000002</v>
      </c>
      <c r="X199" s="5">
        <v>295.20003638999998</v>
      </c>
      <c r="Y199" s="5">
        <v>295.20003642</v>
      </c>
      <c r="Z199" s="5">
        <v>295.20040133999998</v>
      </c>
      <c r="AA199" s="5">
        <v>79.200427419999997</v>
      </c>
      <c r="AB199" s="5">
        <v>79.200483059999996</v>
      </c>
      <c r="AC199" s="5">
        <v>79.2004831</v>
      </c>
      <c r="AD199" s="5">
        <v>4.8327999999999999E-4</v>
      </c>
      <c r="AE199" s="5">
        <v>717.63440387000003</v>
      </c>
      <c r="AF199" s="5">
        <v>1918.1512556299999</v>
      </c>
      <c r="AG199" s="5">
        <v>1918.1512556499999</v>
      </c>
    </row>
    <row r="200" spans="1:33">
      <c r="A200" s="56" t="s">
        <v>73</v>
      </c>
      <c r="B200" s="56" t="s">
        <v>199</v>
      </c>
      <c r="C200" s="56" t="s">
        <v>276</v>
      </c>
      <c r="D200" s="56" t="s">
        <v>277</v>
      </c>
      <c r="E200" s="56" t="s">
        <v>217</v>
      </c>
      <c r="F200" s="5">
        <v>0</v>
      </c>
      <c r="G200" s="5">
        <v>0</v>
      </c>
      <c r="H200" s="5">
        <v>4.5999999999999999E-7</v>
      </c>
      <c r="I200" s="5">
        <v>5.4000000000000002E-7</v>
      </c>
      <c r="J200" s="5">
        <v>6.0999999999999998E-7</v>
      </c>
      <c r="K200" s="5">
        <v>7.1999999999999999E-7</v>
      </c>
      <c r="L200" s="5">
        <v>7.8999999999999995E-7</v>
      </c>
      <c r="M200" s="5">
        <v>3.2799999999999999E-6</v>
      </c>
      <c r="N200" s="5">
        <v>3.8800000000000001E-6</v>
      </c>
      <c r="O200" s="5">
        <v>5.84E-6</v>
      </c>
      <c r="P200" s="5">
        <v>8.5799999999999992E-6</v>
      </c>
      <c r="Q200" s="5">
        <v>1.1739999999999999E-5</v>
      </c>
      <c r="R200" s="5">
        <v>1.1909999999999999E-5</v>
      </c>
      <c r="S200" s="5">
        <v>4.0710000000000002E-5</v>
      </c>
      <c r="T200" s="5">
        <v>4.829E-5</v>
      </c>
      <c r="U200" s="5">
        <v>4.8399999999999997E-5</v>
      </c>
      <c r="V200" s="5">
        <v>4.8409999999999999E-5</v>
      </c>
      <c r="W200" s="5">
        <v>4.9889999999999998E-5</v>
      </c>
      <c r="X200" s="5">
        <v>6.1459999999999998E-5</v>
      </c>
      <c r="Y200" s="5">
        <v>8.0210000000000006E-5</v>
      </c>
      <c r="Z200" s="5">
        <v>306.24080406000002</v>
      </c>
      <c r="AA200" s="5">
        <v>356.01815338</v>
      </c>
      <c r="AB200" s="5">
        <v>427.63144571999999</v>
      </c>
      <c r="AC200" s="5">
        <v>427.63144586999999</v>
      </c>
      <c r="AD200" s="5">
        <v>984.18528565999998</v>
      </c>
      <c r="AE200" s="5">
        <v>1691.6972000599999</v>
      </c>
      <c r="AF200" s="5">
        <v>1691.6972005</v>
      </c>
      <c r="AG200" s="5">
        <v>1691.69720052</v>
      </c>
    </row>
    <row r="201" spans="1:33">
      <c r="A201" s="56" t="s">
        <v>73</v>
      </c>
      <c r="B201" s="56" t="s">
        <v>199</v>
      </c>
      <c r="C201" s="56" t="s">
        <v>278</v>
      </c>
      <c r="D201" s="56" t="s">
        <v>279</v>
      </c>
      <c r="E201" s="56" t="s">
        <v>217</v>
      </c>
      <c r="F201" s="5">
        <v>0</v>
      </c>
      <c r="G201" s="5">
        <v>4.4000000000000002E-7</v>
      </c>
      <c r="H201" s="5">
        <v>4.7999999999999996E-7</v>
      </c>
      <c r="I201" s="5">
        <v>5.6000000000000004E-7</v>
      </c>
      <c r="J201" s="5">
        <v>6.3E-7</v>
      </c>
      <c r="K201" s="5">
        <v>7.4000000000000001E-7</v>
      </c>
      <c r="L201" s="5">
        <v>8.0999999999999997E-7</v>
      </c>
      <c r="M201" s="5">
        <v>3.3699999999999999E-6</v>
      </c>
      <c r="N201" s="5">
        <v>3.67E-6</v>
      </c>
      <c r="O201" s="5">
        <v>5.8699999999999997E-6</v>
      </c>
      <c r="P201" s="5">
        <v>8.8400000000000001E-6</v>
      </c>
      <c r="Q201" s="5">
        <v>1.3360000000000001E-5</v>
      </c>
      <c r="R201" s="5">
        <v>1.3390000000000001E-5</v>
      </c>
      <c r="S201" s="5">
        <v>3.2240000000000003E-5</v>
      </c>
      <c r="T201" s="5">
        <v>110.6488138</v>
      </c>
      <c r="U201" s="5">
        <v>110.64881387</v>
      </c>
      <c r="V201" s="5">
        <v>110.64881388000001</v>
      </c>
      <c r="W201" s="5">
        <v>313.67894266000002</v>
      </c>
      <c r="X201" s="5">
        <v>500.00000483999997</v>
      </c>
      <c r="Y201" s="5">
        <v>500.00000485999999</v>
      </c>
      <c r="Z201" s="5">
        <v>541.35402458999999</v>
      </c>
      <c r="AA201" s="5">
        <v>575.73288327</v>
      </c>
      <c r="AB201" s="5">
        <v>596.50600398999995</v>
      </c>
      <c r="AC201" s="5">
        <v>596.50600403999999</v>
      </c>
      <c r="AD201" s="5">
        <v>596.50600409000003</v>
      </c>
      <c r="AE201" s="5">
        <v>667.12914961000001</v>
      </c>
      <c r="AF201" s="5">
        <v>667.12914974</v>
      </c>
      <c r="AG201" s="5">
        <v>667.12914976000002</v>
      </c>
    </row>
    <row r="202" spans="1:33">
      <c r="A202" s="56" t="s">
        <v>73</v>
      </c>
      <c r="B202" s="56" t="s">
        <v>199</v>
      </c>
      <c r="C202" s="56" t="s">
        <v>280</v>
      </c>
      <c r="D202" s="56" t="s">
        <v>281</v>
      </c>
      <c r="E202" s="56" t="s">
        <v>217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</row>
    <row r="203" spans="1:33">
      <c r="A203" s="56" t="s">
        <v>73</v>
      </c>
      <c r="B203" s="56" t="s">
        <v>199</v>
      </c>
      <c r="C203" s="56" t="s">
        <v>282</v>
      </c>
      <c r="D203" s="56" t="s">
        <v>283</v>
      </c>
      <c r="E203" s="56" t="s">
        <v>217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</row>
    <row r="204" spans="1:33">
      <c r="A204" s="56" t="s">
        <v>73</v>
      </c>
      <c r="B204" s="56" t="s">
        <v>200</v>
      </c>
      <c r="C204" s="56" t="s">
        <v>284</v>
      </c>
      <c r="D204" s="56" t="s">
        <v>285</v>
      </c>
      <c r="E204" s="56" t="s">
        <v>217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</row>
    <row r="205" spans="1:33">
      <c r="A205" s="56" t="s">
        <v>73</v>
      </c>
      <c r="B205" s="56" t="s">
        <v>200</v>
      </c>
      <c r="C205" s="56" t="s">
        <v>286</v>
      </c>
      <c r="D205" s="56" t="s">
        <v>287</v>
      </c>
      <c r="E205" s="56" t="s">
        <v>217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</row>
    <row r="206" spans="1:33">
      <c r="A206" s="56" t="s">
        <v>73</v>
      </c>
      <c r="B206" s="56" t="s">
        <v>200</v>
      </c>
      <c r="C206" s="56" t="s">
        <v>288</v>
      </c>
      <c r="D206" s="56" t="s">
        <v>289</v>
      </c>
      <c r="E206" s="56" t="s">
        <v>217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</row>
    <row r="207" spans="1:33" ht="16.5" customHeight="1"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</row>
    <row r="208" spans="1:33">
      <c r="A208" s="56" t="s">
        <v>73</v>
      </c>
      <c r="B208" s="56" t="s">
        <v>197</v>
      </c>
      <c r="C208" s="56" t="s">
        <v>215</v>
      </c>
      <c r="D208" s="56" t="s">
        <v>216</v>
      </c>
      <c r="E208" s="56" t="s">
        <v>142</v>
      </c>
      <c r="F208" s="5">
        <v>330.26499999999999</v>
      </c>
      <c r="G208" s="5">
        <v>564.46769400000005</v>
      </c>
      <c r="H208" s="5">
        <v>692.13718697000002</v>
      </c>
      <c r="I208" s="5">
        <v>829.99999635999995</v>
      </c>
      <c r="J208" s="5">
        <v>829.99999635999995</v>
      </c>
      <c r="K208" s="5">
        <v>829.99999635999995</v>
      </c>
      <c r="L208" s="5">
        <v>829.99999635999995</v>
      </c>
      <c r="M208" s="5">
        <v>829.99999691999994</v>
      </c>
      <c r="N208" s="5">
        <v>829.99999734999994</v>
      </c>
      <c r="O208" s="5">
        <v>829.9999984399999</v>
      </c>
      <c r="P208" s="5">
        <v>830.00000002999991</v>
      </c>
      <c r="Q208" s="5">
        <v>830.00000037000007</v>
      </c>
      <c r="R208" s="5">
        <v>846.90167424999993</v>
      </c>
      <c r="S208" s="5">
        <v>856.87217623999993</v>
      </c>
      <c r="T208" s="5">
        <v>868.36298060999991</v>
      </c>
      <c r="U208" s="5">
        <v>868.36298060999991</v>
      </c>
      <c r="V208" s="5">
        <v>868.36298455999997</v>
      </c>
      <c r="W208" s="5">
        <v>868.36298455999997</v>
      </c>
      <c r="X208" s="5">
        <v>868.36298455999997</v>
      </c>
      <c r="Y208" s="5">
        <v>893.65573733999997</v>
      </c>
      <c r="Z208" s="5">
        <v>891.40771891999998</v>
      </c>
      <c r="AA208" s="5">
        <v>1222.0240376199999</v>
      </c>
      <c r="AB208" s="5">
        <v>1262.4359041099999</v>
      </c>
      <c r="AC208" s="5">
        <v>1413.6282834000001</v>
      </c>
      <c r="AD208" s="5">
        <v>1414.24960685</v>
      </c>
      <c r="AE208" s="5">
        <v>1383.6136774900001</v>
      </c>
      <c r="AF208" s="5">
        <v>1576.73622989</v>
      </c>
      <c r="AG208" s="5">
        <v>1865.2242565500001</v>
      </c>
    </row>
    <row r="209" spans="1:33">
      <c r="A209" s="56" t="s">
        <v>73</v>
      </c>
      <c r="B209" s="56" t="s">
        <v>197</v>
      </c>
      <c r="C209" s="56" t="s">
        <v>218</v>
      </c>
      <c r="D209" s="56" t="s">
        <v>219</v>
      </c>
      <c r="E209" s="56" t="s">
        <v>142</v>
      </c>
      <c r="F209" s="5">
        <v>43.2</v>
      </c>
      <c r="G209" s="5">
        <v>43.200001739999998</v>
      </c>
      <c r="H209" s="5">
        <v>43.200001739999998</v>
      </c>
      <c r="I209" s="5">
        <v>43.20000271</v>
      </c>
      <c r="J209" s="5">
        <v>43.200003539999997</v>
      </c>
      <c r="K209" s="5">
        <v>43.200003539999997</v>
      </c>
      <c r="L209" s="5">
        <v>43.200003539999997</v>
      </c>
      <c r="M209" s="5">
        <v>43.200004079999999</v>
      </c>
      <c r="N209" s="5">
        <v>43.200004569999997</v>
      </c>
      <c r="O209" s="5">
        <v>43.200006010000003</v>
      </c>
      <c r="P209" s="5">
        <v>43.200007330000012</v>
      </c>
      <c r="Q209" s="5">
        <v>43.200007420000013</v>
      </c>
      <c r="R209" s="5">
        <v>43.200077589999999</v>
      </c>
      <c r="S209" s="5">
        <v>43.2000776</v>
      </c>
      <c r="T209" s="5">
        <v>43.200143850000003</v>
      </c>
      <c r="U209" s="5">
        <v>600.385493</v>
      </c>
      <c r="V209" s="5">
        <v>704.83701531000008</v>
      </c>
      <c r="W209" s="5">
        <v>704.83701532000009</v>
      </c>
      <c r="X209" s="5">
        <v>704.83701532000009</v>
      </c>
      <c r="Y209" s="5">
        <v>743.31181893000007</v>
      </c>
      <c r="Z209" s="5">
        <v>770.52964725000004</v>
      </c>
      <c r="AA209" s="5">
        <v>776.65505880000001</v>
      </c>
      <c r="AB209" s="5">
        <v>776.65505900000005</v>
      </c>
      <c r="AC209" s="5">
        <v>762.58863573999997</v>
      </c>
      <c r="AD209" s="5">
        <v>762.58863574999998</v>
      </c>
      <c r="AE209" s="5">
        <v>762.58863575999999</v>
      </c>
      <c r="AF209" s="5">
        <v>764.61409509999999</v>
      </c>
      <c r="AG209" s="5">
        <v>764.61409533000005</v>
      </c>
    </row>
    <row r="210" spans="1:33">
      <c r="A210" s="56" t="s">
        <v>73</v>
      </c>
      <c r="B210" s="56" t="s">
        <v>197</v>
      </c>
      <c r="C210" s="56" t="s">
        <v>220</v>
      </c>
      <c r="D210" s="56" t="s">
        <v>221</v>
      </c>
      <c r="E210" s="56" t="s">
        <v>142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</row>
    <row r="211" spans="1:33">
      <c r="A211" s="56" t="s">
        <v>73</v>
      </c>
      <c r="B211" s="56" t="s">
        <v>197</v>
      </c>
      <c r="C211" s="56" t="s">
        <v>222</v>
      </c>
      <c r="D211" s="56" t="s">
        <v>223</v>
      </c>
      <c r="E211" s="56" t="s">
        <v>142</v>
      </c>
      <c r="F211" s="5">
        <v>0</v>
      </c>
      <c r="G211" s="5">
        <v>1.95E-6</v>
      </c>
      <c r="H211" s="5">
        <v>1.95E-6</v>
      </c>
      <c r="I211" s="5">
        <v>2.7300000000000001E-6</v>
      </c>
      <c r="J211" s="5">
        <v>4.0799999999999999E-6</v>
      </c>
      <c r="K211" s="5">
        <v>4.0899999999999998E-6</v>
      </c>
      <c r="L211" s="5">
        <v>5.3900000000000001E-6</v>
      </c>
      <c r="M211" s="5">
        <v>9.1700000000000003E-6</v>
      </c>
      <c r="N211" s="5">
        <v>1.7880000000000002E-5</v>
      </c>
      <c r="O211" s="5">
        <v>3.8479999999999997E-5</v>
      </c>
      <c r="P211" s="5">
        <v>422.08211769000002</v>
      </c>
      <c r="Q211" s="5">
        <v>881.1054311800001</v>
      </c>
      <c r="R211" s="5">
        <v>1909.76779751</v>
      </c>
      <c r="S211" s="5">
        <v>1909.7677975199999</v>
      </c>
      <c r="T211" s="5">
        <v>1909.76779822</v>
      </c>
      <c r="U211" s="5">
        <v>1909.76779822</v>
      </c>
      <c r="V211" s="5">
        <v>1909.76779822</v>
      </c>
      <c r="W211" s="5">
        <v>1909.76779822</v>
      </c>
      <c r="X211" s="5">
        <v>1909.76779822</v>
      </c>
      <c r="Y211" s="5">
        <v>1909.76779822</v>
      </c>
      <c r="Z211" s="5">
        <v>1909.7677982299999</v>
      </c>
      <c r="AA211" s="5">
        <v>1909.76779829</v>
      </c>
      <c r="AB211" s="5">
        <v>1909.7677983399999</v>
      </c>
      <c r="AC211" s="5">
        <v>2158.56349249</v>
      </c>
      <c r="AD211" s="5">
        <v>2158.56349262</v>
      </c>
      <c r="AE211" s="5">
        <v>3682.4553042500002</v>
      </c>
      <c r="AF211" s="5">
        <v>3682.4553053</v>
      </c>
      <c r="AG211" s="5">
        <v>3682.4553053300001</v>
      </c>
    </row>
    <row r="212" spans="1:33">
      <c r="A212" s="56" t="s">
        <v>73</v>
      </c>
      <c r="B212" s="56" t="s">
        <v>197</v>
      </c>
      <c r="C212" s="56" t="s">
        <v>224</v>
      </c>
      <c r="D212" s="56" t="s">
        <v>225</v>
      </c>
      <c r="E212" s="56" t="s">
        <v>142</v>
      </c>
      <c r="F212" s="5">
        <v>0</v>
      </c>
      <c r="G212" s="5">
        <v>8.9999999999999996E-7</v>
      </c>
      <c r="H212" s="5">
        <v>9.5000000000000001E-7</v>
      </c>
      <c r="I212" s="5">
        <v>1.35E-6</v>
      </c>
      <c r="J212" s="5">
        <v>2.0700000000000001E-6</v>
      </c>
      <c r="K212" s="5">
        <v>2.0899999999999999E-6</v>
      </c>
      <c r="L212" s="5">
        <v>2.2699999999999999E-6</v>
      </c>
      <c r="M212" s="5">
        <v>4.0899999999999998E-6</v>
      </c>
      <c r="N212" s="5">
        <v>7.2599999999999999E-6</v>
      </c>
      <c r="O212" s="5">
        <v>8.6500000000000002E-6</v>
      </c>
      <c r="P212" s="5">
        <v>1.1909999999999999E-5</v>
      </c>
      <c r="Q212" s="5">
        <v>1.379E-5</v>
      </c>
      <c r="R212" s="5">
        <v>63.113340649999998</v>
      </c>
      <c r="S212" s="5">
        <v>94.377718279999996</v>
      </c>
      <c r="T212" s="5">
        <v>94.377718389999998</v>
      </c>
      <c r="U212" s="5">
        <v>94.377718389999998</v>
      </c>
      <c r="V212" s="5">
        <v>94.377718389999998</v>
      </c>
      <c r="W212" s="5">
        <v>94.377718389999998</v>
      </c>
      <c r="X212" s="5">
        <v>94.377718389999998</v>
      </c>
      <c r="Y212" s="5">
        <v>94.377718400000006</v>
      </c>
      <c r="Z212" s="5">
        <v>94.37771841</v>
      </c>
      <c r="AA212" s="5">
        <v>94.377718599999994</v>
      </c>
      <c r="AB212" s="5">
        <v>94.377718659999999</v>
      </c>
      <c r="AC212" s="5">
        <v>105.80561388</v>
      </c>
      <c r="AD212" s="5">
        <v>112.39291423</v>
      </c>
      <c r="AE212" s="5">
        <v>119.67875970999999</v>
      </c>
      <c r="AF212" s="5">
        <v>122.20734049000001</v>
      </c>
      <c r="AG212" s="5">
        <v>122.20734052</v>
      </c>
    </row>
    <row r="213" spans="1:33">
      <c r="A213" s="56" t="s">
        <v>73</v>
      </c>
      <c r="B213" s="56" t="s">
        <v>197</v>
      </c>
      <c r="C213" s="56" t="s">
        <v>226</v>
      </c>
      <c r="D213" s="56" t="s">
        <v>227</v>
      </c>
      <c r="E213" s="56" t="s">
        <v>142</v>
      </c>
      <c r="F213" s="5">
        <v>0</v>
      </c>
      <c r="G213" s="5">
        <v>2.4499999999999998E-6</v>
      </c>
      <c r="H213" s="5">
        <v>2.4899999999999999E-6</v>
      </c>
      <c r="I213" s="5">
        <v>5.7299999999999993E-6</v>
      </c>
      <c r="J213" s="5">
        <v>1.199E-5</v>
      </c>
      <c r="K213" s="5">
        <v>1.199E-5</v>
      </c>
      <c r="L213" s="5">
        <v>1.5574E-4</v>
      </c>
      <c r="M213" s="5">
        <v>1.6253E-4</v>
      </c>
      <c r="N213" s="5">
        <v>72.173447799999991</v>
      </c>
      <c r="O213" s="5">
        <v>900.00003085999992</v>
      </c>
      <c r="P213" s="5">
        <v>900.00009645</v>
      </c>
      <c r="Q213" s="5">
        <v>900.00009648000002</v>
      </c>
      <c r="R213" s="5">
        <v>1385.3876300300001</v>
      </c>
      <c r="S213" s="5">
        <v>1385.38763006</v>
      </c>
      <c r="T213" s="5">
        <v>1682.4761256100001</v>
      </c>
      <c r="U213" s="5">
        <v>1682.4761256100001</v>
      </c>
      <c r="V213" s="5">
        <v>1682.4761256199999</v>
      </c>
      <c r="W213" s="5">
        <v>1767.2944586399999</v>
      </c>
      <c r="X213" s="5">
        <v>1767.29445865</v>
      </c>
      <c r="Y213" s="5">
        <v>3237.3792176100001</v>
      </c>
      <c r="Z213" s="5">
        <v>3351.9529112800001</v>
      </c>
      <c r="AA213" s="5">
        <v>3499.9999975699998</v>
      </c>
      <c r="AB213" s="5">
        <v>3499.9999975999999</v>
      </c>
      <c r="AC213" s="5">
        <v>3499.9999976099998</v>
      </c>
      <c r="AD213" s="5">
        <v>3499.9999976300001</v>
      </c>
      <c r="AE213" s="5">
        <v>3499.9999976399999</v>
      </c>
      <c r="AF213" s="5">
        <v>3499.9999976499998</v>
      </c>
      <c r="AG213" s="5">
        <v>3499.9999976600002</v>
      </c>
    </row>
    <row r="214" spans="1:33">
      <c r="A214" s="56" t="s">
        <v>73</v>
      </c>
      <c r="B214" s="56" t="s">
        <v>197</v>
      </c>
      <c r="C214" s="56" t="s">
        <v>228</v>
      </c>
      <c r="D214" s="56" t="s">
        <v>229</v>
      </c>
      <c r="E214" s="56" t="s">
        <v>142</v>
      </c>
      <c r="F214" s="5">
        <v>0</v>
      </c>
      <c r="G214" s="5">
        <v>1.6700000000000001E-6</v>
      </c>
      <c r="H214" s="5">
        <v>1.8500000000000001E-6</v>
      </c>
      <c r="I214" s="5">
        <v>2.74E-6</v>
      </c>
      <c r="J214" s="5">
        <v>3.5200000000000002E-6</v>
      </c>
      <c r="K214" s="5">
        <v>3.6100000000000002E-6</v>
      </c>
      <c r="L214" s="5">
        <v>3.7000000000000002E-6</v>
      </c>
      <c r="M214" s="5">
        <v>8.8400000000000001E-6</v>
      </c>
      <c r="N214" s="5">
        <v>1.2289999999999999E-5</v>
      </c>
      <c r="O214" s="5">
        <v>5.3310000000000003E-5</v>
      </c>
      <c r="P214" s="5">
        <v>118.15183928</v>
      </c>
      <c r="Q214" s="5">
        <v>118.15183934</v>
      </c>
      <c r="R214" s="5">
        <v>243.00118748</v>
      </c>
      <c r="S214" s="5">
        <v>373.17776311</v>
      </c>
      <c r="T214" s="5">
        <v>424.84946810999998</v>
      </c>
      <c r="U214" s="5">
        <v>424.84946810999998</v>
      </c>
      <c r="V214" s="5">
        <v>424.84946810999998</v>
      </c>
      <c r="W214" s="5">
        <v>424.84946817999997</v>
      </c>
      <c r="X214" s="5">
        <v>424.84946819999999</v>
      </c>
      <c r="Y214" s="5">
        <v>570.58712867999998</v>
      </c>
      <c r="Z214" s="5">
        <v>1099.99999985</v>
      </c>
      <c r="AA214" s="5">
        <v>1100.0000000099999</v>
      </c>
      <c r="AB214" s="5">
        <v>1100.0000001000001</v>
      </c>
      <c r="AC214" s="5">
        <v>1100.00000013</v>
      </c>
      <c r="AD214" s="5">
        <v>1100.0000003099999</v>
      </c>
      <c r="AE214" s="5">
        <v>2127.3397058999999</v>
      </c>
      <c r="AF214" s="5">
        <v>2874.03893776</v>
      </c>
      <c r="AG214" s="5">
        <v>2874.0389378</v>
      </c>
    </row>
    <row r="215" spans="1:33">
      <c r="A215" s="56" t="s">
        <v>73</v>
      </c>
      <c r="B215" s="56" t="s">
        <v>197</v>
      </c>
      <c r="C215" s="56" t="s">
        <v>230</v>
      </c>
      <c r="D215" s="56" t="s">
        <v>231</v>
      </c>
      <c r="E215" s="56" t="s">
        <v>142</v>
      </c>
      <c r="F215" s="5">
        <v>912.96400000000006</v>
      </c>
      <c r="G215" s="5">
        <v>912.96400272000005</v>
      </c>
      <c r="H215" s="5">
        <v>912.96400279</v>
      </c>
      <c r="I215" s="5">
        <v>1244.4642679200001</v>
      </c>
      <c r="J215" s="5">
        <v>1698.33587556</v>
      </c>
      <c r="K215" s="5">
        <v>2036.962248</v>
      </c>
      <c r="L215" s="5">
        <v>2288.08420987</v>
      </c>
      <c r="M215" s="5">
        <v>2288.0842128700001</v>
      </c>
      <c r="N215" s="5">
        <v>2288.0842173999999</v>
      </c>
      <c r="O215" s="5">
        <v>2312.9640354600001</v>
      </c>
      <c r="P215" s="5">
        <v>2563.7930383100002</v>
      </c>
      <c r="Q215" s="5">
        <v>3426.9267043499999</v>
      </c>
      <c r="R215" s="5">
        <v>4354.1872563500001</v>
      </c>
      <c r="S215" s="5">
        <v>4614.3815036800006</v>
      </c>
      <c r="T215" s="5">
        <v>4670.5535984199996</v>
      </c>
      <c r="U215" s="5">
        <v>4670.5535984199996</v>
      </c>
      <c r="V215" s="5">
        <v>4670.5535984199996</v>
      </c>
      <c r="W215" s="5">
        <v>4743.1524805999998</v>
      </c>
      <c r="X215" s="5">
        <v>4743.1524806100006</v>
      </c>
      <c r="Y215" s="5">
        <v>6142.00641232</v>
      </c>
      <c r="Z215" s="5">
        <v>6142.0064123699995</v>
      </c>
      <c r="AA215" s="5">
        <v>5772.9889988499999</v>
      </c>
      <c r="AB215" s="5">
        <v>5893.4202386400002</v>
      </c>
      <c r="AC215" s="5">
        <v>5893.4202386699999</v>
      </c>
      <c r="AD215" s="5">
        <v>7833.2922593599997</v>
      </c>
      <c r="AE215" s="5">
        <v>9980.5659983000005</v>
      </c>
      <c r="AF215" s="5">
        <v>9980.5659984400008</v>
      </c>
      <c r="AG215" s="5">
        <v>9980.5659984499998</v>
      </c>
    </row>
    <row r="216" spans="1:33">
      <c r="A216" s="56" t="s">
        <v>73</v>
      </c>
      <c r="B216" s="56" t="s">
        <v>197</v>
      </c>
      <c r="C216" s="56" t="s">
        <v>232</v>
      </c>
      <c r="D216" s="56" t="s">
        <v>233</v>
      </c>
      <c r="E216" s="56" t="s">
        <v>142</v>
      </c>
      <c r="F216" s="5">
        <v>0</v>
      </c>
      <c r="G216" s="5">
        <v>1.4699999999999999E-6</v>
      </c>
      <c r="H216" s="5">
        <v>1.59E-6</v>
      </c>
      <c r="I216" s="5">
        <v>2.0899999999999999E-6</v>
      </c>
      <c r="J216" s="5">
        <v>2.5600000000000001E-6</v>
      </c>
      <c r="K216" s="5">
        <v>2.6599999999999999E-6</v>
      </c>
      <c r="L216" s="5">
        <v>2.88E-6</v>
      </c>
      <c r="M216" s="5">
        <v>7.1599999999999992E-6</v>
      </c>
      <c r="N216" s="5">
        <v>9.4400000000000011E-6</v>
      </c>
      <c r="O216" s="5">
        <v>1.6220000000000001E-5</v>
      </c>
      <c r="P216" s="5">
        <v>3.1649999999999997E-5</v>
      </c>
      <c r="Q216" s="5">
        <v>3.1860000000000003E-5</v>
      </c>
      <c r="R216" s="5">
        <v>3.1980000000000002E-5</v>
      </c>
      <c r="S216" s="5">
        <v>5.6789999999999997E-5</v>
      </c>
      <c r="T216" s="5">
        <v>8.3900000000000006E-5</v>
      </c>
      <c r="U216" s="5">
        <v>8.3900000000000006E-5</v>
      </c>
      <c r="V216" s="5">
        <v>8.3900000000000006E-5</v>
      </c>
      <c r="W216" s="5">
        <v>57.483615729999997</v>
      </c>
      <c r="X216" s="5">
        <v>57.483615750000013</v>
      </c>
      <c r="Y216" s="5">
        <v>158.12268494</v>
      </c>
      <c r="Z216" s="5">
        <v>251.90719166</v>
      </c>
      <c r="AA216" s="5">
        <v>900.00057117999995</v>
      </c>
      <c r="AB216" s="5">
        <v>1332.82780017</v>
      </c>
      <c r="AC216" s="5">
        <v>2203.73912488</v>
      </c>
      <c r="AD216" s="5">
        <v>3399.9999484499999</v>
      </c>
      <c r="AE216" s="5">
        <v>3399.9999488899998</v>
      </c>
      <c r="AF216" s="5">
        <v>3399.9999489699999</v>
      </c>
      <c r="AG216" s="5">
        <v>3399.9999489900001</v>
      </c>
    </row>
    <row r="217" spans="1:33">
      <c r="A217" s="56" t="s">
        <v>73</v>
      </c>
      <c r="B217" s="56" t="s">
        <v>163</v>
      </c>
      <c r="C217" s="56" t="s">
        <v>234</v>
      </c>
      <c r="D217" s="56" t="s">
        <v>235</v>
      </c>
      <c r="E217" s="56" t="s">
        <v>142</v>
      </c>
      <c r="F217" s="5">
        <v>1.2100000000000001E-6</v>
      </c>
      <c r="G217" s="5">
        <v>1.0091500000000001E-3</v>
      </c>
      <c r="H217" s="5">
        <v>400.00100172999998</v>
      </c>
      <c r="I217" s="5">
        <v>400.00100172999998</v>
      </c>
      <c r="J217" s="5">
        <v>400.00100172999998</v>
      </c>
      <c r="K217" s="5">
        <v>400.00100172999998</v>
      </c>
      <c r="L217" s="5">
        <v>400.00100172999998</v>
      </c>
      <c r="M217" s="5">
        <v>400.00100252999999</v>
      </c>
      <c r="N217" s="5">
        <v>400.00100286999998</v>
      </c>
      <c r="O217" s="5">
        <v>400.00100744999997</v>
      </c>
      <c r="P217" s="5">
        <v>1625.0764955100001</v>
      </c>
      <c r="Q217" s="5">
        <v>1630.8940751099999</v>
      </c>
      <c r="R217" s="5">
        <v>1630.8940751099999</v>
      </c>
      <c r="S217" s="5">
        <v>1630.89407512</v>
      </c>
      <c r="T217" s="5">
        <v>1630.894076</v>
      </c>
      <c r="U217" s="5">
        <v>1630.894076</v>
      </c>
      <c r="V217" s="5">
        <v>1630.894076</v>
      </c>
      <c r="W217" s="5">
        <v>1630.894076</v>
      </c>
      <c r="X217" s="5">
        <v>1630.894076</v>
      </c>
      <c r="Y217" s="5">
        <v>1630.894076</v>
      </c>
      <c r="Z217" s="5">
        <v>1630.894076</v>
      </c>
      <c r="AA217" s="5">
        <v>1630.894076</v>
      </c>
      <c r="AB217" s="5">
        <v>1630.894076</v>
      </c>
      <c r="AC217" s="5">
        <v>1630.894076</v>
      </c>
      <c r="AD217" s="5">
        <v>1630.894076</v>
      </c>
      <c r="AE217" s="5">
        <v>1630.894076</v>
      </c>
      <c r="AF217" s="5">
        <v>1630.894076</v>
      </c>
      <c r="AG217" s="5">
        <v>1630.894076</v>
      </c>
    </row>
    <row r="218" spans="1:33">
      <c r="A218" s="56" t="s">
        <v>73</v>
      </c>
      <c r="B218" s="56" t="s">
        <v>163</v>
      </c>
      <c r="C218" s="56" t="s">
        <v>236</v>
      </c>
      <c r="D218" s="56" t="s">
        <v>237</v>
      </c>
      <c r="E218" s="56" t="s">
        <v>142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</row>
    <row r="219" spans="1:33">
      <c r="A219" s="56" t="s">
        <v>73</v>
      </c>
      <c r="B219" s="56" t="s">
        <v>163</v>
      </c>
      <c r="C219" s="56" t="s">
        <v>238</v>
      </c>
      <c r="D219" s="56" t="s">
        <v>239</v>
      </c>
      <c r="E219" s="56" t="s">
        <v>142</v>
      </c>
      <c r="F219" s="5">
        <v>442.48000142000001</v>
      </c>
      <c r="G219" s="5">
        <v>684.12193490000004</v>
      </c>
      <c r="H219" s="5">
        <v>816.37979360000008</v>
      </c>
      <c r="I219" s="5">
        <v>1399.1937532100001</v>
      </c>
      <c r="J219" s="5">
        <v>2723.1808060600001</v>
      </c>
      <c r="K219" s="5">
        <v>4069.4796202000002</v>
      </c>
      <c r="L219" s="5">
        <v>4107.7224781499999</v>
      </c>
      <c r="M219" s="5">
        <v>4107.7224781499999</v>
      </c>
      <c r="N219" s="5">
        <v>4107.7224781499999</v>
      </c>
      <c r="O219" s="5">
        <v>4107.7224781499999</v>
      </c>
      <c r="P219" s="5">
        <v>4107.7224784199998</v>
      </c>
      <c r="Q219" s="5">
        <v>4171.56637993</v>
      </c>
      <c r="R219" s="5">
        <v>4171.56637993</v>
      </c>
      <c r="S219" s="5">
        <v>4396.9726066200001</v>
      </c>
      <c r="T219" s="5">
        <v>4704.0122016799996</v>
      </c>
      <c r="U219" s="5">
        <v>7123.1970241999998</v>
      </c>
      <c r="V219" s="5">
        <v>7375.9865385399999</v>
      </c>
      <c r="W219" s="5">
        <v>7669.9999993499996</v>
      </c>
      <c r="X219" s="5">
        <v>7669.9999993600004</v>
      </c>
      <c r="Y219" s="5">
        <v>7669.9999994</v>
      </c>
      <c r="Z219" s="5">
        <v>7399.9999994099999</v>
      </c>
      <c r="AA219" s="5">
        <v>7400.0000001099997</v>
      </c>
      <c r="AB219" s="5">
        <v>7400.0000001199996</v>
      </c>
      <c r="AC219" s="5">
        <v>7400.0000001199996</v>
      </c>
      <c r="AD219" s="5">
        <v>7400.0000001199996</v>
      </c>
      <c r="AE219" s="5">
        <v>7400.0000001199996</v>
      </c>
      <c r="AF219" s="5">
        <v>7400.0000001199996</v>
      </c>
      <c r="AG219" s="5">
        <v>7400.0000001199996</v>
      </c>
    </row>
    <row r="220" spans="1:33">
      <c r="A220" s="56" t="s">
        <v>73</v>
      </c>
      <c r="B220" s="56" t="s">
        <v>163</v>
      </c>
      <c r="C220" s="56" t="s">
        <v>240</v>
      </c>
      <c r="D220" s="56" t="s">
        <v>241</v>
      </c>
      <c r="E220" s="56" t="s">
        <v>142</v>
      </c>
      <c r="F220" s="5">
        <v>113.19000128</v>
      </c>
      <c r="G220" s="5">
        <v>513.04153270999996</v>
      </c>
      <c r="H220" s="5">
        <v>933.62103109999998</v>
      </c>
      <c r="I220" s="5">
        <v>933.62103109999998</v>
      </c>
      <c r="J220" s="5">
        <v>933.62103109999998</v>
      </c>
      <c r="K220" s="5">
        <v>933.62103109999998</v>
      </c>
      <c r="L220" s="5">
        <v>933.62103110999999</v>
      </c>
      <c r="M220" s="5">
        <v>933.62103110999999</v>
      </c>
      <c r="N220" s="5">
        <v>933.62103112000011</v>
      </c>
      <c r="O220" s="5">
        <v>933.62103124000009</v>
      </c>
      <c r="P220" s="5">
        <v>3113.1899984299998</v>
      </c>
      <c r="Q220" s="5">
        <v>3113.1899984500001</v>
      </c>
      <c r="R220" s="5">
        <v>3113.18999846</v>
      </c>
      <c r="S220" s="5">
        <v>3621.7465181900002</v>
      </c>
      <c r="T220" s="5">
        <v>3621.7465181900002</v>
      </c>
      <c r="U220" s="5">
        <v>3621.7465181900002</v>
      </c>
      <c r="V220" s="5">
        <v>3621.7465181900002</v>
      </c>
      <c r="W220" s="5">
        <v>4210.7973150399994</v>
      </c>
      <c r="X220" s="5">
        <v>4210.7973150500002</v>
      </c>
      <c r="Y220" s="5">
        <v>4403.1691350399997</v>
      </c>
      <c r="Z220" s="5">
        <v>5210.8507127600014</v>
      </c>
      <c r="AA220" s="5">
        <v>5210.8507496500006</v>
      </c>
      <c r="AB220" s="5">
        <v>6107.20298009</v>
      </c>
      <c r="AC220" s="5">
        <v>6107.2029801699991</v>
      </c>
      <c r="AD220" s="5">
        <v>6957.6887425700006</v>
      </c>
      <c r="AE220" s="5">
        <v>8542.0424342200004</v>
      </c>
      <c r="AF220" s="5">
        <v>10533.06340537</v>
      </c>
      <c r="AG220" s="5">
        <v>10533.06340544</v>
      </c>
    </row>
    <row r="221" spans="1:33">
      <c r="A221" s="56" t="s">
        <v>73</v>
      </c>
      <c r="B221" s="56" t="s">
        <v>163</v>
      </c>
      <c r="C221" s="56" t="s">
        <v>242</v>
      </c>
      <c r="D221" s="56" t="s">
        <v>243</v>
      </c>
      <c r="E221" s="56" t="s">
        <v>142</v>
      </c>
      <c r="F221" s="5">
        <v>198.01200051999999</v>
      </c>
      <c r="G221" s="5">
        <v>198.01200123999999</v>
      </c>
      <c r="H221" s="5">
        <v>198.01200123999999</v>
      </c>
      <c r="I221" s="5">
        <v>198.01200237</v>
      </c>
      <c r="J221" s="5">
        <v>198.01200237</v>
      </c>
      <c r="K221" s="5">
        <v>198.01200237</v>
      </c>
      <c r="L221" s="5">
        <v>198.01200255000001</v>
      </c>
      <c r="M221" s="5">
        <v>198.01200492999999</v>
      </c>
      <c r="N221" s="5">
        <v>198.01200564999999</v>
      </c>
      <c r="O221" s="5">
        <v>198.01200607999999</v>
      </c>
      <c r="P221" s="5">
        <v>198.01201008000001</v>
      </c>
      <c r="Q221" s="5">
        <v>198.01201485999999</v>
      </c>
      <c r="R221" s="5">
        <v>198.01204053000001</v>
      </c>
      <c r="S221" s="5">
        <v>277.08954567000001</v>
      </c>
      <c r="T221" s="5">
        <v>277.08954567000001</v>
      </c>
      <c r="U221" s="5">
        <v>277.08954567000001</v>
      </c>
      <c r="V221" s="5">
        <v>277.08954567000001</v>
      </c>
      <c r="W221" s="5">
        <v>277.35480901</v>
      </c>
      <c r="X221" s="5">
        <v>278.78290805</v>
      </c>
      <c r="Y221" s="5">
        <v>291.11281918999998</v>
      </c>
      <c r="Z221" s="5">
        <v>303.49613578999998</v>
      </c>
      <c r="AA221" s="5">
        <v>303.49613581</v>
      </c>
      <c r="AB221" s="5">
        <v>303.49613584000002</v>
      </c>
      <c r="AC221" s="5">
        <v>303.49613590000001</v>
      </c>
      <c r="AD221" s="5">
        <v>318.24941761000002</v>
      </c>
      <c r="AE221" s="5">
        <v>320.41816607999999</v>
      </c>
      <c r="AF221" s="5">
        <v>320.41816623</v>
      </c>
      <c r="AG221" s="5">
        <v>320.41816628999999</v>
      </c>
    </row>
    <row r="222" spans="1:33">
      <c r="A222" s="56" t="s">
        <v>73</v>
      </c>
      <c r="B222" s="56" t="s">
        <v>163</v>
      </c>
      <c r="C222" s="56" t="s">
        <v>244</v>
      </c>
      <c r="D222" s="56" t="s">
        <v>245</v>
      </c>
      <c r="E222" s="56" t="s">
        <v>142</v>
      </c>
      <c r="F222" s="5">
        <v>9.7999999999999993E-7</v>
      </c>
      <c r="G222" s="5">
        <v>2.0600000000000002E-6</v>
      </c>
      <c r="H222" s="5">
        <v>2.0600000000000002E-6</v>
      </c>
      <c r="I222" s="5">
        <v>3.36E-6</v>
      </c>
      <c r="J222" s="5">
        <v>3.36E-6</v>
      </c>
      <c r="K222" s="5">
        <v>3.36E-6</v>
      </c>
      <c r="L222" s="5">
        <v>4.0899999999999998E-6</v>
      </c>
      <c r="M222" s="5">
        <v>8.0299999999999994E-6</v>
      </c>
      <c r="N222" s="5">
        <v>9.6299999999999993E-6</v>
      </c>
      <c r="O222" s="5">
        <v>9.8200000000000008E-6</v>
      </c>
      <c r="P222" s="5">
        <v>1.52E-5</v>
      </c>
      <c r="Q222" s="5">
        <v>1.948E-5</v>
      </c>
      <c r="R222" s="5">
        <v>3.9320000000000003E-5</v>
      </c>
      <c r="S222" s="5">
        <v>6.2729999999999991E-5</v>
      </c>
      <c r="T222" s="5">
        <v>6.5879999999999999E-5</v>
      </c>
      <c r="U222" s="5">
        <v>6.5879999999999999E-5</v>
      </c>
      <c r="V222" s="5">
        <v>6.5879999999999999E-5</v>
      </c>
      <c r="W222" s="5">
        <v>7.6870000000000001E-5</v>
      </c>
      <c r="X222" s="5">
        <v>7.6890000000000004E-5</v>
      </c>
      <c r="Y222" s="5">
        <v>8.776E-5</v>
      </c>
      <c r="Z222" s="5">
        <v>8.7799999999999993E-5</v>
      </c>
      <c r="AA222" s="5">
        <v>2.0341000000000001E-4</v>
      </c>
      <c r="AB222" s="5">
        <v>83.767362370000001</v>
      </c>
      <c r="AC222" s="5">
        <v>2803.5118657200001</v>
      </c>
      <c r="AD222" s="5">
        <v>3542.1644377100001</v>
      </c>
      <c r="AE222" s="5">
        <v>3811.5132707900002</v>
      </c>
      <c r="AF222" s="5">
        <v>3811.5132708599999</v>
      </c>
      <c r="AG222" s="5">
        <v>3811.5132709499999</v>
      </c>
    </row>
    <row r="223" spans="1:33">
      <c r="A223" s="56" t="s">
        <v>73</v>
      </c>
      <c r="B223" s="56" t="s">
        <v>163</v>
      </c>
      <c r="C223" s="56" t="s">
        <v>246</v>
      </c>
      <c r="D223" s="56" t="s">
        <v>247</v>
      </c>
      <c r="E223" s="56" t="s">
        <v>142</v>
      </c>
      <c r="F223" s="5">
        <v>1.0499999999999999E-6</v>
      </c>
      <c r="G223" s="5">
        <v>2.0700000000000001E-6</v>
      </c>
      <c r="H223" s="5">
        <v>2.0700000000000001E-6</v>
      </c>
      <c r="I223" s="5">
        <v>3.3799999999999998E-6</v>
      </c>
      <c r="J223" s="5">
        <v>3.3799999999999998E-6</v>
      </c>
      <c r="K223" s="5">
        <v>3.3799999999999998E-6</v>
      </c>
      <c r="L223" s="5">
        <v>4.1400000000000002E-6</v>
      </c>
      <c r="M223" s="5">
        <v>7.9300000000000003E-6</v>
      </c>
      <c r="N223" s="5">
        <v>8.9199999999999993E-6</v>
      </c>
      <c r="O223" s="5">
        <v>9.8299999999999991E-6</v>
      </c>
      <c r="P223" s="5">
        <v>1.4049999999999999E-5</v>
      </c>
      <c r="Q223" s="5">
        <v>1.8369999999999999E-5</v>
      </c>
      <c r="R223" s="5">
        <v>2.2900000000000001E-5</v>
      </c>
      <c r="S223" s="5">
        <v>2.4329999999999999E-5</v>
      </c>
      <c r="T223" s="5">
        <v>3.0000000000000001E-5</v>
      </c>
      <c r="U223" s="5">
        <v>3.0000000000000001E-5</v>
      </c>
      <c r="V223" s="5">
        <v>3.0000000000000001E-5</v>
      </c>
      <c r="W223" s="5">
        <v>3.6820000000000003E-5</v>
      </c>
      <c r="X223" s="5">
        <v>3.684E-5</v>
      </c>
      <c r="Y223" s="5">
        <v>3.7110000000000002E-5</v>
      </c>
      <c r="Z223" s="5">
        <v>3.7240000000000003E-5</v>
      </c>
      <c r="AA223" s="5">
        <v>9.9550000000000007E-5</v>
      </c>
      <c r="AB223" s="5">
        <v>2.2212999999999999E-4</v>
      </c>
      <c r="AC223" s="5">
        <v>2.6687E-4</v>
      </c>
      <c r="AD223" s="5">
        <v>2.7630999999999999E-4</v>
      </c>
      <c r="AE223" s="5">
        <v>300.00165035999999</v>
      </c>
      <c r="AF223" s="5">
        <v>300.00165039000001</v>
      </c>
      <c r="AG223" s="5">
        <v>300.00165045</v>
      </c>
    </row>
    <row r="224" spans="1:33">
      <c r="A224" s="56" t="s">
        <v>73</v>
      </c>
      <c r="B224" s="56" t="s">
        <v>163</v>
      </c>
      <c r="C224" s="56" t="s">
        <v>248</v>
      </c>
      <c r="D224" s="56" t="s">
        <v>249</v>
      </c>
      <c r="E224" s="56" t="s">
        <v>142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</row>
    <row r="225" spans="1:33">
      <c r="A225" s="56" t="s">
        <v>73</v>
      </c>
      <c r="B225" s="56" t="s">
        <v>163</v>
      </c>
      <c r="C225" s="56" t="s">
        <v>250</v>
      </c>
      <c r="D225" s="56" t="s">
        <v>251</v>
      </c>
      <c r="E225" s="56" t="s">
        <v>142</v>
      </c>
      <c r="F225" s="5">
        <v>113.18000148</v>
      </c>
      <c r="G225" s="5">
        <v>213.18001133000001</v>
      </c>
      <c r="H225" s="5">
        <v>213.18001133000001</v>
      </c>
      <c r="I225" s="5">
        <v>413.17999995999998</v>
      </c>
      <c r="J225" s="5">
        <v>413.17999995999998</v>
      </c>
      <c r="K225" s="5">
        <v>413.17999995999998</v>
      </c>
      <c r="L225" s="5">
        <v>413.17999995999998</v>
      </c>
      <c r="M225" s="5">
        <v>413.17999995999998</v>
      </c>
      <c r="N225" s="5">
        <v>413.17999995999998</v>
      </c>
      <c r="O225" s="5">
        <v>413.17999995999998</v>
      </c>
      <c r="P225" s="5">
        <v>413.17999999</v>
      </c>
      <c r="Q225" s="5">
        <v>626.95924123000009</v>
      </c>
      <c r="R225" s="5">
        <v>820.16632148999997</v>
      </c>
      <c r="S225" s="5">
        <v>931.92177311</v>
      </c>
      <c r="T225" s="5">
        <v>931.92177349999997</v>
      </c>
      <c r="U225" s="5">
        <v>931.92177349999997</v>
      </c>
      <c r="V225" s="5">
        <v>931.92177349999997</v>
      </c>
      <c r="W225" s="5">
        <v>818.74177350000002</v>
      </c>
      <c r="X225" s="5">
        <v>818.74177350000002</v>
      </c>
      <c r="Y225" s="5">
        <v>818.74177350000002</v>
      </c>
      <c r="Z225" s="5">
        <v>818.74177350000002</v>
      </c>
      <c r="AA225" s="5">
        <v>818.74177350000002</v>
      </c>
      <c r="AB225" s="5">
        <v>818.74177350000002</v>
      </c>
      <c r="AC225" s="5">
        <v>818.74177350000002</v>
      </c>
      <c r="AD225" s="5">
        <v>818.74177350000002</v>
      </c>
      <c r="AE225" s="5">
        <v>818.74177350000002</v>
      </c>
      <c r="AF225" s="5">
        <v>818.74177350000002</v>
      </c>
      <c r="AG225" s="5">
        <v>818.74177350000002</v>
      </c>
    </row>
    <row r="226" spans="1:33">
      <c r="A226" s="56" t="s">
        <v>73</v>
      </c>
      <c r="B226" s="56" t="s">
        <v>198</v>
      </c>
      <c r="C226" s="56" t="s">
        <v>252</v>
      </c>
      <c r="D226" s="56" t="s">
        <v>253</v>
      </c>
      <c r="E226" s="56" t="s">
        <v>142</v>
      </c>
      <c r="F226" s="5">
        <v>0</v>
      </c>
      <c r="G226" s="5">
        <v>5.9600000000000014E-6</v>
      </c>
      <c r="H226" s="5">
        <v>6.4200000000000004E-6</v>
      </c>
      <c r="I226" s="5">
        <v>6.4200000000000004E-6</v>
      </c>
      <c r="J226" s="5">
        <v>6.4200000000000004E-6</v>
      </c>
      <c r="K226" s="5">
        <v>6.4200000000000004E-6</v>
      </c>
      <c r="L226" s="5">
        <v>6.4200000000000004E-6</v>
      </c>
      <c r="M226" s="5">
        <v>1.203E-5</v>
      </c>
      <c r="N226" s="5">
        <v>1.2089999999999999E-5</v>
      </c>
      <c r="O226" s="5">
        <v>2.6550000000000002E-5</v>
      </c>
      <c r="P226" s="5">
        <v>1.0479300000000001E-3</v>
      </c>
      <c r="Q226" s="5">
        <v>1.05485E-3</v>
      </c>
      <c r="R226" s="5">
        <v>1.05489E-3</v>
      </c>
      <c r="S226" s="5">
        <v>1.0549000000000001E-3</v>
      </c>
      <c r="T226" s="5">
        <v>229.38373935000001</v>
      </c>
      <c r="U226" s="5">
        <v>229.38373937</v>
      </c>
      <c r="V226" s="5">
        <v>229.38373938000001</v>
      </c>
      <c r="W226" s="5">
        <v>402.98733661000011</v>
      </c>
      <c r="X226" s="5">
        <v>402.98733662000001</v>
      </c>
      <c r="Y226" s="5">
        <v>402.98733662000001</v>
      </c>
      <c r="Z226" s="5">
        <v>402.98733663000002</v>
      </c>
      <c r="AA226" s="5">
        <v>402.98733675999989</v>
      </c>
      <c r="AB226" s="5">
        <v>402.98733679999998</v>
      </c>
      <c r="AC226" s="5">
        <v>402.98733684000001</v>
      </c>
      <c r="AD226" s="5">
        <v>402.98733686999998</v>
      </c>
      <c r="AE226" s="5">
        <v>402.98733691000001</v>
      </c>
      <c r="AF226" s="5">
        <v>402.98733694999999</v>
      </c>
      <c r="AG226" s="5">
        <v>402.98733699000002</v>
      </c>
    </row>
    <row r="227" spans="1:33">
      <c r="A227" s="56" t="s">
        <v>73</v>
      </c>
      <c r="B227" s="56" t="s">
        <v>198</v>
      </c>
      <c r="C227" s="56" t="s">
        <v>254</v>
      </c>
      <c r="D227" s="56" t="s">
        <v>255</v>
      </c>
      <c r="E227" s="56" t="s">
        <v>142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</row>
    <row r="228" spans="1:33">
      <c r="A228" s="56" t="s">
        <v>73</v>
      </c>
      <c r="B228" s="56" t="s">
        <v>198</v>
      </c>
      <c r="C228" s="56" t="s">
        <v>256</v>
      </c>
      <c r="D228" s="56" t="s">
        <v>257</v>
      </c>
      <c r="E228" s="56" t="s">
        <v>142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</row>
    <row r="229" spans="1:33">
      <c r="A229" s="56" t="s">
        <v>73</v>
      </c>
      <c r="B229" s="56" t="s">
        <v>198</v>
      </c>
      <c r="C229" s="56" t="s">
        <v>258</v>
      </c>
      <c r="D229" s="56" t="s">
        <v>259</v>
      </c>
      <c r="E229" s="56" t="s">
        <v>142</v>
      </c>
      <c r="F229" s="5">
        <v>1923.1</v>
      </c>
      <c r="G229" s="5">
        <v>1923.1000121</v>
      </c>
      <c r="H229" s="5">
        <v>1923.1000130299999</v>
      </c>
      <c r="I229" s="5">
        <v>1923.1000130299999</v>
      </c>
      <c r="J229" s="5">
        <v>1923.1000130299999</v>
      </c>
      <c r="K229" s="5">
        <v>1923.1000130299999</v>
      </c>
      <c r="L229" s="5">
        <v>1923.1000130299999</v>
      </c>
      <c r="M229" s="5">
        <v>1923.1000145200001</v>
      </c>
      <c r="N229" s="5">
        <v>1923.1000154599999</v>
      </c>
      <c r="O229" s="5">
        <v>1923.1000202600001</v>
      </c>
      <c r="P229" s="5">
        <v>1870.6000259299999</v>
      </c>
      <c r="Q229" s="5">
        <v>1870.6000894199999</v>
      </c>
      <c r="R229" s="5">
        <v>1870.6000895</v>
      </c>
      <c r="S229" s="5">
        <v>1870.60008986</v>
      </c>
      <c r="T229" s="5">
        <v>2384.31002584</v>
      </c>
      <c r="U229" s="5">
        <v>2384.3100265399999</v>
      </c>
      <c r="V229" s="5">
        <v>2216.99062942</v>
      </c>
      <c r="W229" s="5">
        <v>2378.60002321</v>
      </c>
      <c r="X229" s="5">
        <v>2378.6000232400002</v>
      </c>
      <c r="Y229" s="5">
        <v>2347.5504404100002</v>
      </c>
      <c r="Z229" s="5">
        <v>2449.7717920099999</v>
      </c>
      <c r="AA229" s="5">
        <v>2628.6573477900001</v>
      </c>
      <c r="AB229" s="5">
        <v>3804.34997256</v>
      </c>
      <c r="AC229" s="5">
        <v>4118.2391631300006</v>
      </c>
      <c r="AD229" s="5">
        <v>5433.8645782699996</v>
      </c>
      <c r="AE229" s="5">
        <v>5405.1645786299996</v>
      </c>
      <c r="AF229" s="5">
        <v>4667.1145786699999</v>
      </c>
      <c r="AG229" s="5">
        <v>4667.1145786999996</v>
      </c>
    </row>
    <row r="230" spans="1:33">
      <c r="A230" s="56" t="s">
        <v>73</v>
      </c>
      <c r="B230" s="56" t="s">
        <v>198</v>
      </c>
      <c r="C230" s="56" t="s">
        <v>260</v>
      </c>
      <c r="D230" s="56" t="s">
        <v>261</v>
      </c>
      <c r="E230" s="56" t="s">
        <v>142</v>
      </c>
      <c r="F230" s="5">
        <v>2067.1637999999998</v>
      </c>
      <c r="G230" s="5">
        <v>2067.1638230100002</v>
      </c>
      <c r="H230" s="5">
        <v>2109.9914399499999</v>
      </c>
      <c r="I230" s="5">
        <v>2109.9914399499999</v>
      </c>
      <c r="J230" s="5">
        <v>2109.9914399499999</v>
      </c>
      <c r="K230" s="5">
        <v>2109.9914399499999</v>
      </c>
      <c r="L230" s="5">
        <v>2109.9914399499999</v>
      </c>
      <c r="M230" s="5">
        <v>2109.99144183</v>
      </c>
      <c r="N230" s="5">
        <v>2109.9914419699999</v>
      </c>
      <c r="O230" s="5">
        <v>2109.9914602700001</v>
      </c>
      <c r="P230" s="5">
        <v>2927.6638285700001</v>
      </c>
      <c r="Q230" s="5">
        <v>2927.6640033899998</v>
      </c>
      <c r="R230" s="5">
        <v>2927.6640034100001</v>
      </c>
      <c r="S230" s="5">
        <v>2927.6640034299999</v>
      </c>
      <c r="T230" s="5">
        <v>3237.6209017299998</v>
      </c>
      <c r="U230" s="5">
        <v>2817.6209017400001</v>
      </c>
      <c r="V230" s="5">
        <v>2817.62090175</v>
      </c>
      <c r="W230" s="5">
        <v>3351.2970995599999</v>
      </c>
      <c r="X230" s="5">
        <v>3351.29709959</v>
      </c>
      <c r="Y230" s="5">
        <v>3404.4688197700002</v>
      </c>
      <c r="Z230" s="5">
        <v>4481.4557995900004</v>
      </c>
      <c r="AA230" s="5">
        <v>4562.6837840799999</v>
      </c>
      <c r="AB230" s="5">
        <v>3775.3957975500002</v>
      </c>
      <c r="AC230" s="5">
        <v>3775.3957975899998</v>
      </c>
      <c r="AD230" s="5">
        <v>3775.3957976199999</v>
      </c>
      <c r="AE230" s="5">
        <v>3775.3957976500001</v>
      </c>
      <c r="AF230" s="5">
        <v>3775.3957976800002</v>
      </c>
      <c r="AG230" s="5">
        <v>3599.4999977100001</v>
      </c>
    </row>
    <row r="231" spans="1:33">
      <c r="A231" s="56" t="s">
        <v>73</v>
      </c>
      <c r="B231" s="56" t="s">
        <v>198</v>
      </c>
      <c r="C231" s="56" t="s">
        <v>262</v>
      </c>
      <c r="D231" s="56" t="s">
        <v>263</v>
      </c>
      <c r="E231" s="56" t="s">
        <v>142</v>
      </c>
      <c r="F231" s="5">
        <v>0</v>
      </c>
      <c r="G231" s="5">
        <v>480.46116828999999</v>
      </c>
      <c r="H231" s="5">
        <v>500.00000354000002</v>
      </c>
      <c r="I231" s="5">
        <v>500.00000354000002</v>
      </c>
      <c r="J231" s="5">
        <v>500.00000354000002</v>
      </c>
      <c r="K231" s="5">
        <v>500.00000354000002</v>
      </c>
      <c r="L231" s="5">
        <v>500.00000354000002</v>
      </c>
      <c r="M231" s="5">
        <v>500.00000633000002</v>
      </c>
      <c r="N231" s="5">
        <v>500.00000669999997</v>
      </c>
      <c r="O231" s="5">
        <v>500.00001535000001</v>
      </c>
      <c r="P231" s="5">
        <v>739.85616673000004</v>
      </c>
      <c r="Q231" s="5">
        <v>1279.9520101999999</v>
      </c>
      <c r="R231" s="5">
        <v>1880.78359679</v>
      </c>
      <c r="S231" s="5">
        <v>1880.7835968100001</v>
      </c>
      <c r="T231" s="5">
        <v>1999.9999999500001</v>
      </c>
      <c r="U231" s="5">
        <v>1999.9999999500001</v>
      </c>
      <c r="V231" s="5">
        <v>1999.9999999500001</v>
      </c>
      <c r="W231" s="5">
        <v>1999.99999996</v>
      </c>
      <c r="X231" s="5">
        <v>1999.9999999700001</v>
      </c>
      <c r="Y231" s="5">
        <v>1999.9999999700001</v>
      </c>
      <c r="Z231" s="5">
        <v>1999.9999999700001</v>
      </c>
      <c r="AA231" s="5">
        <v>2000.0000000299999</v>
      </c>
      <c r="AB231" s="5">
        <v>2000.0000000499999</v>
      </c>
      <c r="AC231" s="5">
        <v>2000.0000000699999</v>
      </c>
      <c r="AD231" s="5">
        <v>2000.00000009</v>
      </c>
      <c r="AE231" s="5">
        <v>2000.00000011</v>
      </c>
      <c r="AF231" s="5">
        <v>2000.00000013</v>
      </c>
      <c r="AG231" s="5">
        <v>2000.00000015</v>
      </c>
    </row>
    <row r="232" spans="1:33">
      <c r="A232" s="56" t="s">
        <v>73</v>
      </c>
      <c r="B232" s="56" t="s">
        <v>198</v>
      </c>
      <c r="C232" s="56" t="s">
        <v>264</v>
      </c>
      <c r="D232" s="56" t="s">
        <v>265</v>
      </c>
      <c r="E232" s="56" t="s">
        <v>142</v>
      </c>
      <c r="F232" s="5">
        <v>0</v>
      </c>
      <c r="G232" s="5">
        <v>2.0200000000000001E-6</v>
      </c>
      <c r="H232" s="5">
        <v>3.98E-6</v>
      </c>
      <c r="I232" s="5">
        <v>3.98E-6</v>
      </c>
      <c r="J232" s="5">
        <v>3.98E-6</v>
      </c>
      <c r="K232" s="5">
        <v>3.98E-6</v>
      </c>
      <c r="L232" s="5">
        <v>3.98E-6</v>
      </c>
      <c r="M232" s="5">
        <v>7.8300000000000013E-6</v>
      </c>
      <c r="N232" s="5">
        <v>1.129E-5</v>
      </c>
      <c r="O232" s="5">
        <v>1.592E-5</v>
      </c>
      <c r="P232" s="5">
        <v>1.7350000000000002E-5</v>
      </c>
      <c r="Q232" s="5">
        <v>3.485E-5</v>
      </c>
      <c r="R232" s="5">
        <v>3.4870000000000003E-5</v>
      </c>
      <c r="S232" s="5">
        <v>1.9191999999999999E-4</v>
      </c>
      <c r="T232" s="5">
        <v>1.9647999999999999E-4</v>
      </c>
      <c r="U232" s="5">
        <v>1.9647999999999999E-4</v>
      </c>
      <c r="V232" s="5">
        <v>1.9649000000000001E-4</v>
      </c>
      <c r="W232" s="5">
        <v>2.0144999999999999E-4</v>
      </c>
      <c r="X232" s="5">
        <v>2.0147000000000001E-4</v>
      </c>
      <c r="Y232" s="5">
        <v>583.98535824999999</v>
      </c>
      <c r="Z232" s="5">
        <v>583.98558912999999</v>
      </c>
      <c r="AA232" s="5">
        <v>778.08837840000001</v>
      </c>
      <c r="AB232" s="5">
        <v>778.08837850999998</v>
      </c>
      <c r="AC232" s="5">
        <v>778.08837853</v>
      </c>
      <c r="AD232" s="5">
        <v>1599.99998357</v>
      </c>
      <c r="AE232" s="5">
        <v>1599.99998364</v>
      </c>
      <c r="AF232" s="5">
        <v>1599.9999836699999</v>
      </c>
      <c r="AG232" s="5">
        <v>1599.9999837099999</v>
      </c>
    </row>
    <row r="233" spans="1:33">
      <c r="A233" s="56" t="s">
        <v>73</v>
      </c>
      <c r="B233" s="56" t="s">
        <v>199</v>
      </c>
      <c r="C233" s="56" t="s">
        <v>266</v>
      </c>
      <c r="D233" s="56" t="s">
        <v>267</v>
      </c>
      <c r="E233" s="56" t="s">
        <v>142</v>
      </c>
      <c r="F233" s="5">
        <v>324.5</v>
      </c>
      <c r="G233" s="5">
        <v>324.50000120999999</v>
      </c>
      <c r="H233" s="5">
        <v>324.50000125999998</v>
      </c>
      <c r="I233" s="5">
        <v>324.50000136</v>
      </c>
      <c r="J233" s="5">
        <v>324.50000141999999</v>
      </c>
      <c r="K233" s="5">
        <v>324.50000175999998</v>
      </c>
      <c r="L233" s="5">
        <v>324.50000190999998</v>
      </c>
      <c r="M233" s="5">
        <v>278.50002563999999</v>
      </c>
      <c r="N233" s="5">
        <v>278.50002802</v>
      </c>
      <c r="O233" s="5">
        <v>278.50009597000002</v>
      </c>
      <c r="P233" s="5">
        <v>908.27884755000002</v>
      </c>
      <c r="Q233" s="5">
        <v>1078.5000692000001</v>
      </c>
      <c r="R233" s="5">
        <v>1143.9842120799999</v>
      </c>
      <c r="S233" s="5">
        <v>1143.98421211</v>
      </c>
      <c r="T233" s="5">
        <v>1265.2136257300001</v>
      </c>
      <c r="U233" s="5">
        <v>1106.2136257300001</v>
      </c>
      <c r="V233" s="5">
        <v>1106.2136257499999</v>
      </c>
      <c r="W233" s="5">
        <v>1159.28051828</v>
      </c>
      <c r="X233" s="5">
        <v>1159.2805183</v>
      </c>
      <c r="Y233" s="5">
        <v>1159.2805183200001</v>
      </c>
      <c r="Z233" s="5">
        <v>1159.2805183299999</v>
      </c>
      <c r="AA233" s="5">
        <v>1383.1164818100001</v>
      </c>
      <c r="AB233" s="5">
        <v>1383.1164819200001</v>
      </c>
      <c r="AC233" s="5">
        <v>1383.11648193</v>
      </c>
      <c r="AD233" s="5">
        <v>1383.1164819600001</v>
      </c>
      <c r="AE233" s="5">
        <v>2289.12972029</v>
      </c>
      <c r="AF233" s="5">
        <v>2289.1297224700002</v>
      </c>
      <c r="AG233" s="5">
        <v>2289.1297224800001</v>
      </c>
    </row>
    <row r="234" spans="1:33">
      <c r="A234" s="56" t="s">
        <v>73</v>
      </c>
      <c r="B234" s="56" t="s">
        <v>199</v>
      </c>
      <c r="C234" s="56" t="s">
        <v>268</v>
      </c>
      <c r="D234" s="56" t="s">
        <v>269</v>
      </c>
      <c r="E234" s="56" t="s">
        <v>142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</row>
    <row r="235" spans="1:33">
      <c r="A235" s="56" t="s">
        <v>73</v>
      </c>
      <c r="B235" s="56" t="s">
        <v>199</v>
      </c>
      <c r="C235" s="56" t="s">
        <v>270</v>
      </c>
      <c r="D235" s="56" t="s">
        <v>271</v>
      </c>
      <c r="E235" s="56" t="s">
        <v>142</v>
      </c>
      <c r="F235" s="5">
        <v>1334.9349999999999</v>
      </c>
      <c r="G235" s="5">
        <v>1334.9350011399999</v>
      </c>
      <c r="H235" s="5">
        <v>1334.9350012800001</v>
      </c>
      <c r="I235" s="5">
        <v>1334.9350013400001</v>
      </c>
      <c r="J235" s="5">
        <v>1334.9350013799999</v>
      </c>
      <c r="K235" s="5">
        <v>1334.9350018</v>
      </c>
      <c r="L235" s="5">
        <v>1334.9350018800001</v>
      </c>
      <c r="M235" s="5">
        <v>1334.9353308300001</v>
      </c>
      <c r="N235" s="5">
        <v>1926.31430828</v>
      </c>
      <c r="O235" s="5">
        <v>2428.0670525800001</v>
      </c>
      <c r="P235" s="5">
        <v>2436.23502822</v>
      </c>
      <c r="Q235" s="5">
        <v>2436.235028340001</v>
      </c>
      <c r="R235" s="5">
        <v>2364.8352715400001</v>
      </c>
      <c r="S235" s="5">
        <v>2270.4502261500002</v>
      </c>
      <c r="T235" s="5">
        <v>2270.45022698</v>
      </c>
      <c r="U235" s="5">
        <v>2270.45022698</v>
      </c>
      <c r="V235" s="5">
        <v>2599.4435854799999</v>
      </c>
      <c r="W235" s="5">
        <v>2599.4435855000011</v>
      </c>
      <c r="X235" s="5">
        <v>2780.14140434</v>
      </c>
      <c r="Y235" s="5">
        <v>3532.7064166099999</v>
      </c>
      <c r="Z235" s="5">
        <v>3318.8464166799999</v>
      </c>
      <c r="AA235" s="5">
        <v>3319.9372270200001</v>
      </c>
      <c r="AB235" s="5">
        <v>3471.9605203199999</v>
      </c>
      <c r="AC235" s="5">
        <v>3951.3356361699998</v>
      </c>
      <c r="AD235" s="5">
        <v>4280.9071460600007</v>
      </c>
      <c r="AE235" s="5">
        <v>4280.9071472400001</v>
      </c>
      <c r="AF235" s="5">
        <v>4280.9071472799997</v>
      </c>
      <c r="AG235" s="5">
        <v>4280.9071473599997</v>
      </c>
    </row>
    <row r="236" spans="1:33">
      <c r="A236" s="56" t="s">
        <v>73</v>
      </c>
      <c r="B236" s="56" t="s">
        <v>199</v>
      </c>
      <c r="C236" s="56" t="s">
        <v>272</v>
      </c>
      <c r="D236" s="56" t="s">
        <v>273</v>
      </c>
      <c r="E236" s="56" t="s">
        <v>142</v>
      </c>
      <c r="F236" s="5">
        <v>90.75</v>
      </c>
      <c r="G236" s="5">
        <v>90.750001159999997</v>
      </c>
      <c r="H236" s="5">
        <v>90.750001260000005</v>
      </c>
      <c r="I236" s="5">
        <v>90.750001359999999</v>
      </c>
      <c r="J236" s="5">
        <v>90.750001429999998</v>
      </c>
      <c r="K236" s="5">
        <v>90.750001769999997</v>
      </c>
      <c r="L236" s="5">
        <v>1.9999999999999999E-6</v>
      </c>
      <c r="M236" s="5">
        <v>1.914E-5</v>
      </c>
      <c r="N236" s="5">
        <v>2.0149999999999999E-5</v>
      </c>
      <c r="O236" s="5">
        <v>3.5670000000000002E-5</v>
      </c>
      <c r="P236" s="5">
        <v>7.4224E-3</v>
      </c>
      <c r="Q236" s="5">
        <v>108.78119389</v>
      </c>
      <c r="R236" s="5">
        <v>108.86939731</v>
      </c>
      <c r="S236" s="5">
        <v>108.86939738</v>
      </c>
      <c r="T236" s="5">
        <v>108.86939848999999</v>
      </c>
      <c r="U236" s="5">
        <v>108.86939848999999</v>
      </c>
      <c r="V236" s="5">
        <v>108.86939851</v>
      </c>
      <c r="W236" s="5">
        <v>110.71275217</v>
      </c>
      <c r="X236" s="5">
        <v>110.71275219</v>
      </c>
      <c r="Y236" s="5">
        <v>110.71275222</v>
      </c>
      <c r="Z236" s="5">
        <v>110.71275224</v>
      </c>
      <c r="AA236" s="5">
        <v>126.35290598</v>
      </c>
      <c r="AB236" s="5">
        <v>126.35290625</v>
      </c>
      <c r="AC236" s="5">
        <v>126.3529063</v>
      </c>
      <c r="AD236" s="5">
        <v>126.35290641</v>
      </c>
      <c r="AE236" s="5">
        <v>126.35290655999999</v>
      </c>
      <c r="AF236" s="5">
        <v>126.3529066</v>
      </c>
      <c r="AG236" s="5">
        <v>126.35290663000001</v>
      </c>
    </row>
    <row r="237" spans="1:33">
      <c r="A237" s="56" t="s">
        <v>73</v>
      </c>
      <c r="B237" s="56" t="s">
        <v>199</v>
      </c>
      <c r="C237" s="56" t="s">
        <v>274</v>
      </c>
      <c r="D237" s="56" t="s">
        <v>275</v>
      </c>
      <c r="E237" s="56" t="s">
        <v>142</v>
      </c>
      <c r="F237" s="5">
        <v>422.4</v>
      </c>
      <c r="G237" s="5">
        <v>422.4</v>
      </c>
      <c r="H237" s="5">
        <v>422.4</v>
      </c>
      <c r="I237" s="5">
        <v>422.4</v>
      </c>
      <c r="J237" s="5">
        <v>422.4</v>
      </c>
      <c r="K237" s="5">
        <v>422.4</v>
      </c>
      <c r="L237" s="5">
        <v>422.4</v>
      </c>
      <c r="M237" s="5">
        <v>422.4</v>
      </c>
      <c r="N237" s="5">
        <v>422.4</v>
      </c>
      <c r="O237" s="5">
        <v>422.4</v>
      </c>
      <c r="P237" s="5">
        <v>422.4</v>
      </c>
      <c r="Q237" s="5">
        <v>422.4</v>
      </c>
      <c r="R237" s="5">
        <v>422.4</v>
      </c>
      <c r="S237" s="5">
        <v>422.4</v>
      </c>
      <c r="T237" s="5">
        <v>422.4</v>
      </c>
      <c r="U237" s="5">
        <v>422.4</v>
      </c>
      <c r="V237" s="5">
        <v>422.4</v>
      </c>
      <c r="W237" s="5">
        <v>422.4</v>
      </c>
      <c r="X237" s="5">
        <v>422.4</v>
      </c>
      <c r="Y237" s="5">
        <v>422.4</v>
      </c>
      <c r="Z237" s="5">
        <v>422.4</v>
      </c>
      <c r="AA237" s="5">
        <v>422.4</v>
      </c>
      <c r="AB237" s="5">
        <v>210</v>
      </c>
      <c r="AC237" s="5">
        <v>210</v>
      </c>
      <c r="AD237" s="5">
        <v>210</v>
      </c>
      <c r="AE237" s="5">
        <v>210</v>
      </c>
      <c r="AF237" s="5">
        <v>210</v>
      </c>
      <c r="AG237" s="5">
        <v>210</v>
      </c>
    </row>
    <row r="238" spans="1:33">
      <c r="A238" s="56" t="s">
        <v>73</v>
      </c>
      <c r="B238" s="56" t="s">
        <v>199</v>
      </c>
      <c r="C238" s="56" t="s">
        <v>276</v>
      </c>
      <c r="D238" s="56" t="s">
        <v>277</v>
      </c>
      <c r="E238" s="56" t="s">
        <v>142</v>
      </c>
      <c r="F238" s="5">
        <v>0</v>
      </c>
      <c r="G238" s="5">
        <v>0</v>
      </c>
      <c r="H238" s="5">
        <v>1.13E-6</v>
      </c>
      <c r="I238" s="5">
        <v>1.17E-6</v>
      </c>
      <c r="J238" s="5">
        <v>1.2500000000000001E-6</v>
      </c>
      <c r="K238" s="5">
        <v>1.5099999999999999E-6</v>
      </c>
      <c r="L238" s="5">
        <v>1.59E-6</v>
      </c>
      <c r="M238" s="5">
        <v>1.148E-5</v>
      </c>
      <c r="N238" s="5">
        <v>1.3529999999999999E-5</v>
      </c>
      <c r="O238" s="5">
        <v>1.6549999999999999E-5</v>
      </c>
      <c r="P238" s="5">
        <v>2.103E-5</v>
      </c>
      <c r="Q238" s="5">
        <v>2.368E-5</v>
      </c>
      <c r="R238" s="5">
        <v>2.3710000000000002E-5</v>
      </c>
      <c r="S238" s="5">
        <v>7.2860000000000004E-5</v>
      </c>
      <c r="T238" s="5">
        <v>7.8560000000000007E-5</v>
      </c>
      <c r="U238" s="5">
        <v>7.8560000000000007E-5</v>
      </c>
      <c r="V238" s="5">
        <v>7.8579999999999996E-5</v>
      </c>
      <c r="W238" s="5">
        <v>8.0690000000000002E-5</v>
      </c>
      <c r="X238" s="5">
        <v>9.0699999999999996E-5</v>
      </c>
      <c r="Y238" s="5">
        <v>1.3134E-4</v>
      </c>
      <c r="Z238" s="5">
        <v>423.95766156000002</v>
      </c>
      <c r="AA238" s="5">
        <v>441.66776900000002</v>
      </c>
      <c r="AB238" s="5">
        <v>478.17226099999999</v>
      </c>
      <c r="AC238" s="5">
        <v>478.17226104999997</v>
      </c>
      <c r="AD238" s="5">
        <v>1540.1330660199999</v>
      </c>
      <c r="AE238" s="5">
        <v>1746.7750057000001</v>
      </c>
      <c r="AF238" s="5">
        <v>1854.7315064700001</v>
      </c>
      <c r="AG238" s="5">
        <v>1854.73150652</v>
      </c>
    </row>
    <row r="239" spans="1:33">
      <c r="A239" s="56" t="s">
        <v>73</v>
      </c>
      <c r="B239" s="56" t="s">
        <v>199</v>
      </c>
      <c r="C239" s="56" t="s">
        <v>278</v>
      </c>
      <c r="D239" s="56" t="s">
        <v>279</v>
      </c>
      <c r="E239" s="56" t="s">
        <v>142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</row>
    <row r="240" spans="1:33">
      <c r="A240" s="56" t="s">
        <v>73</v>
      </c>
      <c r="B240" s="56" t="s">
        <v>199</v>
      </c>
      <c r="C240" s="56" t="s">
        <v>280</v>
      </c>
      <c r="D240" s="56" t="s">
        <v>281</v>
      </c>
      <c r="E240" s="56" t="s">
        <v>142</v>
      </c>
      <c r="F240" s="5">
        <v>136</v>
      </c>
      <c r="G240" s="5">
        <v>136.00000051999999</v>
      </c>
      <c r="H240" s="5">
        <v>136.00000057</v>
      </c>
      <c r="I240" s="5">
        <v>136.00000059999999</v>
      </c>
      <c r="J240" s="5">
        <v>136.00000062000001</v>
      </c>
      <c r="K240" s="5">
        <v>136.00000080999999</v>
      </c>
      <c r="L240" s="5">
        <v>136.00000087000001</v>
      </c>
      <c r="M240" s="5">
        <v>70.000008510000001</v>
      </c>
      <c r="N240" s="5">
        <v>70.000009500000004</v>
      </c>
      <c r="O240" s="5">
        <v>70.000010549999999</v>
      </c>
      <c r="P240" s="5">
        <v>70.000030559999999</v>
      </c>
      <c r="Q240" s="5">
        <v>152.91316881</v>
      </c>
      <c r="R240" s="5">
        <v>152.91316884</v>
      </c>
      <c r="S240" s="5">
        <v>317.71074768</v>
      </c>
      <c r="T240" s="5">
        <v>317.71074768</v>
      </c>
      <c r="U240" s="5">
        <v>317.71074768</v>
      </c>
      <c r="V240" s="5">
        <v>317.71074772999998</v>
      </c>
      <c r="W240" s="5">
        <v>317.71074773999999</v>
      </c>
      <c r="X240" s="5">
        <v>317.71074773999999</v>
      </c>
      <c r="Y240" s="5">
        <v>317.71074773999999</v>
      </c>
      <c r="Z240" s="5">
        <v>317.71074773999999</v>
      </c>
      <c r="AA240" s="5">
        <v>322.49447314000003</v>
      </c>
      <c r="AB240" s="5">
        <v>322.49447385000002</v>
      </c>
      <c r="AC240" s="5">
        <v>322.49447386999998</v>
      </c>
      <c r="AD240" s="5">
        <v>322.49447391000001</v>
      </c>
      <c r="AE240" s="5">
        <v>322.49447397</v>
      </c>
      <c r="AF240" s="5">
        <v>322.49447399000002</v>
      </c>
      <c r="AG240" s="5">
        <v>322.49447404</v>
      </c>
    </row>
    <row r="241" spans="1:33">
      <c r="A241" s="56" t="s">
        <v>73</v>
      </c>
      <c r="B241" s="56" t="s">
        <v>199</v>
      </c>
      <c r="C241" s="56" t="s">
        <v>282</v>
      </c>
      <c r="D241" s="56" t="s">
        <v>283</v>
      </c>
      <c r="E241" s="56" t="s">
        <v>142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</row>
    <row r="242" spans="1:33">
      <c r="A242" s="56" t="s">
        <v>73</v>
      </c>
      <c r="B242" s="56" t="s">
        <v>200</v>
      </c>
      <c r="C242" s="56" t="s">
        <v>284</v>
      </c>
      <c r="D242" s="56" t="s">
        <v>285</v>
      </c>
      <c r="E242" s="56" t="s">
        <v>142</v>
      </c>
      <c r="F242" s="5">
        <v>168</v>
      </c>
      <c r="G242" s="5">
        <v>168.000012</v>
      </c>
      <c r="H242" s="5">
        <v>168.00001201000001</v>
      </c>
      <c r="I242" s="5">
        <v>168.0000234</v>
      </c>
      <c r="J242" s="5">
        <v>257.99963006000002</v>
      </c>
      <c r="K242" s="5">
        <v>257.99963007000002</v>
      </c>
      <c r="L242" s="5">
        <v>257.99963007000002</v>
      </c>
      <c r="M242" s="5">
        <v>257.99963007000002</v>
      </c>
      <c r="N242" s="5">
        <v>257.99963007999997</v>
      </c>
      <c r="O242" s="5">
        <v>257.99963008999998</v>
      </c>
      <c r="P242" s="5">
        <v>257.99963009999999</v>
      </c>
      <c r="Q242" s="5">
        <v>257.99963011</v>
      </c>
      <c r="R242" s="5">
        <v>257.99963011</v>
      </c>
      <c r="S242" s="5">
        <v>275.11899520999998</v>
      </c>
      <c r="T242" s="5">
        <v>275.11899520999998</v>
      </c>
      <c r="U242" s="5">
        <v>275.11899520999998</v>
      </c>
      <c r="V242" s="5">
        <v>275.11899520999998</v>
      </c>
      <c r="W242" s="5">
        <v>275.11899520999998</v>
      </c>
      <c r="X242" s="5">
        <v>275.11899520999998</v>
      </c>
      <c r="Y242" s="5">
        <v>275.11899523</v>
      </c>
      <c r="Z242" s="5">
        <v>275.11899523</v>
      </c>
      <c r="AA242" s="5">
        <v>275.11899525000001</v>
      </c>
      <c r="AB242" s="5">
        <v>275.11899529999999</v>
      </c>
      <c r="AC242" s="5">
        <v>275.11899529999999</v>
      </c>
      <c r="AD242" s="5">
        <v>292.43242350000003</v>
      </c>
      <c r="AE242" s="5">
        <v>298.58335485999999</v>
      </c>
      <c r="AF242" s="5">
        <v>326.49049537000002</v>
      </c>
      <c r="AG242" s="5">
        <v>158.49049538</v>
      </c>
    </row>
    <row r="243" spans="1:33">
      <c r="A243" s="56" t="s">
        <v>73</v>
      </c>
      <c r="B243" s="56" t="s">
        <v>200</v>
      </c>
      <c r="C243" s="56" t="s">
        <v>286</v>
      </c>
      <c r="D243" s="56" t="s">
        <v>287</v>
      </c>
      <c r="E243" s="56" t="s">
        <v>142</v>
      </c>
      <c r="F243" s="5">
        <v>251.35</v>
      </c>
      <c r="G243" s="5">
        <v>251.35000635</v>
      </c>
      <c r="H243" s="5">
        <v>251.35000638</v>
      </c>
      <c r="I243" s="5">
        <v>251.35000682</v>
      </c>
      <c r="J243" s="5">
        <v>251.35000837999999</v>
      </c>
      <c r="K243" s="5">
        <v>251.35000855000001</v>
      </c>
      <c r="L243" s="5">
        <v>251.35000855000001</v>
      </c>
      <c r="M243" s="5">
        <v>251.35001247</v>
      </c>
      <c r="N243" s="5">
        <v>792.18397169000002</v>
      </c>
      <c r="O243" s="5">
        <v>792.18397172999994</v>
      </c>
      <c r="P243" s="5">
        <v>792.18397259000005</v>
      </c>
      <c r="Q243" s="5">
        <v>1035.8026200500001</v>
      </c>
      <c r="R243" s="5">
        <v>1035.8026200500001</v>
      </c>
      <c r="S243" s="5">
        <v>1551.3500263799999</v>
      </c>
      <c r="T243" s="5">
        <v>1551.3500272700001</v>
      </c>
      <c r="U243" s="5">
        <v>1551.3500272799999</v>
      </c>
      <c r="V243" s="5">
        <v>1551.3500273100001</v>
      </c>
      <c r="W243" s="5">
        <v>1551.3500275599999</v>
      </c>
      <c r="X243" s="5">
        <v>1551.35002758</v>
      </c>
      <c r="Y243" s="5">
        <v>1551.35003166</v>
      </c>
      <c r="Z243" s="5">
        <v>1551.35003166</v>
      </c>
      <c r="AA243" s="5">
        <v>1551.3500331299999</v>
      </c>
      <c r="AB243" s="5">
        <v>1551.3501331299999</v>
      </c>
      <c r="AC243" s="5">
        <v>1551.3501331299999</v>
      </c>
      <c r="AD243" s="5">
        <v>1551.35013415</v>
      </c>
      <c r="AE243" s="5">
        <v>1551.35013417</v>
      </c>
      <c r="AF243" s="5">
        <v>1551.3504489699999</v>
      </c>
      <c r="AG243" s="5">
        <v>1411.6004490099999</v>
      </c>
    </row>
    <row r="244" spans="1:33">
      <c r="A244" s="56" t="s">
        <v>73</v>
      </c>
      <c r="B244" s="56" t="s">
        <v>200</v>
      </c>
      <c r="C244" s="56" t="s">
        <v>288</v>
      </c>
      <c r="D244" s="56" t="s">
        <v>289</v>
      </c>
      <c r="E244" s="56" t="s">
        <v>142</v>
      </c>
      <c r="F244" s="5">
        <v>144</v>
      </c>
      <c r="G244" s="5">
        <v>272.22424966</v>
      </c>
      <c r="H244" s="5">
        <v>400.48342176</v>
      </c>
      <c r="I244" s="5">
        <v>529.06675970000003</v>
      </c>
      <c r="J244" s="5">
        <v>567.14886135000006</v>
      </c>
      <c r="K244" s="5">
        <v>695.69255745999999</v>
      </c>
      <c r="L244" s="5">
        <v>824.83919651999997</v>
      </c>
      <c r="M244" s="5">
        <v>950.56160774</v>
      </c>
      <c r="N244" s="5">
        <v>1160.9073871400001</v>
      </c>
      <c r="O244" s="5">
        <v>1160.90738719</v>
      </c>
      <c r="P244" s="5">
        <v>1160.90738723</v>
      </c>
      <c r="Q244" s="5">
        <v>1178.77488535</v>
      </c>
      <c r="R244" s="5">
        <v>1178.77488535</v>
      </c>
      <c r="S244" s="5">
        <v>1308.5979581199999</v>
      </c>
      <c r="T244" s="5">
        <v>1308.5979581199999</v>
      </c>
      <c r="U244" s="5">
        <v>1308.5979581199999</v>
      </c>
      <c r="V244" s="5">
        <v>1308.5979581199999</v>
      </c>
      <c r="W244" s="5">
        <v>1308.5979581199999</v>
      </c>
      <c r="X244" s="5">
        <v>1308.5979581199999</v>
      </c>
      <c r="Y244" s="5">
        <v>1311.2273651099999</v>
      </c>
      <c r="Z244" s="5">
        <v>1311.2273651099999</v>
      </c>
      <c r="AA244" s="5">
        <v>1167.22736513</v>
      </c>
      <c r="AB244" s="5">
        <v>1263.0977931800001</v>
      </c>
      <c r="AC244" s="5">
        <v>1263.0977931800001</v>
      </c>
      <c r="AD244" s="5">
        <v>1304.24742816</v>
      </c>
      <c r="AE244" s="5">
        <v>1304.2474281899999</v>
      </c>
      <c r="AF244" s="5">
        <v>1392.9045039800001</v>
      </c>
      <c r="AG244" s="5">
        <v>1392.9045040000001</v>
      </c>
    </row>
    <row r="246" spans="1:33">
      <c r="A246" s="56" t="s">
        <v>73</v>
      </c>
      <c r="B246" s="56" t="s">
        <v>163</v>
      </c>
      <c r="C246" s="56" t="s">
        <v>290</v>
      </c>
      <c r="D246" s="56" t="s">
        <v>291</v>
      </c>
      <c r="E246" s="56" t="s">
        <v>141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</row>
    <row r="247" spans="1:33">
      <c r="A247" s="56" t="s">
        <v>73</v>
      </c>
      <c r="B247" s="56" t="s">
        <v>163</v>
      </c>
      <c r="C247" s="56" t="s">
        <v>292</v>
      </c>
      <c r="D247" s="56" t="s">
        <v>293</v>
      </c>
      <c r="E247" s="56" t="s">
        <v>141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7.9999999999999996E-7</v>
      </c>
      <c r="O247" s="5">
        <v>8.9999999999999996E-7</v>
      </c>
      <c r="P247" s="5">
        <v>9.7999999999999993E-7</v>
      </c>
      <c r="Q247" s="5">
        <v>1.28E-6</v>
      </c>
      <c r="R247" s="5">
        <v>1.28E-6</v>
      </c>
      <c r="S247" s="5">
        <v>1.3999999999999999E-6</v>
      </c>
      <c r="T247" s="5">
        <v>2.04E-6</v>
      </c>
      <c r="U247" s="5">
        <v>2.04E-6</v>
      </c>
      <c r="V247" s="5">
        <v>2.1299999999999999E-6</v>
      </c>
      <c r="W247" s="5">
        <v>2.2699999999999999E-6</v>
      </c>
      <c r="X247" s="5">
        <v>2.2900000000000001E-6</v>
      </c>
      <c r="Y247" s="5">
        <v>2.6900000000000001E-6</v>
      </c>
      <c r="Z247" s="5">
        <v>3.0900000000000001E-6</v>
      </c>
      <c r="AA247" s="5">
        <v>5.93E-6</v>
      </c>
      <c r="AB247" s="5">
        <v>8.6200000000000005E-6</v>
      </c>
      <c r="AC247" s="5">
        <v>9.3100000000000006E-6</v>
      </c>
      <c r="AD247" s="5">
        <v>1.5160000000000001E-5</v>
      </c>
      <c r="AE247" s="5">
        <v>5.2370000000000002E-5</v>
      </c>
      <c r="AF247" s="5">
        <v>337.23180287999998</v>
      </c>
      <c r="AG247" s="5">
        <v>337.23180288999998</v>
      </c>
    </row>
    <row r="248" spans="1:33">
      <c r="A248" s="56" t="s">
        <v>73</v>
      </c>
      <c r="B248" s="56" t="s">
        <v>198</v>
      </c>
      <c r="C248" s="56" t="s">
        <v>294</v>
      </c>
      <c r="D248" s="56" t="s">
        <v>295</v>
      </c>
      <c r="E248" s="56" t="s">
        <v>141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</row>
    <row r="249" spans="1:33">
      <c r="A249" s="56" t="s">
        <v>73</v>
      </c>
      <c r="B249" s="56" t="s">
        <v>200</v>
      </c>
      <c r="C249" s="56" t="s">
        <v>296</v>
      </c>
      <c r="D249" s="56" t="s">
        <v>297</v>
      </c>
      <c r="E249" s="56" t="s">
        <v>141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</row>
    <row r="250" spans="1:33">
      <c r="A250" s="56" t="s">
        <v>73</v>
      </c>
      <c r="B250" s="56" t="s">
        <v>198</v>
      </c>
      <c r="C250" s="56" t="s">
        <v>298</v>
      </c>
      <c r="D250" s="56" t="s">
        <v>299</v>
      </c>
      <c r="E250" s="56" t="s">
        <v>141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</row>
    <row r="251" spans="1:33">
      <c r="A251" s="56" t="s">
        <v>73</v>
      </c>
      <c r="B251" s="56" t="s">
        <v>199</v>
      </c>
      <c r="C251" s="56" t="s">
        <v>300</v>
      </c>
      <c r="D251" s="56" t="s">
        <v>301</v>
      </c>
      <c r="E251" s="56" t="s">
        <v>141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</row>
    <row r="253" spans="1:33">
      <c r="A253" s="56" t="s">
        <v>75</v>
      </c>
      <c r="B253" s="56" t="s">
        <v>197</v>
      </c>
      <c r="C253" s="56" t="s">
        <v>215</v>
      </c>
      <c r="D253" s="56" t="s">
        <v>216</v>
      </c>
      <c r="E253" s="56" t="s">
        <v>217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</row>
    <row r="254" spans="1:33">
      <c r="A254" s="56" t="s">
        <v>75</v>
      </c>
      <c r="B254" s="56" t="s">
        <v>197</v>
      </c>
      <c r="C254" s="56" t="s">
        <v>218</v>
      </c>
      <c r="D254" s="56" t="s">
        <v>219</v>
      </c>
      <c r="E254" s="56" t="s">
        <v>217</v>
      </c>
      <c r="F254" s="5">
        <v>81.5</v>
      </c>
      <c r="G254" s="5">
        <v>81.5</v>
      </c>
      <c r="H254" s="5">
        <v>81.5</v>
      </c>
      <c r="I254" s="5">
        <v>81.5</v>
      </c>
      <c r="J254" s="5">
        <v>81.5</v>
      </c>
      <c r="K254" s="5">
        <v>81.5</v>
      </c>
      <c r="L254" s="5">
        <v>81.5</v>
      </c>
      <c r="M254" s="5">
        <v>81.5</v>
      </c>
      <c r="N254" s="5">
        <v>81.5</v>
      </c>
      <c r="O254" s="5">
        <v>81.5</v>
      </c>
      <c r="P254" s="5">
        <v>81.5</v>
      </c>
      <c r="Q254" s="5">
        <v>81.5</v>
      </c>
      <c r="R254" s="5">
        <v>81.5</v>
      </c>
      <c r="S254" s="5">
        <v>81.5</v>
      </c>
      <c r="T254" s="5">
        <v>33</v>
      </c>
      <c r="U254" s="5">
        <v>33</v>
      </c>
      <c r="V254" s="5">
        <v>15</v>
      </c>
      <c r="W254" s="5">
        <v>15</v>
      </c>
      <c r="X254" s="5">
        <v>15</v>
      </c>
      <c r="Y254" s="5">
        <v>15</v>
      </c>
      <c r="Z254" s="5">
        <v>15</v>
      </c>
      <c r="AA254" s="5">
        <v>15</v>
      </c>
      <c r="AB254" s="5">
        <v>15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</row>
    <row r="255" spans="1:33">
      <c r="A255" s="56" t="s">
        <v>75</v>
      </c>
      <c r="B255" s="56" t="s">
        <v>197</v>
      </c>
      <c r="C255" s="56" t="s">
        <v>220</v>
      </c>
      <c r="D255" s="56" t="s">
        <v>221</v>
      </c>
      <c r="E255" s="56" t="s">
        <v>217</v>
      </c>
      <c r="F255" s="5">
        <v>435.58399999999989</v>
      </c>
      <c r="G255" s="5">
        <v>435.58400110000002</v>
      </c>
      <c r="H255" s="5">
        <v>435.58400132999998</v>
      </c>
      <c r="I255" s="5">
        <v>435.58400197999998</v>
      </c>
      <c r="J255" s="5">
        <v>435.58400246999997</v>
      </c>
      <c r="K255" s="5">
        <v>435.58400247999998</v>
      </c>
      <c r="L255" s="5">
        <v>435.58400269999998</v>
      </c>
      <c r="M255" s="5">
        <v>435.58400377999999</v>
      </c>
      <c r="N255" s="5">
        <v>435.58400382999997</v>
      </c>
      <c r="O255" s="5">
        <v>435.58400454000002</v>
      </c>
      <c r="P255" s="5">
        <v>435.58400896000001</v>
      </c>
      <c r="Q255" s="5">
        <v>435.58400901999988</v>
      </c>
      <c r="R255" s="5">
        <v>435.58401928000001</v>
      </c>
      <c r="S255" s="5">
        <v>435.58404072000002</v>
      </c>
      <c r="T255" s="5">
        <v>435.58404782999997</v>
      </c>
      <c r="U255" s="5">
        <v>435.58404783999998</v>
      </c>
      <c r="V255" s="5">
        <v>435.58404784999988</v>
      </c>
      <c r="W255" s="5">
        <v>435.58404785999988</v>
      </c>
      <c r="X255" s="5">
        <v>435.58409519000003</v>
      </c>
      <c r="Y255" s="5">
        <v>323.35591104999997</v>
      </c>
      <c r="Z255" s="5">
        <v>563.84222352999996</v>
      </c>
      <c r="AA255" s="5">
        <v>563.84222362000003</v>
      </c>
      <c r="AB255" s="5">
        <v>984.65229769999996</v>
      </c>
      <c r="AC255" s="5">
        <v>984.65229773999999</v>
      </c>
      <c r="AD255" s="5">
        <v>884.67129796999996</v>
      </c>
      <c r="AE255" s="5">
        <v>975.38293695999994</v>
      </c>
      <c r="AF255" s="5">
        <v>875.34793720000005</v>
      </c>
      <c r="AG255" s="5">
        <v>875.34793723999996</v>
      </c>
    </row>
    <row r="256" spans="1:33">
      <c r="A256" s="56" t="s">
        <v>75</v>
      </c>
      <c r="B256" s="56" t="s">
        <v>197</v>
      </c>
      <c r="C256" s="56" t="s">
        <v>222</v>
      </c>
      <c r="D256" s="56" t="s">
        <v>223</v>
      </c>
      <c r="E256" s="56" t="s">
        <v>217</v>
      </c>
      <c r="F256" s="5">
        <v>620.48299999999995</v>
      </c>
      <c r="G256" s="5">
        <v>620.48300111999993</v>
      </c>
      <c r="H256" s="5">
        <v>620.48300131999997</v>
      </c>
      <c r="I256" s="5">
        <v>620.48300191999999</v>
      </c>
      <c r="J256" s="5">
        <v>620.48300239999992</v>
      </c>
      <c r="K256" s="5">
        <v>620.48300240999993</v>
      </c>
      <c r="L256" s="5">
        <v>620.48300275999998</v>
      </c>
      <c r="M256" s="5">
        <v>620.4830036699999</v>
      </c>
      <c r="N256" s="5">
        <v>620.48300379999989</v>
      </c>
      <c r="O256" s="5">
        <v>620.48300450999989</v>
      </c>
      <c r="P256" s="5">
        <v>620.48300871999993</v>
      </c>
      <c r="Q256" s="5">
        <v>620.48300873999995</v>
      </c>
      <c r="R256" s="5">
        <v>620.4830221599999</v>
      </c>
      <c r="S256" s="5">
        <v>620.48304251000002</v>
      </c>
      <c r="T256" s="5">
        <v>620.48304778999989</v>
      </c>
      <c r="U256" s="5">
        <v>620.48304780000001</v>
      </c>
      <c r="V256" s="5">
        <v>620.4830478099999</v>
      </c>
      <c r="W256" s="5">
        <v>620.48304782999992</v>
      </c>
      <c r="X256" s="5">
        <v>620.48305124000001</v>
      </c>
      <c r="Y256" s="5">
        <v>620.48305705999996</v>
      </c>
      <c r="Z256" s="5">
        <v>620.48305707999987</v>
      </c>
      <c r="AA256" s="5">
        <v>577.98315100000002</v>
      </c>
      <c r="AB256" s="5">
        <v>577.9831527099999</v>
      </c>
      <c r="AC256" s="5">
        <v>577.98315288999993</v>
      </c>
      <c r="AD256" s="5">
        <v>577.98567782999987</v>
      </c>
      <c r="AE256" s="5">
        <v>1793.4895298199999</v>
      </c>
      <c r="AF256" s="5">
        <v>2074.8872942600001</v>
      </c>
      <c r="AG256" s="5">
        <v>2048.8872943000001</v>
      </c>
    </row>
    <row r="257" spans="1:33">
      <c r="A257" s="56" t="s">
        <v>75</v>
      </c>
      <c r="B257" s="56" t="s">
        <v>197</v>
      </c>
      <c r="C257" s="56" t="s">
        <v>224</v>
      </c>
      <c r="D257" s="56" t="s">
        <v>225</v>
      </c>
      <c r="E257" s="56" t="s">
        <v>217</v>
      </c>
      <c r="F257" s="5">
        <v>14</v>
      </c>
      <c r="G257" s="5">
        <v>14.00000114</v>
      </c>
      <c r="H257" s="5">
        <v>14.00000137</v>
      </c>
      <c r="I257" s="5">
        <v>14.000002029999999</v>
      </c>
      <c r="J257" s="5">
        <v>14.00000262</v>
      </c>
      <c r="K257" s="5">
        <v>14.000002629999999</v>
      </c>
      <c r="L257" s="5">
        <v>14.00000352</v>
      </c>
      <c r="M257" s="5">
        <v>14.00000436</v>
      </c>
      <c r="N257" s="5">
        <v>14.00000453</v>
      </c>
      <c r="O257" s="5">
        <v>14.000005590000001</v>
      </c>
      <c r="P257" s="5">
        <v>14.000015660000001</v>
      </c>
      <c r="Q257" s="5">
        <v>14.000015680000001</v>
      </c>
      <c r="R257" s="5">
        <v>67.109490289999997</v>
      </c>
      <c r="S257" s="5">
        <v>67.10949033</v>
      </c>
      <c r="T257" s="5">
        <v>67.109490340000008</v>
      </c>
      <c r="U257" s="5">
        <v>67.109490350000002</v>
      </c>
      <c r="V257" s="5">
        <v>67.109490359999995</v>
      </c>
      <c r="W257" s="5">
        <v>67.109490379999997</v>
      </c>
      <c r="X257" s="5">
        <v>72.974797550000005</v>
      </c>
      <c r="Y257" s="5">
        <v>73.808605080000007</v>
      </c>
      <c r="Z257" s="5">
        <v>67.425146620000007</v>
      </c>
      <c r="AA257" s="5">
        <v>75.783290219999998</v>
      </c>
      <c r="AB257" s="5">
        <v>75.783290949999994</v>
      </c>
      <c r="AC257" s="5">
        <v>75.783291239999997</v>
      </c>
      <c r="AD257" s="5">
        <v>75.783291390000002</v>
      </c>
      <c r="AE257" s="5">
        <v>75.783291579999997</v>
      </c>
      <c r="AF257" s="5">
        <v>76.530399840000001</v>
      </c>
      <c r="AG257" s="5">
        <v>76.530399880000004</v>
      </c>
    </row>
    <row r="258" spans="1:33">
      <c r="A258" s="56" t="s">
        <v>75</v>
      </c>
      <c r="B258" s="56" t="s">
        <v>197</v>
      </c>
      <c r="C258" s="56" t="s">
        <v>226</v>
      </c>
      <c r="D258" s="56" t="s">
        <v>227</v>
      </c>
      <c r="E258" s="56" t="s">
        <v>217</v>
      </c>
      <c r="F258" s="5">
        <v>81.72</v>
      </c>
      <c r="G258" s="5">
        <v>81.720001209999992</v>
      </c>
      <c r="H258" s="5">
        <v>81.720001420000003</v>
      </c>
      <c r="I258" s="5">
        <v>81.720002170000001</v>
      </c>
      <c r="J258" s="5">
        <v>81.720002719999997</v>
      </c>
      <c r="K258" s="5">
        <v>81.720002730000004</v>
      </c>
      <c r="L258" s="5">
        <v>81.720003269999992</v>
      </c>
      <c r="M258" s="5">
        <v>81.720004200000005</v>
      </c>
      <c r="N258" s="5">
        <v>81.720004549999999</v>
      </c>
      <c r="O258" s="5">
        <v>81.72000534</v>
      </c>
      <c r="P258" s="5">
        <v>81.720011119999995</v>
      </c>
      <c r="Q258" s="5">
        <v>81.720011139999997</v>
      </c>
      <c r="R258" s="5">
        <v>672.86137337000002</v>
      </c>
      <c r="S258" s="5">
        <v>1234.1867528600001</v>
      </c>
      <c r="T258" s="5">
        <v>2268.7143921100001</v>
      </c>
      <c r="U258" s="5">
        <v>2268.7143921299999</v>
      </c>
      <c r="V258" s="5">
        <v>2414.89670381</v>
      </c>
      <c r="W258" s="5">
        <v>3042.9062178999998</v>
      </c>
      <c r="X258" s="5">
        <v>3799.7877442600002</v>
      </c>
      <c r="Y258" s="5">
        <v>3799.7877442899999</v>
      </c>
      <c r="Z258" s="5">
        <v>3799.78774432</v>
      </c>
      <c r="AA258" s="5">
        <v>3949.14811319</v>
      </c>
      <c r="AB258" s="5">
        <v>4505.8255410800002</v>
      </c>
      <c r="AC258" s="5">
        <v>6306.9161553399999</v>
      </c>
      <c r="AD258" s="5">
        <v>7614.7199453699996</v>
      </c>
      <c r="AE258" s="5">
        <v>7614.7199463100014</v>
      </c>
      <c r="AF258" s="5">
        <v>7614.7199464400001</v>
      </c>
      <c r="AG258" s="5">
        <v>7614.7199464800015</v>
      </c>
    </row>
    <row r="259" spans="1:33">
      <c r="A259" s="56" t="s">
        <v>75</v>
      </c>
      <c r="B259" s="56" t="s">
        <v>197</v>
      </c>
      <c r="C259" s="56" t="s">
        <v>228</v>
      </c>
      <c r="D259" s="56" t="s">
        <v>229</v>
      </c>
      <c r="E259" s="56" t="s">
        <v>217</v>
      </c>
      <c r="F259" s="5">
        <v>306.84199999999998</v>
      </c>
      <c r="G259" s="5">
        <v>528.08200115</v>
      </c>
      <c r="H259" s="5">
        <v>528.08200131000001</v>
      </c>
      <c r="I259" s="5">
        <v>528.08200187</v>
      </c>
      <c r="J259" s="5">
        <v>562.24200229999997</v>
      </c>
      <c r="K259" s="5">
        <v>528.08200233000002</v>
      </c>
      <c r="L259" s="5">
        <v>528.08200295000006</v>
      </c>
      <c r="M259" s="5">
        <v>528.08200397999997</v>
      </c>
      <c r="N259" s="5">
        <v>528.08200405000002</v>
      </c>
      <c r="O259" s="5">
        <v>528.08200479000004</v>
      </c>
      <c r="P259" s="5">
        <v>528.08200766000004</v>
      </c>
      <c r="Q259" s="5">
        <v>528.08200770000008</v>
      </c>
      <c r="R259" s="5">
        <v>528.08201598000005</v>
      </c>
      <c r="S259" s="5">
        <v>528.08201622000001</v>
      </c>
      <c r="T259" s="5">
        <v>528.08201837000001</v>
      </c>
      <c r="U259" s="5">
        <v>528.08201837000001</v>
      </c>
      <c r="V259" s="5">
        <v>528.08201838000002</v>
      </c>
      <c r="W259" s="5">
        <v>528.08201960999997</v>
      </c>
      <c r="X259" s="5">
        <v>528.08202201000006</v>
      </c>
      <c r="Y259" s="5">
        <v>528.08202205999999</v>
      </c>
      <c r="Z259" s="5">
        <v>724.95935645999998</v>
      </c>
      <c r="AA259" s="5">
        <v>724.95935664000001</v>
      </c>
      <c r="AB259" s="5">
        <v>768.26749092</v>
      </c>
      <c r="AC259" s="5">
        <v>921.85051425999995</v>
      </c>
      <c r="AD259" s="5">
        <v>746.54794489000005</v>
      </c>
      <c r="AE259" s="5">
        <v>2274.9425791499998</v>
      </c>
      <c r="AF259" s="5">
        <v>2421.2399719300001</v>
      </c>
      <c r="AG259" s="5">
        <v>2421.2399719499999</v>
      </c>
    </row>
    <row r="260" spans="1:33">
      <c r="A260" s="56" t="s">
        <v>75</v>
      </c>
      <c r="B260" s="56" t="s">
        <v>197</v>
      </c>
      <c r="C260" s="56" t="s">
        <v>230</v>
      </c>
      <c r="D260" s="56" t="s">
        <v>231</v>
      </c>
      <c r="E260" s="56" t="s">
        <v>217</v>
      </c>
      <c r="F260" s="5">
        <v>1214.288</v>
      </c>
      <c r="G260" s="5">
        <v>1360.28800118</v>
      </c>
      <c r="H260" s="5">
        <v>1360.2880013500001</v>
      </c>
      <c r="I260" s="5">
        <v>1360.2880019700001</v>
      </c>
      <c r="J260" s="5">
        <v>1360.2880026600001</v>
      </c>
      <c r="K260" s="5">
        <v>1360.28800267</v>
      </c>
      <c r="L260" s="5">
        <v>1360.28800333</v>
      </c>
      <c r="M260" s="5">
        <v>1360.2880042500001</v>
      </c>
      <c r="N260" s="5">
        <v>1360.28800441</v>
      </c>
      <c r="O260" s="5">
        <v>1360.28800518</v>
      </c>
      <c r="P260" s="5">
        <v>1360.28800968</v>
      </c>
      <c r="Q260" s="5">
        <v>1360.2880097300001</v>
      </c>
      <c r="R260" s="5">
        <v>1360.28805848</v>
      </c>
      <c r="S260" s="5">
        <v>1250.28809419</v>
      </c>
      <c r="T260" s="5">
        <v>2011.09376387</v>
      </c>
      <c r="U260" s="5">
        <v>2011.0937638800001</v>
      </c>
      <c r="V260" s="5">
        <v>2011.09376389</v>
      </c>
      <c r="W260" s="5">
        <v>2216.0896675200001</v>
      </c>
      <c r="X260" s="5">
        <v>2666.4687191600001</v>
      </c>
      <c r="Y260" s="5">
        <v>3199.8882649799998</v>
      </c>
      <c r="Z260" s="5">
        <v>3670.655906479999</v>
      </c>
      <c r="AA260" s="5">
        <v>3567.69590664</v>
      </c>
      <c r="AB260" s="5">
        <v>3982.88720057</v>
      </c>
      <c r="AC260" s="5">
        <v>5245.7075209799996</v>
      </c>
      <c r="AD260" s="5">
        <v>5037.8436989100001</v>
      </c>
      <c r="AE260" s="5">
        <v>7314.8699383499998</v>
      </c>
      <c r="AF260" s="5">
        <v>8829.5394360999999</v>
      </c>
      <c r="AG260" s="5">
        <v>8829.539436179999</v>
      </c>
    </row>
    <row r="261" spans="1:33">
      <c r="A261" s="56" t="s">
        <v>75</v>
      </c>
      <c r="B261" s="56" t="s">
        <v>197</v>
      </c>
      <c r="C261" s="56" t="s">
        <v>232</v>
      </c>
      <c r="D261" s="56" t="s">
        <v>233</v>
      </c>
      <c r="E261" s="56" t="s">
        <v>217</v>
      </c>
      <c r="F261" s="5">
        <v>0</v>
      </c>
      <c r="G261" s="5">
        <v>1.11E-6</v>
      </c>
      <c r="H261" s="5">
        <v>1.28E-6</v>
      </c>
      <c r="I261" s="5">
        <v>1.86E-6</v>
      </c>
      <c r="J261" s="5">
        <v>2.3999999999999999E-6</v>
      </c>
      <c r="K261" s="5">
        <v>2.4099999999999998E-6</v>
      </c>
      <c r="L261" s="5">
        <v>2.9299999999999999E-6</v>
      </c>
      <c r="M261" s="5">
        <v>3.8999999999999999E-6</v>
      </c>
      <c r="N261" s="5">
        <v>3.9500000000000003E-6</v>
      </c>
      <c r="O261" s="5">
        <v>4.6700000000000002E-6</v>
      </c>
      <c r="P261" s="5">
        <v>9.7799999999999995E-6</v>
      </c>
      <c r="Q261" s="5">
        <v>9.8099999999999992E-6</v>
      </c>
      <c r="R261" s="5">
        <v>3.7491E-4</v>
      </c>
      <c r="S261" s="5">
        <v>157.66473133</v>
      </c>
      <c r="T261" s="5">
        <v>157.66473134</v>
      </c>
      <c r="U261" s="5">
        <v>157.66473134</v>
      </c>
      <c r="V261" s="5">
        <v>157.66473134</v>
      </c>
      <c r="W261" s="5">
        <v>157.66473135000001</v>
      </c>
      <c r="X261" s="5">
        <v>157.66473135999999</v>
      </c>
      <c r="Y261" s="5">
        <v>157.66473137</v>
      </c>
      <c r="Z261" s="5">
        <v>157.66473141</v>
      </c>
      <c r="AA261" s="5">
        <v>695.07102758999997</v>
      </c>
      <c r="AB261" s="5">
        <v>851.58469563000006</v>
      </c>
      <c r="AC261" s="5">
        <v>2081.2094923999998</v>
      </c>
      <c r="AD261" s="5">
        <v>2927.6306161000002</v>
      </c>
      <c r="AE261" s="5">
        <v>4859.4573343399998</v>
      </c>
      <c r="AF261" s="5">
        <v>6099.9999165999998</v>
      </c>
      <c r="AG261" s="5">
        <v>6099.9999166300004</v>
      </c>
    </row>
    <row r="262" spans="1:33">
      <c r="A262" s="56" t="s">
        <v>75</v>
      </c>
      <c r="B262" s="56" t="s">
        <v>163</v>
      </c>
      <c r="C262" s="56" t="s">
        <v>234</v>
      </c>
      <c r="D262" s="56" t="s">
        <v>235</v>
      </c>
      <c r="E262" s="56" t="s">
        <v>217</v>
      </c>
      <c r="F262" s="5">
        <v>8.6000000000000002E-7</v>
      </c>
      <c r="G262" s="5">
        <v>2.2800000000000002E-6</v>
      </c>
      <c r="H262" s="5">
        <v>3.3400000000000002E-6</v>
      </c>
      <c r="I262" s="5">
        <v>9.2299999999999997E-6</v>
      </c>
      <c r="J262" s="5">
        <v>9.2299999999999997E-6</v>
      </c>
      <c r="K262" s="5">
        <v>9.2399999999999996E-6</v>
      </c>
      <c r="L262" s="5">
        <v>1.167E-5</v>
      </c>
      <c r="M262" s="5">
        <v>1.2109999999999999E-5</v>
      </c>
      <c r="N262" s="5">
        <v>1.2119999999999999E-5</v>
      </c>
      <c r="O262" s="5">
        <v>1.2510000000000001E-5</v>
      </c>
      <c r="P262" s="5">
        <v>1.489E-5</v>
      </c>
      <c r="Q262" s="5">
        <v>1.774E-5</v>
      </c>
      <c r="R262" s="5">
        <v>2.145E-5</v>
      </c>
      <c r="S262" s="5">
        <v>2.4170000000000001E-5</v>
      </c>
      <c r="T262" s="5">
        <v>2.887E-5</v>
      </c>
      <c r="U262" s="5">
        <v>2.887E-5</v>
      </c>
      <c r="V262" s="5">
        <v>2.8880000000000001E-5</v>
      </c>
      <c r="W262" s="5">
        <v>4.2870000000000001E-5</v>
      </c>
      <c r="X262" s="5">
        <v>4.4310000000000001E-5</v>
      </c>
      <c r="Y262" s="5">
        <v>1.3698000000000001E-4</v>
      </c>
      <c r="Z262" s="5">
        <v>1.00808E-3</v>
      </c>
      <c r="AA262" s="5">
        <v>1.01359E-3</v>
      </c>
      <c r="AB262" s="5">
        <v>1.01858E-3</v>
      </c>
      <c r="AC262" s="5">
        <v>1.0318300000000001E-3</v>
      </c>
      <c r="AD262" s="5">
        <v>1.0643499999999999E-3</v>
      </c>
      <c r="AE262" s="5">
        <v>110.41010754</v>
      </c>
      <c r="AF262" s="5">
        <v>1630.89405315</v>
      </c>
      <c r="AG262" s="5">
        <v>1630.89405317</v>
      </c>
    </row>
    <row r="263" spans="1:33">
      <c r="A263" s="56" t="s">
        <v>75</v>
      </c>
      <c r="B263" s="56" t="s">
        <v>163</v>
      </c>
      <c r="C263" s="56" t="s">
        <v>236</v>
      </c>
      <c r="D263" s="56" t="s">
        <v>237</v>
      </c>
      <c r="E263" s="56" t="s">
        <v>217</v>
      </c>
      <c r="F263" s="5">
        <v>166.00000083</v>
      </c>
      <c r="G263" s="5">
        <v>166.00000283</v>
      </c>
      <c r="H263" s="5">
        <v>166.00000360000001</v>
      </c>
      <c r="I263" s="5">
        <v>174.32366057999999</v>
      </c>
      <c r="J263" s="5">
        <v>174.32366059</v>
      </c>
      <c r="K263" s="5">
        <v>174.32366060000001</v>
      </c>
      <c r="L263" s="5">
        <v>195.41354343</v>
      </c>
      <c r="M263" s="5">
        <v>195.41354343</v>
      </c>
      <c r="N263" s="5">
        <v>195.41354343</v>
      </c>
      <c r="O263" s="5">
        <v>195.41354343</v>
      </c>
      <c r="P263" s="5">
        <v>195.41354343</v>
      </c>
      <c r="Q263" s="5">
        <v>195.41354343</v>
      </c>
      <c r="R263" s="5">
        <v>195.41354343</v>
      </c>
      <c r="S263" s="5">
        <v>195.41354344000001</v>
      </c>
      <c r="T263" s="5">
        <v>195.41354344000001</v>
      </c>
      <c r="U263" s="5">
        <v>195.41354344000001</v>
      </c>
      <c r="V263" s="5">
        <v>195.41354344000001</v>
      </c>
      <c r="W263" s="5">
        <v>195.41354344999999</v>
      </c>
      <c r="X263" s="5">
        <v>195.41354347000001</v>
      </c>
      <c r="Y263" s="5">
        <v>199.24824619</v>
      </c>
      <c r="Z263" s="5">
        <v>207.95568904999999</v>
      </c>
      <c r="AA263" s="5">
        <v>215.04976522000001</v>
      </c>
      <c r="AB263" s="5">
        <v>215.67366190000001</v>
      </c>
      <c r="AC263" s="5">
        <v>229.47231378999999</v>
      </c>
      <c r="AD263" s="5">
        <v>229.47231400000001</v>
      </c>
      <c r="AE263" s="5">
        <v>229.47231443000001</v>
      </c>
      <c r="AF263" s="5">
        <v>244.99022614</v>
      </c>
      <c r="AG263" s="5">
        <v>244.99022622000001</v>
      </c>
    </row>
    <row r="264" spans="1:33">
      <c r="A264" s="56" t="s">
        <v>75</v>
      </c>
      <c r="B264" s="56" t="s">
        <v>163</v>
      </c>
      <c r="C264" s="56" t="s">
        <v>238</v>
      </c>
      <c r="D264" s="56" t="s">
        <v>239</v>
      </c>
      <c r="E264" s="56" t="s">
        <v>217</v>
      </c>
      <c r="F264" s="5">
        <v>535.02000084999997</v>
      </c>
      <c r="G264" s="5">
        <v>535.02000247000001</v>
      </c>
      <c r="H264" s="5">
        <v>535.02000294999993</v>
      </c>
      <c r="I264" s="5">
        <v>535.02001899000004</v>
      </c>
      <c r="J264" s="5">
        <v>535.02001994</v>
      </c>
      <c r="K264" s="5">
        <v>535.02005451000002</v>
      </c>
      <c r="L264" s="5">
        <v>2210.56133404</v>
      </c>
      <c r="M264" s="5">
        <v>2210.56133404</v>
      </c>
      <c r="N264" s="5">
        <v>2210.56133404</v>
      </c>
      <c r="O264" s="5">
        <v>2210.56133404</v>
      </c>
      <c r="P264" s="5">
        <v>2210.5613340499999</v>
      </c>
      <c r="Q264" s="5">
        <v>2210.5613340700002</v>
      </c>
      <c r="R264" s="5">
        <v>2210.5613340800001</v>
      </c>
      <c r="S264" s="5">
        <v>2210.5613340899999</v>
      </c>
      <c r="T264" s="5">
        <v>2689.43710216</v>
      </c>
      <c r="U264" s="5">
        <v>2689.4371021799998</v>
      </c>
      <c r="V264" s="5">
        <v>3157.39286378</v>
      </c>
      <c r="W264" s="5">
        <v>3520.0199993699998</v>
      </c>
      <c r="X264" s="5">
        <v>3520.0199994</v>
      </c>
      <c r="Y264" s="5">
        <v>3520.0199994099999</v>
      </c>
      <c r="Z264" s="5">
        <v>3500.0199994200002</v>
      </c>
      <c r="AA264" s="5">
        <v>3500.02000004</v>
      </c>
      <c r="AB264" s="5">
        <v>3500.02000021</v>
      </c>
      <c r="AC264" s="5">
        <v>4486.26099952</v>
      </c>
      <c r="AD264" s="5">
        <v>4770.5165132700004</v>
      </c>
      <c r="AE264" s="5">
        <v>6454.5474677900002</v>
      </c>
      <c r="AF264" s="5">
        <v>7217.2221443500002</v>
      </c>
      <c r="AG264" s="5">
        <v>7217.2221444100014</v>
      </c>
    </row>
    <row r="265" spans="1:33">
      <c r="A265" s="56" t="s">
        <v>75</v>
      </c>
      <c r="B265" s="56" t="s">
        <v>163</v>
      </c>
      <c r="C265" s="56" t="s">
        <v>240</v>
      </c>
      <c r="D265" s="56" t="s">
        <v>241</v>
      </c>
      <c r="E265" s="56" t="s">
        <v>217</v>
      </c>
      <c r="F265" s="5">
        <v>762.40500089</v>
      </c>
      <c r="G265" s="5">
        <v>762.40500288999999</v>
      </c>
      <c r="H265" s="5">
        <v>762.40500467000004</v>
      </c>
      <c r="I265" s="5">
        <v>795.03030576000003</v>
      </c>
      <c r="J265" s="5">
        <v>795.03030576000003</v>
      </c>
      <c r="K265" s="5">
        <v>795.03030577000004</v>
      </c>
      <c r="L265" s="5">
        <v>1099.3934975499999</v>
      </c>
      <c r="M265" s="5">
        <v>1099.3934975499999</v>
      </c>
      <c r="N265" s="5">
        <v>1099.3934975499999</v>
      </c>
      <c r="O265" s="5">
        <v>1099.3934975499999</v>
      </c>
      <c r="P265" s="5">
        <v>1274.79815407</v>
      </c>
      <c r="Q265" s="5">
        <v>2479.9767468999999</v>
      </c>
      <c r="R265" s="5">
        <v>2479.9767469399999</v>
      </c>
      <c r="S265" s="5">
        <v>3078.6261330500001</v>
      </c>
      <c r="T265" s="5">
        <v>3078.6261330900002</v>
      </c>
      <c r="U265" s="5">
        <v>3078.6261330900002</v>
      </c>
      <c r="V265" s="5">
        <v>3078.6261331000001</v>
      </c>
      <c r="W265" s="5">
        <v>3181.65797711</v>
      </c>
      <c r="X265" s="5">
        <v>3417.6225086499999</v>
      </c>
      <c r="Y265" s="5">
        <v>3572.9110406599998</v>
      </c>
      <c r="Z265" s="5">
        <v>4943.9001422600004</v>
      </c>
      <c r="AA265" s="5">
        <v>4943.9001424799999</v>
      </c>
      <c r="AB265" s="5">
        <v>6289.9064385399997</v>
      </c>
      <c r="AC265" s="5">
        <v>6289.9064394100014</v>
      </c>
      <c r="AD265" s="5">
        <v>6526.3539326700002</v>
      </c>
      <c r="AE265" s="5">
        <v>7463.6799639499995</v>
      </c>
      <c r="AF265" s="5">
        <v>8417.138287830001</v>
      </c>
      <c r="AG265" s="5">
        <v>8347.3882878900004</v>
      </c>
    </row>
    <row r="266" spans="1:33">
      <c r="A266" s="56" t="s">
        <v>75</v>
      </c>
      <c r="B266" s="56" t="s">
        <v>163</v>
      </c>
      <c r="C266" s="56" t="s">
        <v>242</v>
      </c>
      <c r="D266" s="56" t="s">
        <v>243</v>
      </c>
      <c r="E266" s="56" t="s">
        <v>217</v>
      </c>
      <c r="F266" s="5">
        <v>53.000000870000001</v>
      </c>
      <c r="G266" s="5">
        <v>53.000003069999998</v>
      </c>
      <c r="H266" s="5">
        <v>53.00000309</v>
      </c>
      <c r="I266" s="5">
        <v>53.000008729999998</v>
      </c>
      <c r="J266" s="5">
        <v>53.000008729999998</v>
      </c>
      <c r="K266" s="5">
        <v>53.000008729999998</v>
      </c>
      <c r="L266" s="5">
        <v>194.81389121999999</v>
      </c>
      <c r="M266" s="5">
        <v>194.81389121999999</v>
      </c>
      <c r="N266" s="5">
        <v>194.81389121999999</v>
      </c>
      <c r="O266" s="5">
        <v>194.81389121999999</v>
      </c>
      <c r="P266" s="5">
        <v>194.81389123</v>
      </c>
      <c r="Q266" s="5">
        <v>194.81389123</v>
      </c>
      <c r="R266" s="5">
        <v>194.81389124</v>
      </c>
      <c r="S266" s="5">
        <v>194.81389125000001</v>
      </c>
      <c r="T266" s="5">
        <v>194.81389125000001</v>
      </c>
      <c r="U266" s="5">
        <v>194.81389125000001</v>
      </c>
      <c r="V266" s="5">
        <v>194.81389125000001</v>
      </c>
      <c r="W266" s="5">
        <v>194.81389125999999</v>
      </c>
      <c r="X266" s="5">
        <v>196.86687592999999</v>
      </c>
      <c r="Y266" s="5">
        <v>196.86687594</v>
      </c>
      <c r="Z266" s="5">
        <v>232.5891665</v>
      </c>
      <c r="AA266" s="5">
        <v>232.58916664</v>
      </c>
      <c r="AB266" s="5">
        <v>237.90821335000001</v>
      </c>
      <c r="AC266" s="5">
        <v>237.90821342000001</v>
      </c>
      <c r="AD266" s="5">
        <v>237.90821357999999</v>
      </c>
      <c r="AE266" s="5">
        <v>237.90821374999999</v>
      </c>
      <c r="AF266" s="5">
        <v>296.24760171999998</v>
      </c>
      <c r="AG266" s="5">
        <v>296.24760176000001</v>
      </c>
    </row>
    <row r="267" spans="1:33">
      <c r="A267" s="56" t="s">
        <v>75</v>
      </c>
      <c r="B267" s="56" t="s">
        <v>163</v>
      </c>
      <c r="C267" s="56" t="s">
        <v>244</v>
      </c>
      <c r="D267" s="56" t="s">
        <v>245</v>
      </c>
      <c r="E267" s="56" t="s">
        <v>217</v>
      </c>
      <c r="F267" s="5">
        <v>1121.3400007499999</v>
      </c>
      <c r="G267" s="5">
        <v>1121.3400019999999</v>
      </c>
      <c r="H267" s="5">
        <v>1121.3400025200001</v>
      </c>
      <c r="I267" s="5">
        <v>1121.3400055300001</v>
      </c>
      <c r="J267" s="5">
        <v>1121.3400055300001</v>
      </c>
      <c r="K267" s="5">
        <v>1121.3400055300001</v>
      </c>
      <c r="L267" s="5">
        <v>1122.2400201600001</v>
      </c>
      <c r="M267" s="5">
        <v>1121.34002059</v>
      </c>
      <c r="N267" s="5">
        <v>1121.3400208999999</v>
      </c>
      <c r="O267" s="5">
        <v>1121.3400216099999</v>
      </c>
      <c r="P267" s="5">
        <v>1121.3400393300001</v>
      </c>
      <c r="Q267" s="5">
        <v>1121.34003934</v>
      </c>
      <c r="R267" s="5">
        <v>1121.3400393500001</v>
      </c>
      <c r="S267" s="5">
        <v>1121.3405996700001</v>
      </c>
      <c r="T267" s="5">
        <v>1121.34060114</v>
      </c>
      <c r="U267" s="5">
        <v>971.31060114000002</v>
      </c>
      <c r="V267" s="5">
        <v>971.31060114999991</v>
      </c>
      <c r="W267" s="5">
        <v>1064.22441181</v>
      </c>
      <c r="X267" s="5">
        <v>2325.3157950300001</v>
      </c>
      <c r="Y267" s="5">
        <v>2886.49881684</v>
      </c>
      <c r="Z267" s="5">
        <v>3415.0488477499998</v>
      </c>
      <c r="AA267" s="5">
        <v>3415.0488477899999</v>
      </c>
      <c r="AB267" s="5">
        <v>3415.0488478399998</v>
      </c>
      <c r="AC267" s="5">
        <v>3415.0488478900002</v>
      </c>
      <c r="AD267" s="5">
        <v>3415.04884803</v>
      </c>
      <c r="AE267" s="5">
        <v>3415.0488480899999</v>
      </c>
      <c r="AF267" s="5">
        <v>3796.2386026899999</v>
      </c>
      <c r="AG267" s="5">
        <v>3547.2446027199999</v>
      </c>
    </row>
    <row r="268" spans="1:33">
      <c r="A268" s="56" t="s">
        <v>75</v>
      </c>
      <c r="B268" s="56" t="s">
        <v>163</v>
      </c>
      <c r="C268" s="56" t="s">
        <v>246</v>
      </c>
      <c r="D268" s="56" t="s">
        <v>247</v>
      </c>
      <c r="E268" s="56" t="s">
        <v>217</v>
      </c>
      <c r="F268" s="5">
        <v>456.24400089</v>
      </c>
      <c r="G268" s="5">
        <v>456.24400261999989</v>
      </c>
      <c r="H268" s="5">
        <v>456.24400270000001</v>
      </c>
      <c r="I268" s="5">
        <v>456.24400600000001</v>
      </c>
      <c r="J268" s="5">
        <v>456.24400600000001</v>
      </c>
      <c r="K268" s="5">
        <v>456.24400600000001</v>
      </c>
      <c r="L268" s="5">
        <v>456.24402279999998</v>
      </c>
      <c r="M268" s="5">
        <v>456.24402307999998</v>
      </c>
      <c r="N268" s="5">
        <v>456.24402423999999</v>
      </c>
      <c r="O268" s="5">
        <v>456.24402445999999</v>
      </c>
      <c r="P268" s="5">
        <v>456.24404134000002</v>
      </c>
      <c r="Q268" s="5">
        <v>456.24404134999997</v>
      </c>
      <c r="R268" s="5">
        <v>456.24404135999998</v>
      </c>
      <c r="S268" s="5">
        <v>911.64459220999993</v>
      </c>
      <c r="T268" s="5">
        <v>911.64459220999993</v>
      </c>
      <c r="U268" s="5">
        <v>911.64459220999993</v>
      </c>
      <c r="V268" s="5">
        <v>911.64459220999993</v>
      </c>
      <c r="W268" s="5">
        <v>911.64459224999996</v>
      </c>
      <c r="X268" s="5">
        <v>911.6445923</v>
      </c>
      <c r="Y268" s="5">
        <v>1484.2439996200001</v>
      </c>
      <c r="Z268" s="5">
        <v>1484.2439996600001</v>
      </c>
      <c r="AA268" s="5">
        <v>1484.2439996799999</v>
      </c>
      <c r="AB268" s="5">
        <v>1484.2439997199999</v>
      </c>
      <c r="AC268" s="5">
        <v>1484.2439997399999</v>
      </c>
      <c r="AD268" s="5">
        <v>1484.24400006</v>
      </c>
      <c r="AE268" s="5">
        <v>1484.24400008</v>
      </c>
      <c r="AF268" s="5">
        <v>1484.2440001</v>
      </c>
      <c r="AG268" s="5">
        <v>1307.98000011</v>
      </c>
    </row>
    <row r="269" spans="1:33">
      <c r="A269" s="56" t="s">
        <v>75</v>
      </c>
      <c r="B269" s="56" t="s">
        <v>163</v>
      </c>
      <c r="C269" s="56" t="s">
        <v>248</v>
      </c>
      <c r="D269" s="56" t="s">
        <v>249</v>
      </c>
      <c r="E269" s="56" t="s">
        <v>217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</row>
    <row r="270" spans="1:33">
      <c r="A270" s="56" t="s">
        <v>75</v>
      </c>
      <c r="B270" s="56" t="s">
        <v>163</v>
      </c>
      <c r="C270" s="56" t="s">
        <v>250</v>
      </c>
      <c r="D270" s="56" t="s">
        <v>251</v>
      </c>
      <c r="E270" s="56" t="s">
        <v>217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</row>
    <row r="271" spans="1:33">
      <c r="A271" s="56" t="s">
        <v>75</v>
      </c>
      <c r="B271" s="56" t="s">
        <v>198</v>
      </c>
      <c r="C271" s="56" t="s">
        <v>252</v>
      </c>
      <c r="D271" s="56" t="s">
        <v>253</v>
      </c>
      <c r="E271" s="56" t="s">
        <v>217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</row>
    <row r="272" spans="1:33">
      <c r="A272" s="56" t="s">
        <v>75</v>
      </c>
      <c r="B272" s="56" t="s">
        <v>198</v>
      </c>
      <c r="C272" s="56" t="s">
        <v>254</v>
      </c>
      <c r="D272" s="56" t="s">
        <v>255</v>
      </c>
      <c r="E272" s="56" t="s">
        <v>217</v>
      </c>
      <c r="F272" s="5">
        <v>0</v>
      </c>
      <c r="G272" s="5">
        <v>1.6700000000000001E-6</v>
      </c>
      <c r="H272" s="5">
        <v>4.3800000000000004E-6</v>
      </c>
      <c r="I272" s="5">
        <v>4.3800000000000004E-6</v>
      </c>
      <c r="J272" s="5">
        <v>4.3800000000000004E-6</v>
      </c>
      <c r="K272" s="5">
        <v>4.3800000000000004E-6</v>
      </c>
      <c r="L272" s="5">
        <v>4.3800000000000004E-6</v>
      </c>
      <c r="M272" s="5">
        <v>4.9699999999999998E-6</v>
      </c>
      <c r="N272" s="5">
        <v>5.1900000000000003E-6</v>
      </c>
      <c r="O272" s="5">
        <v>5.57E-6</v>
      </c>
      <c r="P272" s="5">
        <v>6.3500000000000002E-6</v>
      </c>
      <c r="Q272" s="5">
        <v>7.3000000000000004E-6</v>
      </c>
      <c r="R272" s="5">
        <v>7.3100000000000003E-6</v>
      </c>
      <c r="S272" s="5">
        <v>1.279E-5</v>
      </c>
      <c r="T272" s="5">
        <v>1.4229999999999999E-5</v>
      </c>
      <c r="U272" s="5">
        <v>1.4239999999999999E-5</v>
      </c>
      <c r="V272" s="5">
        <v>1.4250000000000001E-5</v>
      </c>
      <c r="W272" s="5">
        <v>1.4749999999999999E-5</v>
      </c>
      <c r="X272" s="5">
        <v>1.522E-5</v>
      </c>
      <c r="Y272" s="5">
        <v>1.6900000000000001E-5</v>
      </c>
      <c r="Z272" s="5">
        <v>3.7499999999999997E-5</v>
      </c>
      <c r="AA272" s="5">
        <v>4.5229999999999999E-5</v>
      </c>
      <c r="AB272" s="5">
        <v>8.9920000000000006E-5</v>
      </c>
      <c r="AC272" s="5">
        <v>8.9950000000000004E-5</v>
      </c>
      <c r="AD272" s="5">
        <v>485.59859899000003</v>
      </c>
      <c r="AE272" s="5">
        <v>485.59859906999998</v>
      </c>
      <c r="AF272" s="5">
        <v>526.37316937000003</v>
      </c>
      <c r="AG272" s="5">
        <v>526.37316940999995</v>
      </c>
    </row>
    <row r="273" spans="1:33">
      <c r="A273" s="56" t="s">
        <v>75</v>
      </c>
      <c r="B273" s="56" t="s">
        <v>198</v>
      </c>
      <c r="C273" s="56" t="s">
        <v>256</v>
      </c>
      <c r="D273" s="56" t="s">
        <v>257</v>
      </c>
      <c r="E273" s="56" t="s">
        <v>217</v>
      </c>
      <c r="F273" s="5">
        <v>624.26499999999999</v>
      </c>
      <c r="G273" s="5">
        <v>624.26500205000002</v>
      </c>
      <c r="H273" s="5">
        <v>624.26500684000007</v>
      </c>
      <c r="I273" s="5">
        <v>624.26500684000007</v>
      </c>
      <c r="J273" s="5">
        <v>624.26500684000007</v>
      </c>
      <c r="K273" s="5">
        <v>624.26500684000007</v>
      </c>
      <c r="L273" s="5">
        <v>624.26500684000007</v>
      </c>
      <c r="M273" s="5">
        <v>624.26500720000001</v>
      </c>
      <c r="N273" s="5">
        <v>624.26500726000006</v>
      </c>
      <c r="O273" s="5">
        <v>624.26500752000004</v>
      </c>
      <c r="P273" s="5">
        <v>624.26500779000003</v>
      </c>
      <c r="Q273" s="5">
        <v>624.26500806000001</v>
      </c>
      <c r="R273" s="5">
        <v>624.26500807000002</v>
      </c>
      <c r="S273" s="5">
        <v>624.26500878000002</v>
      </c>
      <c r="T273" s="5">
        <v>624.26500963000001</v>
      </c>
      <c r="U273" s="5">
        <v>624.26501164000001</v>
      </c>
      <c r="V273" s="5">
        <v>624.26501166000003</v>
      </c>
      <c r="W273" s="5">
        <v>624.26502741000002</v>
      </c>
      <c r="X273" s="5">
        <v>624.26504478000004</v>
      </c>
      <c r="Y273" s="5">
        <v>1973.2520498199999</v>
      </c>
      <c r="Z273" s="5">
        <v>2566.4582713899999</v>
      </c>
      <c r="AA273" s="5">
        <v>2566.45827143</v>
      </c>
      <c r="AB273" s="5">
        <v>2759.7792876399999</v>
      </c>
      <c r="AC273" s="5">
        <v>2759.7792876600001</v>
      </c>
      <c r="AD273" s="5">
        <v>3299.0366337099999</v>
      </c>
      <c r="AE273" s="5">
        <v>3200.9337175800001</v>
      </c>
      <c r="AF273" s="5">
        <v>3486.2159976299999</v>
      </c>
      <c r="AG273" s="5">
        <v>3405.21599767</v>
      </c>
    </row>
    <row r="274" spans="1:33">
      <c r="A274" s="56" t="s">
        <v>75</v>
      </c>
      <c r="B274" s="56" t="s">
        <v>198</v>
      </c>
      <c r="C274" s="56" t="s">
        <v>258</v>
      </c>
      <c r="D274" s="56" t="s">
        <v>259</v>
      </c>
      <c r="E274" s="56" t="s">
        <v>217</v>
      </c>
      <c r="F274" s="5">
        <v>0</v>
      </c>
      <c r="G274" s="5">
        <v>1.8700000000000001E-6</v>
      </c>
      <c r="H274" s="5">
        <v>5.1200000000000001E-6</v>
      </c>
      <c r="I274" s="5">
        <v>5.1200000000000001E-6</v>
      </c>
      <c r="J274" s="5">
        <v>5.1200000000000001E-6</v>
      </c>
      <c r="K274" s="5">
        <v>5.1200000000000001E-6</v>
      </c>
      <c r="L274" s="5">
        <v>5.1200000000000001E-6</v>
      </c>
      <c r="M274" s="5">
        <v>5.7599999999999999E-6</v>
      </c>
      <c r="N274" s="5">
        <v>5.9699999999999996E-6</v>
      </c>
      <c r="O274" s="5">
        <v>6.3500000000000002E-6</v>
      </c>
      <c r="P274" s="5">
        <v>7.0700000000000001E-6</v>
      </c>
      <c r="Q274" s="5">
        <v>8.3000000000000002E-6</v>
      </c>
      <c r="R274" s="5">
        <v>8.3100000000000001E-6</v>
      </c>
      <c r="S274" s="5">
        <v>1.181E-5</v>
      </c>
      <c r="T274" s="5">
        <v>1.3509999999999999E-5</v>
      </c>
      <c r="U274" s="5">
        <v>1.3529999999999999E-5</v>
      </c>
      <c r="V274" s="5">
        <v>1.3560000000000001E-5</v>
      </c>
      <c r="W274" s="5">
        <v>1.502E-5</v>
      </c>
      <c r="X274" s="5">
        <v>1.505E-5</v>
      </c>
      <c r="Y274" s="5">
        <v>1.5099999999999999E-5</v>
      </c>
      <c r="Z274" s="5">
        <v>1.9919999999999999E-5</v>
      </c>
      <c r="AA274" s="5">
        <v>3.5349999999999999E-5</v>
      </c>
      <c r="AB274" s="5">
        <v>1.2213E-4</v>
      </c>
      <c r="AC274" s="5">
        <v>1.2216000000000001E-4</v>
      </c>
      <c r="AD274" s="5">
        <v>399.99999457000001</v>
      </c>
      <c r="AE274" s="5">
        <v>399.99999736000001</v>
      </c>
      <c r="AF274" s="5">
        <v>2676.8479375500001</v>
      </c>
      <c r="AG274" s="5">
        <v>2676.8479376199998</v>
      </c>
    </row>
    <row r="275" spans="1:33">
      <c r="A275" s="56" t="s">
        <v>75</v>
      </c>
      <c r="B275" s="56" t="s">
        <v>198</v>
      </c>
      <c r="C275" s="56" t="s">
        <v>260</v>
      </c>
      <c r="D275" s="56" t="s">
        <v>261</v>
      </c>
      <c r="E275" s="56" t="s">
        <v>217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</row>
    <row r="276" spans="1:33">
      <c r="A276" s="56" t="s">
        <v>75</v>
      </c>
      <c r="B276" s="56" t="s">
        <v>198</v>
      </c>
      <c r="C276" s="56" t="s">
        <v>262</v>
      </c>
      <c r="D276" s="56" t="s">
        <v>263</v>
      </c>
      <c r="E276" s="56" t="s">
        <v>217</v>
      </c>
      <c r="F276" s="5">
        <v>0</v>
      </c>
      <c r="G276" s="5">
        <v>1.5999999999999999E-6</v>
      </c>
      <c r="H276" s="5">
        <v>3.23E-6</v>
      </c>
      <c r="I276" s="5">
        <v>3.23E-6</v>
      </c>
      <c r="J276" s="5">
        <v>3.23E-6</v>
      </c>
      <c r="K276" s="5">
        <v>3.23E-6</v>
      </c>
      <c r="L276" s="5">
        <v>3.23E-6</v>
      </c>
      <c r="M276" s="5">
        <v>4.0799999999999999E-6</v>
      </c>
      <c r="N276" s="5">
        <v>4.2400000000000001E-6</v>
      </c>
      <c r="O276" s="5">
        <v>4.6399999999999996E-6</v>
      </c>
      <c r="P276" s="5">
        <v>5.2100000000000001E-6</v>
      </c>
      <c r="Q276" s="5">
        <v>6.4099999999999996E-6</v>
      </c>
      <c r="R276" s="5">
        <v>6.4400000000000002E-6</v>
      </c>
      <c r="S276" s="5">
        <v>7.9500000000000001E-6</v>
      </c>
      <c r="T276" s="5">
        <v>9.1600000000000004E-6</v>
      </c>
      <c r="U276" s="5">
        <v>9.2E-6</v>
      </c>
      <c r="V276" s="5">
        <v>9.2399999999999996E-6</v>
      </c>
      <c r="W276" s="5">
        <v>9.7599999999999997E-6</v>
      </c>
      <c r="X276" s="5">
        <v>9.8099999999999992E-6</v>
      </c>
      <c r="Y276" s="5">
        <v>1.061E-5</v>
      </c>
      <c r="Z276" s="5">
        <v>1.382E-5</v>
      </c>
      <c r="AA276" s="5">
        <v>2.054E-5</v>
      </c>
      <c r="AB276" s="5">
        <v>6.1450000000000003E-5</v>
      </c>
      <c r="AC276" s="5">
        <v>6.1539999999999997E-5</v>
      </c>
      <c r="AD276" s="5">
        <v>499.99999294000003</v>
      </c>
      <c r="AE276" s="5">
        <v>499.99999299000001</v>
      </c>
      <c r="AF276" s="5">
        <v>499.99999303999999</v>
      </c>
      <c r="AG276" s="5">
        <v>499.99999307000002</v>
      </c>
    </row>
    <row r="277" spans="1:33">
      <c r="A277" s="56" t="s">
        <v>75</v>
      </c>
      <c r="B277" s="56" t="s">
        <v>198</v>
      </c>
      <c r="C277" s="56" t="s">
        <v>264</v>
      </c>
      <c r="D277" s="56" t="s">
        <v>265</v>
      </c>
      <c r="E277" s="56" t="s">
        <v>217</v>
      </c>
      <c r="F277" s="5">
        <v>377.536</v>
      </c>
      <c r="G277" s="5">
        <v>377.53600175999998</v>
      </c>
      <c r="H277" s="5">
        <v>377.53600489000002</v>
      </c>
      <c r="I277" s="5">
        <v>377.53600489000002</v>
      </c>
      <c r="J277" s="5">
        <v>377.53600489000002</v>
      </c>
      <c r="K277" s="5">
        <v>377.53600489000002</v>
      </c>
      <c r="L277" s="5">
        <v>377.53600489000002</v>
      </c>
      <c r="M277" s="5">
        <v>377.53600532000002</v>
      </c>
      <c r="N277" s="5">
        <v>377.53600569999998</v>
      </c>
      <c r="O277" s="5">
        <v>377.53600599999999</v>
      </c>
      <c r="P277" s="5">
        <v>377.53600684999998</v>
      </c>
      <c r="Q277" s="5">
        <v>377.53600777999998</v>
      </c>
      <c r="R277" s="5">
        <v>377.53600778999999</v>
      </c>
      <c r="S277" s="5">
        <v>377.53601447</v>
      </c>
      <c r="T277" s="5">
        <v>377.53601600000002</v>
      </c>
      <c r="U277" s="5">
        <v>377.53601601000003</v>
      </c>
      <c r="V277" s="5">
        <v>377.53601601999998</v>
      </c>
      <c r="W277" s="5">
        <v>377.53601665000002</v>
      </c>
      <c r="X277" s="5">
        <v>377.53601750000001</v>
      </c>
      <c r="Y277" s="5">
        <v>377.53601925999999</v>
      </c>
      <c r="Z277" s="5">
        <v>378.5296361</v>
      </c>
      <c r="AA277" s="5">
        <v>271.00963667000002</v>
      </c>
      <c r="AB277" s="5">
        <v>271.00964191000003</v>
      </c>
      <c r="AC277" s="5">
        <v>271.00964192999999</v>
      </c>
      <c r="AD277" s="5">
        <v>1756.6445594500001</v>
      </c>
      <c r="AE277" s="5">
        <v>1756.64455959</v>
      </c>
      <c r="AF277" s="5">
        <v>1970.0159746100001</v>
      </c>
      <c r="AG277" s="5">
        <v>1970.0159746500001</v>
      </c>
    </row>
    <row r="278" spans="1:33">
      <c r="A278" s="56" t="s">
        <v>75</v>
      </c>
      <c r="B278" s="56" t="s">
        <v>199</v>
      </c>
      <c r="C278" s="56" t="s">
        <v>266</v>
      </c>
      <c r="D278" s="56" t="s">
        <v>267</v>
      </c>
      <c r="E278" s="56" t="s">
        <v>217</v>
      </c>
      <c r="F278" s="5">
        <v>142.1628</v>
      </c>
      <c r="G278" s="5">
        <v>142.1628</v>
      </c>
      <c r="H278" s="5">
        <v>142.1628</v>
      </c>
      <c r="I278" s="5">
        <v>142.1628</v>
      </c>
      <c r="J278" s="5">
        <v>142.1628</v>
      </c>
      <c r="K278" s="5">
        <v>142.1628</v>
      </c>
      <c r="L278" s="5">
        <v>142.1628</v>
      </c>
      <c r="M278" s="5">
        <v>142.1628</v>
      </c>
      <c r="N278" s="5">
        <v>142.1628</v>
      </c>
      <c r="O278" s="5">
        <v>142.1628</v>
      </c>
      <c r="P278" s="5">
        <v>142.1628</v>
      </c>
      <c r="Q278" s="5">
        <v>142.1628</v>
      </c>
      <c r="R278" s="5">
        <v>142.1628</v>
      </c>
      <c r="S278" s="5">
        <v>142.1628</v>
      </c>
      <c r="T278" s="5">
        <v>142.1628</v>
      </c>
      <c r="U278" s="5">
        <v>142.1628</v>
      </c>
      <c r="V278" s="5">
        <v>142.1628</v>
      </c>
      <c r="W278" s="5">
        <v>142.1628</v>
      </c>
      <c r="X278" s="5">
        <v>94.996799999999993</v>
      </c>
      <c r="Y278" s="5">
        <v>94.996799999999993</v>
      </c>
      <c r="Z278" s="5">
        <v>94.996799999999993</v>
      </c>
      <c r="AA278" s="5">
        <v>94.996799999999993</v>
      </c>
      <c r="AB278" s="5">
        <v>94.996799999999993</v>
      </c>
      <c r="AC278" s="5">
        <v>94.996799999999993</v>
      </c>
      <c r="AD278" s="5">
        <v>94.996799999999993</v>
      </c>
      <c r="AE278" s="5">
        <v>94.996799999999993</v>
      </c>
      <c r="AF278" s="5">
        <v>0</v>
      </c>
      <c r="AG278" s="5">
        <v>0</v>
      </c>
    </row>
    <row r="279" spans="1:33">
      <c r="A279" s="56" t="s">
        <v>75</v>
      </c>
      <c r="B279" s="56" t="s">
        <v>199</v>
      </c>
      <c r="C279" s="56" t="s">
        <v>268</v>
      </c>
      <c r="D279" s="56" t="s">
        <v>269</v>
      </c>
      <c r="E279" s="56" t="s">
        <v>217</v>
      </c>
      <c r="F279" s="5">
        <v>25.219000000000001</v>
      </c>
      <c r="G279" s="5">
        <v>25.219001039999998</v>
      </c>
      <c r="H279" s="5">
        <v>25.21900114</v>
      </c>
      <c r="I279" s="5">
        <v>25.21900132</v>
      </c>
      <c r="J279" s="5">
        <v>25.219001469999998</v>
      </c>
      <c r="K279" s="5">
        <v>25.219001729999999</v>
      </c>
      <c r="L279" s="5">
        <v>25.219001909999999</v>
      </c>
      <c r="M279" s="5">
        <v>25.219003619999999</v>
      </c>
      <c r="N279" s="5">
        <v>19.09100415</v>
      </c>
      <c r="O279" s="5">
        <v>19.09100561</v>
      </c>
      <c r="P279" s="5">
        <v>19.09100926</v>
      </c>
      <c r="Q279" s="5">
        <v>19.091012889999998</v>
      </c>
      <c r="R279" s="5">
        <v>19.091012920000001</v>
      </c>
      <c r="S279" s="5">
        <v>19.091039510000002</v>
      </c>
      <c r="T279" s="5">
        <v>19.091049590000001</v>
      </c>
      <c r="U279" s="5">
        <v>19.091049609999999</v>
      </c>
      <c r="V279" s="5">
        <v>19.09104962</v>
      </c>
      <c r="W279" s="5">
        <v>70.984293519999994</v>
      </c>
      <c r="X279" s="5">
        <v>59.26429358</v>
      </c>
      <c r="Y279" s="5">
        <v>59.264293610000003</v>
      </c>
      <c r="Z279" s="5">
        <v>735.70485528999995</v>
      </c>
      <c r="AA279" s="5">
        <v>735.70485533999999</v>
      </c>
      <c r="AB279" s="5">
        <v>894.09707234999996</v>
      </c>
      <c r="AC279" s="5">
        <v>894.09707243000003</v>
      </c>
      <c r="AD279" s="5">
        <v>894.09707580999998</v>
      </c>
      <c r="AE279" s="5">
        <v>894.09707636999997</v>
      </c>
      <c r="AF279" s="5">
        <v>1308.0231201300001</v>
      </c>
      <c r="AG279" s="5">
        <v>1308.0231201500001</v>
      </c>
    </row>
    <row r="280" spans="1:33">
      <c r="A280" s="56" t="s">
        <v>75</v>
      </c>
      <c r="B280" s="56" t="s">
        <v>199</v>
      </c>
      <c r="C280" s="56" t="s">
        <v>270</v>
      </c>
      <c r="D280" s="56" t="s">
        <v>271</v>
      </c>
      <c r="E280" s="56" t="s">
        <v>217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</row>
    <row r="281" spans="1:33">
      <c r="A281" s="56" t="s">
        <v>75</v>
      </c>
      <c r="B281" s="56" t="s">
        <v>199</v>
      </c>
      <c r="C281" s="56" t="s">
        <v>272</v>
      </c>
      <c r="D281" s="56" t="s">
        <v>273</v>
      </c>
      <c r="E281" s="56" t="s">
        <v>217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</row>
    <row r="282" spans="1:33">
      <c r="A282" s="56" t="s">
        <v>75</v>
      </c>
      <c r="B282" s="56" t="s">
        <v>199</v>
      </c>
      <c r="C282" s="56" t="s">
        <v>274</v>
      </c>
      <c r="D282" s="56" t="s">
        <v>275</v>
      </c>
      <c r="E282" s="56" t="s">
        <v>217</v>
      </c>
      <c r="F282" s="5">
        <v>295.2</v>
      </c>
      <c r="G282" s="5">
        <v>295.20000094</v>
      </c>
      <c r="H282" s="5">
        <v>295.20000103000001</v>
      </c>
      <c r="I282" s="5">
        <v>295.20000118000002</v>
      </c>
      <c r="J282" s="5">
        <v>295.20000133000002</v>
      </c>
      <c r="K282" s="5">
        <v>295.20000155000002</v>
      </c>
      <c r="L282" s="5">
        <v>295.20000168000001</v>
      </c>
      <c r="M282" s="5">
        <v>295.20000332000001</v>
      </c>
      <c r="N282" s="5">
        <v>295.20000364999999</v>
      </c>
      <c r="O282" s="5">
        <v>295.20000499999998</v>
      </c>
      <c r="P282" s="5">
        <v>295.20000721999997</v>
      </c>
      <c r="Q282" s="5">
        <v>295.20000879000003</v>
      </c>
      <c r="R282" s="5">
        <v>295.20000880999999</v>
      </c>
      <c r="S282" s="5">
        <v>295.20001553999998</v>
      </c>
      <c r="T282" s="5">
        <v>295.20001987000001</v>
      </c>
      <c r="U282" s="5">
        <v>295.20001989000002</v>
      </c>
      <c r="V282" s="5">
        <v>295.20001989999997</v>
      </c>
      <c r="W282" s="5">
        <v>295.20002006999999</v>
      </c>
      <c r="X282" s="5">
        <v>295.20002438</v>
      </c>
      <c r="Y282" s="5">
        <v>295.20002440000002</v>
      </c>
      <c r="Z282" s="5">
        <v>295.20025434000001</v>
      </c>
      <c r="AA282" s="5">
        <v>79.200271729999997</v>
      </c>
      <c r="AB282" s="5">
        <v>79.200313620000003</v>
      </c>
      <c r="AC282" s="5">
        <v>79.200313660000006</v>
      </c>
      <c r="AD282" s="5">
        <v>3.1386000000000001E-4</v>
      </c>
      <c r="AE282" s="5">
        <v>709.32825260000004</v>
      </c>
      <c r="AF282" s="5">
        <v>1926.38489852</v>
      </c>
      <c r="AG282" s="5">
        <v>1926.38489854</v>
      </c>
    </row>
    <row r="283" spans="1:33">
      <c r="A283" s="56" t="s">
        <v>75</v>
      </c>
      <c r="B283" s="56" t="s">
        <v>199</v>
      </c>
      <c r="C283" s="56" t="s">
        <v>276</v>
      </c>
      <c r="D283" s="56" t="s">
        <v>277</v>
      </c>
      <c r="E283" s="56" t="s">
        <v>217</v>
      </c>
      <c r="F283" s="5">
        <v>0</v>
      </c>
      <c r="G283" s="5">
        <v>0</v>
      </c>
      <c r="H283" s="5">
        <v>1.02E-6</v>
      </c>
      <c r="I283" s="5">
        <v>1.17E-6</v>
      </c>
      <c r="J283" s="5">
        <v>1.31E-6</v>
      </c>
      <c r="K283" s="5">
        <v>1.55E-6</v>
      </c>
      <c r="L283" s="5">
        <v>1.68E-6</v>
      </c>
      <c r="M283" s="5">
        <v>3.4699999999999998E-6</v>
      </c>
      <c r="N283" s="5">
        <v>3.9400000000000004E-6</v>
      </c>
      <c r="O283" s="5">
        <v>5.7899999999999996E-6</v>
      </c>
      <c r="P283" s="5">
        <v>9.2799999999999992E-6</v>
      </c>
      <c r="Q283" s="5">
        <v>1.2150000000000001E-5</v>
      </c>
      <c r="R283" s="5">
        <v>1.2310000000000001E-5</v>
      </c>
      <c r="S283" s="5">
        <v>4.1029999999999998E-5</v>
      </c>
      <c r="T283" s="5">
        <v>4.6520000000000002E-5</v>
      </c>
      <c r="U283" s="5">
        <v>4.6570000000000003E-5</v>
      </c>
      <c r="V283" s="5">
        <v>4.6579999999999998E-5</v>
      </c>
      <c r="W283" s="5">
        <v>4.7299999999999998E-5</v>
      </c>
      <c r="X283" s="5">
        <v>5.609E-5</v>
      </c>
      <c r="Y283" s="5">
        <v>6.1420000000000005E-5</v>
      </c>
      <c r="Z283" s="5">
        <v>297.19946184000003</v>
      </c>
      <c r="AA283" s="5">
        <v>326.30727722</v>
      </c>
      <c r="AB283" s="5">
        <v>420.22967841000002</v>
      </c>
      <c r="AC283" s="5">
        <v>420.22967856000002</v>
      </c>
      <c r="AD283" s="5">
        <v>984.99664696000002</v>
      </c>
      <c r="AE283" s="5">
        <v>1687.07148164</v>
      </c>
      <c r="AF283" s="5">
        <v>1687.0714821199999</v>
      </c>
      <c r="AG283" s="5">
        <v>1687.0714821399999</v>
      </c>
    </row>
    <row r="284" spans="1:33">
      <c r="A284" s="56" t="s">
        <v>75</v>
      </c>
      <c r="B284" s="56" t="s">
        <v>199</v>
      </c>
      <c r="C284" s="56" t="s">
        <v>278</v>
      </c>
      <c r="D284" s="56" t="s">
        <v>279</v>
      </c>
      <c r="E284" s="56" t="s">
        <v>217</v>
      </c>
      <c r="F284" s="5">
        <v>0</v>
      </c>
      <c r="G284" s="5">
        <v>9.7000000000000003E-7</v>
      </c>
      <c r="H284" s="5">
        <v>1.0499999999999999E-6</v>
      </c>
      <c r="I284" s="5">
        <v>1.2100000000000001E-6</v>
      </c>
      <c r="J284" s="5">
        <v>1.3599999999999999E-6</v>
      </c>
      <c r="K284" s="5">
        <v>1.5999999999999999E-6</v>
      </c>
      <c r="L284" s="5">
        <v>1.7400000000000001E-6</v>
      </c>
      <c r="M284" s="5">
        <v>3.58E-6</v>
      </c>
      <c r="N284" s="5">
        <v>3.8399999999999997E-6</v>
      </c>
      <c r="O284" s="5">
        <v>5.8300000000000001E-6</v>
      </c>
      <c r="P284" s="5">
        <v>9.7200000000000001E-6</v>
      </c>
      <c r="Q284" s="5">
        <v>1.3740000000000001E-5</v>
      </c>
      <c r="R284" s="5">
        <v>1.377E-5</v>
      </c>
      <c r="S284" s="5">
        <v>3.1309999999999997E-5</v>
      </c>
      <c r="T284" s="5">
        <v>134.89639725000001</v>
      </c>
      <c r="U284" s="5">
        <v>134.89639728</v>
      </c>
      <c r="V284" s="5">
        <v>134.89639729000001</v>
      </c>
      <c r="W284" s="5">
        <v>385.82059201999999</v>
      </c>
      <c r="X284" s="5">
        <v>500.00002346999997</v>
      </c>
      <c r="Y284" s="5">
        <v>500.00002347999998</v>
      </c>
      <c r="Z284" s="5">
        <v>541.35080801000004</v>
      </c>
      <c r="AA284" s="5">
        <v>565.15550958999995</v>
      </c>
      <c r="AB284" s="5">
        <v>596.50606562999997</v>
      </c>
      <c r="AC284" s="5">
        <v>596.50606568000001</v>
      </c>
      <c r="AD284" s="5">
        <v>596.50606573000005</v>
      </c>
      <c r="AE284" s="5">
        <v>667.12725995999995</v>
      </c>
      <c r="AF284" s="5">
        <v>667.12726008000004</v>
      </c>
      <c r="AG284" s="5">
        <v>667.12726009999994</v>
      </c>
    </row>
    <row r="285" spans="1:33">
      <c r="A285" s="56" t="s">
        <v>75</v>
      </c>
      <c r="B285" s="56" t="s">
        <v>199</v>
      </c>
      <c r="C285" s="56" t="s">
        <v>280</v>
      </c>
      <c r="D285" s="56" t="s">
        <v>281</v>
      </c>
      <c r="E285" s="56" t="s">
        <v>217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</row>
    <row r="286" spans="1:33">
      <c r="A286" s="56" t="s">
        <v>75</v>
      </c>
      <c r="B286" s="56" t="s">
        <v>199</v>
      </c>
      <c r="C286" s="56" t="s">
        <v>282</v>
      </c>
      <c r="D286" s="56" t="s">
        <v>283</v>
      </c>
      <c r="E286" s="56" t="s">
        <v>217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</row>
    <row r="287" spans="1:33">
      <c r="A287" s="56" t="s">
        <v>75</v>
      </c>
      <c r="B287" s="56" t="s">
        <v>200</v>
      </c>
      <c r="C287" s="56" t="s">
        <v>284</v>
      </c>
      <c r="D287" s="56" t="s">
        <v>285</v>
      </c>
      <c r="E287" s="56" t="s">
        <v>217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</row>
    <row r="288" spans="1:33">
      <c r="A288" s="56" t="s">
        <v>75</v>
      </c>
      <c r="B288" s="56" t="s">
        <v>200</v>
      </c>
      <c r="C288" s="56" t="s">
        <v>286</v>
      </c>
      <c r="D288" s="56" t="s">
        <v>287</v>
      </c>
      <c r="E288" s="56" t="s">
        <v>217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</row>
    <row r="289" spans="1:33">
      <c r="A289" s="56" t="s">
        <v>75</v>
      </c>
      <c r="B289" s="56" t="s">
        <v>200</v>
      </c>
      <c r="C289" s="56" t="s">
        <v>288</v>
      </c>
      <c r="D289" s="56" t="s">
        <v>289</v>
      </c>
      <c r="E289" s="56" t="s">
        <v>217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</row>
    <row r="290" spans="1:33" ht="16.5" customHeight="1"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</row>
    <row r="291" spans="1:33">
      <c r="A291" s="56" t="s">
        <v>75</v>
      </c>
      <c r="B291" s="56" t="s">
        <v>197</v>
      </c>
      <c r="C291" s="56" t="s">
        <v>215</v>
      </c>
      <c r="D291" s="56" t="s">
        <v>216</v>
      </c>
      <c r="E291" s="56" t="s">
        <v>142</v>
      </c>
      <c r="F291" s="5">
        <v>330.26499999999999</v>
      </c>
      <c r="G291" s="5">
        <v>564.46768558999997</v>
      </c>
      <c r="H291" s="5">
        <v>688.33219419000011</v>
      </c>
      <c r="I291" s="5">
        <v>829.99999111</v>
      </c>
      <c r="J291" s="5">
        <v>829.99999113000001</v>
      </c>
      <c r="K291" s="5">
        <v>829.99999113000001</v>
      </c>
      <c r="L291" s="5">
        <v>829.99999113000001</v>
      </c>
      <c r="M291" s="5">
        <v>829.99999195999999</v>
      </c>
      <c r="N291" s="5">
        <v>829.99999195999999</v>
      </c>
      <c r="O291" s="5">
        <v>829.99999207999997</v>
      </c>
      <c r="P291" s="5">
        <v>829.99999278999996</v>
      </c>
      <c r="Q291" s="5">
        <v>829.99999298</v>
      </c>
      <c r="R291" s="5">
        <v>846.71904229000006</v>
      </c>
      <c r="S291" s="5">
        <v>856.56740707000006</v>
      </c>
      <c r="T291" s="5">
        <v>867.27627498000004</v>
      </c>
      <c r="U291" s="5">
        <v>867.27627498000004</v>
      </c>
      <c r="V291" s="5">
        <v>867.27627699000004</v>
      </c>
      <c r="W291" s="5">
        <v>867.27627699000004</v>
      </c>
      <c r="X291" s="5">
        <v>867.27627699000004</v>
      </c>
      <c r="Y291" s="5">
        <v>898.84255854000003</v>
      </c>
      <c r="Z291" s="5">
        <v>891.40740597000001</v>
      </c>
      <c r="AA291" s="5">
        <v>1244.26487374</v>
      </c>
      <c r="AB291" s="5">
        <v>1267.17632381</v>
      </c>
      <c r="AC291" s="5">
        <v>1416.91950236</v>
      </c>
      <c r="AD291" s="5">
        <v>1417.37664425</v>
      </c>
      <c r="AE291" s="5">
        <v>1386.61492275</v>
      </c>
      <c r="AF291" s="5">
        <v>1583.91970997</v>
      </c>
      <c r="AG291" s="5">
        <v>1864.54099167</v>
      </c>
    </row>
    <row r="292" spans="1:33">
      <c r="A292" s="56" t="s">
        <v>75</v>
      </c>
      <c r="B292" s="56" t="s">
        <v>197</v>
      </c>
      <c r="C292" s="56" t="s">
        <v>218</v>
      </c>
      <c r="D292" s="56" t="s">
        <v>219</v>
      </c>
      <c r="E292" s="56" t="s">
        <v>142</v>
      </c>
      <c r="F292" s="5">
        <v>43.2</v>
      </c>
      <c r="G292" s="5">
        <v>43.200003850000002</v>
      </c>
      <c r="H292" s="5">
        <v>43.200003860000002</v>
      </c>
      <c r="I292" s="5">
        <v>43.200005969999999</v>
      </c>
      <c r="J292" s="5">
        <v>43.200008580000002</v>
      </c>
      <c r="K292" s="5">
        <v>43.200008580000002</v>
      </c>
      <c r="L292" s="5">
        <v>43.200008580000002</v>
      </c>
      <c r="M292" s="5">
        <v>43.200009369999997</v>
      </c>
      <c r="N292" s="5">
        <v>43.200009369999997</v>
      </c>
      <c r="O292" s="5">
        <v>43.200009740000013</v>
      </c>
      <c r="P292" s="5">
        <v>43.200010570000003</v>
      </c>
      <c r="Q292" s="5">
        <v>43.200010749999997</v>
      </c>
      <c r="R292" s="5">
        <v>43.200069480000003</v>
      </c>
      <c r="S292" s="5">
        <v>43.200069489999997</v>
      </c>
      <c r="T292" s="5">
        <v>43.200080739999997</v>
      </c>
      <c r="U292" s="5">
        <v>591.57583438000006</v>
      </c>
      <c r="V292" s="5">
        <v>705.92372269000009</v>
      </c>
      <c r="W292" s="5">
        <v>705.9237227000001</v>
      </c>
      <c r="X292" s="5">
        <v>705.9237227000001</v>
      </c>
      <c r="Y292" s="5">
        <v>754.23030872000004</v>
      </c>
      <c r="Z292" s="5">
        <v>771.10009465000007</v>
      </c>
      <c r="AA292" s="5">
        <v>776.60348142000009</v>
      </c>
      <c r="AB292" s="5">
        <v>776.60348167000006</v>
      </c>
      <c r="AC292" s="5">
        <v>762.59562713000003</v>
      </c>
      <c r="AD292" s="5">
        <v>762.59562714000003</v>
      </c>
      <c r="AE292" s="5">
        <v>762.59562715000004</v>
      </c>
      <c r="AF292" s="5">
        <v>764.61977177000006</v>
      </c>
      <c r="AG292" s="5">
        <v>764.61977201000002</v>
      </c>
    </row>
    <row r="293" spans="1:33">
      <c r="A293" s="56" t="s">
        <v>75</v>
      </c>
      <c r="B293" s="56" t="s">
        <v>197</v>
      </c>
      <c r="C293" s="56" t="s">
        <v>220</v>
      </c>
      <c r="D293" s="56" t="s">
        <v>221</v>
      </c>
      <c r="E293" s="56" t="s">
        <v>142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</row>
    <row r="294" spans="1:33">
      <c r="A294" s="56" t="s">
        <v>75</v>
      </c>
      <c r="B294" s="56" t="s">
        <v>197</v>
      </c>
      <c r="C294" s="56" t="s">
        <v>222</v>
      </c>
      <c r="D294" s="56" t="s">
        <v>223</v>
      </c>
      <c r="E294" s="56" t="s">
        <v>142</v>
      </c>
      <c r="F294" s="5">
        <v>0</v>
      </c>
      <c r="G294" s="5">
        <v>4.3200000000000001E-6</v>
      </c>
      <c r="H294" s="5">
        <v>4.34E-6</v>
      </c>
      <c r="I294" s="5">
        <v>6.0800000000000002E-6</v>
      </c>
      <c r="J294" s="5">
        <v>1.025E-5</v>
      </c>
      <c r="K294" s="5">
        <v>1.064E-5</v>
      </c>
      <c r="L294" s="5">
        <v>1.239E-5</v>
      </c>
      <c r="M294" s="5">
        <v>1.8070000000000001E-5</v>
      </c>
      <c r="N294" s="5">
        <v>1.8070000000000001E-5</v>
      </c>
      <c r="O294" s="5">
        <v>1.8110000000000001E-5</v>
      </c>
      <c r="P294" s="5">
        <v>375.71976553000002</v>
      </c>
      <c r="Q294" s="5">
        <v>701.46060266999996</v>
      </c>
      <c r="R294" s="5">
        <v>1917.6388282999999</v>
      </c>
      <c r="S294" s="5">
        <v>1917.63882831</v>
      </c>
      <c r="T294" s="5">
        <v>1917.6388287299999</v>
      </c>
      <c r="U294" s="5">
        <v>1917.6388287299999</v>
      </c>
      <c r="V294" s="5">
        <v>1917.6388287299999</v>
      </c>
      <c r="W294" s="5">
        <v>1917.6388287299999</v>
      </c>
      <c r="X294" s="5">
        <v>1917.6388287299999</v>
      </c>
      <c r="Y294" s="5">
        <v>1917.6388287299999</v>
      </c>
      <c r="Z294" s="5">
        <v>1917.63882874</v>
      </c>
      <c r="AA294" s="5">
        <v>1917.6388287699999</v>
      </c>
      <c r="AB294" s="5">
        <v>1917.6388288000001</v>
      </c>
      <c r="AC294" s="5">
        <v>2180.6707129599999</v>
      </c>
      <c r="AD294" s="5">
        <v>2180.6707130599998</v>
      </c>
      <c r="AE294" s="5">
        <v>3678.4312502399998</v>
      </c>
      <c r="AF294" s="5">
        <v>3678.4312507999998</v>
      </c>
      <c r="AG294" s="5">
        <v>3678.4312508200001</v>
      </c>
    </row>
    <row r="295" spans="1:33">
      <c r="A295" s="56" t="s">
        <v>75</v>
      </c>
      <c r="B295" s="56" t="s">
        <v>197</v>
      </c>
      <c r="C295" s="56" t="s">
        <v>224</v>
      </c>
      <c r="D295" s="56" t="s">
        <v>225</v>
      </c>
      <c r="E295" s="56" t="s">
        <v>142</v>
      </c>
      <c r="F295" s="5">
        <v>0</v>
      </c>
      <c r="G295" s="5">
        <v>1.99E-6</v>
      </c>
      <c r="H295" s="5">
        <v>2.0899999999999999E-6</v>
      </c>
      <c r="I295" s="5">
        <v>2.9699999999999999E-6</v>
      </c>
      <c r="J295" s="5">
        <v>4.7899999999999999E-6</v>
      </c>
      <c r="K295" s="5">
        <v>5.2100000000000001E-6</v>
      </c>
      <c r="L295" s="5">
        <v>5.2499999999999997E-6</v>
      </c>
      <c r="M295" s="5">
        <v>7.79E-6</v>
      </c>
      <c r="N295" s="5">
        <v>7.79E-6</v>
      </c>
      <c r="O295" s="5">
        <v>7.7999999999999999E-6</v>
      </c>
      <c r="P295" s="5">
        <v>1.22E-5</v>
      </c>
      <c r="Q295" s="5">
        <v>1.383E-5</v>
      </c>
      <c r="R295" s="5">
        <v>50.970326479999997</v>
      </c>
      <c r="S295" s="5">
        <v>93.820276160000006</v>
      </c>
      <c r="T295" s="5">
        <v>93.820276239999998</v>
      </c>
      <c r="U295" s="5">
        <v>93.820276239999998</v>
      </c>
      <c r="V295" s="5">
        <v>93.820276239999998</v>
      </c>
      <c r="W295" s="5">
        <v>93.820276239999998</v>
      </c>
      <c r="X295" s="5">
        <v>93.820276239999998</v>
      </c>
      <c r="Y295" s="5">
        <v>93.820276250000006</v>
      </c>
      <c r="Z295" s="5">
        <v>93.82027626</v>
      </c>
      <c r="AA295" s="5">
        <v>93.820276460000002</v>
      </c>
      <c r="AB295" s="5">
        <v>93.820276519999993</v>
      </c>
      <c r="AC295" s="5">
        <v>105.80565833999999</v>
      </c>
      <c r="AD295" s="5">
        <v>112.38264469000001</v>
      </c>
      <c r="AE295" s="5">
        <v>120.09983755</v>
      </c>
      <c r="AF295" s="5">
        <v>122.12704673</v>
      </c>
      <c r="AG295" s="5">
        <v>122.12704676</v>
      </c>
    </row>
    <row r="296" spans="1:33">
      <c r="A296" s="56" t="s">
        <v>75</v>
      </c>
      <c r="B296" s="56" t="s">
        <v>197</v>
      </c>
      <c r="C296" s="56" t="s">
        <v>226</v>
      </c>
      <c r="D296" s="56" t="s">
        <v>227</v>
      </c>
      <c r="E296" s="56" t="s">
        <v>142</v>
      </c>
      <c r="F296" s="5">
        <v>0</v>
      </c>
      <c r="G296" s="5">
        <v>5.4200000000000006E-6</v>
      </c>
      <c r="H296" s="5">
        <v>5.5300000000000004E-6</v>
      </c>
      <c r="I296" s="5">
        <v>1.276E-5</v>
      </c>
      <c r="J296" s="5">
        <v>3.7580000000000003E-5</v>
      </c>
      <c r="K296" s="5">
        <v>3.7710000000000003E-5</v>
      </c>
      <c r="L296" s="5">
        <v>11.107248240000001</v>
      </c>
      <c r="M296" s="5">
        <v>644.39028718999998</v>
      </c>
      <c r="N296" s="5">
        <v>644.39028718999998</v>
      </c>
      <c r="O296" s="5">
        <v>644.39028730000007</v>
      </c>
      <c r="P296" s="5">
        <v>900.00008376000005</v>
      </c>
      <c r="Q296" s="5">
        <v>900.00008379999997</v>
      </c>
      <c r="R296" s="5">
        <v>1292.7880712900001</v>
      </c>
      <c r="S296" s="5">
        <v>1292.78807132</v>
      </c>
      <c r="T296" s="5">
        <v>1787.3214902300001</v>
      </c>
      <c r="U296" s="5">
        <v>1787.3214902300001</v>
      </c>
      <c r="V296" s="5">
        <v>1787.3214902300001</v>
      </c>
      <c r="W296" s="5">
        <v>1787.32149037</v>
      </c>
      <c r="X296" s="5">
        <v>1787.3214903799999</v>
      </c>
      <c r="Y296" s="5">
        <v>3285.0268721799998</v>
      </c>
      <c r="Z296" s="5">
        <v>3319.8777059700001</v>
      </c>
      <c r="AA296" s="5">
        <v>3499.9999974500001</v>
      </c>
      <c r="AB296" s="5">
        <v>3499.9999974699999</v>
      </c>
      <c r="AC296" s="5">
        <v>3499.9999974799998</v>
      </c>
      <c r="AD296" s="5">
        <v>3499.9999975000001</v>
      </c>
      <c r="AE296" s="5">
        <v>3499.99999751</v>
      </c>
      <c r="AF296" s="5">
        <v>3499.9999975199999</v>
      </c>
      <c r="AG296" s="5">
        <v>3499.9999975300002</v>
      </c>
    </row>
    <row r="297" spans="1:33">
      <c r="A297" s="56" t="s">
        <v>75</v>
      </c>
      <c r="B297" s="56" t="s">
        <v>197</v>
      </c>
      <c r="C297" s="56" t="s">
        <v>228</v>
      </c>
      <c r="D297" s="56" t="s">
        <v>229</v>
      </c>
      <c r="E297" s="56" t="s">
        <v>142</v>
      </c>
      <c r="F297" s="5">
        <v>0</v>
      </c>
      <c r="G297" s="5">
        <v>3.6899999999999998E-6</v>
      </c>
      <c r="H297" s="5">
        <v>4.0999999999999997E-6</v>
      </c>
      <c r="I297" s="5">
        <v>6.0699999999999986E-6</v>
      </c>
      <c r="J297" s="5">
        <v>7.9899999999999997E-6</v>
      </c>
      <c r="K297" s="5">
        <v>9.0299999999999999E-6</v>
      </c>
      <c r="L297" s="5">
        <v>9.0499999999999997E-6</v>
      </c>
      <c r="M297" s="5">
        <v>1.6929999999999999E-5</v>
      </c>
      <c r="N297" s="5">
        <v>1.6929999999999999E-5</v>
      </c>
      <c r="O297" s="5">
        <v>1.7030000000000001E-5</v>
      </c>
      <c r="P297" s="5">
        <v>79.699039729999996</v>
      </c>
      <c r="Q297" s="5">
        <v>79.69903979</v>
      </c>
      <c r="R297" s="5">
        <v>256.96270258999999</v>
      </c>
      <c r="S297" s="5">
        <v>391.58008594</v>
      </c>
      <c r="T297" s="5">
        <v>477.26382022000001</v>
      </c>
      <c r="U297" s="5">
        <v>477.26382022000001</v>
      </c>
      <c r="V297" s="5">
        <v>477.26382022000001</v>
      </c>
      <c r="W297" s="5">
        <v>477.26382031999998</v>
      </c>
      <c r="X297" s="5">
        <v>477.26382032999999</v>
      </c>
      <c r="Y297" s="5">
        <v>572.40599399000007</v>
      </c>
      <c r="Z297" s="5">
        <v>1099.99999966</v>
      </c>
      <c r="AA297" s="5">
        <v>1100</v>
      </c>
      <c r="AB297" s="5">
        <v>1100.00000009</v>
      </c>
      <c r="AC297" s="5">
        <v>1100.0000001200001</v>
      </c>
      <c r="AD297" s="5">
        <v>1100.0000002899999</v>
      </c>
      <c r="AE297" s="5">
        <v>2179.9407877499998</v>
      </c>
      <c r="AF297" s="5">
        <v>2874.0389417599999</v>
      </c>
      <c r="AG297" s="5">
        <v>2874.0389417900001</v>
      </c>
    </row>
    <row r="298" spans="1:33">
      <c r="A298" s="56" t="s">
        <v>75</v>
      </c>
      <c r="B298" s="56" t="s">
        <v>197</v>
      </c>
      <c r="C298" s="56" t="s">
        <v>230</v>
      </c>
      <c r="D298" s="56" t="s">
        <v>231</v>
      </c>
      <c r="E298" s="56" t="s">
        <v>142</v>
      </c>
      <c r="F298" s="5">
        <v>912.96400000000006</v>
      </c>
      <c r="G298" s="5">
        <v>912.96400601000005</v>
      </c>
      <c r="H298" s="5">
        <v>912.96400617000006</v>
      </c>
      <c r="I298" s="5">
        <v>1238.5061776</v>
      </c>
      <c r="J298" s="5">
        <v>1698.3358384600001</v>
      </c>
      <c r="K298" s="5">
        <v>2007.0244424299999</v>
      </c>
      <c r="L298" s="5">
        <v>2249.43961799</v>
      </c>
      <c r="M298" s="5">
        <v>2312.96401212</v>
      </c>
      <c r="N298" s="5">
        <v>2312.96401212</v>
      </c>
      <c r="O298" s="5">
        <v>2312.9640121299999</v>
      </c>
      <c r="P298" s="5">
        <v>2490.8758270600001</v>
      </c>
      <c r="Q298" s="5">
        <v>3370.6438022299999</v>
      </c>
      <c r="R298" s="5">
        <v>4369.6990657799997</v>
      </c>
      <c r="S298" s="5">
        <v>4603.8227647900003</v>
      </c>
      <c r="T298" s="5">
        <v>4706.3285354099999</v>
      </c>
      <c r="U298" s="5">
        <v>4706.3285354099999</v>
      </c>
      <c r="V298" s="5">
        <v>4706.3285354099999</v>
      </c>
      <c r="W298" s="5">
        <v>4734.2384789899997</v>
      </c>
      <c r="X298" s="5">
        <v>4734.2384789999996</v>
      </c>
      <c r="Y298" s="5">
        <v>6200.0973168500004</v>
      </c>
      <c r="Z298" s="5">
        <v>6200.0973168800001</v>
      </c>
      <c r="AA298" s="5">
        <v>5772.9889998399995</v>
      </c>
      <c r="AB298" s="5">
        <v>5934.1648174800002</v>
      </c>
      <c r="AC298" s="5">
        <v>5934.1648175099999</v>
      </c>
      <c r="AD298" s="5">
        <v>7834.9050061199996</v>
      </c>
      <c r="AE298" s="5">
        <v>9980.5660086900007</v>
      </c>
      <c r="AF298" s="5">
        <v>9980.5660088299992</v>
      </c>
      <c r="AG298" s="5">
        <v>9980.56600884</v>
      </c>
    </row>
    <row r="299" spans="1:33">
      <c r="A299" s="56" t="s">
        <v>75</v>
      </c>
      <c r="B299" s="56" t="s">
        <v>197</v>
      </c>
      <c r="C299" s="56" t="s">
        <v>232</v>
      </c>
      <c r="D299" s="56" t="s">
        <v>233</v>
      </c>
      <c r="E299" s="56" t="s">
        <v>142</v>
      </c>
      <c r="F299" s="5">
        <v>0</v>
      </c>
      <c r="G299" s="5">
        <v>3.2499999999999998E-6</v>
      </c>
      <c r="H299" s="5">
        <v>3.5099999999999999E-6</v>
      </c>
      <c r="I299" s="5">
        <v>4.6199999999999998E-6</v>
      </c>
      <c r="J299" s="5">
        <v>5.8100000000000003E-6</v>
      </c>
      <c r="K299" s="5">
        <v>6.6699999999999997E-6</v>
      </c>
      <c r="L299" s="5">
        <v>6.7000000000000002E-6</v>
      </c>
      <c r="M299" s="5">
        <v>1.1929999999999999E-5</v>
      </c>
      <c r="N299" s="5">
        <v>1.1929999999999999E-5</v>
      </c>
      <c r="O299" s="5">
        <v>1.1950000000000001E-5</v>
      </c>
      <c r="P299" s="5">
        <v>3.2369999999999997E-5</v>
      </c>
      <c r="Q299" s="5">
        <v>3.2459999999999998E-5</v>
      </c>
      <c r="R299" s="5">
        <v>3.252E-5</v>
      </c>
      <c r="S299" s="5">
        <v>5.6440000000000002E-5</v>
      </c>
      <c r="T299" s="5">
        <v>7.7590000000000008E-5</v>
      </c>
      <c r="U299" s="5">
        <v>7.7590000000000008E-5</v>
      </c>
      <c r="V299" s="5">
        <v>7.7590000000000008E-5</v>
      </c>
      <c r="W299" s="5">
        <v>48.059994420000002</v>
      </c>
      <c r="X299" s="5">
        <v>48.059994430000003</v>
      </c>
      <c r="Y299" s="5">
        <v>158.53890161000001</v>
      </c>
      <c r="Z299" s="5">
        <v>247.95623118</v>
      </c>
      <c r="AA299" s="5">
        <v>900.00044501000002</v>
      </c>
      <c r="AB299" s="5">
        <v>1331.2799143699999</v>
      </c>
      <c r="AC299" s="5">
        <v>2157.7206598500002</v>
      </c>
      <c r="AD299" s="5">
        <v>3399.9999553900002</v>
      </c>
      <c r="AE299" s="5">
        <v>3399.9999558200002</v>
      </c>
      <c r="AF299" s="5">
        <v>3399.9999558999998</v>
      </c>
      <c r="AG299" s="5">
        <v>3399.99995592</v>
      </c>
    </row>
    <row r="300" spans="1:33">
      <c r="A300" s="56" t="s">
        <v>75</v>
      </c>
      <c r="B300" s="56" t="s">
        <v>163</v>
      </c>
      <c r="C300" s="56" t="s">
        <v>234</v>
      </c>
      <c r="D300" s="56" t="s">
        <v>235</v>
      </c>
      <c r="E300" s="56" t="s">
        <v>142</v>
      </c>
      <c r="F300" s="5">
        <v>2.6599999999999999E-6</v>
      </c>
      <c r="G300" s="5">
        <v>1.02019E-3</v>
      </c>
      <c r="H300" s="5">
        <v>372.60343094000001</v>
      </c>
      <c r="I300" s="5">
        <v>400.00100429000003</v>
      </c>
      <c r="J300" s="5">
        <v>400.00100429000003</v>
      </c>
      <c r="K300" s="5">
        <v>400.00100429000003</v>
      </c>
      <c r="L300" s="5">
        <v>400.00100429000003</v>
      </c>
      <c r="M300" s="5">
        <v>400.00100657000002</v>
      </c>
      <c r="N300" s="5">
        <v>400.00100657000002</v>
      </c>
      <c r="O300" s="5">
        <v>805.54197795999994</v>
      </c>
      <c r="P300" s="5">
        <v>1630.89407542</v>
      </c>
      <c r="Q300" s="5">
        <v>1630.8940754400001</v>
      </c>
      <c r="R300" s="5">
        <v>1630.8940754400001</v>
      </c>
      <c r="S300" s="5">
        <v>1630.8940754499999</v>
      </c>
      <c r="T300" s="5">
        <v>1630.894076</v>
      </c>
      <c r="U300" s="5">
        <v>1630.894076</v>
      </c>
      <c r="V300" s="5">
        <v>1630.894076</v>
      </c>
      <c r="W300" s="5">
        <v>1630.894076</v>
      </c>
      <c r="X300" s="5">
        <v>1630.894076</v>
      </c>
      <c r="Y300" s="5">
        <v>1630.894076</v>
      </c>
      <c r="Z300" s="5">
        <v>1630.894076</v>
      </c>
      <c r="AA300" s="5">
        <v>1630.894076</v>
      </c>
      <c r="AB300" s="5">
        <v>1630.894076</v>
      </c>
      <c r="AC300" s="5">
        <v>1630.894076</v>
      </c>
      <c r="AD300" s="5">
        <v>1630.894076</v>
      </c>
      <c r="AE300" s="5">
        <v>1630.894076</v>
      </c>
      <c r="AF300" s="5">
        <v>1630.894076</v>
      </c>
      <c r="AG300" s="5">
        <v>1630.894076</v>
      </c>
    </row>
    <row r="301" spans="1:33">
      <c r="A301" s="56" t="s">
        <v>75</v>
      </c>
      <c r="B301" s="56" t="s">
        <v>163</v>
      </c>
      <c r="C301" s="56" t="s">
        <v>236</v>
      </c>
      <c r="D301" s="56" t="s">
        <v>237</v>
      </c>
      <c r="E301" s="56" t="s">
        <v>142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</row>
    <row r="302" spans="1:33">
      <c r="A302" s="56" t="s">
        <v>75</v>
      </c>
      <c r="B302" s="56" t="s">
        <v>163</v>
      </c>
      <c r="C302" s="56" t="s">
        <v>238</v>
      </c>
      <c r="D302" s="56" t="s">
        <v>239</v>
      </c>
      <c r="E302" s="56" t="s">
        <v>142</v>
      </c>
      <c r="F302" s="5">
        <v>442.48000313</v>
      </c>
      <c r="G302" s="5">
        <v>679.45996996999997</v>
      </c>
      <c r="H302" s="5">
        <v>679.45997283999998</v>
      </c>
      <c r="I302" s="5">
        <v>1339.4744345900001</v>
      </c>
      <c r="J302" s="5">
        <v>2661.01815648</v>
      </c>
      <c r="K302" s="5">
        <v>4261.1577266899994</v>
      </c>
      <c r="L302" s="5">
        <v>4261.1577267299999</v>
      </c>
      <c r="M302" s="5">
        <v>4261.1577267299999</v>
      </c>
      <c r="N302" s="5">
        <v>4261.1577267299999</v>
      </c>
      <c r="O302" s="5">
        <v>4261.1577267299999</v>
      </c>
      <c r="P302" s="5">
        <v>4261.1577267599996</v>
      </c>
      <c r="Q302" s="5">
        <v>4261.1577274699994</v>
      </c>
      <c r="R302" s="5">
        <v>4261.1577274799993</v>
      </c>
      <c r="S302" s="5">
        <v>4393.9420093799999</v>
      </c>
      <c r="T302" s="5">
        <v>4393.9420093999997</v>
      </c>
      <c r="U302" s="5">
        <v>7109.9479825600001</v>
      </c>
      <c r="V302" s="5">
        <v>7394.0128755599999</v>
      </c>
      <c r="W302" s="5">
        <v>7669.99999837</v>
      </c>
      <c r="X302" s="5">
        <v>7669.9999983799999</v>
      </c>
      <c r="Y302" s="5">
        <v>7669.9999984300002</v>
      </c>
      <c r="Z302" s="5">
        <v>7399.9999984300002</v>
      </c>
      <c r="AA302" s="5">
        <v>7400.00000009</v>
      </c>
      <c r="AB302" s="5">
        <v>7400.0000000999999</v>
      </c>
      <c r="AC302" s="5">
        <v>7400.0000000999999</v>
      </c>
      <c r="AD302" s="5">
        <v>7400.0000000999999</v>
      </c>
      <c r="AE302" s="5">
        <v>7400.0000000999999</v>
      </c>
      <c r="AF302" s="5">
        <v>7400.0000000999999</v>
      </c>
      <c r="AG302" s="5">
        <v>7400.0000000999999</v>
      </c>
    </row>
    <row r="303" spans="1:33">
      <c r="A303" s="56" t="s">
        <v>75</v>
      </c>
      <c r="B303" s="56" t="s">
        <v>163</v>
      </c>
      <c r="C303" s="56" t="s">
        <v>240</v>
      </c>
      <c r="D303" s="56" t="s">
        <v>241</v>
      </c>
      <c r="E303" s="56" t="s">
        <v>142</v>
      </c>
      <c r="F303" s="5">
        <v>113.19000281</v>
      </c>
      <c r="G303" s="5">
        <v>322.55071192999998</v>
      </c>
      <c r="H303" s="5">
        <v>913.19007157999988</v>
      </c>
      <c r="I303" s="5">
        <v>1439.40051941</v>
      </c>
      <c r="J303" s="5">
        <v>1439.40051941</v>
      </c>
      <c r="K303" s="5">
        <v>1439.40051941</v>
      </c>
      <c r="L303" s="5">
        <v>1439.4005194199999</v>
      </c>
      <c r="M303" s="5">
        <v>1439.4005198899999</v>
      </c>
      <c r="N303" s="5">
        <v>1439.4005198899999</v>
      </c>
      <c r="O303" s="5">
        <v>1439.4005199000001</v>
      </c>
      <c r="P303" s="5">
        <v>3113.18999927</v>
      </c>
      <c r="Q303" s="5">
        <v>3113.1899992899998</v>
      </c>
      <c r="R303" s="5">
        <v>3113.1899993000002</v>
      </c>
      <c r="S303" s="5">
        <v>3550.6591523000002</v>
      </c>
      <c r="T303" s="5">
        <v>3550.6591523000002</v>
      </c>
      <c r="U303" s="5">
        <v>3550.6591523000002</v>
      </c>
      <c r="V303" s="5">
        <v>3550.6591523000002</v>
      </c>
      <c r="W303" s="5">
        <v>4207.1278598999997</v>
      </c>
      <c r="X303" s="5">
        <v>4207.1278598999997</v>
      </c>
      <c r="Y303" s="5">
        <v>4270.2448131199999</v>
      </c>
      <c r="Z303" s="5">
        <v>5234.1779265099995</v>
      </c>
      <c r="AA303" s="5">
        <v>5278.6102385300001</v>
      </c>
      <c r="AB303" s="5">
        <v>6107.42989313</v>
      </c>
      <c r="AC303" s="5">
        <v>6107.429893210001</v>
      </c>
      <c r="AD303" s="5">
        <v>6957.9513503500002</v>
      </c>
      <c r="AE303" s="5">
        <v>8536.7895650000009</v>
      </c>
      <c r="AF303" s="5">
        <v>10533.06341784</v>
      </c>
      <c r="AG303" s="5">
        <v>10533.06341791</v>
      </c>
    </row>
    <row r="304" spans="1:33">
      <c r="A304" s="56" t="s">
        <v>75</v>
      </c>
      <c r="B304" s="56" t="s">
        <v>163</v>
      </c>
      <c r="C304" s="56" t="s">
        <v>242</v>
      </c>
      <c r="D304" s="56" t="s">
        <v>243</v>
      </c>
      <c r="E304" s="56" t="s">
        <v>142</v>
      </c>
      <c r="F304" s="5">
        <v>198.01200115</v>
      </c>
      <c r="G304" s="5">
        <v>198.01200353999999</v>
      </c>
      <c r="H304" s="5">
        <v>198.01200353999999</v>
      </c>
      <c r="I304" s="5">
        <v>198.01200405</v>
      </c>
      <c r="J304" s="5">
        <v>198.01200405</v>
      </c>
      <c r="K304" s="5">
        <v>198.01200405</v>
      </c>
      <c r="L304" s="5">
        <v>198.01200603999999</v>
      </c>
      <c r="M304" s="5">
        <v>198.01200700999999</v>
      </c>
      <c r="N304" s="5">
        <v>198.01200738</v>
      </c>
      <c r="O304" s="5">
        <v>198.01200750999999</v>
      </c>
      <c r="P304" s="5">
        <v>198.01201130999999</v>
      </c>
      <c r="Q304" s="5">
        <v>198.01201452999999</v>
      </c>
      <c r="R304" s="5">
        <v>198.01203876</v>
      </c>
      <c r="S304" s="5">
        <v>276.52109675999998</v>
      </c>
      <c r="T304" s="5">
        <v>276.52109675999998</v>
      </c>
      <c r="U304" s="5">
        <v>276.52109675999998</v>
      </c>
      <c r="V304" s="5">
        <v>276.52109675999998</v>
      </c>
      <c r="W304" s="5">
        <v>276.88492589999998</v>
      </c>
      <c r="X304" s="5">
        <v>278.78291130000002</v>
      </c>
      <c r="Y304" s="5">
        <v>291.11283271999997</v>
      </c>
      <c r="Z304" s="5">
        <v>303.49561600999999</v>
      </c>
      <c r="AA304" s="5">
        <v>303.49561603000001</v>
      </c>
      <c r="AB304" s="5">
        <v>303.49561605999997</v>
      </c>
      <c r="AC304" s="5">
        <v>303.49561612999997</v>
      </c>
      <c r="AD304" s="5">
        <v>318.09424288000002</v>
      </c>
      <c r="AE304" s="5">
        <v>319.96773940000003</v>
      </c>
      <c r="AF304" s="5">
        <v>319.96773953000002</v>
      </c>
      <c r="AG304" s="5">
        <v>319.96773958</v>
      </c>
    </row>
    <row r="305" spans="1:33">
      <c r="A305" s="56" t="s">
        <v>75</v>
      </c>
      <c r="B305" s="56" t="s">
        <v>163</v>
      </c>
      <c r="C305" s="56" t="s">
        <v>244</v>
      </c>
      <c r="D305" s="56" t="s">
        <v>245</v>
      </c>
      <c r="E305" s="56" t="s">
        <v>142</v>
      </c>
      <c r="F305" s="5">
        <v>2.1600000000000001E-6</v>
      </c>
      <c r="G305" s="5">
        <v>5.4500000000000003E-6</v>
      </c>
      <c r="H305" s="5">
        <v>5.4600000000000002E-6</v>
      </c>
      <c r="I305" s="5">
        <v>6.1399999999999997E-6</v>
      </c>
      <c r="J305" s="5">
        <v>6.1399999999999997E-6</v>
      </c>
      <c r="K305" s="5">
        <v>6.1399999999999997E-6</v>
      </c>
      <c r="L305" s="5">
        <v>9.2199999999999998E-6</v>
      </c>
      <c r="M305" s="5">
        <v>1.137E-5</v>
      </c>
      <c r="N305" s="5">
        <v>1.2289999999999999E-5</v>
      </c>
      <c r="O305" s="5">
        <v>1.234E-5</v>
      </c>
      <c r="P305" s="5">
        <v>1.7059999999999999E-5</v>
      </c>
      <c r="Q305" s="5">
        <v>1.997E-5</v>
      </c>
      <c r="R305" s="5">
        <v>3.9709999999999998E-5</v>
      </c>
      <c r="S305" s="5">
        <v>6.5019999999999998E-5</v>
      </c>
      <c r="T305" s="5">
        <v>7.1440000000000007E-5</v>
      </c>
      <c r="U305" s="5">
        <v>7.1440000000000007E-5</v>
      </c>
      <c r="V305" s="5">
        <v>7.1440000000000007E-5</v>
      </c>
      <c r="W305" s="5">
        <v>7.9200000000000001E-5</v>
      </c>
      <c r="X305" s="5">
        <v>7.9200000000000001E-5</v>
      </c>
      <c r="Y305" s="5">
        <v>8.5079999999999992E-5</v>
      </c>
      <c r="Z305" s="5">
        <v>8.5100000000000009E-5</v>
      </c>
      <c r="AA305" s="5">
        <v>1.9160999999999999E-4</v>
      </c>
      <c r="AB305" s="5">
        <v>121.08296043</v>
      </c>
      <c r="AC305" s="5">
        <v>2770.3763260599999</v>
      </c>
      <c r="AD305" s="5">
        <v>3536.7385266599999</v>
      </c>
      <c r="AE305" s="5">
        <v>3811.1702056300001</v>
      </c>
      <c r="AF305" s="5">
        <v>3811.1702057000002</v>
      </c>
      <c r="AG305" s="5">
        <v>3811.1702057799998</v>
      </c>
    </row>
    <row r="306" spans="1:33">
      <c r="A306" s="56" t="s">
        <v>75</v>
      </c>
      <c r="B306" s="56" t="s">
        <v>163</v>
      </c>
      <c r="C306" s="56" t="s">
        <v>246</v>
      </c>
      <c r="D306" s="56" t="s">
        <v>247</v>
      </c>
      <c r="E306" s="56" t="s">
        <v>142</v>
      </c>
      <c r="F306" s="5">
        <v>2.3199999999999998E-6</v>
      </c>
      <c r="G306" s="5">
        <v>5.4099999999999999E-6</v>
      </c>
      <c r="H306" s="5">
        <v>5.4099999999999999E-6</v>
      </c>
      <c r="I306" s="5">
        <v>6.1800000000000001E-6</v>
      </c>
      <c r="J306" s="5">
        <v>6.1800000000000001E-6</v>
      </c>
      <c r="K306" s="5">
        <v>6.1800000000000001E-6</v>
      </c>
      <c r="L306" s="5">
        <v>9.100000000000001E-6</v>
      </c>
      <c r="M306" s="5">
        <v>1.1270000000000001E-5</v>
      </c>
      <c r="N306" s="5">
        <v>1.19E-5</v>
      </c>
      <c r="O306" s="5">
        <v>1.225E-5</v>
      </c>
      <c r="P306" s="5">
        <v>1.6079999999999999E-5</v>
      </c>
      <c r="Q306" s="5">
        <v>1.914E-5</v>
      </c>
      <c r="R306" s="5">
        <v>2.366E-5</v>
      </c>
      <c r="S306" s="5">
        <v>2.531E-5</v>
      </c>
      <c r="T306" s="5">
        <v>2.8220000000000001E-5</v>
      </c>
      <c r="U306" s="5">
        <v>2.8220000000000001E-5</v>
      </c>
      <c r="V306" s="5">
        <v>2.8220000000000001E-5</v>
      </c>
      <c r="W306" s="5">
        <v>3.1959999999999999E-5</v>
      </c>
      <c r="X306" s="5">
        <v>3.1959999999999999E-5</v>
      </c>
      <c r="Y306" s="5">
        <v>3.205E-5</v>
      </c>
      <c r="Z306" s="5">
        <v>3.2119999999999997E-5</v>
      </c>
      <c r="AA306" s="5">
        <v>9.6710000000000001E-5</v>
      </c>
      <c r="AB306" s="5">
        <v>2.1739E-4</v>
      </c>
      <c r="AC306" s="5">
        <v>2.6144999999999999E-4</v>
      </c>
      <c r="AD306" s="5">
        <v>2.7112000000000002E-4</v>
      </c>
      <c r="AE306" s="5">
        <v>300.00148150000001</v>
      </c>
      <c r="AF306" s="5">
        <v>300.00148152999998</v>
      </c>
      <c r="AG306" s="5">
        <v>300.00148159000003</v>
      </c>
    </row>
    <row r="307" spans="1:33">
      <c r="A307" s="56" t="s">
        <v>75</v>
      </c>
      <c r="B307" s="56" t="s">
        <v>163</v>
      </c>
      <c r="C307" s="56" t="s">
        <v>248</v>
      </c>
      <c r="D307" s="56" t="s">
        <v>249</v>
      </c>
      <c r="E307" s="56" t="s">
        <v>142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</row>
    <row r="308" spans="1:33">
      <c r="A308" s="56" t="s">
        <v>75</v>
      </c>
      <c r="B308" s="56" t="s">
        <v>163</v>
      </c>
      <c r="C308" s="56" t="s">
        <v>250</v>
      </c>
      <c r="D308" s="56" t="s">
        <v>251</v>
      </c>
      <c r="E308" s="56" t="s">
        <v>142</v>
      </c>
      <c r="F308" s="5">
        <v>113.18000327</v>
      </c>
      <c r="G308" s="5">
        <v>390.06614461999999</v>
      </c>
      <c r="H308" s="5">
        <v>390.06614461999999</v>
      </c>
      <c r="I308" s="5">
        <v>401.68309626000001</v>
      </c>
      <c r="J308" s="5">
        <v>401.68309626000001</v>
      </c>
      <c r="K308" s="5">
        <v>401.68309626000001</v>
      </c>
      <c r="L308" s="5">
        <v>413.17999981999998</v>
      </c>
      <c r="M308" s="5">
        <v>413.17999981999998</v>
      </c>
      <c r="N308" s="5">
        <v>413.17999981999998</v>
      </c>
      <c r="O308" s="5">
        <v>413.17999981999998</v>
      </c>
      <c r="P308" s="5">
        <v>413.17999997999999</v>
      </c>
      <c r="Q308" s="5">
        <v>585.55546050999999</v>
      </c>
      <c r="R308" s="5">
        <v>765.68786810000006</v>
      </c>
      <c r="S308" s="5">
        <v>931.92177325000011</v>
      </c>
      <c r="T308" s="5">
        <v>931.92177349999997</v>
      </c>
      <c r="U308" s="5">
        <v>931.92177349999997</v>
      </c>
      <c r="V308" s="5">
        <v>931.92177349999997</v>
      </c>
      <c r="W308" s="5">
        <v>818.74177350000002</v>
      </c>
      <c r="X308" s="5">
        <v>818.74177350000002</v>
      </c>
      <c r="Y308" s="5">
        <v>818.74177350000002</v>
      </c>
      <c r="Z308" s="5">
        <v>818.74177350000002</v>
      </c>
      <c r="AA308" s="5">
        <v>818.74177350000002</v>
      </c>
      <c r="AB308" s="5">
        <v>818.74177350000002</v>
      </c>
      <c r="AC308" s="5">
        <v>818.74177350000002</v>
      </c>
      <c r="AD308" s="5">
        <v>818.74177350000002</v>
      </c>
      <c r="AE308" s="5">
        <v>818.74177350000002</v>
      </c>
      <c r="AF308" s="5">
        <v>818.74177350000002</v>
      </c>
      <c r="AG308" s="5">
        <v>818.74177350000002</v>
      </c>
    </row>
    <row r="309" spans="1:33">
      <c r="A309" s="56" t="s">
        <v>75</v>
      </c>
      <c r="B309" s="56" t="s">
        <v>198</v>
      </c>
      <c r="C309" s="56" t="s">
        <v>252</v>
      </c>
      <c r="D309" s="56" t="s">
        <v>253</v>
      </c>
      <c r="E309" s="56" t="s">
        <v>142</v>
      </c>
      <c r="F309" s="5">
        <v>0</v>
      </c>
      <c r="G309" s="5">
        <v>1.294E-5</v>
      </c>
      <c r="H309" s="5">
        <v>1.414E-5</v>
      </c>
      <c r="I309" s="5">
        <v>1.414E-5</v>
      </c>
      <c r="J309" s="5">
        <v>1.414E-5</v>
      </c>
      <c r="K309" s="5">
        <v>1.414E-5</v>
      </c>
      <c r="L309" s="5">
        <v>1.414E-5</v>
      </c>
      <c r="M309" s="5">
        <v>1.666E-5</v>
      </c>
      <c r="N309" s="5">
        <v>1.7370000000000001E-5</v>
      </c>
      <c r="O309" s="5">
        <v>2.1829999999999999E-5</v>
      </c>
      <c r="P309" s="5">
        <v>1.047E-3</v>
      </c>
      <c r="Q309" s="5">
        <v>1.0577399999999999E-3</v>
      </c>
      <c r="R309" s="5">
        <v>1.0577900000000001E-3</v>
      </c>
      <c r="S309" s="5">
        <v>1.05781E-3</v>
      </c>
      <c r="T309" s="5">
        <v>268.08331068000001</v>
      </c>
      <c r="U309" s="5">
        <v>268.08331068000001</v>
      </c>
      <c r="V309" s="5">
        <v>268.08331068000001</v>
      </c>
      <c r="W309" s="5">
        <v>402.98733648000001</v>
      </c>
      <c r="X309" s="5">
        <v>402.98733648000001</v>
      </c>
      <c r="Y309" s="5">
        <v>402.98733648000001</v>
      </c>
      <c r="Z309" s="5">
        <v>402.98733648000001</v>
      </c>
      <c r="AA309" s="5">
        <v>402.98733673999999</v>
      </c>
      <c r="AB309" s="5">
        <v>402.98733677000001</v>
      </c>
      <c r="AC309" s="5">
        <v>402.98733679999998</v>
      </c>
      <c r="AD309" s="5">
        <v>402.98733682</v>
      </c>
      <c r="AE309" s="5">
        <v>402.98733686000003</v>
      </c>
      <c r="AF309" s="5">
        <v>402.98733687999999</v>
      </c>
      <c r="AG309" s="5">
        <v>402.98733689999989</v>
      </c>
    </row>
    <row r="310" spans="1:33">
      <c r="A310" s="56" t="s">
        <v>75</v>
      </c>
      <c r="B310" s="56" t="s">
        <v>198</v>
      </c>
      <c r="C310" s="56" t="s">
        <v>254</v>
      </c>
      <c r="D310" s="56" t="s">
        <v>255</v>
      </c>
      <c r="E310" s="56" t="s">
        <v>142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</row>
    <row r="311" spans="1:33">
      <c r="A311" s="56" t="s">
        <v>75</v>
      </c>
      <c r="B311" s="56" t="s">
        <v>198</v>
      </c>
      <c r="C311" s="56" t="s">
        <v>256</v>
      </c>
      <c r="D311" s="56" t="s">
        <v>257</v>
      </c>
      <c r="E311" s="56" t="s">
        <v>142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</row>
    <row r="312" spans="1:33">
      <c r="A312" s="56" t="s">
        <v>75</v>
      </c>
      <c r="B312" s="56" t="s">
        <v>198</v>
      </c>
      <c r="C312" s="56" t="s">
        <v>258</v>
      </c>
      <c r="D312" s="56" t="s">
        <v>259</v>
      </c>
      <c r="E312" s="56" t="s">
        <v>142</v>
      </c>
      <c r="F312" s="5">
        <v>1923.1</v>
      </c>
      <c r="G312" s="5">
        <v>1923.10002725</v>
      </c>
      <c r="H312" s="5">
        <v>1923.1000324199999</v>
      </c>
      <c r="I312" s="5">
        <v>1923.1000324199999</v>
      </c>
      <c r="J312" s="5">
        <v>1923.1000324199999</v>
      </c>
      <c r="K312" s="5">
        <v>1923.1000324199999</v>
      </c>
      <c r="L312" s="5">
        <v>1923.1000324199999</v>
      </c>
      <c r="M312" s="5">
        <v>1923.1000334600001</v>
      </c>
      <c r="N312" s="5">
        <v>1923.1000344300001</v>
      </c>
      <c r="O312" s="5">
        <v>1923.1000349999999</v>
      </c>
      <c r="P312" s="5">
        <v>1870.6000396300001</v>
      </c>
      <c r="Q312" s="5">
        <v>1870.60010375</v>
      </c>
      <c r="R312" s="5">
        <v>1870.60010382</v>
      </c>
      <c r="S312" s="5">
        <v>1870.60010435</v>
      </c>
      <c r="T312" s="5">
        <v>2401.13088969</v>
      </c>
      <c r="U312" s="5">
        <v>2401.1308897099998</v>
      </c>
      <c r="V312" s="5">
        <v>2218.352238089999</v>
      </c>
      <c r="W312" s="5">
        <v>2378.6000152400002</v>
      </c>
      <c r="X312" s="5">
        <v>2378.60001526</v>
      </c>
      <c r="Y312" s="5">
        <v>2347.5524027699998</v>
      </c>
      <c r="Z312" s="5">
        <v>2449.7666923299998</v>
      </c>
      <c r="AA312" s="5">
        <v>2622.87019014</v>
      </c>
      <c r="AB312" s="5">
        <v>3804.3499762599999</v>
      </c>
      <c r="AC312" s="5">
        <v>4116.77893666</v>
      </c>
      <c r="AD312" s="5">
        <v>5433.8645861199993</v>
      </c>
      <c r="AE312" s="5">
        <v>5405.1645864799993</v>
      </c>
      <c r="AF312" s="5">
        <v>4667.1145865099998</v>
      </c>
      <c r="AG312" s="5">
        <v>4667.1145865300005</v>
      </c>
    </row>
    <row r="313" spans="1:33">
      <c r="A313" s="56" t="s">
        <v>75</v>
      </c>
      <c r="B313" s="56" t="s">
        <v>198</v>
      </c>
      <c r="C313" s="56" t="s">
        <v>260</v>
      </c>
      <c r="D313" s="56" t="s">
        <v>261</v>
      </c>
      <c r="E313" s="56" t="s">
        <v>142</v>
      </c>
      <c r="F313" s="5">
        <v>2067.1637999999998</v>
      </c>
      <c r="G313" s="5">
        <v>2067.1638521300001</v>
      </c>
      <c r="H313" s="5">
        <v>2109.9913910999999</v>
      </c>
      <c r="I313" s="5">
        <v>2109.9913910999999</v>
      </c>
      <c r="J313" s="5">
        <v>2109.9913910999999</v>
      </c>
      <c r="K313" s="5">
        <v>2109.9913910999999</v>
      </c>
      <c r="L313" s="5">
        <v>2109.9913910999999</v>
      </c>
      <c r="M313" s="5">
        <v>2109.9913911799999</v>
      </c>
      <c r="N313" s="5">
        <v>2109.9913956</v>
      </c>
      <c r="O313" s="5">
        <v>2109.9913976399998</v>
      </c>
      <c r="P313" s="5">
        <v>2927.66383013</v>
      </c>
      <c r="Q313" s="5">
        <v>2927.6640513100001</v>
      </c>
      <c r="R313" s="5">
        <v>2927.6640513299999</v>
      </c>
      <c r="S313" s="5">
        <v>2927.6640513500001</v>
      </c>
      <c r="T313" s="5">
        <v>3251.8621532299999</v>
      </c>
      <c r="U313" s="5">
        <v>2831.8621532299999</v>
      </c>
      <c r="V313" s="5">
        <v>2831.8621532299999</v>
      </c>
      <c r="W313" s="5">
        <v>3425.5461029200001</v>
      </c>
      <c r="X313" s="5">
        <v>3425.5461029399999</v>
      </c>
      <c r="Y313" s="5">
        <v>3493.40586153</v>
      </c>
      <c r="Z313" s="5">
        <v>4481.4557988300003</v>
      </c>
      <c r="AA313" s="5">
        <v>4562.6615876100004</v>
      </c>
      <c r="AB313" s="5">
        <v>3775.3957978799999</v>
      </c>
      <c r="AC313" s="5">
        <v>3775.3957979000002</v>
      </c>
      <c r="AD313" s="5">
        <v>3775.3957979199999</v>
      </c>
      <c r="AE313" s="5">
        <v>3775.3957979500001</v>
      </c>
      <c r="AF313" s="5">
        <v>3775.3957979699999</v>
      </c>
      <c r="AG313" s="5">
        <v>3599.4999979899999</v>
      </c>
    </row>
    <row r="314" spans="1:33">
      <c r="A314" s="56" t="s">
        <v>75</v>
      </c>
      <c r="B314" s="56" t="s">
        <v>198</v>
      </c>
      <c r="C314" s="56" t="s">
        <v>262</v>
      </c>
      <c r="D314" s="56" t="s">
        <v>263</v>
      </c>
      <c r="E314" s="56" t="s">
        <v>142</v>
      </c>
      <c r="F314" s="5">
        <v>0</v>
      </c>
      <c r="G314" s="5">
        <v>480.46111366999997</v>
      </c>
      <c r="H314" s="5">
        <v>500.00000777000002</v>
      </c>
      <c r="I314" s="5">
        <v>500.00000777000002</v>
      </c>
      <c r="J314" s="5">
        <v>500.00000777000002</v>
      </c>
      <c r="K314" s="5">
        <v>500.00000777000002</v>
      </c>
      <c r="L314" s="5">
        <v>500.00000777000002</v>
      </c>
      <c r="M314" s="5">
        <v>500.00000884999997</v>
      </c>
      <c r="N314" s="5">
        <v>500.0000096</v>
      </c>
      <c r="O314" s="5">
        <v>500.00001209999999</v>
      </c>
      <c r="P314" s="5">
        <v>895.03085555999996</v>
      </c>
      <c r="Q314" s="5">
        <v>1306.1132067200001</v>
      </c>
      <c r="R314" s="5">
        <v>1869.4072290700001</v>
      </c>
      <c r="S314" s="5">
        <v>1869.4072290900001</v>
      </c>
      <c r="T314" s="5">
        <v>1999.9999999199999</v>
      </c>
      <c r="U314" s="5">
        <v>1999.9999999199999</v>
      </c>
      <c r="V314" s="5">
        <v>1999.9999999199999</v>
      </c>
      <c r="W314" s="5">
        <v>1999.9999999300001</v>
      </c>
      <c r="X314" s="5">
        <v>1999.9999999300001</v>
      </c>
      <c r="Y314" s="5">
        <v>1999.9999999300001</v>
      </c>
      <c r="Z314" s="5">
        <v>1999.9999999300001</v>
      </c>
      <c r="AA314" s="5">
        <v>2000.00000002</v>
      </c>
      <c r="AB314" s="5">
        <v>2000.0000000299999</v>
      </c>
      <c r="AC314" s="5">
        <v>2000.00000004</v>
      </c>
      <c r="AD314" s="5">
        <v>2000.0000000499999</v>
      </c>
      <c r="AE314" s="5">
        <v>2000.0000000699999</v>
      </c>
      <c r="AF314" s="5">
        <v>2000.0000000800001</v>
      </c>
      <c r="AG314" s="5">
        <v>2000.00000009</v>
      </c>
    </row>
    <row r="315" spans="1:33">
      <c r="A315" s="56" t="s">
        <v>75</v>
      </c>
      <c r="B315" s="56" t="s">
        <v>198</v>
      </c>
      <c r="C315" s="56" t="s">
        <v>264</v>
      </c>
      <c r="D315" s="56" t="s">
        <v>265</v>
      </c>
      <c r="E315" s="56" t="s">
        <v>142</v>
      </c>
      <c r="F315" s="5">
        <v>0</v>
      </c>
      <c r="G315" s="5">
        <v>4.4700000000000004E-6</v>
      </c>
      <c r="H315" s="5">
        <v>8.8700000000000015E-6</v>
      </c>
      <c r="I315" s="5">
        <v>8.8700000000000015E-6</v>
      </c>
      <c r="J315" s="5">
        <v>8.8700000000000015E-6</v>
      </c>
      <c r="K315" s="5">
        <v>8.8700000000000015E-6</v>
      </c>
      <c r="L315" s="5">
        <v>8.8700000000000015E-6</v>
      </c>
      <c r="M315" s="5">
        <v>1.1080000000000001E-5</v>
      </c>
      <c r="N315" s="5">
        <v>1.399E-5</v>
      </c>
      <c r="O315" s="5">
        <v>1.5529999999999999E-5</v>
      </c>
      <c r="P315" s="5">
        <v>1.8459999999999999E-5</v>
      </c>
      <c r="Q315" s="5">
        <v>3.6059999999999997E-5</v>
      </c>
      <c r="R315" s="5">
        <v>3.608E-5</v>
      </c>
      <c r="S315" s="5">
        <v>4.0790999999999999E-4</v>
      </c>
      <c r="T315" s="5">
        <v>4.1084999999999998E-4</v>
      </c>
      <c r="U315" s="5">
        <v>4.1084999999999998E-4</v>
      </c>
      <c r="V315" s="5">
        <v>4.1084999999999998E-4</v>
      </c>
      <c r="W315" s="5">
        <v>4.1310000000000001E-4</v>
      </c>
      <c r="X315" s="5">
        <v>4.1312E-4</v>
      </c>
      <c r="Y315" s="5">
        <v>544.37704192000001</v>
      </c>
      <c r="Z315" s="5">
        <v>583.98562254000001</v>
      </c>
      <c r="AA315" s="5">
        <v>778.13756893999994</v>
      </c>
      <c r="AB315" s="5">
        <v>778.13756905000002</v>
      </c>
      <c r="AC315" s="5">
        <v>778.13756907000004</v>
      </c>
      <c r="AD315" s="5">
        <v>1599.9999858199999</v>
      </c>
      <c r="AE315" s="5">
        <v>1599.9999858900001</v>
      </c>
      <c r="AF315" s="5">
        <v>1599.9999859100001</v>
      </c>
      <c r="AG315" s="5">
        <v>1599.9999859500001</v>
      </c>
    </row>
    <row r="316" spans="1:33">
      <c r="A316" s="56" t="s">
        <v>75</v>
      </c>
      <c r="B316" s="56" t="s">
        <v>199</v>
      </c>
      <c r="C316" s="56" t="s">
        <v>266</v>
      </c>
      <c r="D316" s="56" t="s">
        <v>267</v>
      </c>
      <c r="E316" s="56" t="s">
        <v>142</v>
      </c>
      <c r="F316" s="5">
        <v>324.5</v>
      </c>
      <c r="G316" s="5">
        <v>324.50000268000002</v>
      </c>
      <c r="H316" s="5">
        <v>324.5000028</v>
      </c>
      <c r="I316" s="5">
        <v>324.50000302000001</v>
      </c>
      <c r="J316" s="5">
        <v>324.50000312999998</v>
      </c>
      <c r="K316" s="5">
        <v>324.50000377999999</v>
      </c>
      <c r="L316" s="5">
        <v>324.50000412000003</v>
      </c>
      <c r="M316" s="5">
        <v>278.50001879000001</v>
      </c>
      <c r="N316" s="5">
        <v>278.50002760000001</v>
      </c>
      <c r="O316" s="5">
        <v>278.50004086000001</v>
      </c>
      <c r="P316" s="5">
        <v>910.53429803999995</v>
      </c>
      <c r="Q316" s="5">
        <v>1078.5000697600001</v>
      </c>
      <c r="R316" s="5">
        <v>1141.0490114900001</v>
      </c>
      <c r="S316" s="5">
        <v>1141.0490115299999</v>
      </c>
      <c r="T316" s="5">
        <v>1273.98564076</v>
      </c>
      <c r="U316" s="5">
        <v>1114.98564076</v>
      </c>
      <c r="V316" s="5">
        <v>1114.98564076</v>
      </c>
      <c r="W316" s="5">
        <v>1159.7747667199999</v>
      </c>
      <c r="X316" s="5">
        <v>1159.77476673</v>
      </c>
      <c r="Y316" s="5">
        <v>1159.77476675</v>
      </c>
      <c r="Z316" s="5">
        <v>1159.7747667599999</v>
      </c>
      <c r="AA316" s="5">
        <v>1353.6412376999999</v>
      </c>
      <c r="AB316" s="5">
        <v>1353.6412383700001</v>
      </c>
      <c r="AC316" s="5">
        <v>1353.6412383899999</v>
      </c>
      <c r="AD316" s="5">
        <v>1353.64123842</v>
      </c>
      <c r="AE316" s="5">
        <v>2287.7930005399999</v>
      </c>
      <c r="AF316" s="5">
        <v>2287.79301089</v>
      </c>
      <c r="AG316" s="5">
        <v>2287.7930108999999</v>
      </c>
    </row>
    <row r="317" spans="1:33">
      <c r="A317" s="56" t="s">
        <v>75</v>
      </c>
      <c r="B317" s="56" t="s">
        <v>199</v>
      </c>
      <c r="C317" s="56" t="s">
        <v>268</v>
      </c>
      <c r="D317" s="56" t="s">
        <v>269</v>
      </c>
      <c r="E317" s="56" t="s">
        <v>142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</row>
    <row r="318" spans="1:33">
      <c r="A318" s="56" t="s">
        <v>75</v>
      </c>
      <c r="B318" s="56" t="s">
        <v>199</v>
      </c>
      <c r="C318" s="56" t="s">
        <v>270</v>
      </c>
      <c r="D318" s="56" t="s">
        <v>271</v>
      </c>
      <c r="E318" s="56" t="s">
        <v>142</v>
      </c>
      <c r="F318" s="5">
        <v>1334.9349999999999</v>
      </c>
      <c r="G318" s="5">
        <v>1334.9350025199999</v>
      </c>
      <c r="H318" s="5">
        <v>1334.93500283</v>
      </c>
      <c r="I318" s="5">
        <v>1334.9350029499999</v>
      </c>
      <c r="J318" s="5">
        <v>1334.9350030099999</v>
      </c>
      <c r="K318" s="5">
        <v>1334.9350038299999</v>
      </c>
      <c r="L318" s="5">
        <v>1334.9350039999999</v>
      </c>
      <c r="M318" s="5">
        <v>1334.9350409000001</v>
      </c>
      <c r="N318" s="5">
        <v>1981.56211246</v>
      </c>
      <c r="O318" s="5">
        <v>2342.037946890001</v>
      </c>
      <c r="P318" s="5">
        <v>2436.2350306899998</v>
      </c>
      <c r="Q318" s="5">
        <v>2436.2350308200012</v>
      </c>
      <c r="R318" s="5">
        <v>2364.8352618200001</v>
      </c>
      <c r="S318" s="5">
        <v>2272.7425415600001</v>
      </c>
      <c r="T318" s="5">
        <v>2272.742542070001</v>
      </c>
      <c r="U318" s="5">
        <v>2272.742542070001</v>
      </c>
      <c r="V318" s="5">
        <v>2452.7931482099998</v>
      </c>
      <c r="W318" s="5">
        <v>2452.79314823</v>
      </c>
      <c r="X318" s="5">
        <v>2775.2126900500002</v>
      </c>
      <c r="Y318" s="5">
        <v>3563.5495986199999</v>
      </c>
      <c r="Z318" s="5">
        <v>3349.6895986599998</v>
      </c>
      <c r="AA318" s="5">
        <v>3349.6896053</v>
      </c>
      <c r="AB318" s="5">
        <v>3473.3792070499999</v>
      </c>
      <c r="AC318" s="5">
        <v>3982.9083455300001</v>
      </c>
      <c r="AD318" s="5">
        <v>4284.3235595000006</v>
      </c>
      <c r="AE318" s="5">
        <v>4284.3235609399999</v>
      </c>
      <c r="AF318" s="5">
        <v>4284.3235609699996</v>
      </c>
      <c r="AG318" s="5">
        <v>4284.3235610499996</v>
      </c>
    </row>
    <row r="319" spans="1:33">
      <c r="A319" s="56" t="s">
        <v>75</v>
      </c>
      <c r="B319" s="56" t="s">
        <v>199</v>
      </c>
      <c r="C319" s="56" t="s">
        <v>272</v>
      </c>
      <c r="D319" s="56" t="s">
        <v>273</v>
      </c>
      <c r="E319" s="56" t="s">
        <v>142</v>
      </c>
      <c r="F319" s="5">
        <v>90.75</v>
      </c>
      <c r="G319" s="5">
        <v>90.750002570000007</v>
      </c>
      <c r="H319" s="5">
        <v>90.750002780000003</v>
      </c>
      <c r="I319" s="5">
        <v>90.75000301</v>
      </c>
      <c r="J319" s="5">
        <v>90.750003129999996</v>
      </c>
      <c r="K319" s="5">
        <v>90.750003750000005</v>
      </c>
      <c r="L319" s="5">
        <v>4.2799999999999997E-6</v>
      </c>
      <c r="M319" s="5">
        <v>1.5699999999999999E-5</v>
      </c>
      <c r="N319" s="5">
        <v>2.1690000000000001E-5</v>
      </c>
      <c r="O319" s="5">
        <v>3.2620000000000003E-5</v>
      </c>
      <c r="P319" s="5">
        <v>39.824584010000002</v>
      </c>
      <c r="Q319" s="5">
        <v>108.77812219</v>
      </c>
      <c r="R319" s="5">
        <v>108.77812251</v>
      </c>
      <c r="S319" s="5">
        <v>108.77812258</v>
      </c>
      <c r="T319" s="5">
        <v>108.77813238</v>
      </c>
      <c r="U319" s="5">
        <v>108.77813238</v>
      </c>
      <c r="V319" s="5">
        <v>108.77813239</v>
      </c>
      <c r="W319" s="5">
        <v>111.23267918000001</v>
      </c>
      <c r="X319" s="5">
        <v>111.23267918000001</v>
      </c>
      <c r="Y319" s="5">
        <v>111.23267919</v>
      </c>
      <c r="Z319" s="5">
        <v>111.23267920000001</v>
      </c>
      <c r="AA319" s="5">
        <v>125.26095187999999</v>
      </c>
      <c r="AB319" s="5">
        <v>125.26095334</v>
      </c>
      <c r="AC319" s="5">
        <v>125.26095339</v>
      </c>
      <c r="AD319" s="5">
        <v>125.26095352999999</v>
      </c>
      <c r="AE319" s="5">
        <v>125.26095372</v>
      </c>
      <c r="AF319" s="5">
        <v>125.26095376000001</v>
      </c>
      <c r="AG319" s="5">
        <v>125.26095379</v>
      </c>
    </row>
    <row r="320" spans="1:33">
      <c r="A320" s="56" t="s">
        <v>75</v>
      </c>
      <c r="B320" s="56" t="s">
        <v>199</v>
      </c>
      <c r="C320" s="56" t="s">
        <v>274</v>
      </c>
      <c r="D320" s="56" t="s">
        <v>275</v>
      </c>
      <c r="E320" s="56" t="s">
        <v>142</v>
      </c>
      <c r="F320" s="5">
        <v>422.4</v>
      </c>
      <c r="G320" s="5">
        <v>422.4</v>
      </c>
      <c r="H320" s="5">
        <v>422.4</v>
      </c>
      <c r="I320" s="5">
        <v>422.4</v>
      </c>
      <c r="J320" s="5">
        <v>422.4</v>
      </c>
      <c r="K320" s="5">
        <v>422.4</v>
      </c>
      <c r="L320" s="5">
        <v>422.4</v>
      </c>
      <c r="M320" s="5">
        <v>422.4</v>
      </c>
      <c r="N320" s="5">
        <v>422.4</v>
      </c>
      <c r="O320" s="5">
        <v>422.4</v>
      </c>
      <c r="P320" s="5">
        <v>422.4</v>
      </c>
      <c r="Q320" s="5">
        <v>422.4</v>
      </c>
      <c r="R320" s="5">
        <v>422.4</v>
      </c>
      <c r="S320" s="5">
        <v>422.4</v>
      </c>
      <c r="T320" s="5">
        <v>422.4</v>
      </c>
      <c r="U320" s="5">
        <v>422.4</v>
      </c>
      <c r="V320" s="5">
        <v>422.4</v>
      </c>
      <c r="W320" s="5">
        <v>422.4</v>
      </c>
      <c r="X320" s="5">
        <v>422.4</v>
      </c>
      <c r="Y320" s="5">
        <v>422.4</v>
      </c>
      <c r="Z320" s="5">
        <v>422.4</v>
      </c>
      <c r="AA320" s="5">
        <v>422.4</v>
      </c>
      <c r="AB320" s="5">
        <v>210</v>
      </c>
      <c r="AC320" s="5">
        <v>210</v>
      </c>
      <c r="AD320" s="5">
        <v>210</v>
      </c>
      <c r="AE320" s="5">
        <v>210</v>
      </c>
      <c r="AF320" s="5">
        <v>210</v>
      </c>
      <c r="AG320" s="5">
        <v>210</v>
      </c>
    </row>
    <row r="321" spans="1:33">
      <c r="A321" s="56" t="s">
        <v>75</v>
      </c>
      <c r="B321" s="56" t="s">
        <v>199</v>
      </c>
      <c r="C321" s="56" t="s">
        <v>276</v>
      </c>
      <c r="D321" s="56" t="s">
        <v>277</v>
      </c>
      <c r="E321" s="56" t="s">
        <v>142</v>
      </c>
      <c r="F321" s="5">
        <v>0</v>
      </c>
      <c r="G321" s="5">
        <v>0</v>
      </c>
      <c r="H321" s="5">
        <v>2.4899999999999999E-6</v>
      </c>
      <c r="I321" s="5">
        <v>2.5600000000000001E-6</v>
      </c>
      <c r="J321" s="5">
        <v>2.7199999999999998E-6</v>
      </c>
      <c r="K321" s="5">
        <v>3.2499999999999998E-6</v>
      </c>
      <c r="L321" s="5">
        <v>3.41E-6</v>
      </c>
      <c r="M321" s="5">
        <v>1.1060000000000001E-5</v>
      </c>
      <c r="N321" s="5">
        <v>1.4399999999999999E-5</v>
      </c>
      <c r="O321" s="5">
        <v>1.7280000000000001E-5</v>
      </c>
      <c r="P321" s="5">
        <v>2.2240000000000001E-5</v>
      </c>
      <c r="Q321" s="5">
        <v>2.4510000000000001E-5</v>
      </c>
      <c r="R321" s="5">
        <v>2.4539999999999999E-5</v>
      </c>
      <c r="S321" s="5">
        <v>7.428E-5</v>
      </c>
      <c r="T321" s="5">
        <v>8.0180000000000008E-5</v>
      </c>
      <c r="U321" s="5">
        <v>8.0180000000000008E-5</v>
      </c>
      <c r="V321" s="5">
        <v>8.0180000000000008E-5</v>
      </c>
      <c r="W321" s="5">
        <v>8.1199999999999995E-5</v>
      </c>
      <c r="X321" s="5">
        <v>8.8689999999999993E-5</v>
      </c>
      <c r="Y321" s="5">
        <v>9.8290000000000009E-5</v>
      </c>
      <c r="Z321" s="5">
        <v>411.44145159999999</v>
      </c>
      <c r="AA321" s="5">
        <v>423.55376032999999</v>
      </c>
      <c r="AB321" s="5">
        <v>468.52937509999998</v>
      </c>
      <c r="AC321" s="5">
        <v>468.52937515000002</v>
      </c>
      <c r="AD321" s="5">
        <v>1541.7073854099999</v>
      </c>
      <c r="AE321" s="5">
        <v>1740.2904690299999</v>
      </c>
      <c r="AF321" s="5">
        <v>1849.11222765</v>
      </c>
      <c r="AG321" s="5">
        <v>1849.1122276999999</v>
      </c>
    </row>
    <row r="322" spans="1:33">
      <c r="A322" s="56" t="s">
        <v>75</v>
      </c>
      <c r="B322" s="56" t="s">
        <v>199</v>
      </c>
      <c r="C322" s="56" t="s">
        <v>278</v>
      </c>
      <c r="D322" s="56" t="s">
        <v>279</v>
      </c>
      <c r="E322" s="56" t="s">
        <v>142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</row>
    <row r="323" spans="1:33">
      <c r="A323" s="56" t="s">
        <v>75</v>
      </c>
      <c r="B323" s="56" t="s">
        <v>199</v>
      </c>
      <c r="C323" s="56" t="s">
        <v>280</v>
      </c>
      <c r="D323" s="56" t="s">
        <v>281</v>
      </c>
      <c r="E323" s="56" t="s">
        <v>142</v>
      </c>
      <c r="F323" s="5">
        <v>136</v>
      </c>
      <c r="G323" s="5">
        <v>136.00000113999999</v>
      </c>
      <c r="H323" s="5">
        <v>136.00000126</v>
      </c>
      <c r="I323" s="5">
        <v>136.00000133</v>
      </c>
      <c r="J323" s="5">
        <v>136.00000137000001</v>
      </c>
      <c r="K323" s="5">
        <v>136.00000173999999</v>
      </c>
      <c r="L323" s="5">
        <v>136.00000187000001</v>
      </c>
      <c r="M323" s="5">
        <v>70.000007389999993</v>
      </c>
      <c r="N323" s="5">
        <v>70.000010930000002</v>
      </c>
      <c r="O323" s="5">
        <v>70.00001116</v>
      </c>
      <c r="P323" s="5">
        <v>70.000033689999995</v>
      </c>
      <c r="Q323" s="5">
        <v>145.79525867000001</v>
      </c>
      <c r="R323" s="5">
        <v>145.79525870000001</v>
      </c>
      <c r="S323" s="5">
        <v>315.86104226999998</v>
      </c>
      <c r="T323" s="5">
        <v>315.86104226999998</v>
      </c>
      <c r="U323" s="5">
        <v>315.86104226999998</v>
      </c>
      <c r="V323" s="5">
        <v>315.86104230000001</v>
      </c>
      <c r="W323" s="5">
        <v>315.86104230000001</v>
      </c>
      <c r="X323" s="5">
        <v>315.86104230000001</v>
      </c>
      <c r="Y323" s="5">
        <v>315.86104230000001</v>
      </c>
      <c r="Z323" s="5">
        <v>315.86104230000001</v>
      </c>
      <c r="AA323" s="5">
        <v>322.37434734999999</v>
      </c>
      <c r="AB323" s="5">
        <v>322.37435031000001</v>
      </c>
      <c r="AC323" s="5">
        <v>322.37435033000003</v>
      </c>
      <c r="AD323" s="5">
        <v>322.37435037</v>
      </c>
      <c r="AE323" s="5">
        <v>322.37435042999999</v>
      </c>
      <c r="AF323" s="5">
        <v>322.37435045000001</v>
      </c>
      <c r="AG323" s="5">
        <v>322.37435049999999</v>
      </c>
    </row>
    <row r="324" spans="1:33">
      <c r="A324" s="56" t="s">
        <v>75</v>
      </c>
      <c r="B324" s="56" t="s">
        <v>199</v>
      </c>
      <c r="C324" s="56" t="s">
        <v>282</v>
      </c>
      <c r="D324" s="56" t="s">
        <v>283</v>
      </c>
      <c r="E324" s="56" t="s">
        <v>142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</row>
    <row r="325" spans="1:33">
      <c r="A325" s="56" t="s">
        <v>75</v>
      </c>
      <c r="B325" s="56" t="s">
        <v>200</v>
      </c>
      <c r="C325" s="56" t="s">
        <v>284</v>
      </c>
      <c r="D325" s="56" t="s">
        <v>285</v>
      </c>
      <c r="E325" s="56" t="s">
        <v>142</v>
      </c>
      <c r="F325" s="5">
        <v>168</v>
      </c>
      <c r="G325" s="5">
        <v>168.00002677000001</v>
      </c>
      <c r="H325" s="5">
        <v>168.00002678999999</v>
      </c>
      <c r="I325" s="5">
        <v>168.00005716999999</v>
      </c>
      <c r="J325" s="5">
        <v>264.45823638000002</v>
      </c>
      <c r="K325" s="5">
        <v>264.45823639000002</v>
      </c>
      <c r="L325" s="5">
        <v>264.45823639000002</v>
      </c>
      <c r="M325" s="5">
        <v>264.45823639000002</v>
      </c>
      <c r="N325" s="5">
        <v>264.45823639999998</v>
      </c>
      <c r="O325" s="5">
        <v>264.45823640999998</v>
      </c>
      <c r="P325" s="5">
        <v>264.45823641999999</v>
      </c>
      <c r="Q325" s="5">
        <v>264.45823643</v>
      </c>
      <c r="R325" s="5">
        <v>264.45823643</v>
      </c>
      <c r="S325" s="5">
        <v>275.03235211999998</v>
      </c>
      <c r="T325" s="5">
        <v>275.03235211999998</v>
      </c>
      <c r="U325" s="5">
        <v>275.03235211999998</v>
      </c>
      <c r="V325" s="5">
        <v>275.03235211999998</v>
      </c>
      <c r="W325" s="5">
        <v>275.03235211999998</v>
      </c>
      <c r="X325" s="5">
        <v>275.03235211999998</v>
      </c>
      <c r="Y325" s="5">
        <v>275.03235214</v>
      </c>
      <c r="Z325" s="5">
        <v>275.03235214</v>
      </c>
      <c r="AA325" s="5">
        <v>275.03235217000002</v>
      </c>
      <c r="AB325" s="5">
        <v>275.03235222000001</v>
      </c>
      <c r="AC325" s="5">
        <v>275.03235222000001</v>
      </c>
      <c r="AD325" s="5">
        <v>292.49799887</v>
      </c>
      <c r="AE325" s="5">
        <v>298.47768809000002</v>
      </c>
      <c r="AF325" s="5">
        <v>326.49049273000003</v>
      </c>
      <c r="AG325" s="5">
        <v>158.49049274000001</v>
      </c>
    </row>
    <row r="326" spans="1:33">
      <c r="A326" s="56" t="s">
        <v>75</v>
      </c>
      <c r="B326" s="56" t="s">
        <v>200</v>
      </c>
      <c r="C326" s="56" t="s">
        <v>286</v>
      </c>
      <c r="D326" s="56" t="s">
        <v>287</v>
      </c>
      <c r="E326" s="56" t="s">
        <v>142</v>
      </c>
      <c r="F326" s="5">
        <v>251.35</v>
      </c>
      <c r="G326" s="5">
        <v>251.35001410999999</v>
      </c>
      <c r="H326" s="5">
        <v>251.35001416</v>
      </c>
      <c r="I326" s="5">
        <v>251.3500152</v>
      </c>
      <c r="J326" s="5">
        <v>251.35001857</v>
      </c>
      <c r="K326" s="5">
        <v>251.35001882</v>
      </c>
      <c r="L326" s="5">
        <v>251.35001882</v>
      </c>
      <c r="M326" s="5">
        <v>251.35002166000001</v>
      </c>
      <c r="N326" s="5">
        <v>603.65398588999994</v>
      </c>
      <c r="O326" s="5">
        <v>603.65398590999996</v>
      </c>
      <c r="P326" s="5">
        <v>689.37189971999999</v>
      </c>
      <c r="Q326" s="5">
        <v>1003.24875387</v>
      </c>
      <c r="R326" s="5">
        <v>1003.24875387</v>
      </c>
      <c r="S326" s="5">
        <v>1551.3500275399999</v>
      </c>
      <c r="T326" s="5">
        <v>1551.3500279100001</v>
      </c>
      <c r="U326" s="5">
        <v>1551.3500279100001</v>
      </c>
      <c r="V326" s="5">
        <v>1551.3500279499999</v>
      </c>
      <c r="W326" s="5">
        <v>1551.3500282099999</v>
      </c>
      <c r="X326" s="5">
        <v>1551.3500282099999</v>
      </c>
      <c r="Y326" s="5">
        <v>1551.35003132</v>
      </c>
      <c r="Z326" s="5">
        <v>1551.35003132</v>
      </c>
      <c r="AA326" s="5">
        <v>1551.35003738</v>
      </c>
      <c r="AB326" s="5">
        <v>1551.3501337299999</v>
      </c>
      <c r="AC326" s="5">
        <v>1551.3501337299999</v>
      </c>
      <c r="AD326" s="5">
        <v>1551.3501343299999</v>
      </c>
      <c r="AE326" s="5">
        <v>1551.35013435</v>
      </c>
      <c r="AF326" s="5">
        <v>1551.3504389499999</v>
      </c>
      <c r="AG326" s="5">
        <v>1411.6004390000001</v>
      </c>
    </row>
    <row r="327" spans="1:33">
      <c r="A327" s="56" t="s">
        <v>75</v>
      </c>
      <c r="B327" s="56" t="s">
        <v>200</v>
      </c>
      <c r="C327" s="56" t="s">
        <v>288</v>
      </c>
      <c r="D327" s="56" t="s">
        <v>289</v>
      </c>
      <c r="E327" s="56" t="s">
        <v>142</v>
      </c>
      <c r="F327" s="5">
        <v>144</v>
      </c>
      <c r="G327" s="5">
        <v>272.22422707999999</v>
      </c>
      <c r="H327" s="5">
        <v>400.48339908999998</v>
      </c>
      <c r="I327" s="5">
        <v>529.06671736999999</v>
      </c>
      <c r="J327" s="5">
        <v>560.69026786999996</v>
      </c>
      <c r="K327" s="5">
        <v>689.23401619000003</v>
      </c>
      <c r="L327" s="5">
        <v>818.38057957000001</v>
      </c>
      <c r="M327" s="5">
        <v>944.10299219000001</v>
      </c>
      <c r="N327" s="5">
        <v>1162.27269819</v>
      </c>
      <c r="O327" s="5">
        <v>1162.27269821</v>
      </c>
      <c r="P327" s="5">
        <v>1162.27269845</v>
      </c>
      <c r="Q327" s="5">
        <v>1179.1535693599999</v>
      </c>
      <c r="R327" s="5">
        <v>1179.1535693599999</v>
      </c>
      <c r="S327" s="5">
        <v>1298.2948892500001</v>
      </c>
      <c r="T327" s="5">
        <v>1298.2948892500001</v>
      </c>
      <c r="U327" s="5">
        <v>1298.2948892500001</v>
      </c>
      <c r="V327" s="5">
        <v>1298.2948892500001</v>
      </c>
      <c r="W327" s="5">
        <v>1298.2948892500001</v>
      </c>
      <c r="X327" s="5">
        <v>1298.2948892500001</v>
      </c>
      <c r="Y327" s="5">
        <v>1303.42425069</v>
      </c>
      <c r="Z327" s="5">
        <v>1303.42425069</v>
      </c>
      <c r="AA327" s="5">
        <v>1159.4242507199999</v>
      </c>
      <c r="AB327" s="5">
        <v>1254.8043930700001</v>
      </c>
      <c r="AC327" s="5">
        <v>1254.8043930700001</v>
      </c>
      <c r="AD327" s="5">
        <v>1302.7901331</v>
      </c>
      <c r="AE327" s="5">
        <v>1302.79013313</v>
      </c>
      <c r="AF327" s="5">
        <v>1391.8695808800001</v>
      </c>
      <c r="AG327" s="5">
        <v>1391.8695809000001</v>
      </c>
    </row>
    <row r="329" spans="1:33">
      <c r="A329" s="56" t="s">
        <v>75</v>
      </c>
      <c r="B329" s="56" t="s">
        <v>163</v>
      </c>
      <c r="C329" s="56" t="s">
        <v>290</v>
      </c>
      <c r="D329" s="56" t="s">
        <v>291</v>
      </c>
      <c r="E329" s="56" t="s">
        <v>141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</row>
    <row r="330" spans="1:33">
      <c r="A330" s="56" t="s">
        <v>75</v>
      </c>
      <c r="B330" s="56" t="s">
        <v>163</v>
      </c>
      <c r="C330" s="56" t="s">
        <v>292</v>
      </c>
      <c r="D330" s="56" t="s">
        <v>293</v>
      </c>
      <c r="E330" s="56" t="s">
        <v>141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8.1999999999999998E-7</v>
      </c>
      <c r="O330" s="5">
        <v>1.0499999999999999E-6</v>
      </c>
      <c r="P330" s="5">
        <v>1.06E-6</v>
      </c>
      <c r="Q330" s="5">
        <v>1.3200000000000001E-6</v>
      </c>
      <c r="R330" s="5">
        <v>1.3200000000000001E-6</v>
      </c>
      <c r="S330" s="5">
        <v>1.44E-6</v>
      </c>
      <c r="T330" s="5">
        <v>1.7E-6</v>
      </c>
      <c r="U330" s="5">
        <v>1.7E-6</v>
      </c>
      <c r="V330" s="5">
        <v>1.7799999999999999E-6</v>
      </c>
      <c r="W330" s="5">
        <v>1.8300000000000001E-6</v>
      </c>
      <c r="X330" s="5">
        <v>1.84E-6</v>
      </c>
      <c r="Y330" s="5">
        <v>1.99E-6</v>
      </c>
      <c r="Z330" s="5">
        <v>2.17E-6</v>
      </c>
      <c r="AA330" s="5">
        <v>5.84E-6</v>
      </c>
      <c r="AB330" s="5">
        <v>8.4700000000000002E-6</v>
      </c>
      <c r="AC330" s="5">
        <v>9.0799999999999995E-6</v>
      </c>
      <c r="AD330" s="5">
        <v>1.489E-5</v>
      </c>
      <c r="AE330" s="5">
        <v>5.1010000000000001E-5</v>
      </c>
      <c r="AF330" s="5">
        <v>350.77462668999999</v>
      </c>
      <c r="AG330" s="5">
        <v>350.7746267</v>
      </c>
    </row>
    <row r="331" spans="1:33">
      <c r="A331" s="56" t="s">
        <v>75</v>
      </c>
      <c r="B331" s="56" t="s">
        <v>198</v>
      </c>
      <c r="C331" s="56" t="s">
        <v>294</v>
      </c>
      <c r="D331" s="56" t="s">
        <v>295</v>
      </c>
      <c r="E331" s="56" t="s">
        <v>141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</row>
    <row r="332" spans="1:33">
      <c r="A332" s="56" t="s">
        <v>75</v>
      </c>
      <c r="B332" s="56" t="s">
        <v>200</v>
      </c>
      <c r="C332" s="56" t="s">
        <v>296</v>
      </c>
      <c r="D332" s="56" t="s">
        <v>297</v>
      </c>
      <c r="E332" s="56" t="s">
        <v>141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</row>
    <row r="333" spans="1:33">
      <c r="A333" s="56" t="s">
        <v>75</v>
      </c>
      <c r="B333" s="56" t="s">
        <v>198</v>
      </c>
      <c r="C333" s="56" t="s">
        <v>298</v>
      </c>
      <c r="D333" s="56" t="s">
        <v>299</v>
      </c>
      <c r="E333" s="56" t="s">
        <v>141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</row>
    <row r="334" spans="1:33">
      <c r="A334" s="56" t="s">
        <v>75</v>
      </c>
      <c r="B334" s="56" t="s">
        <v>199</v>
      </c>
      <c r="C334" s="56" t="s">
        <v>300</v>
      </c>
      <c r="D334" s="56" t="s">
        <v>301</v>
      </c>
      <c r="E334" s="56" t="s">
        <v>141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</row>
    <row r="336" spans="1:33">
      <c r="A336" s="56" t="s">
        <v>80</v>
      </c>
      <c r="B336" s="56" t="s">
        <v>197</v>
      </c>
      <c r="C336" s="56" t="s">
        <v>215</v>
      </c>
      <c r="D336" s="56" t="s">
        <v>216</v>
      </c>
      <c r="E336" s="56" t="s">
        <v>217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</row>
    <row r="337" spans="1:33">
      <c r="A337" s="56" t="s">
        <v>80</v>
      </c>
      <c r="B337" s="56" t="s">
        <v>197</v>
      </c>
      <c r="C337" s="56" t="s">
        <v>218</v>
      </c>
      <c r="D337" s="56" t="s">
        <v>219</v>
      </c>
      <c r="E337" s="56" t="s">
        <v>217</v>
      </c>
      <c r="F337" s="5">
        <v>81.5</v>
      </c>
      <c r="G337" s="5">
        <v>81.5</v>
      </c>
      <c r="H337" s="5">
        <v>81.5</v>
      </c>
      <c r="I337" s="5">
        <v>81.5</v>
      </c>
      <c r="J337" s="5">
        <v>81.5</v>
      </c>
      <c r="K337" s="5">
        <v>81.5</v>
      </c>
      <c r="L337" s="5">
        <v>81.5</v>
      </c>
      <c r="M337" s="5">
        <v>81.5</v>
      </c>
      <c r="N337" s="5">
        <v>81.5</v>
      </c>
      <c r="O337" s="5">
        <v>81.5</v>
      </c>
      <c r="P337" s="5">
        <v>81.5</v>
      </c>
      <c r="Q337" s="5">
        <v>81.5</v>
      </c>
      <c r="R337" s="5">
        <v>81.5</v>
      </c>
      <c r="S337" s="5">
        <v>81.5</v>
      </c>
      <c r="T337" s="5">
        <v>33</v>
      </c>
      <c r="U337" s="5">
        <v>33</v>
      </c>
      <c r="V337" s="5">
        <v>15</v>
      </c>
      <c r="W337" s="5">
        <v>15</v>
      </c>
      <c r="X337" s="5">
        <v>15</v>
      </c>
      <c r="Y337" s="5">
        <v>15</v>
      </c>
      <c r="Z337" s="5">
        <v>15</v>
      </c>
      <c r="AA337" s="5">
        <v>15</v>
      </c>
      <c r="AB337" s="5">
        <v>15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</row>
    <row r="338" spans="1:33">
      <c r="A338" s="56" t="s">
        <v>80</v>
      </c>
      <c r="B338" s="56" t="s">
        <v>197</v>
      </c>
      <c r="C338" s="56" t="s">
        <v>220</v>
      </c>
      <c r="D338" s="56" t="s">
        <v>221</v>
      </c>
      <c r="E338" s="56" t="s">
        <v>217</v>
      </c>
      <c r="F338" s="5">
        <v>435.58399999999989</v>
      </c>
      <c r="G338" s="5">
        <v>435.58400047999999</v>
      </c>
      <c r="H338" s="5">
        <v>435.58400056999989</v>
      </c>
      <c r="I338" s="5">
        <v>435.58400082999998</v>
      </c>
      <c r="J338" s="5">
        <v>435.58400097999998</v>
      </c>
      <c r="K338" s="5">
        <v>435.58400098999988</v>
      </c>
      <c r="L338" s="5">
        <v>435.58400109000002</v>
      </c>
      <c r="M338" s="5">
        <v>435.58400575000002</v>
      </c>
      <c r="N338" s="5">
        <v>435.58400590999997</v>
      </c>
      <c r="O338" s="5">
        <v>435.58400870000003</v>
      </c>
      <c r="P338" s="5">
        <v>435.58402926999997</v>
      </c>
      <c r="Q338" s="5">
        <v>435.58405210000001</v>
      </c>
      <c r="R338" s="5">
        <v>435.58405213999998</v>
      </c>
      <c r="S338" s="5">
        <v>714.09083265999993</v>
      </c>
      <c r="T338" s="5">
        <v>714.09083271999998</v>
      </c>
      <c r="U338" s="5">
        <v>714.09083277000002</v>
      </c>
      <c r="V338" s="5">
        <v>714.09083278999992</v>
      </c>
      <c r="W338" s="5">
        <v>714.09083279999993</v>
      </c>
      <c r="X338" s="5">
        <v>714.09083387999999</v>
      </c>
      <c r="Y338" s="5">
        <v>1227.2538315899999</v>
      </c>
      <c r="Z338" s="5">
        <v>1604.97495959</v>
      </c>
      <c r="AA338" s="5">
        <v>1604.9749595999999</v>
      </c>
      <c r="AB338" s="5">
        <v>1604.9749596199999</v>
      </c>
      <c r="AC338" s="5">
        <v>1604.9749596300001</v>
      </c>
      <c r="AD338" s="5">
        <v>1504.99395987</v>
      </c>
      <c r="AE338" s="5">
        <v>1794.2665844799999</v>
      </c>
      <c r="AF338" s="5">
        <v>1694.23158498</v>
      </c>
      <c r="AG338" s="5">
        <v>1694.231585</v>
      </c>
    </row>
    <row r="339" spans="1:33">
      <c r="A339" s="56" t="s">
        <v>80</v>
      </c>
      <c r="B339" s="56" t="s">
        <v>197</v>
      </c>
      <c r="C339" s="56" t="s">
        <v>222</v>
      </c>
      <c r="D339" s="56" t="s">
        <v>223</v>
      </c>
      <c r="E339" s="56" t="s">
        <v>217</v>
      </c>
      <c r="F339" s="5">
        <v>620.48299999999995</v>
      </c>
      <c r="G339" s="5">
        <v>620.48300048999988</v>
      </c>
      <c r="H339" s="5">
        <v>620.48300056999994</v>
      </c>
      <c r="I339" s="5">
        <v>620.48300080999991</v>
      </c>
      <c r="J339" s="5">
        <v>620.4830009399999</v>
      </c>
      <c r="K339" s="5">
        <v>620.48300095999991</v>
      </c>
      <c r="L339" s="5">
        <v>620.48300110000002</v>
      </c>
      <c r="M339" s="5">
        <v>620.48300545999996</v>
      </c>
      <c r="N339" s="5">
        <v>620.48300584999993</v>
      </c>
      <c r="O339" s="5">
        <v>620.48300890999997</v>
      </c>
      <c r="P339" s="5">
        <v>620.48304072999997</v>
      </c>
      <c r="Q339" s="5">
        <v>620.48304702999997</v>
      </c>
      <c r="R339" s="5">
        <v>620.48304716999996</v>
      </c>
      <c r="S339" s="5">
        <v>620.48317097999995</v>
      </c>
      <c r="T339" s="5">
        <v>620.48318999999992</v>
      </c>
      <c r="U339" s="5">
        <v>620.48319019999997</v>
      </c>
      <c r="V339" s="5">
        <v>620.48319028999992</v>
      </c>
      <c r="W339" s="5">
        <v>620.48319031999995</v>
      </c>
      <c r="X339" s="5">
        <v>620.48319459999993</v>
      </c>
      <c r="Y339" s="5">
        <v>620.48319472999992</v>
      </c>
      <c r="Z339" s="5">
        <v>620.48319480999987</v>
      </c>
      <c r="AA339" s="5">
        <v>577.9832024399999</v>
      </c>
      <c r="AB339" s="5">
        <v>577.98320955999986</v>
      </c>
      <c r="AC339" s="5">
        <v>577.98320957999988</v>
      </c>
      <c r="AD339" s="5">
        <v>577.98324534999995</v>
      </c>
      <c r="AE339" s="5">
        <v>166.0039448</v>
      </c>
      <c r="AF339" s="5">
        <v>215.02336038999999</v>
      </c>
      <c r="AG339" s="5">
        <v>189.02336041999999</v>
      </c>
    </row>
    <row r="340" spans="1:33">
      <c r="A340" s="56" t="s">
        <v>80</v>
      </c>
      <c r="B340" s="56" t="s">
        <v>197</v>
      </c>
      <c r="C340" s="56" t="s">
        <v>224</v>
      </c>
      <c r="D340" s="56" t="s">
        <v>225</v>
      </c>
      <c r="E340" s="56" t="s">
        <v>217</v>
      </c>
      <c r="F340" s="5">
        <v>14</v>
      </c>
      <c r="G340" s="5">
        <v>14.000000500000001</v>
      </c>
      <c r="H340" s="5">
        <v>14.0000006</v>
      </c>
      <c r="I340" s="5">
        <v>14.00000086</v>
      </c>
      <c r="J340" s="5">
        <v>14.000001019999999</v>
      </c>
      <c r="K340" s="5">
        <v>14.00000103</v>
      </c>
      <c r="L340" s="5">
        <v>14.000001340000001</v>
      </c>
      <c r="M340" s="5">
        <v>14.000006150000001</v>
      </c>
      <c r="N340" s="5">
        <v>14.00000743</v>
      </c>
      <c r="O340" s="5">
        <v>14.00002149</v>
      </c>
      <c r="P340" s="5">
        <v>71.624637379999996</v>
      </c>
      <c r="Q340" s="5">
        <v>71.624637390000004</v>
      </c>
      <c r="R340" s="5">
        <v>71.624637409999991</v>
      </c>
      <c r="S340" s="5">
        <v>71.62463747999999</v>
      </c>
      <c r="T340" s="5">
        <v>71.624637489999998</v>
      </c>
      <c r="U340" s="5">
        <v>71.624637509999999</v>
      </c>
      <c r="V340" s="5">
        <v>71.624637530000001</v>
      </c>
      <c r="W340" s="5">
        <v>71.624637550000003</v>
      </c>
      <c r="X340" s="5">
        <v>73.28415047</v>
      </c>
      <c r="Y340" s="5">
        <v>73.284159840000001</v>
      </c>
      <c r="Z340" s="5">
        <v>70.525759249999993</v>
      </c>
      <c r="AA340" s="5">
        <v>70.525759260000001</v>
      </c>
      <c r="AB340" s="5">
        <v>70.52575933</v>
      </c>
      <c r="AC340" s="5">
        <v>70.525759350000001</v>
      </c>
      <c r="AD340" s="5">
        <v>72.927863329999994</v>
      </c>
      <c r="AE340" s="5">
        <v>73.307127050000005</v>
      </c>
      <c r="AF340" s="5">
        <v>75.743832780000005</v>
      </c>
      <c r="AG340" s="5">
        <v>75.743832810000001</v>
      </c>
    </row>
    <row r="341" spans="1:33">
      <c r="A341" s="56" t="s">
        <v>80</v>
      </c>
      <c r="B341" s="56" t="s">
        <v>197</v>
      </c>
      <c r="C341" s="56" t="s">
        <v>226</v>
      </c>
      <c r="D341" s="56" t="s">
        <v>227</v>
      </c>
      <c r="E341" s="56" t="s">
        <v>217</v>
      </c>
      <c r="F341" s="5">
        <v>81.72</v>
      </c>
      <c r="G341" s="5">
        <v>81.720000529999993</v>
      </c>
      <c r="H341" s="5">
        <v>81.720000619999993</v>
      </c>
      <c r="I341" s="5">
        <v>81.720000920000004</v>
      </c>
      <c r="J341" s="5">
        <v>81.720001060000001</v>
      </c>
      <c r="K341" s="5">
        <v>81.720001069999995</v>
      </c>
      <c r="L341" s="5">
        <v>81.720001269999997</v>
      </c>
      <c r="M341" s="5">
        <v>81.720006440000006</v>
      </c>
      <c r="N341" s="5">
        <v>81.720006760000004</v>
      </c>
      <c r="O341" s="5">
        <v>81.72001118</v>
      </c>
      <c r="P341" s="5">
        <v>94.195226009999999</v>
      </c>
      <c r="Q341" s="5">
        <v>94.195226230000003</v>
      </c>
      <c r="R341" s="5">
        <v>1472.0164309500001</v>
      </c>
      <c r="S341" s="5">
        <v>2030.0504786500001</v>
      </c>
      <c r="T341" s="5">
        <v>2577.1554004099999</v>
      </c>
      <c r="U341" s="5">
        <v>2577.15540083</v>
      </c>
      <c r="V341" s="5">
        <v>3574.1077862100001</v>
      </c>
      <c r="W341" s="5">
        <v>3574.1077862500001</v>
      </c>
      <c r="X341" s="5">
        <v>4075.48814034</v>
      </c>
      <c r="Y341" s="5">
        <v>4297.08176207</v>
      </c>
      <c r="Z341" s="5">
        <v>4565.1955271699999</v>
      </c>
      <c r="AA341" s="5">
        <v>4565.1955271999996</v>
      </c>
      <c r="AB341" s="5">
        <v>6001.7261404700002</v>
      </c>
      <c r="AC341" s="5">
        <v>6585.5369722800006</v>
      </c>
      <c r="AD341" s="5">
        <v>7532.9999999500014</v>
      </c>
      <c r="AE341" s="5">
        <v>7976.2266706800001</v>
      </c>
      <c r="AF341" s="5">
        <v>8542.3353299800001</v>
      </c>
      <c r="AG341" s="5">
        <v>8542.3353299999999</v>
      </c>
    </row>
    <row r="342" spans="1:33">
      <c r="A342" s="56" t="s">
        <v>80</v>
      </c>
      <c r="B342" s="56" t="s">
        <v>197</v>
      </c>
      <c r="C342" s="56" t="s">
        <v>228</v>
      </c>
      <c r="D342" s="56" t="s">
        <v>229</v>
      </c>
      <c r="E342" s="56" t="s">
        <v>217</v>
      </c>
      <c r="F342" s="5">
        <v>306.84199999999998</v>
      </c>
      <c r="G342" s="5">
        <v>528.08200050000005</v>
      </c>
      <c r="H342" s="5">
        <v>528.08200056999999</v>
      </c>
      <c r="I342" s="5">
        <v>528.08200079000005</v>
      </c>
      <c r="J342" s="5">
        <v>562.24200091</v>
      </c>
      <c r="K342" s="5">
        <v>528.08200096000007</v>
      </c>
      <c r="L342" s="5">
        <v>528.08200116</v>
      </c>
      <c r="M342" s="5">
        <v>528.08200545</v>
      </c>
      <c r="N342" s="5">
        <v>528.0820056</v>
      </c>
      <c r="O342" s="5">
        <v>528.08200907000003</v>
      </c>
      <c r="P342" s="5">
        <v>528.08201026000006</v>
      </c>
      <c r="Q342" s="5">
        <v>528.08201071000008</v>
      </c>
      <c r="R342" s="5">
        <v>528.08202443000005</v>
      </c>
      <c r="S342" s="5">
        <v>528.08202560000007</v>
      </c>
      <c r="T342" s="5">
        <v>528.08203329000003</v>
      </c>
      <c r="U342" s="5">
        <v>528.08211482000002</v>
      </c>
      <c r="V342" s="5">
        <v>528.08215452000002</v>
      </c>
      <c r="W342" s="5">
        <v>555.34510291000004</v>
      </c>
      <c r="X342" s="5">
        <v>566.64328426999998</v>
      </c>
      <c r="Y342" s="5">
        <v>566.64328436000005</v>
      </c>
      <c r="Z342" s="5">
        <v>627.54120897000007</v>
      </c>
      <c r="AA342" s="5">
        <v>627.54120897999996</v>
      </c>
      <c r="AB342" s="5">
        <v>627.54120899999998</v>
      </c>
      <c r="AC342" s="5">
        <v>627.54120909000005</v>
      </c>
      <c r="AD342" s="5">
        <v>600.43871430000002</v>
      </c>
      <c r="AE342" s="5">
        <v>638.78604180000002</v>
      </c>
      <c r="AF342" s="5">
        <v>666.81909091</v>
      </c>
      <c r="AG342" s="5">
        <v>666.81909094000002</v>
      </c>
    </row>
    <row r="343" spans="1:33">
      <c r="A343" s="56" t="s">
        <v>80</v>
      </c>
      <c r="B343" s="56" t="s">
        <v>197</v>
      </c>
      <c r="C343" s="56" t="s">
        <v>230</v>
      </c>
      <c r="D343" s="56" t="s">
        <v>231</v>
      </c>
      <c r="E343" s="56" t="s">
        <v>217</v>
      </c>
      <c r="F343" s="5">
        <v>1214.288</v>
      </c>
      <c r="G343" s="5">
        <v>1360.2880005100001</v>
      </c>
      <c r="H343" s="5">
        <v>1360.28800058</v>
      </c>
      <c r="I343" s="5">
        <v>1360.2880008300001</v>
      </c>
      <c r="J343" s="5">
        <v>1360.2880010199999</v>
      </c>
      <c r="K343" s="5">
        <v>1360.2880010399999</v>
      </c>
      <c r="L343" s="5">
        <v>1360.2880012799999</v>
      </c>
      <c r="M343" s="5">
        <v>1360.28800572</v>
      </c>
      <c r="N343" s="5">
        <v>1360.28800581</v>
      </c>
      <c r="O343" s="5">
        <v>1360.28800998</v>
      </c>
      <c r="P343" s="5">
        <v>1360.28817841</v>
      </c>
      <c r="Q343" s="5">
        <v>1867.3115883400001</v>
      </c>
      <c r="R343" s="5">
        <v>2475.2469355799999</v>
      </c>
      <c r="S343" s="5">
        <v>2600.2438573200002</v>
      </c>
      <c r="T343" s="5">
        <v>2600.2438573600002</v>
      </c>
      <c r="U343" s="5">
        <v>2967.3229135900001</v>
      </c>
      <c r="V343" s="5">
        <v>2985.8077382799988</v>
      </c>
      <c r="W343" s="5">
        <v>2985.8077383699988</v>
      </c>
      <c r="X343" s="5">
        <v>3194.62315528</v>
      </c>
      <c r="Y343" s="5">
        <v>3194.623155799999</v>
      </c>
      <c r="Z343" s="5">
        <v>3398.793596089999</v>
      </c>
      <c r="AA343" s="5">
        <v>3527.65225981</v>
      </c>
      <c r="AB343" s="5">
        <v>3670.5648246599999</v>
      </c>
      <c r="AC343" s="5">
        <v>3487.6802227399999</v>
      </c>
      <c r="AD343" s="5">
        <v>3493.8114177299999</v>
      </c>
      <c r="AE343" s="5">
        <v>3654.8861091200001</v>
      </c>
      <c r="AF343" s="5">
        <v>3764.9486702600002</v>
      </c>
      <c r="AG343" s="5">
        <v>3764.9486702899999</v>
      </c>
    </row>
    <row r="344" spans="1:33">
      <c r="A344" s="56" t="s">
        <v>80</v>
      </c>
      <c r="B344" s="56" t="s">
        <v>197</v>
      </c>
      <c r="C344" s="56" t="s">
        <v>232</v>
      </c>
      <c r="D344" s="56" t="s">
        <v>233</v>
      </c>
      <c r="E344" s="56" t="s">
        <v>217</v>
      </c>
      <c r="F344" s="5">
        <v>0</v>
      </c>
      <c r="G344" s="5">
        <v>4.7999999999999996E-7</v>
      </c>
      <c r="H344" s="5">
        <v>5.5000000000000003E-7</v>
      </c>
      <c r="I344" s="5">
        <v>7.8000000000000005E-7</v>
      </c>
      <c r="J344" s="5">
        <v>9.2999999999999999E-7</v>
      </c>
      <c r="K344" s="5">
        <v>9.5000000000000001E-7</v>
      </c>
      <c r="L344" s="5">
        <v>1.1400000000000001E-6</v>
      </c>
      <c r="M344" s="5">
        <v>5.7100000000000004E-6</v>
      </c>
      <c r="N344" s="5">
        <v>6.1E-6</v>
      </c>
      <c r="O344" s="5">
        <v>1.0020000000000001E-5</v>
      </c>
      <c r="P344" s="5">
        <v>116.05090462</v>
      </c>
      <c r="Q344" s="5">
        <v>119.48084374</v>
      </c>
      <c r="R344" s="5">
        <v>144.69628796999999</v>
      </c>
      <c r="S344" s="5">
        <v>145.59525898000001</v>
      </c>
      <c r="T344" s="5">
        <v>145.93759118</v>
      </c>
      <c r="U344" s="5">
        <v>154.48325943</v>
      </c>
      <c r="V344" s="5">
        <v>155.54309395999999</v>
      </c>
      <c r="W344" s="5">
        <v>155.90956671999999</v>
      </c>
      <c r="X344" s="5">
        <v>160.77850136000001</v>
      </c>
      <c r="Y344" s="5">
        <v>164.17036891000001</v>
      </c>
      <c r="Z344" s="5">
        <v>170.08578333</v>
      </c>
      <c r="AA344" s="5">
        <v>170.71442116</v>
      </c>
      <c r="AB344" s="5">
        <v>170.72211085000001</v>
      </c>
      <c r="AC344" s="5">
        <v>172.77811424999999</v>
      </c>
      <c r="AD344" s="5">
        <v>178.81598592</v>
      </c>
      <c r="AE344" s="5">
        <v>187.23439126</v>
      </c>
      <c r="AF344" s="5">
        <v>188.41127470999999</v>
      </c>
      <c r="AG344" s="5">
        <v>188.41127473</v>
      </c>
    </row>
    <row r="345" spans="1:33">
      <c r="A345" s="56" t="s">
        <v>80</v>
      </c>
      <c r="B345" s="56" t="s">
        <v>163</v>
      </c>
      <c r="C345" s="56" t="s">
        <v>234</v>
      </c>
      <c r="D345" s="56" t="s">
        <v>235</v>
      </c>
      <c r="E345" s="56" t="s">
        <v>217</v>
      </c>
      <c r="F345" s="5">
        <v>3.8000000000000001E-7</v>
      </c>
      <c r="G345" s="5">
        <v>9.9999999999999995E-7</v>
      </c>
      <c r="H345" s="5">
        <v>1.46E-6</v>
      </c>
      <c r="I345" s="5">
        <v>4.0099999999999997E-6</v>
      </c>
      <c r="J345" s="5">
        <v>4.0400000000000003E-6</v>
      </c>
      <c r="K345" s="5">
        <v>5.3399999999999997E-6</v>
      </c>
      <c r="L345" s="5">
        <v>6.0900000000000001E-6</v>
      </c>
      <c r="M345" s="5">
        <v>7.1099999999999997E-6</v>
      </c>
      <c r="N345" s="5">
        <v>7.5499999999999997E-6</v>
      </c>
      <c r="O345" s="5">
        <v>8.7700000000000007E-6</v>
      </c>
      <c r="P345" s="5">
        <v>1.0059400000000001E-3</v>
      </c>
      <c r="Q345" s="5">
        <v>1.0059800000000001E-3</v>
      </c>
      <c r="R345" s="5">
        <v>1.0060100000000001E-3</v>
      </c>
      <c r="S345" s="5">
        <v>1.0180199999999999E-3</v>
      </c>
      <c r="T345" s="5">
        <v>66.359683290000007</v>
      </c>
      <c r="U345" s="5">
        <v>114.07617236999999</v>
      </c>
      <c r="V345" s="5">
        <v>933.98422660999995</v>
      </c>
      <c r="W345" s="5">
        <v>1630.8940759899999</v>
      </c>
      <c r="X345" s="5">
        <v>1630.894076</v>
      </c>
      <c r="Y345" s="5">
        <v>1630.8940760099999</v>
      </c>
      <c r="Z345" s="5">
        <v>1630.8940760099999</v>
      </c>
      <c r="AA345" s="5">
        <v>1630.8940760099999</v>
      </c>
      <c r="AB345" s="5">
        <v>1630.8940760099999</v>
      </c>
      <c r="AC345" s="5">
        <v>1630.8940760099999</v>
      </c>
      <c r="AD345" s="5">
        <v>1630.8940760099999</v>
      </c>
      <c r="AE345" s="5">
        <v>1630.8940760099999</v>
      </c>
      <c r="AF345" s="5">
        <v>1630.8940760099999</v>
      </c>
      <c r="AG345" s="5">
        <v>1630.8940760099999</v>
      </c>
    </row>
    <row r="346" spans="1:33">
      <c r="A346" s="56" t="s">
        <v>80</v>
      </c>
      <c r="B346" s="56" t="s">
        <v>163</v>
      </c>
      <c r="C346" s="56" t="s">
        <v>236</v>
      </c>
      <c r="D346" s="56" t="s">
        <v>237</v>
      </c>
      <c r="E346" s="56" t="s">
        <v>217</v>
      </c>
      <c r="F346" s="5">
        <v>166.00000037000001</v>
      </c>
      <c r="G346" s="5">
        <v>166.00000122</v>
      </c>
      <c r="H346" s="5">
        <v>166.00000177000001</v>
      </c>
      <c r="I346" s="5">
        <v>166.00001295000001</v>
      </c>
      <c r="J346" s="5">
        <v>166.00001295999999</v>
      </c>
      <c r="K346" s="5">
        <v>166.00001911999999</v>
      </c>
      <c r="L346" s="5">
        <v>236.20398036</v>
      </c>
      <c r="M346" s="5">
        <v>236.20398036</v>
      </c>
      <c r="N346" s="5">
        <v>236.20398036</v>
      </c>
      <c r="O346" s="5">
        <v>236.20398036</v>
      </c>
      <c r="P346" s="5">
        <v>236.20398036</v>
      </c>
      <c r="Q346" s="5">
        <v>236.20398036</v>
      </c>
      <c r="R346" s="5">
        <v>236.20398036</v>
      </c>
      <c r="S346" s="5">
        <v>236.20398037000001</v>
      </c>
      <c r="T346" s="5">
        <v>236.20398037000001</v>
      </c>
      <c r="U346" s="5">
        <v>236.20398037000001</v>
      </c>
      <c r="V346" s="5">
        <v>236.20398037000001</v>
      </c>
      <c r="W346" s="5">
        <v>236.20398037999999</v>
      </c>
      <c r="X346" s="5">
        <v>236.20398039</v>
      </c>
      <c r="Y346" s="5">
        <v>243.51579860000001</v>
      </c>
      <c r="Z346" s="5">
        <v>254.06704941999999</v>
      </c>
      <c r="AA346" s="5">
        <v>254.06704944000001</v>
      </c>
      <c r="AB346" s="5">
        <v>299.01391890000002</v>
      </c>
      <c r="AC346" s="5">
        <v>260.37372886999998</v>
      </c>
      <c r="AD346" s="5">
        <v>260.37372916999999</v>
      </c>
      <c r="AE346" s="5">
        <v>270.93237097999997</v>
      </c>
      <c r="AF346" s="5">
        <v>281.72909757999997</v>
      </c>
      <c r="AG346" s="5">
        <v>281.72909761</v>
      </c>
    </row>
    <row r="347" spans="1:33">
      <c r="A347" s="56" t="s">
        <v>80</v>
      </c>
      <c r="B347" s="56" t="s">
        <v>163</v>
      </c>
      <c r="C347" s="56" t="s">
        <v>238</v>
      </c>
      <c r="D347" s="56" t="s">
        <v>239</v>
      </c>
      <c r="E347" s="56" t="s">
        <v>217</v>
      </c>
      <c r="F347" s="5">
        <v>535.02000036999993</v>
      </c>
      <c r="G347" s="5">
        <v>535.02000106000003</v>
      </c>
      <c r="H347" s="5">
        <v>535.02000138999995</v>
      </c>
      <c r="I347" s="5">
        <v>535.02000349000002</v>
      </c>
      <c r="J347" s="5">
        <v>535.02000351000004</v>
      </c>
      <c r="K347" s="5">
        <v>535.02000411999995</v>
      </c>
      <c r="L347" s="5">
        <v>535.02001380000002</v>
      </c>
      <c r="M347" s="5">
        <v>535.02001458999996</v>
      </c>
      <c r="N347" s="5">
        <v>535.02001461999998</v>
      </c>
      <c r="O347" s="5">
        <v>535.02001497000003</v>
      </c>
      <c r="P347" s="5">
        <v>535.02001595000002</v>
      </c>
      <c r="Q347" s="5">
        <v>535.02002035999999</v>
      </c>
      <c r="R347" s="5">
        <v>535.02002163999998</v>
      </c>
      <c r="S347" s="5">
        <v>535.02002164999999</v>
      </c>
      <c r="T347" s="5">
        <v>535.02030947000003</v>
      </c>
      <c r="U347" s="5">
        <v>535.02030979000006</v>
      </c>
      <c r="V347" s="5">
        <v>540.55306571000006</v>
      </c>
      <c r="W347" s="5">
        <v>541.43862541999999</v>
      </c>
      <c r="X347" s="5">
        <v>601.45216288000006</v>
      </c>
      <c r="Y347" s="5">
        <v>601.45216291999998</v>
      </c>
      <c r="Z347" s="5">
        <v>657.40142429999992</v>
      </c>
      <c r="AA347" s="5">
        <v>668.59712968999997</v>
      </c>
      <c r="AB347" s="5">
        <v>691.15706374000001</v>
      </c>
      <c r="AC347" s="5">
        <v>691.15706376000003</v>
      </c>
      <c r="AD347" s="5">
        <v>691.15706380999995</v>
      </c>
      <c r="AE347" s="5">
        <v>748.45979789</v>
      </c>
      <c r="AF347" s="5">
        <v>748.45979803</v>
      </c>
      <c r="AG347" s="5">
        <v>748.45979805000002</v>
      </c>
    </row>
    <row r="348" spans="1:33">
      <c r="A348" s="56" t="s">
        <v>80</v>
      </c>
      <c r="B348" s="56" t="s">
        <v>163</v>
      </c>
      <c r="C348" s="56" t="s">
        <v>240</v>
      </c>
      <c r="D348" s="56" t="s">
        <v>241</v>
      </c>
      <c r="E348" s="56" t="s">
        <v>217</v>
      </c>
      <c r="F348" s="5">
        <v>762.40500039000005</v>
      </c>
      <c r="G348" s="5">
        <v>762.40500124000005</v>
      </c>
      <c r="H348" s="5">
        <v>762.40500198000007</v>
      </c>
      <c r="I348" s="5">
        <v>1079.7468240400001</v>
      </c>
      <c r="J348" s="5">
        <v>2119.2355994899999</v>
      </c>
      <c r="K348" s="5">
        <v>2413.6841279999999</v>
      </c>
      <c r="L348" s="5">
        <v>3931.1874479200001</v>
      </c>
      <c r="M348" s="5">
        <v>3931.1874479200001</v>
      </c>
      <c r="N348" s="5">
        <v>3931.1874479200001</v>
      </c>
      <c r="O348" s="5">
        <v>3931.1874479200001</v>
      </c>
      <c r="P348" s="5">
        <v>4134.2163137699999</v>
      </c>
      <c r="Q348" s="5">
        <v>4134.2163137799998</v>
      </c>
      <c r="R348" s="5">
        <v>4134.2163137899997</v>
      </c>
      <c r="S348" s="5">
        <v>4228.2016161800002</v>
      </c>
      <c r="T348" s="5">
        <v>4228.2016162199998</v>
      </c>
      <c r="U348" s="5">
        <v>4292.48845944</v>
      </c>
      <c r="V348" s="5">
        <v>4292.4884595000003</v>
      </c>
      <c r="W348" s="5">
        <v>4363.79685307</v>
      </c>
      <c r="X348" s="5">
        <v>4363.7968537400002</v>
      </c>
      <c r="Y348" s="5">
        <v>4677.7314932600002</v>
      </c>
      <c r="Z348" s="5">
        <v>5154.1912269599998</v>
      </c>
      <c r="AA348" s="5">
        <v>5154.1912269699997</v>
      </c>
      <c r="AB348" s="5">
        <v>5154.1912269900004</v>
      </c>
      <c r="AC348" s="5">
        <v>5154.1912270399998</v>
      </c>
      <c r="AD348" s="5">
        <v>5154.1912271299998</v>
      </c>
      <c r="AE348" s="5">
        <v>5282.3922965500014</v>
      </c>
      <c r="AF348" s="5">
        <v>5502.5727336299997</v>
      </c>
      <c r="AG348" s="5">
        <v>5432.8227336500004</v>
      </c>
    </row>
    <row r="349" spans="1:33">
      <c r="A349" s="56" t="s">
        <v>80</v>
      </c>
      <c r="B349" s="56" t="s">
        <v>163</v>
      </c>
      <c r="C349" s="56" t="s">
        <v>242</v>
      </c>
      <c r="D349" s="56" t="s">
        <v>243</v>
      </c>
      <c r="E349" s="56" t="s">
        <v>217</v>
      </c>
      <c r="F349" s="5">
        <v>53.000000380000003</v>
      </c>
      <c r="G349" s="5">
        <v>53.000001279999999</v>
      </c>
      <c r="H349" s="5">
        <v>53.000001279999999</v>
      </c>
      <c r="I349" s="5">
        <v>53.000007230000001</v>
      </c>
      <c r="J349" s="5">
        <v>53.000010850000002</v>
      </c>
      <c r="K349" s="5">
        <v>53.000010850000002</v>
      </c>
      <c r="L349" s="5">
        <v>258.98243381999998</v>
      </c>
      <c r="M349" s="5">
        <v>258.98243381999998</v>
      </c>
      <c r="N349" s="5">
        <v>258.98243381999998</v>
      </c>
      <c r="O349" s="5">
        <v>258.98243381999998</v>
      </c>
      <c r="P349" s="5">
        <v>258.98243381999998</v>
      </c>
      <c r="Q349" s="5">
        <v>258.98243381999998</v>
      </c>
      <c r="R349" s="5">
        <v>258.98243381999998</v>
      </c>
      <c r="S349" s="5">
        <v>258.98243381999998</v>
      </c>
      <c r="T349" s="5">
        <v>258.98243381999998</v>
      </c>
      <c r="U349" s="5">
        <v>258.98243381999998</v>
      </c>
      <c r="V349" s="5">
        <v>258.98243381999998</v>
      </c>
      <c r="W349" s="5">
        <v>258.98243382999999</v>
      </c>
      <c r="X349" s="5">
        <v>258.98243384</v>
      </c>
      <c r="Y349" s="5">
        <v>258.98243385000001</v>
      </c>
      <c r="Z349" s="5">
        <v>276.27210344000002</v>
      </c>
      <c r="AA349" s="5">
        <v>276.27210359999998</v>
      </c>
      <c r="AB349" s="5">
        <v>277.94594669999998</v>
      </c>
      <c r="AC349" s="5">
        <v>277.9459468</v>
      </c>
      <c r="AD349" s="5">
        <v>279.01126939</v>
      </c>
      <c r="AE349" s="5">
        <v>288.97499789</v>
      </c>
      <c r="AF349" s="5">
        <v>316.52869205000002</v>
      </c>
      <c r="AG349" s="5">
        <v>316.52869206000003</v>
      </c>
    </row>
    <row r="350" spans="1:33">
      <c r="A350" s="56" t="s">
        <v>80</v>
      </c>
      <c r="B350" s="56" t="s">
        <v>163</v>
      </c>
      <c r="C350" s="56" t="s">
        <v>244</v>
      </c>
      <c r="D350" s="56" t="s">
        <v>245</v>
      </c>
      <c r="E350" s="56" t="s">
        <v>217</v>
      </c>
      <c r="F350" s="5">
        <v>1121.3400003300001</v>
      </c>
      <c r="G350" s="5">
        <v>1121.3400008599999</v>
      </c>
      <c r="H350" s="5">
        <v>1121.3400010299999</v>
      </c>
      <c r="I350" s="5">
        <v>1121.3400032300001</v>
      </c>
      <c r="J350" s="5">
        <v>1121.3400036</v>
      </c>
      <c r="K350" s="5">
        <v>1121.3400036</v>
      </c>
      <c r="L350" s="5">
        <v>1122.2400178099999</v>
      </c>
      <c r="M350" s="5">
        <v>1121.34001872</v>
      </c>
      <c r="N350" s="5">
        <v>1121.34001911</v>
      </c>
      <c r="O350" s="5">
        <v>1121.34002037</v>
      </c>
      <c r="P350" s="5">
        <v>1154.8986209899999</v>
      </c>
      <c r="Q350" s="5">
        <v>1154.8986210200001</v>
      </c>
      <c r="R350" s="5">
        <v>1154.89862105</v>
      </c>
      <c r="S350" s="5">
        <v>1373.5104109199999</v>
      </c>
      <c r="T350" s="5">
        <v>1373.51041093</v>
      </c>
      <c r="U350" s="5">
        <v>1223.48041111</v>
      </c>
      <c r="V350" s="5">
        <v>1223.48041113</v>
      </c>
      <c r="W350" s="5">
        <v>1385.6556297100001</v>
      </c>
      <c r="X350" s="5">
        <v>1385.6556297300001</v>
      </c>
      <c r="Y350" s="5">
        <v>1544.5166142800001</v>
      </c>
      <c r="Z350" s="5">
        <v>1673.5739109399999</v>
      </c>
      <c r="AA350" s="5">
        <v>1673.5739110300001</v>
      </c>
      <c r="AB350" s="5">
        <v>1673.57391287</v>
      </c>
      <c r="AC350" s="5">
        <v>1673.5739130100001</v>
      </c>
      <c r="AD350" s="5">
        <v>1714.69240558</v>
      </c>
      <c r="AE350" s="5">
        <v>1737.19956508</v>
      </c>
      <c r="AF350" s="5">
        <v>2106.4163044400002</v>
      </c>
      <c r="AG350" s="5">
        <v>1857.4223044800001</v>
      </c>
    </row>
    <row r="351" spans="1:33">
      <c r="A351" s="56" t="s">
        <v>80</v>
      </c>
      <c r="B351" s="56" t="s">
        <v>163</v>
      </c>
      <c r="C351" s="56" t="s">
        <v>246</v>
      </c>
      <c r="D351" s="56" t="s">
        <v>247</v>
      </c>
      <c r="E351" s="56" t="s">
        <v>217</v>
      </c>
      <c r="F351" s="5">
        <v>456.24400039</v>
      </c>
      <c r="G351" s="5">
        <v>456.24400111</v>
      </c>
      <c r="H351" s="5">
        <v>456.24400112000001</v>
      </c>
      <c r="I351" s="5">
        <v>456.24400360999999</v>
      </c>
      <c r="J351" s="5">
        <v>456.24400390999989</v>
      </c>
      <c r="K351" s="5">
        <v>456.24400390999989</v>
      </c>
      <c r="L351" s="5">
        <v>456.24402186999998</v>
      </c>
      <c r="M351" s="5">
        <v>456.24402239</v>
      </c>
      <c r="N351" s="5">
        <v>456.24402348000001</v>
      </c>
      <c r="O351" s="5">
        <v>456.24402487999998</v>
      </c>
      <c r="P351" s="5">
        <v>1103.9125444399999</v>
      </c>
      <c r="Q351" s="5">
        <v>1103.9125444700001</v>
      </c>
      <c r="R351" s="5">
        <v>1103.9125444900001</v>
      </c>
      <c r="S351" s="5">
        <v>1305.7006876400001</v>
      </c>
      <c r="T351" s="5">
        <v>1305.7006876400001</v>
      </c>
      <c r="U351" s="5">
        <v>1305.70068765</v>
      </c>
      <c r="V351" s="5">
        <v>1305.7006876600001</v>
      </c>
      <c r="W351" s="5">
        <v>1305.70068767</v>
      </c>
      <c r="X351" s="5">
        <v>1305.70068769</v>
      </c>
      <c r="Y351" s="5">
        <v>1384.60370046</v>
      </c>
      <c r="Z351" s="5">
        <v>1484.2439999600001</v>
      </c>
      <c r="AA351" s="5">
        <v>1484.24399997</v>
      </c>
      <c r="AB351" s="5">
        <v>1484.2439999799999</v>
      </c>
      <c r="AC351" s="5">
        <v>1484.2439999999999</v>
      </c>
      <c r="AD351" s="5">
        <v>1484.2440000300001</v>
      </c>
      <c r="AE351" s="5">
        <v>1484.2440000500001</v>
      </c>
      <c r="AF351" s="5">
        <v>1574.21811877</v>
      </c>
      <c r="AG351" s="5">
        <v>1397.9541187899999</v>
      </c>
    </row>
    <row r="352" spans="1:33">
      <c r="A352" s="56" t="s">
        <v>80</v>
      </c>
      <c r="B352" s="56" t="s">
        <v>163</v>
      </c>
      <c r="C352" s="56" t="s">
        <v>248</v>
      </c>
      <c r="D352" s="56" t="s">
        <v>249</v>
      </c>
      <c r="E352" s="56" t="s">
        <v>217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</row>
    <row r="353" spans="1:33">
      <c r="A353" s="56" t="s">
        <v>80</v>
      </c>
      <c r="B353" s="56" t="s">
        <v>163</v>
      </c>
      <c r="C353" s="56" t="s">
        <v>250</v>
      </c>
      <c r="D353" s="56" t="s">
        <v>251</v>
      </c>
      <c r="E353" s="56" t="s">
        <v>217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</row>
    <row r="354" spans="1:33">
      <c r="A354" s="56" t="s">
        <v>80</v>
      </c>
      <c r="B354" s="56" t="s">
        <v>198</v>
      </c>
      <c r="C354" s="56" t="s">
        <v>252</v>
      </c>
      <c r="D354" s="56" t="s">
        <v>253</v>
      </c>
      <c r="E354" s="56" t="s">
        <v>217</v>
      </c>
      <c r="F354" s="5">
        <v>0</v>
      </c>
      <c r="G354" s="5">
        <v>6.5000000000000002E-7</v>
      </c>
      <c r="H354" s="5">
        <v>1.17E-6</v>
      </c>
      <c r="I354" s="5">
        <v>1.17E-6</v>
      </c>
      <c r="J354" s="5">
        <v>1.17E-6</v>
      </c>
      <c r="K354" s="5">
        <v>1.17E-6</v>
      </c>
      <c r="L354" s="5">
        <v>1.17E-6</v>
      </c>
      <c r="M354" s="5">
        <v>3.3299999999999999E-6</v>
      </c>
      <c r="N354" s="5">
        <v>3.98E-6</v>
      </c>
      <c r="O354" s="5">
        <v>4.7400000000000004E-6</v>
      </c>
      <c r="P354" s="5">
        <v>5.5400000000000003E-6</v>
      </c>
      <c r="Q354" s="5">
        <v>8.1799999999999996E-6</v>
      </c>
      <c r="R354" s="5">
        <v>1.0169999999999999E-5</v>
      </c>
      <c r="S354" s="5">
        <v>1.8320000000000001E-5</v>
      </c>
      <c r="T354" s="5">
        <v>2.4049999999999998E-5</v>
      </c>
      <c r="U354" s="5">
        <v>4.0240000000000001E-5</v>
      </c>
      <c r="V354" s="5">
        <v>1.0694000000000001E-3</v>
      </c>
      <c r="W354" s="5">
        <v>1.06941E-3</v>
      </c>
      <c r="X354" s="5">
        <v>1.06942E-3</v>
      </c>
      <c r="Y354" s="5">
        <v>93.189091199999993</v>
      </c>
      <c r="Z354" s="5">
        <v>402.98733665999998</v>
      </c>
      <c r="AA354" s="5">
        <v>402.98733668</v>
      </c>
      <c r="AB354" s="5">
        <v>402.98733669000001</v>
      </c>
      <c r="AC354" s="5">
        <v>402.98733669000001</v>
      </c>
      <c r="AD354" s="5">
        <v>402.98733669000001</v>
      </c>
      <c r="AE354" s="5">
        <v>402.98733669000001</v>
      </c>
      <c r="AF354" s="5">
        <v>402.98733669000001</v>
      </c>
      <c r="AG354" s="5">
        <v>402.98733669000001</v>
      </c>
    </row>
    <row r="355" spans="1:33">
      <c r="A355" s="56" t="s">
        <v>80</v>
      </c>
      <c r="B355" s="56" t="s">
        <v>198</v>
      </c>
      <c r="C355" s="56" t="s">
        <v>254</v>
      </c>
      <c r="D355" s="56" t="s">
        <v>255</v>
      </c>
      <c r="E355" s="56" t="s">
        <v>217</v>
      </c>
      <c r="F355" s="5">
        <v>0</v>
      </c>
      <c r="G355" s="5">
        <v>7.3E-7</v>
      </c>
      <c r="H355" s="5">
        <v>1.68E-6</v>
      </c>
      <c r="I355" s="5">
        <v>1.68E-6</v>
      </c>
      <c r="J355" s="5">
        <v>1.68E-6</v>
      </c>
      <c r="K355" s="5">
        <v>1.68E-6</v>
      </c>
      <c r="L355" s="5">
        <v>1.68E-6</v>
      </c>
      <c r="M355" s="5">
        <v>3.8199999999999998E-6</v>
      </c>
      <c r="N355" s="5">
        <v>5.4E-6</v>
      </c>
      <c r="O355" s="5">
        <v>7.8900000000000007E-6</v>
      </c>
      <c r="P355" s="5">
        <v>1.008E-5</v>
      </c>
      <c r="Q355" s="5">
        <v>2.2719999999999999E-5</v>
      </c>
      <c r="R355" s="5">
        <v>2.2929999999999999E-5</v>
      </c>
      <c r="S355" s="5">
        <v>423.61688308999999</v>
      </c>
      <c r="T355" s="5">
        <v>423.6168831</v>
      </c>
      <c r="U355" s="5">
        <v>423.61688314000003</v>
      </c>
      <c r="V355" s="5">
        <v>441.81964428999999</v>
      </c>
      <c r="W355" s="5">
        <v>441.81964429999999</v>
      </c>
      <c r="X355" s="5">
        <v>441.81964432000001</v>
      </c>
      <c r="Y355" s="5">
        <v>510.31497948999998</v>
      </c>
      <c r="Z355" s="5">
        <v>561.71724864999999</v>
      </c>
      <c r="AA355" s="5">
        <v>561.71724867</v>
      </c>
      <c r="AB355" s="5">
        <v>583.48652947999994</v>
      </c>
      <c r="AC355" s="5">
        <v>595.90180824000004</v>
      </c>
      <c r="AD355" s="5">
        <v>619.67060604999995</v>
      </c>
      <c r="AE355" s="5">
        <v>675.45801991999997</v>
      </c>
      <c r="AF355" s="5">
        <v>744.98909327000001</v>
      </c>
      <c r="AG355" s="5">
        <v>744.98909330000004</v>
      </c>
    </row>
    <row r="356" spans="1:33">
      <c r="A356" s="56" t="s">
        <v>80</v>
      </c>
      <c r="B356" s="56" t="s">
        <v>198</v>
      </c>
      <c r="C356" s="56" t="s">
        <v>256</v>
      </c>
      <c r="D356" s="56" t="s">
        <v>257</v>
      </c>
      <c r="E356" s="56" t="s">
        <v>217</v>
      </c>
      <c r="F356" s="5">
        <v>624.26499999999999</v>
      </c>
      <c r="G356" s="5">
        <v>624.26500089000001</v>
      </c>
      <c r="H356" s="5">
        <v>624.26500242999998</v>
      </c>
      <c r="I356" s="5">
        <v>624.26500242999998</v>
      </c>
      <c r="J356" s="5">
        <v>624.26500242999998</v>
      </c>
      <c r="K356" s="5">
        <v>624.26500242999998</v>
      </c>
      <c r="L356" s="5">
        <v>624.26500242999998</v>
      </c>
      <c r="M356" s="5">
        <v>624.26500397000007</v>
      </c>
      <c r="N356" s="5">
        <v>624.26500454000006</v>
      </c>
      <c r="O356" s="5">
        <v>624.26500590000001</v>
      </c>
      <c r="P356" s="5">
        <v>624.26500670999997</v>
      </c>
      <c r="Q356" s="5">
        <v>624.26500965000002</v>
      </c>
      <c r="R356" s="5">
        <v>624.26500971999997</v>
      </c>
      <c r="S356" s="5">
        <v>624.26504278000004</v>
      </c>
      <c r="T356" s="5">
        <v>624.26504694000005</v>
      </c>
      <c r="U356" s="5">
        <v>643.00206304000005</v>
      </c>
      <c r="V356" s="5">
        <v>643.00206306999996</v>
      </c>
      <c r="W356" s="5">
        <v>643.00206307999997</v>
      </c>
      <c r="X356" s="5">
        <v>643.00206309999999</v>
      </c>
      <c r="Y356" s="5">
        <v>721.71512058000008</v>
      </c>
      <c r="Z356" s="5">
        <v>786.01316510000004</v>
      </c>
      <c r="AA356" s="5">
        <v>786.01316514000007</v>
      </c>
      <c r="AB356" s="5">
        <v>797.26802965000002</v>
      </c>
      <c r="AC356" s="5">
        <v>797.26803747999998</v>
      </c>
      <c r="AD356" s="5">
        <v>804.88505717999999</v>
      </c>
      <c r="AE356" s="5">
        <v>882.50285080000003</v>
      </c>
      <c r="AF356" s="5">
        <v>911.21851525</v>
      </c>
      <c r="AG356" s="5">
        <v>830.21851604999995</v>
      </c>
    </row>
    <row r="357" spans="1:33">
      <c r="A357" s="56" t="s">
        <v>80</v>
      </c>
      <c r="B357" s="56" t="s">
        <v>198</v>
      </c>
      <c r="C357" s="56" t="s">
        <v>258</v>
      </c>
      <c r="D357" s="56" t="s">
        <v>259</v>
      </c>
      <c r="E357" s="56" t="s">
        <v>217</v>
      </c>
      <c r="F357" s="5">
        <v>0</v>
      </c>
      <c r="G357" s="5">
        <v>8.1999999999999998E-7</v>
      </c>
      <c r="H357" s="5">
        <v>1.95E-6</v>
      </c>
      <c r="I357" s="5">
        <v>1.95E-6</v>
      </c>
      <c r="J357" s="5">
        <v>1.95E-6</v>
      </c>
      <c r="K357" s="5">
        <v>1.95E-6</v>
      </c>
      <c r="L357" s="5">
        <v>1.95E-6</v>
      </c>
      <c r="M357" s="5">
        <v>4.3800000000000004E-6</v>
      </c>
      <c r="N357" s="5">
        <v>5.4399999999999996E-6</v>
      </c>
      <c r="O357" s="5">
        <v>7.0500000000000003E-6</v>
      </c>
      <c r="P357" s="5">
        <v>1.048E-5</v>
      </c>
      <c r="Q357" s="5">
        <v>1.98E-5</v>
      </c>
      <c r="R357" s="5">
        <v>1.9919999999999999E-5</v>
      </c>
      <c r="S357" s="5">
        <v>136.49008380999999</v>
      </c>
      <c r="T357" s="5">
        <v>136.49008383</v>
      </c>
      <c r="U357" s="5">
        <v>399.99999995000002</v>
      </c>
      <c r="V357" s="5">
        <v>400.00000001000001</v>
      </c>
      <c r="W357" s="5">
        <v>400.00000002000002</v>
      </c>
      <c r="X357" s="5">
        <v>400.00000003000002</v>
      </c>
      <c r="Y357" s="5">
        <v>627.81344866999996</v>
      </c>
      <c r="Z357" s="5">
        <v>726.42743049000001</v>
      </c>
      <c r="AA357" s="5">
        <v>917.93187304000003</v>
      </c>
      <c r="AB357" s="5">
        <v>1006.7005207</v>
      </c>
      <c r="AC357" s="5">
        <v>1006.70052073</v>
      </c>
      <c r="AD357" s="5">
        <v>1283.18489961</v>
      </c>
      <c r="AE357" s="5">
        <v>1367.19908622</v>
      </c>
      <c r="AF357" s="5">
        <v>1539.0434227600001</v>
      </c>
      <c r="AG357" s="5">
        <v>1539.0434227999999</v>
      </c>
    </row>
    <row r="358" spans="1:33">
      <c r="A358" s="56" t="s">
        <v>80</v>
      </c>
      <c r="B358" s="56" t="s">
        <v>198</v>
      </c>
      <c r="C358" s="56" t="s">
        <v>260</v>
      </c>
      <c r="D358" s="56" t="s">
        <v>261</v>
      </c>
      <c r="E358" s="56" t="s">
        <v>217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</row>
    <row r="359" spans="1:33">
      <c r="A359" s="56" t="s">
        <v>80</v>
      </c>
      <c r="B359" s="56" t="s">
        <v>198</v>
      </c>
      <c r="C359" s="56" t="s">
        <v>262</v>
      </c>
      <c r="D359" s="56" t="s">
        <v>263</v>
      </c>
      <c r="E359" s="56" t="s">
        <v>217</v>
      </c>
      <c r="F359" s="5">
        <v>0</v>
      </c>
      <c r="G359" s="5">
        <v>7.0999999999999998E-7</v>
      </c>
      <c r="H359" s="5">
        <v>1.3200000000000001E-6</v>
      </c>
      <c r="I359" s="5">
        <v>1.3200000000000001E-6</v>
      </c>
      <c r="J359" s="5">
        <v>1.3200000000000001E-6</v>
      </c>
      <c r="K359" s="5">
        <v>1.3200000000000001E-6</v>
      </c>
      <c r="L359" s="5">
        <v>1.3200000000000001E-6</v>
      </c>
      <c r="M359" s="5">
        <v>3.6600000000000001E-6</v>
      </c>
      <c r="N359" s="5">
        <v>4.5000000000000001E-6</v>
      </c>
      <c r="O359" s="5">
        <v>5.4700000000000001E-6</v>
      </c>
      <c r="P359" s="5">
        <v>6.6900000000000003E-6</v>
      </c>
      <c r="Q359" s="5">
        <v>1.095E-5</v>
      </c>
      <c r="R359" s="5">
        <v>1.6209999999999999E-5</v>
      </c>
      <c r="S359" s="5">
        <v>3.2669999999999997E-5</v>
      </c>
      <c r="T359" s="5">
        <v>4.286E-5</v>
      </c>
      <c r="U359" s="5">
        <v>499.99999757</v>
      </c>
      <c r="V359" s="5">
        <v>500.00000001000001</v>
      </c>
      <c r="W359" s="5">
        <v>500.00000002000002</v>
      </c>
      <c r="X359" s="5">
        <v>500.00000003000002</v>
      </c>
      <c r="Y359" s="5">
        <v>971.30466674000002</v>
      </c>
      <c r="Z359" s="5">
        <v>1196.60257155</v>
      </c>
      <c r="AA359" s="5">
        <v>1456.59609211</v>
      </c>
      <c r="AB359" s="5">
        <v>2001.5605912999999</v>
      </c>
      <c r="AC359" s="5">
        <v>2001.5605913700001</v>
      </c>
      <c r="AD359" s="5">
        <v>2356.7389878200001</v>
      </c>
      <c r="AE359" s="5">
        <v>2426.7002157799998</v>
      </c>
      <c r="AF359" s="5">
        <v>2473.49999996</v>
      </c>
      <c r="AG359" s="5">
        <v>2473.4999999900001</v>
      </c>
    </row>
    <row r="360" spans="1:33">
      <c r="A360" s="56" t="s">
        <v>80</v>
      </c>
      <c r="B360" s="56" t="s">
        <v>198</v>
      </c>
      <c r="C360" s="56" t="s">
        <v>264</v>
      </c>
      <c r="D360" s="56" t="s">
        <v>265</v>
      </c>
      <c r="E360" s="56" t="s">
        <v>217</v>
      </c>
      <c r="F360" s="5">
        <v>377.536</v>
      </c>
      <c r="G360" s="5">
        <v>377.53600076999999</v>
      </c>
      <c r="H360" s="5">
        <v>377.53600182000002</v>
      </c>
      <c r="I360" s="5">
        <v>377.53600182000002</v>
      </c>
      <c r="J360" s="5">
        <v>377.53600182000002</v>
      </c>
      <c r="K360" s="5">
        <v>377.53600182000002</v>
      </c>
      <c r="L360" s="5">
        <v>377.53600182000002</v>
      </c>
      <c r="M360" s="5">
        <v>377.5360038</v>
      </c>
      <c r="N360" s="5">
        <v>377.53600549999999</v>
      </c>
      <c r="O360" s="5">
        <v>377.53600884000002</v>
      </c>
      <c r="P360" s="5">
        <v>377.53601250000003</v>
      </c>
      <c r="Q360" s="5">
        <v>377.53603156999998</v>
      </c>
      <c r="R360" s="5">
        <v>377.53603168000001</v>
      </c>
      <c r="S360" s="5">
        <v>666.63003492000007</v>
      </c>
      <c r="T360" s="5">
        <v>666.63003492999997</v>
      </c>
      <c r="U360" s="5">
        <v>666.63003510999999</v>
      </c>
      <c r="V360" s="5">
        <v>701.09775071000001</v>
      </c>
      <c r="W360" s="5">
        <v>701.09775072000002</v>
      </c>
      <c r="X360" s="5">
        <v>701.09775073000003</v>
      </c>
      <c r="Y360" s="5">
        <v>776.06694596</v>
      </c>
      <c r="Z360" s="5">
        <v>830.03415031999998</v>
      </c>
      <c r="AA360" s="5">
        <v>802.92378396999993</v>
      </c>
      <c r="AB360" s="5">
        <v>817.96296722</v>
      </c>
      <c r="AC360" s="5">
        <v>817.96296726999992</v>
      </c>
      <c r="AD360" s="5">
        <v>864.88308844999995</v>
      </c>
      <c r="AE360" s="5">
        <v>864.88308861999997</v>
      </c>
      <c r="AF360" s="5">
        <v>957.22035168999992</v>
      </c>
      <c r="AG360" s="5">
        <v>957.22035170999993</v>
      </c>
    </row>
    <row r="361" spans="1:33">
      <c r="A361" s="56" t="s">
        <v>80</v>
      </c>
      <c r="B361" s="56" t="s">
        <v>199</v>
      </c>
      <c r="C361" s="56" t="s">
        <v>266</v>
      </c>
      <c r="D361" s="56" t="s">
        <v>267</v>
      </c>
      <c r="E361" s="56" t="s">
        <v>217</v>
      </c>
      <c r="F361" s="5">
        <v>142.1628</v>
      </c>
      <c r="G361" s="5">
        <v>142.16280046</v>
      </c>
      <c r="H361" s="5">
        <v>142.1628005</v>
      </c>
      <c r="I361" s="5">
        <v>142.16280058000001</v>
      </c>
      <c r="J361" s="5">
        <v>142.16280065000001</v>
      </c>
      <c r="K361" s="5">
        <v>142.16280075</v>
      </c>
      <c r="L361" s="5">
        <v>142.16280083000001</v>
      </c>
      <c r="M361" s="5">
        <v>142.16280379</v>
      </c>
      <c r="N361" s="5">
        <v>142.16280463999999</v>
      </c>
      <c r="O361" s="5">
        <v>142.16280648</v>
      </c>
      <c r="P361" s="5">
        <v>142.16280900000001</v>
      </c>
      <c r="Q361" s="5">
        <v>142.16281022999999</v>
      </c>
      <c r="R361" s="5">
        <v>142.16281025999999</v>
      </c>
      <c r="S361" s="5">
        <v>142.16281155999999</v>
      </c>
      <c r="T361" s="5">
        <v>142.16281788000001</v>
      </c>
      <c r="U361" s="5">
        <v>142.16282385</v>
      </c>
      <c r="V361" s="5">
        <v>142.16282390999999</v>
      </c>
      <c r="W361" s="5">
        <v>142.16282393</v>
      </c>
      <c r="X361" s="5">
        <v>94.996823959999986</v>
      </c>
      <c r="Y361" s="5">
        <v>94.996836099999996</v>
      </c>
      <c r="Z361" s="5">
        <v>94.99689588999999</v>
      </c>
      <c r="AA361" s="5">
        <v>94.997059559999997</v>
      </c>
      <c r="AB361" s="5">
        <v>94.997059659999991</v>
      </c>
      <c r="AC361" s="5">
        <v>94.99705981999999</v>
      </c>
      <c r="AD361" s="5">
        <v>194.99679917</v>
      </c>
      <c r="AE361" s="5">
        <v>328.41150748000001</v>
      </c>
      <c r="AF361" s="5">
        <v>358.37069736000001</v>
      </c>
      <c r="AG361" s="5">
        <v>358.37069738000002</v>
      </c>
    </row>
    <row r="362" spans="1:33">
      <c r="A362" s="56" t="s">
        <v>80</v>
      </c>
      <c r="B362" s="56" t="s">
        <v>199</v>
      </c>
      <c r="C362" s="56" t="s">
        <v>268</v>
      </c>
      <c r="D362" s="56" t="s">
        <v>269</v>
      </c>
      <c r="E362" s="56" t="s">
        <v>217</v>
      </c>
      <c r="F362" s="5">
        <v>25.219000000000001</v>
      </c>
      <c r="G362" s="5">
        <v>25.219000470000001</v>
      </c>
      <c r="H362" s="5">
        <v>25.219000510000001</v>
      </c>
      <c r="I362" s="5">
        <v>25.21900059</v>
      </c>
      <c r="J362" s="5">
        <v>25.219000659999999</v>
      </c>
      <c r="K362" s="5">
        <v>25.21900076</v>
      </c>
      <c r="L362" s="5">
        <v>25.21900085</v>
      </c>
      <c r="M362" s="5">
        <v>25.219004399999999</v>
      </c>
      <c r="N362" s="5">
        <v>19.09100639</v>
      </c>
      <c r="O362" s="5">
        <v>19.091010229999998</v>
      </c>
      <c r="P362" s="5">
        <v>19.091021680000001</v>
      </c>
      <c r="Q362" s="5">
        <v>19.091064509999999</v>
      </c>
      <c r="R362" s="5">
        <v>19.091085939999999</v>
      </c>
      <c r="S362" s="5">
        <v>612.56827614999997</v>
      </c>
      <c r="T362" s="5">
        <v>805.88720064999995</v>
      </c>
      <c r="U362" s="5">
        <v>959.35657544000003</v>
      </c>
      <c r="V362" s="5">
        <v>959.35657546000004</v>
      </c>
      <c r="W362" s="5">
        <v>959.35657547000005</v>
      </c>
      <c r="X362" s="5">
        <v>947.63657548000003</v>
      </c>
      <c r="Y362" s="5">
        <v>1064.50704806</v>
      </c>
      <c r="Z362" s="5">
        <v>1115.71741688</v>
      </c>
      <c r="AA362" s="5">
        <v>1128.01191206</v>
      </c>
      <c r="AB362" s="5">
        <v>1160.74510962</v>
      </c>
      <c r="AC362" s="5">
        <v>1164.1339216599999</v>
      </c>
      <c r="AD362" s="5">
        <v>1297.6704900699999</v>
      </c>
      <c r="AE362" s="5">
        <v>1404.27539146</v>
      </c>
      <c r="AF362" s="5">
        <v>1507.61504539</v>
      </c>
      <c r="AG362" s="5">
        <v>1507.61504541</v>
      </c>
    </row>
    <row r="363" spans="1:33">
      <c r="A363" s="56" t="s">
        <v>80</v>
      </c>
      <c r="B363" s="56" t="s">
        <v>199</v>
      </c>
      <c r="C363" s="56" t="s">
        <v>270</v>
      </c>
      <c r="D363" s="56" t="s">
        <v>271</v>
      </c>
      <c r="E363" s="56" t="s">
        <v>217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</row>
    <row r="364" spans="1:33">
      <c r="A364" s="56" t="s">
        <v>80</v>
      </c>
      <c r="B364" s="56" t="s">
        <v>199</v>
      </c>
      <c r="C364" s="56" t="s">
        <v>272</v>
      </c>
      <c r="D364" s="56" t="s">
        <v>273</v>
      </c>
      <c r="E364" s="56" t="s">
        <v>217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</row>
    <row r="365" spans="1:33">
      <c r="A365" s="56" t="s">
        <v>80</v>
      </c>
      <c r="B365" s="56" t="s">
        <v>199</v>
      </c>
      <c r="C365" s="56" t="s">
        <v>274</v>
      </c>
      <c r="D365" s="56" t="s">
        <v>275</v>
      </c>
      <c r="E365" s="56" t="s">
        <v>217</v>
      </c>
      <c r="F365" s="5">
        <v>295.2</v>
      </c>
      <c r="G365" s="5">
        <v>295.20000041999998</v>
      </c>
      <c r="H365" s="5">
        <v>295.20000046000001</v>
      </c>
      <c r="I365" s="5">
        <v>295.20000053000001</v>
      </c>
      <c r="J365" s="5">
        <v>295.20000059</v>
      </c>
      <c r="K365" s="5">
        <v>295.20000068000002</v>
      </c>
      <c r="L365" s="5">
        <v>295.20000075000002</v>
      </c>
      <c r="M365" s="5">
        <v>295.20000392999998</v>
      </c>
      <c r="N365" s="5">
        <v>295.20000512000001</v>
      </c>
      <c r="O365" s="5">
        <v>295.20000938999999</v>
      </c>
      <c r="P365" s="5">
        <v>295.20001431999998</v>
      </c>
      <c r="Q365" s="5">
        <v>295.20001982000002</v>
      </c>
      <c r="R365" s="5">
        <v>295.20001986</v>
      </c>
      <c r="S365" s="5">
        <v>295.20002739</v>
      </c>
      <c r="T365" s="5">
        <v>295.20004920000002</v>
      </c>
      <c r="U365" s="5">
        <v>528.80954687999997</v>
      </c>
      <c r="V365" s="5">
        <v>528.80954689999999</v>
      </c>
      <c r="W365" s="5">
        <v>528.80954690999999</v>
      </c>
      <c r="X365" s="5">
        <v>528.80954693000001</v>
      </c>
      <c r="Y365" s="5">
        <v>904.5413914400001</v>
      </c>
      <c r="Z365" s="5">
        <v>1489.13709367</v>
      </c>
      <c r="AA365" s="5">
        <v>1291.61347022</v>
      </c>
      <c r="AB365" s="5">
        <v>1469.68478067</v>
      </c>
      <c r="AC365" s="5">
        <v>1469.6847807300001</v>
      </c>
      <c r="AD365" s="5">
        <v>1647.1327924699999</v>
      </c>
      <c r="AE365" s="5">
        <v>1910.7109698899999</v>
      </c>
      <c r="AF365" s="5">
        <v>2177.62014576</v>
      </c>
      <c r="AG365" s="5">
        <v>2177.6201457699999</v>
      </c>
    </row>
    <row r="366" spans="1:33">
      <c r="A366" s="56" t="s">
        <v>80</v>
      </c>
      <c r="B366" s="56" t="s">
        <v>199</v>
      </c>
      <c r="C366" s="56" t="s">
        <v>276</v>
      </c>
      <c r="D366" s="56" t="s">
        <v>277</v>
      </c>
      <c r="E366" s="56" t="s">
        <v>217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</row>
    <row r="367" spans="1:33">
      <c r="A367" s="56" t="s">
        <v>80</v>
      </c>
      <c r="B367" s="56" t="s">
        <v>199</v>
      </c>
      <c r="C367" s="56" t="s">
        <v>278</v>
      </c>
      <c r="D367" s="56" t="s">
        <v>279</v>
      </c>
      <c r="E367" s="56" t="s">
        <v>217</v>
      </c>
      <c r="F367" s="5">
        <v>0</v>
      </c>
      <c r="G367" s="5">
        <v>4.3000000000000001E-7</v>
      </c>
      <c r="H367" s="5">
        <v>4.5999999999999999E-7</v>
      </c>
      <c r="I367" s="5">
        <v>5.3000000000000001E-7</v>
      </c>
      <c r="J367" s="5">
        <v>5.9999999999999997E-7</v>
      </c>
      <c r="K367" s="5">
        <v>6.9999999999999997E-7</v>
      </c>
      <c r="L367" s="5">
        <v>7.7000000000000004E-7</v>
      </c>
      <c r="M367" s="5">
        <v>4.5600000000000004E-6</v>
      </c>
      <c r="N367" s="5">
        <v>5.8799999999999996E-6</v>
      </c>
      <c r="O367" s="5">
        <v>1.4070000000000001E-5</v>
      </c>
      <c r="P367" s="5">
        <v>4.1739999999999997E-5</v>
      </c>
      <c r="Q367" s="5">
        <v>294.20788794999999</v>
      </c>
      <c r="R367" s="5">
        <v>305.39255858000001</v>
      </c>
      <c r="S367" s="5">
        <v>364.48514186</v>
      </c>
      <c r="T367" s="5">
        <v>521.23925486999997</v>
      </c>
      <c r="U367" s="5">
        <v>562.96500357000002</v>
      </c>
      <c r="V367" s="5">
        <v>562.96500358000003</v>
      </c>
      <c r="W367" s="5">
        <v>562.96500359000004</v>
      </c>
      <c r="X367" s="5">
        <v>562.96500360000005</v>
      </c>
      <c r="Y367" s="5">
        <v>562.96500363999996</v>
      </c>
      <c r="Z367" s="5">
        <v>582.10938177000003</v>
      </c>
      <c r="AA367" s="5">
        <v>582.63957137</v>
      </c>
      <c r="AB367" s="5">
        <v>583.42041473999996</v>
      </c>
      <c r="AC367" s="5">
        <v>583.42041497000002</v>
      </c>
      <c r="AD367" s="5">
        <v>583.42041504999997</v>
      </c>
      <c r="AE367" s="5">
        <v>623.37527910999995</v>
      </c>
      <c r="AF367" s="5">
        <v>660.67567643999996</v>
      </c>
      <c r="AG367" s="5">
        <v>660.67567644999997</v>
      </c>
    </row>
    <row r="368" spans="1:33">
      <c r="A368" s="56" t="s">
        <v>80</v>
      </c>
      <c r="B368" s="56" t="s">
        <v>199</v>
      </c>
      <c r="C368" s="56" t="s">
        <v>280</v>
      </c>
      <c r="D368" s="56" t="s">
        <v>281</v>
      </c>
      <c r="E368" s="56" t="s">
        <v>217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</row>
    <row r="369" spans="1:33">
      <c r="A369" s="56" t="s">
        <v>80</v>
      </c>
      <c r="B369" s="56" t="s">
        <v>199</v>
      </c>
      <c r="C369" s="56" t="s">
        <v>282</v>
      </c>
      <c r="D369" s="56" t="s">
        <v>283</v>
      </c>
      <c r="E369" s="56" t="s">
        <v>217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</row>
    <row r="370" spans="1:33">
      <c r="A370" s="56" t="s">
        <v>80</v>
      </c>
      <c r="B370" s="56" t="s">
        <v>200</v>
      </c>
      <c r="C370" s="56" t="s">
        <v>284</v>
      </c>
      <c r="D370" s="56" t="s">
        <v>285</v>
      </c>
      <c r="E370" s="56" t="s">
        <v>217</v>
      </c>
      <c r="F370" s="5">
        <v>0</v>
      </c>
      <c r="G370" s="5">
        <v>8.8999999999999995E-7</v>
      </c>
      <c r="H370" s="5">
        <v>9.7999999999999993E-7</v>
      </c>
      <c r="I370" s="5">
        <v>1.35E-6</v>
      </c>
      <c r="J370" s="5">
        <v>1.66E-6</v>
      </c>
      <c r="K370" s="5">
        <v>2.1500000000000002E-6</v>
      </c>
      <c r="L370" s="5">
        <v>2.83E-6</v>
      </c>
      <c r="M370" s="5">
        <v>6.7299999999999999E-6</v>
      </c>
      <c r="N370" s="5">
        <v>6.7399999999999998E-6</v>
      </c>
      <c r="O370" s="5">
        <v>1.1800000000000001E-5</v>
      </c>
      <c r="P370" s="5">
        <v>1.524E-5</v>
      </c>
      <c r="Q370" s="5">
        <v>2.022E-5</v>
      </c>
      <c r="R370" s="5">
        <v>2.0290000000000001E-5</v>
      </c>
      <c r="S370" s="5">
        <v>2.298E-5</v>
      </c>
      <c r="T370" s="5">
        <v>3.1340000000000001E-5</v>
      </c>
      <c r="U370" s="5">
        <v>3.5110000000000001E-5</v>
      </c>
      <c r="V370" s="5">
        <v>3.9889999999999999E-5</v>
      </c>
      <c r="W370" s="5">
        <v>3.9889999999999999E-5</v>
      </c>
      <c r="X370" s="5">
        <v>3.9889999999999999E-5</v>
      </c>
      <c r="Y370" s="5">
        <v>3.9889999999999999E-5</v>
      </c>
      <c r="Z370" s="5">
        <v>3.9889999999999999E-5</v>
      </c>
      <c r="AA370" s="5">
        <v>4.1980000000000001E-5</v>
      </c>
      <c r="AB370" s="5">
        <v>4.6020000000000003E-5</v>
      </c>
      <c r="AC370" s="5">
        <v>4.6029999999999998E-5</v>
      </c>
      <c r="AD370" s="5">
        <v>6.2429999999999997E-5</v>
      </c>
      <c r="AE370" s="5">
        <v>6.4640000000000005E-5</v>
      </c>
      <c r="AF370" s="5">
        <v>6.4649999999999999E-5</v>
      </c>
      <c r="AG370" s="5">
        <v>92.939863709999997</v>
      </c>
    </row>
    <row r="371" spans="1:33">
      <c r="A371" s="56" t="s">
        <v>80</v>
      </c>
      <c r="B371" s="56" t="s">
        <v>200</v>
      </c>
      <c r="C371" s="56" t="s">
        <v>286</v>
      </c>
      <c r="D371" s="56" t="s">
        <v>287</v>
      </c>
      <c r="E371" s="56" t="s">
        <v>217</v>
      </c>
      <c r="F371" s="5">
        <v>0</v>
      </c>
      <c r="G371" s="5">
        <v>6.3E-7</v>
      </c>
      <c r="H371" s="5">
        <v>6.7999999999999995E-7</v>
      </c>
      <c r="I371" s="5">
        <v>8.7000000000000003E-7</v>
      </c>
      <c r="J371" s="5">
        <v>1.0100000000000001E-6</v>
      </c>
      <c r="K371" s="5">
        <v>1.1999999999999999E-6</v>
      </c>
      <c r="L371" s="5">
        <v>1.4300000000000001E-6</v>
      </c>
      <c r="M371" s="5">
        <v>4.3900000000000003E-6</v>
      </c>
      <c r="N371" s="5">
        <v>4.4000000000000002E-6</v>
      </c>
      <c r="O371" s="5">
        <v>5.7200000000000003E-6</v>
      </c>
      <c r="P371" s="5">
        <v>6.6699999999999997E-6</v>
      </c>
      <c r="Q371" s="5">
        <v>7.9400000000000002E-6</v>
      </c>
      <c r="R371" s="5">
        <v>8.0199999999999994E-6</v>
      </c>
      <c r="S371" s="5">
        <v>8.8300000000000002E-6</v>
      </c>
      <c r="T371" s="5">
        <v>1.34E-5</v>
      </c>
      <c r="U371" s="5">
        <v>1.446E-5</v>
      </c>
      <c r="V371" s="5">
        <v>1.5849999999999999E-5</v>
      </c>
      <c r="W371" s="5">
        <v>1.5849999999999999E-5</v>
      </c>
      <c r="X371" s="5">
        <v>1.5849999999999999E-5</v>
      </c>
      <c r="Y371" s="5">
        <v>1.5849999999999999E-5</v>
      </c>
      <c r="Z371" s="5">
        <v>1.5849999999999999E-5</v>
      </c>
      <c r="AA371" s="5">
        <v>1.9400000000000001E-5</v>
      </c>
      <c r="AB371" s="5">
        <v>2.478E-5</v>
      </c>
      <c r="AC371" s="5">
        <v>2.4790000000000002E-5</v>
      </c>
      <c r="AD371" s="5">
        <v>149.99995447000001</v>
      </c>
      <c r="AE371" s="5">
        <v>149.99999965999999</v>
      </c>
      <c r="AF371" s="5">
        <v>149.99999965999999</v>
      </c>
      <c r="AG371" s="5">
        <v>264.30009539999998</v>
      </c>
    </row>
    <row r="372" spans="1:33">
      <c r="A372" s="56" t="s">
        <v>80</v>
      </c>
      <c r="B372" s="56" t="s">
        <v>200</v>
      </c>
      <c r="C372" s="56" t="s">
        <v>288</v>
      </c>
      <c r="D372" s="56" t="s">
        <v>289</v>
      </c>
      <c r="E372" s="56" t="s">
        <v>217</v>
      </c>
      <c r="F372" s="5">
        <v>0</v>
      </c>
      <c r="G372" s="5">
        <v>7.3E-7</v>
      </c>
      <c r="H372" s="5">
        <v>7.8999999999999995E-7</v>
      </c>
      <c r="I372" s="5">
        <v>1.04E-6</v>
      </c>
      <c r="J372" s="5">
        <v>1.22E-6</v>
      </c>
      <c r="K372" s="5">
        <v>1.4899999999999999E-6</v>
      </c>
      <c r="L372" s="5">
        <v>1.8300000000000001E-6</v>
      </c>
      <c r="M372" s="5">
        <v>5.2000000000000002E-6</v>
      </c>
      <c r="N372" s="5">
        <v>5.2100000000000001E-6</v>
      </c>
      <c r="O372" s="5">
        <v>7.3200000000000002E-6</v>
      </c>
      <c r="P372" s="5">
        <v>8.6000000000000007E-6</v>
      </c>
      <c r="Q372" s="5">
        <v>1.03E-5</v>
      </c>
      <c r="R372" s="5">
        <v>1.048E-5</v>
      </c>
      <c r="S372" s="5">
        <v>1.203E-5</v>
      </c>
      <c r="T372" s="5">
        <v>1.7649999999999999E-5</v>
      </c>
      <c r="U372" s="5">
        <v>1.925E-5</v>
      </c>
      <c r="V372" s="5">
        <v>2.1160000000000001E-5</v>
      </c>
      <c r="W372" s="5">
        <v>2.1160000000000001E-5</v>
      </c>
      <c r="X372" s="5">
        <v>2.1160000000000001E-5</v>
      </c>
      <c r="Y372" s="5">
        <v>2.1160000000000001E-5</v>
      </c>
      <c r="Z372" s="5">
        <v>2.1160000000000001E-5</v>
      </c>
      <c r="AA372" s="5">
        <v>2.4260000000000002E-5</v>
      </c>
      <c r="AB372" s="5">
        <v>2.9099999999999999E-5</v>
      </c>
      <c r="AC372" s="5">
        <v>2.9110000000000001E-5</v>
      </c>
      <c r="AD372" s="5">
        <v>123.58369930000001</v>
      </c>
      <c r="AE372" s="5">
        <v>123.58369989000001</v>
      </c>
      <c r="AF372" s="5">
        <v>123.58369989000001</v>
      </c>
      <c r="AG372" s="5">
        <v>167.38951005999999</v>
      </c>
    </row>
    <row r="373" spans="1:33" ht="16.5" customHeight="1"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</row>
    <row r="374" spans="1:33">
      <c r="A374" s="56" t="s">
        <v>80</v>
      </c>
      <c r="B374" s="56" t="s">
        <v>197</v>
      </c>
      <c r="C374" s="56" t="s">
        <v>215</v>
      </c>
      <c r="D374" s="56" t="s">
        <v>216</v>
      </c>
      <c r="E374" s="56" t="s">
        <v>142</v>
      </c>
      <c r="F374" s="5">
        <v>330.26499999999999</v>
      </c>
      <c r="G374" s="5">
        <v>564.46769518999997</v>
      </c>
      <c r="H374" s="5">
        <v>704.20500376000007</v>
      </c>
      <c r="I374" s="5">
        <v>829.99999605999994</v>
      </c>
      <c r="J374" s="5">
        <v>829.99999606999995</v>
      </c>
      <c r="K374" s="5">
        <v>829.99999606999995</v>
      </c>
      <c r="L374" s="5">
        <v>829.99999606999995</v>
      </c>
      <c r="M374" s="5">
        <v>830.00000011999998</v>
      </c>
      <c r="N374" s="5">
        <v>830.00000014999989</v>
      </c>
      <c r="O374" s="5">
        <v>830.00000330000012</v>
      </c>
      <c r="P374" s="5">
        <v>830.00000659</v>
      </c>
      <c r="Q374" s="5">
        <v>847.56982273999995</v>
      </c>
      <c r="R374" s="5">
        <v>884.15618812000002</v>
      </c>
      <c r="S374" s="5">
        <v>889.41762542999993</v>
      </c>
      <c r="T374" s="5">
        <v>889.41762806999998</v>
      </c>
      <c r="U374" s="5">
        <v>889.41762808999999</v>
      </c>
      <c r="V374" s="5">
        <v>889.41762992999998</v>
      </c>
      <c r="W374" s="5">
        <v>889.41762992999998</v>
      </c>
      <c r="X374" s="5">
        <v>889.41762993999998</v>
      </c>
      <c r="Y374" s="5">
        <v>900.26503437999997</v>
      </c>
      <c r="Z374" s="5">
        <v>888.06877218</v>
      </c>
      <c r="AA374" s="5">
        <v>888.06877221999991</v>
      </c>
      <c r="AB374" s="5">
        <v>951.76512512999989</v>
      </c>
      <c r="AC374" s="5">
        <v>951.76512512999989</v>
      </c>
      <c r="AD374" s="5">
        <v>951.76512514000001</v>
      </c>
      <c r="AE374" s="5">
        <v>840.94592439999997</v>
      </c>
      <c r="AF374" s="5">
        <v>860.94295224000007</v>
      </c>
      <c r="AG374" s="5">
        <v>860.94295228999999</v>
      </c>
    </row>
    <row r="375" spans="1:33">
      <c r="A375" s="56" t="s">
        <v>80</v>
      </c>
      <c r="B375" s="56" t="s">
        <v>197</v>
      </c>
      <c r="C375" s="56" t="s">
        <v>218</v>
      </c>
      <c r="D375" s="56" t="s">
        <v>219</v>
      </c>
      <c r="E375" s="56" t="s">
        <v>142</v>
      </c>
      <c r="F375" s="5">
        <v>43.2</v>
      </c>
      <c r="G375" s="5">
        <v>43.200001670000013</v>
      </c>
      <c r="H375" s="5">
        <v>43.200001670000013</v>
      </c>
      <c r="I375" s="5">
        <v>43.200002550000001</v>
      </c>
      <c r="J375" s="5">
        <v>43.20000392</v>
      </c>
      <c r="K375" s="5">
        <v>43.20000392</v>
      </c>
      <c r="L375" s="5">
        <v>43.20000392</v>
      </c>
      <c r="M375" s="5">
        <v>43.200007170000013</v>
      </c>
      <c r="N375" s="5">
        <v>43.200007360000001</v>
      </c>
      <c r="O375" s="5">
        <v>43.200011720000013</v>
      </c>
      <c r="P375" s="5">
        <v>43.200013310000003</v>
      </c>
      <c r="Q375" s="5">
        <v>43.200048600000002</v>
      </c>
      <c r="R375" s="5">
        <v>455.45535430000001</v>
      </c>
      <c r="S375" s="5">
        <v>455.45535431000002</v>
      </c>
      <c r="T375" s="5">
        <v>455.45535431000002</v>
      </c>
      <c r="U375" s="5">
        <v>649.92512687999999</v>
      </c>
      <c r="V375" s="5">
        <v>687.72453926000003</v>
      </c>
      <c r="W375" s="5">
        <v>687.72453926000003</v>
      </c>
      <c r="X375" s="5">
        <v>687.72453926000003</v>
      </c>
      <c r="Y375" s="5">
        <v>687.72453929000005</v>
      </c>
      <c r="Z375" s="5">
        <v>734.85785923000003</v>
      </c>
      <c r="AA375" s="5">
        <v>734.85785924000004</v>
      </c>
      <c r="AB375" s="5">
        <v>734.85785925000005</v>
      </c>
      <c r="AC375" s="5">
        <v>691.65785925</v>
      </c>
      <c r="AD375" s="5">
        <v>691.65785926000001</v>
      </c>
      <c r="AE375" s="5">
        <v>691.65785927000002</v>
      </c>
      <c r="AF375" s="5">
        <v>691.65785950999998</v>
      </c>
      <c r="AG375" s="5">
        <v>691.65785972000003</v>
      </c>
    </row>
    <row r="376" spans="1:33">
      <c r="A376" s="56" t="s">
        <v>80</v>
      </c>
      <c r="B376" s="56" t="s">
        <v>197</v>
      </c>
      <c r="C376" s="56" t="s">
        <v>220</v>
      </c>
      <c r="D376" s="56" t="s">
        <v>221</v>
      </c>
      <c r="E376" s="56" t="s">
        <v>142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</row>
    <row r="377" spans="1:33">
      <c r="A377" s="56" t="s">
        <v>80</v>
      </c>
      <c r="B377" s="56" t="s">
        <v>197</v>
      </c>
      <c r="C377" s="56" t="s">
        <v>222</v>
      </c>
      <c r="D377" s="56" t="s">
        <v>223</v>
      </c>
      <c r="E377" s="56" t="s">
        <v>142</v>
      </c>
      <c r="F377" s="5">
        <v>0</v>
      </c>
      <c r="G377" s="5">
        <v>1.8700000000000001E-6</v>
      </c>
      <c r="H377" s="5">
        <v>1.8700000000000001E-6</v>
      </c>
      <c r="I377" s="5">
        <v>2.6199999999999999E-6</v>
      </c>
      <c r="J377" s="5">
        <v>4.0500000000000002E-6</v>
      </c>
      <c r="K377" s="5">
        <v>4.1300000000000003E-6</v>
      </c>
      <c r="L377" s="5">
        <v>5.0699999999999997E-6</v>
      </c>
      <c r="M377" s="5">
        <v>220.9650565</v>
      </c>
      <c r="N377" s="5">
        <v>773.69149109</v>
      </c>
      <c r="O377" s="5">
        <v>1000.00001452</v>
      </c>
      <c r="P377" s="5">
        <v>1000.00001615</v>
      </c>
      <c r="Q377" s="5">
        <v>1000.00061555</v>
      </c>
      <c r="R377" s="5">
        <v>1467.4568473500001</v>
      </c>
      <c r="S377" s="5">
        <v>1467.45684736</v>
      </c>
      <c r="T377" s="5">
        <v>1472.6036110699999</v>
      </c>
      <c r="U377" s="5">
        <v>1472.60361117</v>
      </c>
      <c r="V377" s="5">
        <v>1472.60361119</v>
      </c>
      <c r="W377" s="5">
        <v>1472.6036111999999</v>
      </c>
      <c r="X377" s="5">
        <v>1472.6036112100001</v>
      </c>
      <c r="Y377" s="5">
        <v>1472.60361141</v>
      </c>
      <c r="Z377" s="5">
        <v>1472.60361143</v>
      </c>
      <c r="AA377" s="5">
        <v>1472.6036114399999</v>
      </c>
      <c r="AB377" s="5">
        <v>1472.60361145</v>
      </c>
      <c r="AC377" s="5">
        <v>1472.6036114599999</v>
      </c>
      <c r="AD377" s="5">
        <v>1549.1756429300001</v>
      </c>
      <c r="AE377" s="5">
        <v>2273.1219319400002</v>
      </c>
      <c r="AF377" s="5">
        <v>2273.1219319800002</v>
      </c>
      <c r="AG377" s="5">
        <v>2273.1219319900001</v>
      </c>
    </row>
    <row r="378" spans="1:33">
      <c r="A378" s="56" t="s">
        <v>80</v>
      </c>
      <c r="B378" s="56" t="s">
        <v>197</v>
      </c>
      <c r="C378" s="56" t="s">
        <v>224</v>
      </c>
      <c r="D378" s="56" t="s">
        <v>225</v>
      </c>
      <c r="E378" s="56" t="s">
        <v>142</v>
      </c>
      <c r="F378" s="5">
        <v>0</v>
      </c>
      <c r="G378" s="5">
        <v>8.6000000000000002E-7</v>
      </c>
      <c r="H378" s="5">
        <v>9.0999999999999997E-7</v>
      </c>
      <c r="I378" s="5">
        <v>1.28E-6</v>
      </c>
      <c r="J378" s="5">
        <v>2.0200000000000001E-6</v>
      </c>
      <c r="K378" s="5">
        <v>2.1600000000000001E-6</v>
      </c>
      <c r="L378" s="5">
        <v>2.2000000000000001E-6</v>
      </c>
      <c r="M378" s="5">
        <v>2.1679999999999999E-5</v>
      </c>
      <c r="N378" s="5">
        <v>2.8710000000000001E-5</v>
      </c>
      <c r="O378" s="5">
        <v>2.8719999999999999E-5</v>
      </c>
      <c r="P378" s="5">
        <v>2.8739999999999999E-5</v>
      </c>
      <c r="Q378" s="5">
        <v>77.574186830000002</v>
      </c>
      <c r="R378" s="5">
        <v>95.600431180000001</v>
      </c>
      <c r="S378" s="5">
        <v>106.18287751</v>
      </c>
      <c r="T378" s="5">
        <v>107.88703710999999</v>
      </c>
      <c r="U378" s="5">
        <v>110.09000455</v>
      </c>
      <c r="V378" s="5">
        <v>110.09000456</v>
      </c>
      <c r="W378" s="5">
        <v>110.09000456</v>
      </c>
      <c r="X378" s="5">
        <v>110.09000457</v>
      </c>
      <c r="Y378" s="5">
        <v>110.53812708</v>
      </c>
      <c r="Z378" s="5">
        <v>110.53812709</v>
      </c>
      <c r="AA378" s="5">
        <v>110.53812709</v>
      </c>
      <c r="AB378" s="5">
        <v>110.5381271</v>
      </c>
      <c r="AC378" s="5">
        <v>110.53812711</v>
      </c>
      <c r="AD378" s="5">
        <v>112.7245989</v>
      </c>
      <c r="AE378" s="5">
        <v>119.94573325</v>
      </c>
      <c r="AF378" s="5">
        <v>119.94573348</v>
      </c>
      <c r="AG378" s="5">
        <v>119.9457335</v>
      </c>
    </row>
    <row r="379" spans="1:33">
      <c r="A379" s="56" t="s">
        <v>80</v>
      </c>
      <c r="B379" s="56" t="s">
        <v>197</v>
      </c>
      <c r="C379" s="56" t="s">
        <v>226</v>
      </c>
      <c r="D379" s="56" t="s">
        <v>227</v>
      </c>
      <c r="E379" s="56" t="s">
        <v>142</v>
      </c>
      <c r="F379" s="5">
        <v>0</v>
      </c>
      <c r="G379" s="5">
        <v>2.34E-6</v>
      </c>
      <c r="H379" s="5">
        <v>2.3800000000000001E-6</v>
      </c>
      <c r="I379" s="5">
        <v>5.4600000000000002E-6</v>
      </c>
      <c r="J379" s="5">
        <v>1.292E-5</v>
      </c>
      <c r="K379" s="5">
        <v>1.2969999999999999E-5</v>
      </c>
      <c r="L379" s="5">
        <v>1.3842999999999999E-4</v>
      </c>
      <c r="M379" s="5">
        <v>900.00004911999997</v>
      </c>
      <c r="N379" s="5">
        <v>900.00004918000002</v>
      </c>
      <c r="O379" s="5">
        <v>1441.9257132600001</v>
      </c>
      <c r="P379" s="5">
        <v>1959.1037847099999</v>
      </c>
      <c r="Q379" s="5">
        <v>2107.1459937</v>
      </c>
      <c r="R379" s="5">
        <v>2107.1459937099999</v>
      </c>
      <c r="S379" s="5">
        <v>2503.9211998400001</v>
      </c>
      <c r="T379" s="5">
        <v>2766.48257943</v>
      </c>
      <c r="U379" s="5">
        <v>2899.0715994399998</v>
      </c>
      <c r="V379" s="5">
        <v>3111.6415294799999</v>
      </c>
      <c r="W379" s="5">
        <v>3111.6415294899998</v>
      </c>
      <c r="X379" s="5">
        <v>3192.97105268</v>
      </c>
      <c r="Y379" s="5">
        <v>4056.0862561200001</v>
      </c>
      <c r="Z379" s="5">
        <v>4294.96160925</v>
      </c>
      <c r="AA379" s="5">
        <v>4294.9616092599999</v>
      </c>
      <c r="AB379" s="5">
        <v>4294.9616092699998</v>
      </c>
      <c r="AC379" s="5">
        <v>4294.9616092800006</v>
      </c>
      <c r="AD379" s="5">
        <v>4610.7478580099996</v>
      </c>
      <c r="AE379" s="5">
        <v>4864.4710549299998</v>
      </c>
      <c r="AF379" s="5">
        <v>4864.4710549600004</v>
      </c>
      <c r="AG379" s="5">
        <v>4864.4710549699994</v>
      </c>
    </row>
    <row r="380" spans="1:33">
      <c r="A380" s="56" t="s">
        <v>80</v>
      </c>
      <c r="B380" s="56" t="s">
        <v>197</v>
      </c>
      <c r="C380" s="56" t="s">
        <v>228</v>
      </c>
      <c r="D380" s="56" t="s">
        <v>229</v>
      </c>
      <c r="E380" s="56" t="s">
        <v>142</v>
      </c>
      <c r="F380" s="5">
        <v>0</v>
      </c>
      <c r="G380" s="5">
        <v>1.61E-6</v>
      </c>
      <c r="H380" s="5">
        <v>1.79E-6</v>
      </c>
      <c r="I380" s="5">
        <v>2.6299999999999998E-6</v>
      </c>
      <c r="J380" s="5">
        <v>3.3799999999999998E-6</v>
      </c>
      <c r="K380" s="5">
        <v>3.7900000000000001E-6</v>
      </c>
      <c r="L380" s="5">
        <v>3.7900000000000001E-6</v>
      </c>
      <c r="M380" s="5">
        <v>57.666688280000002</v>
      </c>
      <c r="N380" s="5">
        <v>57.66669478</v>
      </c>
      <c r="O380" s="5">
        <v>300.00104241000003</v>
      </c>
      <c r="P380" s="5">
        <v>574.27450592000002</v>
      </c>
      <c r="Q380" s="5">
        <v>574.27450613999997</v>
      </c>
      <c r="R380" s="5">
        <v>574.27450614999998</v>
      </c>
      <c r="S380" s="5">
        <v>672.97388044000002</v>
      </c>
      <c r="T380" s="5">
        <v>672.97388044000002</v>
      </c>
      <c r="U380" s="5">
        <v>672.97388045999992</v>
      </c>
      <c r="V380" s="5">
        <v>677.18061235000005</v>
      </c>
      <c r="W380" s="5">
        <v>677.18061237000006</v>
      </c>
      <c r="X380" s="5">
        <v>677.18061237999996</v>
      </c>
      <c r="Y380" s="5">
        <v>753.10861346000002</v>
      </c>
      <c r="Z380" s="5">
        <v>796.40488004999997</v>
      </c>
      <c r="AA380" s="5">
        <v>796.40488008</v>
      </c>
      <c r="AB380" s="5">
        <v>903.82748143000003</v>
      </c>
      <c r="AC380" s="5">
        <v>903.82748144000004</v>
      </c>
      <c r="AD380" s="5">
        <v>903.82748144999994</v>
      </c>
      <c r="AE380" s="5">
        <v>903.82748149999998</v>
      </c>
      <c r="AF380" s="5">
        <v>907.75696943000003</v>
      </c>
      <c r="AG380" s="5">
        <v>907.75696944000003</v>
      </c>
    </row>
    <row r="381" spans="1:33">
      <c r="A381" s="56" t="s">
        <v>80</v>
      </c>
      <c r="B381" s="56" t="s">
        <v>197</v>
      </c>
      <c r="C381" s="56" t="s">
        <v>230</v>
      </c>
      <c r="D381" s="56" t="s">
        <v>231</v>
      </c>
      <c r="E381" s="56" t="s">
        <v>142</v>
      </c>
      <c r="F381" s="5">
        <v>912.96400000000006</v>
      </c>
      <c r="G381" s="5">
        <v>912.96400261000008</v>
      </c>
      <c r="H381" s="5">
        <v>912.96400268000014</v>
      </c>
      <c r="I381" s="5">
        <v>1263.1944802999999</v>
      </c>
      <c r="J381" s="5">
        <v>1772.2699589700001</v>
      </c>
      <c r="K381" s="5">
        <v>2023.5165184099999</v>
      </c>
      <c r="L381" s="5">
        <v>2275.3486853899999</v>
      </c>
      <c r="M381" s="5">
        <v>3562.9405285299999</v>
      </c>
      <c r="N381" s="5">
        <v>3562.9405285900002</v>
      </c>
      <c r="O381" s="5">
        <v>3605.4465715599999</v>
      </c>
      <c r="P381" s="5">
        <v>3785.0178642599999</v>
      </c>
      <c r="Q381" s="5">
        <v>4024.6910145699999</v>
      </c>
      <c r="R381" s="5">
        <v>4024.6910146</v>
      </c>
      <c r="S381" s="5">
        <v>4437.0008455299994</v>
      </c>
      <c r="T381" s="5">
        <v>4437.0008455400002</v>
      </c>
      <c r="U381" s="5">
        <v>4437.0008455500001</v>
      </c>
      <c r="V381" s="5">
        <v>4437.0008455699999</v>
      </c>
      <c r="W381" s="5">
        <v>4437.0008455799998</v>
      </c>
      <c r="X381" s="5">
        <v>4437.0008455900006</v>
      </c>
      <c r="Y381" s="5">
        <v>4602.3160887699996</v>
      </c>
      <c r="Z381" s="5">
        <v>4895.33130059</v>
      </c>
      <c r="AA381" s="5">
        <v>4545.6793489499996</v>
      </c>
      <c r="AB381" s="5">
        <v>4988.9290271</v>
      </c>
      <c r="AC381" s="5">
        <v>4988.9290271099999</v>
      </c>
      <c r="AD381" s="5">
        <v>4988.9290275699996</v>
      </c>
      <c r="AE381" s="5">
        <v>5036.5299221799996</v>
      </c>
      <c r="AF381" s="5">
        <v>5302.4200250499998</v>
      </c>
      <c r="AG381" s="5">
        <v>5302.4200250600006</v>
      </c>
    </row>
    <row r="382" spans="1:33">
      <c r="A382" s="56" t="s">
        <v>80</v>
      </c>
      <c r="B382" s="56" t="s">
        <v>197</v>
      </c>
      <c r="C382" s="56" t="s">
        <v>232</v>
      </c>
      <c r="D382" s="56" t="s">
        <v>233</v>
      </c>
      <c r="E382" s="56" t="s">
        <v>142</v>
      </c>
      <c r="F382" s="5">
        <v>0</v>
      </c>
      <c r="G382" s="5">
        <v>7.6000000000000003E-7</v>
      </c>
      <c r="H382" s="5">
        <v>7.8999999999999995E-7</v>
      </c>
      <c r="I382" s="5">
        <v>1.11E-6</v>
      </c>
      <c r="J382" s="5">
        <v>1.3799999999999999E-6</v>
      </c>
      <c r="K382" s="5">
        <v>1.6300000000000001E-6</v>
      </c>
      <c r="L382" s="5">
        <v>1.6500000000000001E-6</v>
      </c>
      <c r="M382" s="5">
        <v>2.228E-5</v>
      </c>
      <c r="N382" s="5">
        <v>2.234E-5</v>
      </c>
      <c r="O382" s="5">
        <v>5.401E-5</v>
      </c>
      <c r="P382" s="5">
        <v>173.16420421999999</v>
      </c>
      <c r="Q382" s="5">
        <v>184.94257675</v>
      </c>
      <c r="R382" s="5">
        <v>184.94257679</v>
      </c>
      <c r="S382" s="5">
        <v>204.28470389</v>
      </c>
      <c r="T382" s="5">
        <v>204.28470390000001</v>
      </c>
      <c r="U382" s="5">
        <v>204.28470396</v>
      </c>
      <c r="V382" s="5">
        <v>207.34556178</v>
      </c>
      <c r="W382" s="5">
        <v>207.34556191999999</v>
      </c>
      <c r="X382" s="5">
        <v>207.34556194000001</v>
      </c>
      <c r="Y382" s="5">
        <v>220.10182684</v>
      </c>
      <c r="Z382" s="5">
        <v>239.38144086</v>
      </c>
      <c r="AA382" s="5">
        <v>239.38144087000001</v>
      </c>
      <c r="AB382" s="5">
        <v>241.64959478</v>
      </c>
      <c r="AC382" s="5">
        <v>241.64959481</v>
      </c>
      <c r="AD382" s="5">
        <v>246.34484592000001</v>
      </c>
      <c r="AE382" s="5">
        <v>265.90232815000002</v>
      </c>
      <c r="AF382" s="5">
        <v>266.59413153000003</v>
      </c>
      <c r="AG382" s="5">
        <v>266.59413153999998</v>
      </c>
    </row>
    <row r="383" spans="1:33">
      <c r="A383" s="56" t="s">
        <v>80</v>
      </c>
      <c r="B383" s="56" t="s">
        <v>163</v>
      </c>
      <c r="C383" s="56" t="s">
        <v>234</v>
      </c>
      <c r="D383" s="56" t="s">
        <v>235</v>
      </c>
      <c r="E383" s="56" t="s">
        <v>142</v>
      </c>
      <c r="F383" s="5">
        <v>1.17E-6</v>
      </c>
      <c r="G383" s="5">
        <v>1.0092199999999999E-3</v>
      </c>
      <c r="H383" s="5">
        <v>328.86580142000003</v>
      </c>
      <c r="I383" s="5">
        <v>1131.98722507</v>
      </c>
      <c r="J383" s="5">
        <v>1131.98722507</v>
      </c>
      <c r="K383" s="5">
        <v>1233.9393133900001</v>
      </c>
      <c r="L383" s="5">
        <v>1422.3205150599999</v>
      </c>
      <c r="M383" s="5">
        <v>1422.3205150700001</v>
      </c>
      <c r="N383" s="5">
        <v>1502.2041855</v>
      </c>
      <c r="O383" s="5">
        <v>1630.894076</v>
      </c>
      <c r="P383" s="5">
        <v>1630.894076</v>
      </c>
      <c r="Q383" s="5">
        <v>1630.894076</v>
      </c>
      <c r="R383" s="5">
        <v>1630.894076</v>
      </c>
      <c r="S383" s="5">
        <v>1630.894076</v>
      </c>
      <c r="T383" s="5">
        <v>1630.894076</v>
      </c>
      <c r="U383" s="5">
        <v>1630.894076</v>
      </c>
      <c r="V383" s="5">
        <v>1630.894076</v>
      </c>
      <c r="W383" s="5">
        <v>1630.894076</v>
      </c>
      <c r="X383" s="5">
        <v>1630.894076</v>
      </c>
      <c r="Y383" s="5">
        <v>1630.894076</v>
      </c>
      <c r="Z383" s="5">
        <v>1630.894076</v>
      </c>
      <c r="AA383" s="5">
        <v>1630.894076</v>
      </c>
      <c r="AB383" s="5">
        <v>1630.894076</v>
      </c>
      <c r="AC383" s="5">
        <v>1630.894076</v>
      </c>
      <c r="AD383" s="5">
        <v>1630.894076</v>
      </c>
      <c r="AE383" s="5">
        <v>1630.894076</v>
      </c>
      <c r="AF383" s="5">
        <v>1630.894076</v>
      </c>
      <c r="AG383" s="5">
        <v>1630.894076</v>
      </c>
    </row>
    <row r="384" spans="1:33">
      <c r="A384" s="56" t="s">
        <v>80</v>
      </c>
      <c r="B384" s="56" t="s">
        <v>163</v>
      </c>
      <c r="C384" s="56" t="s">
        <v>236</v>
      </c>
      <c r="D384" s="56" t="s">
        <v>237</v>
      </c>
      <c r="E384" s="56" t="s">
        <v>142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</row>
    <row r="385" spans="1:33">
      <c r="A385" s="56" t="s">
        <v>80</v>
      </c>
      <c r="B385" s="56" t="s">
        <v>163</v>
      </c>
      <c r="C385" s="56" t="s">
        <v>238</v>
      </c>
      <c r="D385" s="56" t="s">
        <v>239</v>
      </c>
      <c r="E385" s="56" t="s">
        <v>142</v>
      </c>
      <c r="F385" s="5">
        <v>442.48000137000002</v>
      </c>
      <c r="G385" s="5">
        <v>681.31220603999998</v>
      </c>
      <c r="H385" s="5">
        <v>726.89868260000003</v>
      </c>
      <c r="I385" s="5">
        <v>809.68377175000001</v>
      </c>
      <c r="J385" s="5">
        <v>809.68377179000004</v>
      </c>
      <c r="K385" s="5">
        <v>809.68378438000002</v>
      </c>
      <c r="L385" s="5">
        <v>829.66756770999996</v>
      </c>
      <c r="M385" s="5">
        <v>829.66756824999993</v>
      </c>
      <c r="N385" s="5">
        <v>829.66756841999995</v>
      </c>
      <c r="O385" s="5">
        <v>829.66756882999994</v>
      </c>
      <c r="P385" s="5">
        <v>829.66757753000002</v>
      </c>
      <c r="Q385" s="5">
        <v>829.66758085000004</v>
      </c>
      <c r="R385" s="5">
        <v>829.66758086999994</v>
      </c>
      <c r="S385" s="5">
        <v>861.45941000000005</v>
      </c>
      <c r="T385" s="5">
        <v>861.45941002000006</v>
      </c>
      <c r="U385" s="5">
        <v>855.74748549000003</v>
      </c>
      <c r="V385" s="5">
        <v>898.35785697000006</v>
      </c>
      <c r="W385" s="5">
        <v>898.35785698999996</v>
      </c>
      <c r="X385" s="5">
        <v>904.60958864999998</v>
      </c>
      <c r="Y385" s="5">
        <v>923.28888847999997</v>
      </c>
      <c r="Z385" s="5">
        <v>892.14454161000003</v>
      </c>
      <c r="AA385" s="5">
        <v>903.91387869999994</v>
      </c>
      <c r="AB385" s="5">
        <v>970.84748190999994</v>
      </c>
      <c r="AC385" s="5">
        <v>970.84748193999997</v>
      </c>
      <c r="AD385" s="5">
        <v>975.46217875000002</v>
      </c>
      <c r="AE385" s="5">
        <v>975.46217901</v>
      </c>
      <c r="AF385" s="5">
        <v>1053.68805372</v>
      </c>
      <c r="AG385" s="5">
        <v>1053.6880537500001</v>
      </c>
    </row>
    <row r="386" spans="1:33">
      <c r="A386" s="56" t="s">
        <v>80</v>
      </c>
      <c r="B386" s="56" t="s">
        <v>163</v>
      </c>
      <c r="C386" s="56" t="s">
        <v>240</v>
      </c>
      <c r="D386" s="56" t="s">
        <v>241</v>
      </c>
      <c r="E386" s="56" t="s">
        <v>142</v>
      </c>
      <c r="F386" s="5">
        <v>113.19000122999999</v>
      </c>
      <c r="G386" s="5">
        <v>324.02966958000002</v>
      </c>
      <c r="H386" s="5">
        <v>913.19004140999994</v>
      </c>
      <c r="I386" s="5">
        <v>1024.8612893300001</v>
      </c>
      <c r="J386" s="5">
        <v>1699.1090535200001</v>
      </c>
      <c r="K386" s="5">
        <v>3113.1899999299999</v>
      </c>
      <c r="L386" s="5">
        <v>3113.1899999299999</v>
      </c>
      <c r="M386" s="5">
        <v>3113.1899999399998</v>
      </c>
      <c r="N386" s="5">
        <v>3113.1899999900002</v>
      </c>
      <c r="O386" s="5">
        <v>3113.1900000099999</v>
      </c>
      <c r="P386" s="5">
        <v>4797.8370611</v>
      </c>
      <c r="Q386" s="5">
        <v>4797.8370611</v>
      </c>
      <c r="R386" s="5">
        <v>4797.8370611</v>
      </c>
      <c r="S386" s="5">
        <v>4797.8370611299997</v>
      </c>
      <c r="T386" s="5">
        <v>4797.8370611400014</v>
      </c>
      <c r="U386" s="5">
        <v>4907.9526706400002</v>
      </c>
      <c r="V386" s="5">
        <v>5339.4640734299992</v>
      </c>
      <c r="W386" s="5">
        <v>5339.4640734999994</v>
      </c>
      <c r="X386" s="5">
        <v>5339.4640735100002</v>
      </c>
      <c r="Y386" s="5">
        <v>5339.4640735400008</v>
      </c>
      <c r="Z386" s="5">
        <v>5339.4640735800003</v>
      </c>
      <c r="AA386" s="5">
        <v>5460.0792597899999</v>
      </c>
      <c r="AB386" s="5">
        <v>5550.0494392300006</v>
      </c>
      <c r="AC386" s="5">
        <v>5550.0494392799992</v>
      </c>
      <c r="AD386" s="5">
        <v>5763.0385897699998</v>
      </c>
      <c r="AE386" s="5">
        <v>5842.1304319999999</v>
      </c>
      <c r="AF386" s="5">
        <v>6295.8596133800002</v>
      </c>
      <c r="AG386" s="5">
        <v>6295.85961339</v>
      </c>
    </row>
    <row r="387" spans="1:33">
      <c r="A387" s="56" t="s">
        <v>80</v>
      </c>
      <c r="B387" s="56" t="s">
        <v>163</v>
      </c>
      <c r="C387" s="56" t="s">
        <v>242</v>
      </c>
      <c r="D387" s="56" t="s">
        <v>243</v>
      </c>
      <c r="E387" s="56" t="s">
        <v>142</v>
      </c>
      <c r="F387" s="5">
        <v>198.012001</v>
      </c>
      <c r="G387" s="5">
        <v>198.01200270999999</v>
      </c>
      <c r="H387" s="5">
        <v>198.01200270999999</v>
      </c>
      <c r="I387" s="5">
        <v>198.01200444</v>
      </c>
      <c r="J387" s="5">
        <v>198.01200444</v>
      </c>
      <c r="K387" s="5">
        <v>198.01200444</v>
      </c>
      <c r="L387" s="5">
        <v>198.01200686000001</v>
      </c>
      <c r="M387" s="5">
        <v>198.01201874</v>
      </c>
      <c r="N387" s="5">
        <v>198.01202602999999</v>
      </c>
      <c r="O387" s="5">
        <v>198.01203093000001</v>
      </c>
      <c r="P387" s="5">
        <v>293.2692839</v>
      </c>
      <c r="Q387" s="5">
        <v>293.26928491000001</v>
      </c>
      <c r="R387" s="5">
        <v>298.35306450000002</v>
      </c>
      <c r="S387" s="5">
        <v>312.72853194999999</v>
      </c>
      <c r="T387" s="5">
        <v>312.72854281000002</v>
      </c>
      <c r="U387" s="5">
        <v>312.72854289000003</v>
      </c>
      <c r="V387" s="5">
        <v>317.12807011000001</v>
      </c>
      <c r="W387" s="5">
        <v>321.04430923000001</v>
      </c>
      <c r="X387" s="5">
        <v>335.90304464000002</v>
      </c>
      <c r="Y387" s="5">
        <v>335.90304467999999</v>
      </c>
      <c r="Z387" s="5">
        <v>369.67909321000002</v>
      </c>
      <c r="AA387" s="5">
        <v>369.67910740999997</v>
      </c>
      <c r="AB387" s="5">
        <v>369.67910746000001</v>
      </c>
      <c r="AC387" s="5">
        <v>383.01394923999999</v>
      </c>
      <c r="AD387" s="5">
        <v>412.19730342000003</v>
      </c>
      <c r="AE387" s="5">
        <v>432.41368267000001</v>
      </c>
      <c r="AF387" s="5">
        <v>435.59558614000002</v>
      </c>
      <c r="AG387" s="5">
        <v>435.59558618</v>
      </c>
    </row>
    <row r="388" spans="1:33">
      <c r="A388" s="56" t="s">
        <v>80</v>
      </c>
      <c r="B388" s="56" t="s">
        <v>163</v>
      </c>
      <c r="C388" s="56" t="s">
        <v>244</v>
      </c>
      <c r="D388" s="56" t="s">
        <v>245</v>
      </c>
      <c r="E388" s="56" t="s">
        <v>142</v>
      </c>
      <c r="F388" s="5">
        <v>9.5999999999999991E-7</v>
      </c>
      <c r="G388" s="5">
        <v>2.3199999999999998E-6</v>
      </c>
      <c r="H388" s="5">
        <v>2.3199999999999998E-6</v>
      </c>
      <c r="I388" s="5">
        <v>3.3799999999999998E-6</v>
      </c>
      <c r="J388" s="5">
        <v>3.3799999999999998E-6</v>
      </c>
      <c r="K388" s="5">
        <v>3.3799999999999998E-6</v>
      </c>
      <c r="L388" s="5">
        <v>5.4500000000000003E-6</v>
      </c>
      <c r="M388" s="5">
        <v>1.343E-5</v>
      </c>
      <c r="N388" s="5">
        <v>1.916E-5</v>
      </c>
      <c r="O388" s="5">
        <v>1.9230000000000001E-5</v>
      </c>
      <c r="P388" s="5">
        <v>578.18493775000002</v>
      </c>
      <c r="Q388" s="5">
        <v>1417.2764680600001</v>
      </c>
      <c r="R388" s="5">
        <v>1508.59910188</v>
      </c>
      <c r="S388" s="5">
        <v>1664.6895090999999</v>
      </c>
      <c r="T388" s="5">
        <v>1664.6895091199999</v>
      </c>
      <c r="U388" s="5">
        <v>1664.6895091399999</v>
      </c>
      <c r="V388" s="5">
        <v>1664.6895092</v>
      </c>
      <c r="W388" s="5">
        <v>1763.01193169</v>
      </c>
      <c r="X388" s="5">
        <v>1763.0119319400001</v>
      </c>
      <c r="Y388" s="5">
        <v>1997.9435427000001</v>
      </c>
      <c r="Z388" s="5">
        <v>1997.9435427599999</v>
      </c>
      <c r="AA388" s="5">
        <v>1997.94354279</v>
      </c>
      <c r="AB388" s="5">
        <v>2107.7880241299999</v>
      </c>
      <c r="AC388" s="5">
        <v>2158.26674701</v>
      </c>
      <c r="AD388" s="5">
        <v>2288.8150326199998</v>
      </c>
      <c r="AE388" s="5">
        <v>2342.6130115400001</v>
      </c>
      <c r="AF388" s="5">
        <v>2343.4058806500002</v>
      </c>
      <c r="AG388" s="5">
        <v>2343.40588067</v>
      </c>
    </row>
    <row r="389" spans="1:33">
      <c r="A389" s="56" t="s">
        <v>80</v>
      </c>
      <c r="B389" s="56" t="s">
        <v>163</v>
      </c>
      <c r="C389" s="56" t="s">
        <v>246</v>
      </c>
      <c r="D389" s="56" t="s">
        <v>247</v>
      </c>
      <c r="E389" s="56" t="s">
        <v>142</v>
      </c>
      <c r="F389" s="5">
        <v>1.0300000000000001E-6</v>
      </c>
      <c r="G389" s="5">
        <v>2.3199999999999998E-6</v>
      </c>
      <c r="H389" s="5">
        <v>2.3199999999999998E-6</v>
      </c>
      <c r="I389" s="5">
        <v>3.36E-6</v>
      </c>
      <c r="J389" s="5">
        <v>3.36E-6</v>
      </c>
      <c r="K389" s="5">
        <v>3.36E-6</v>
      </c>
      <c r="L389" s="5">
        <v>5.2100000000000001E-6</v>
      </c>
      <c r="M389" s="5">
        <v>1.2330000000000001E-5</v>
      </c>
      <c r="N389" s="5">
        <v>1.4780000000000001E-5</v>
      </c>
      <c r="O389" s="5">
        <v>1.594E-5</v>
      </c>
      <c r="P389" s="5">
        <v>6.9320000000000007E-5</v>
      </c>
      <c r="Q389" s="5">
        <v>300.00005160000001</v>
      </c>
      <c r="R389" s="5">
        <v>355.04640396999997</v>
      </c>
      <c r="S389" s="5">
        <v>355.04640418999998</v>
      </c>
      <c r="T389" s="5">
        <v>355.04640431000001</v>
      </c>
      <c r="U389" s="5">
        <v>355.04640432000002</v>
      </c>
      <c r="V389" s="5">
        <v>650.34638749999999</v>
      </c>
      <c r="W389" s="5">
        <v>1215.0735238300001</v>
      </c>
      <c r="X389" s="5">
        <v>1215.07352384</v>
      </c>
      <c r="Y389" s="5">
        <v>1257.8988510500001</v>
      </c>
      <c r="Z389" s="5">
        <v>1257.8988510900001</v>
      </c>
      <c r="AA389" s="5">
        <v>1332.4402055999999</v>
      </c>
      <c r="AB389" s="5">
        <v>1463.77906416</v>
      </c>
      <c r="AC389" s="5">
        <v>1551.5165893400001</v>
      </c>
      <c r="AD389" s="5">
        <v>1605.93975191</v>
      </c>
      <c r="AE389" s="5">
        <v>1682.16965405</v>
      </c>
      <c r="AF389" s="5">
        <v>1707.65619369</v>
      </c>
      <c r="AG389" s="5">
        <v>1707.6561937199999</v>
      </c>
    </row>
    <row r="390" spans="1:33">
      <c r="A390" s="56" t="s">
        <v>80</v>
      </c>
      <c r="B390" s="56" t="s">
        <v>163</v>
      </c>
      <c r="C390" s="56" t="s">
        <v>248</v>
      </c>
      <c r="D390" s="56" t="s">
        <v>249</v>
      </c>
      <c r="E390" s="56" t="s">
        <v>142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</row>
    <row r="391" spans="1:33">
      <c r="A391" s="56" t="s">
        <v>80</v>
      </c>
      <c r="B391" s="56" t="s">
        <v>163</v>
      </c>
      <c r="C391" s="56" t="s">
        <v>250</v>
      </c>
      <c r="D391" s="56" t="s">
        <v>251</v>
      </c>
      <c r="E391" s="56" t="s">
        <v>142</v>
      </c>
      <c r="F391" s="5">
        <v>113.18000144</v>
      </c>
      <c r="G391" s="5">
        <v>386.93264871999997</v>
      </c>
      <c r="H391" s="5">
        <v>386.93264871999997</v>
      </c>
      <c r="I391" s="5">
        <v>413.17999999</v>
      </c>
      <c r="J391" s="5">
        <v>413.17999999</v>
      </c>
      <c r="K391" s="5">
        <v>413.17999999</v>
      </c>
      <c r="L391" s="5">
        <v>413.66979321999997</v>
      </c>
      <c r="M391" s="5">
        <v>413.66979321999997</v>
      </c>
      <c r="N391" s="5">
        <v>413.66979321999997</v>
      </c>
      <c r="O391" s="5">
        <v>413.66979321999997</v>
      </c>
      <c r="P391" s="5">
        <v>426.56934065000002</v>
      </c>
      <c r="Q391" s="5">
        <v>437.57060474999997</v>
      </c>
      <c r="R391" s="5">
        <v>447.61018897999998</v>
      </c>
      <c r="S391" s="5">
        <v>447.61018909000001</v>
      </c>
      <c r="T391" s="5">
        <v>457.32271667999998</v>
      </c>
      <c r="U391" s="5">
        <v>462.04922821000002</v>
      </c>
      <c r="V391" s="5">
        <v>462.04922821999997</v>
      </c>
      <c r="W391" s="5">
        <v>423.77006383000003</v>
      </c>
      <c r="X391" s="5">
        <v>426.15184640000001</v>
      </c>
      <c r="Y391" s="5">
        <v>440.90139613999997</v>
      </c>
      <c r="Z391" s="5">
        <v>445.48367324999998</v>
      </c>
      <c r="AA391" s="5">
        <v>456.13176751999998</v>
      </c>
      <c r="AB391" s="5">
        <v>485.64217095999999</v>
      </c>
      <c r="AC391" s="5">
        <v>501.62079236</v>
      </c>
      <c r="AD391" s="5">
        <v>513.57987376000005</v>
      </c>
      <c r="AE391" s="5">
        <v>513.57987393000008</v>
      </c>
      <c r="AF391" s="5">
        <v>550.45576277999999</v>
      </c>
      <c r="AG391" s="5">
        <v>550.45576278999999</v>
      </c>
    </row>
    <row r="392" spans="1:33">
      <c r="A392" s="56" t="s">
        <v>80</v>
      </c>
      <c r="B392" s="56" t="s">
        <v>198</v>
      </c>
      <c r="C392" s="56" t="s">
        <v>252</v>
      </c>
      <c r="D392" s="56" t="s">
        <v>253</v>
      </c>
      <c r="E392" s="56" t="s">
        <v>142</v>
      </c>
      <c r="F392" s="5">
        <v>0</v>
      </c>
      <c r="G392" s="5">
        <v>5.8799999999999996E-6</v>
      </c>
      <c r="H392" s="5">
        <v>6.4200000000000004E-6</v>
      </c>
      <c r="I392" s="5">
        <v>6.4200000000000004E-6</v>
      </c>
      <c r="J392" s="5">
        <v>6.4200000000000004E-6</v>
      </c>
      <c r="K392" s="5">
        <v>6.4200000000000004E-6</v>
      </c>
      <c r="L392" s="5">
        <v>6.4200000000000004E-6</v>
      </c>
      <c r="M392" s="5">
        <v>1.0223999999999999E-3</v>
      </c>
      <c r="N392" s="5">
        <v>1.0224399999999999E-3</v>
      </c>
      <c r="O392" s="5">
        <v>1.1811599999999999E-3</v>
      </c>
      <c r="P392" s="5">
        <v>402.98733668</v>
      </c>
      <c r="Q392" s="5">
        <v>402.98733669000001</v>
      </c>
      <c r="R392" s="5">
        <v>402.98733669000001</v>
      </c>
      <c r="S392" s="5">
        <v>402.98733669000001</v>
      </c>
      <c r="T392" s="5">
        <v>402.98733670000001</v>
      </c>
      <c r="U392" s="5">
        <v>402.98733670000001</v>
      </c>
      <c r="V392" s="5">
        <v>402.98733670000001</v>
      </c>
      <c r="W392" s="5">
        <v>402.98733670000001</v>
      </c>
      <c r="X392" s="5">
        <v>402.98733670000001</v>
      </c>
      <c r="Y392" s="5">
        <v>402.98733670000001</v>
      </c>
      <c r="Z392" s="5">
        <v>402.98733670000001</v>
      </c>
      <c r="AA392" s="5">
        <v>402.98733670000001</v>
      </c>
      <c r="AB392" s="5">
        <v>402.98733670000001</v>
      </c>
      <c r="AC392" s="5">
        <v>402.98733670000001</v>
      </c>
      <c r="AD392" s="5">
        <v>402.98733670000001</v>
      </c>
      <c r="AE392" s="5">
        <v>402.98733670000001</v>
      </c>
      <c r="AF392" s="5">
        <v>402.98733670000001</v>
      </c>
      <c r="AG392" s="5">
        <v>402.98733670000001</v>
      </c>
    </row>
    <row r="393" spans="1:33">
      <c r="A393" s="56" t="s">
        <v>80</v>
      </c>
      <c r="B393" s="56" t="s">
        <v>198</v>
      </c>
      <c r="C393" s="56" t="s">
        <v>254</v>
      </c>
      <c r="D393" s="56" t="s">
        <v>255</v>
      </c>
      <c r="E393" s="56" t="s">
        <v>142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</row>
    <row r="394" spans="1:33">
      <c r="A394" s="56" t="s">
        <v>80</v>
      </c>
      <c r="B394" s="56" t="s">
        <v>198</v>
      </c>
      <c r="C394" s="56" t="s">
        <v>256</v>
      </c>
      <c r="D394" s="56" t="s">
        <v>257</v>
      </c>
      <c r="E394" s="56" t="s">
        <v>142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</row>
    <row r="395" spans="1:33">
      <c r="A395" s="56" t="s">
        <v>80</v>
      </c>
      <c r="B395" s="56" t="s">
        <v>198</v>
      </c>
      <c r="C395" s="56" t="s">
        <v>258</v>
      </c>
      <c r="D395" s="56" t="s">
        <v>259</v>
      </c>
      <c r="E395" s="56" t="s">
        <v>142</v>
      </c>
      <c r="F395" s="5">
        <v>1923.1</v>
      </c>
      <c r="G395" s="5">
        <v>1923.1000114200001</v>
      </c>
      <c r="H395" s="5">
        <v>1923.1000123900001</v>
      </c>
      <c r="I395" s="5">
        <v>1923.1000123900001</v>
      </c>
      <c r="J395" s="5">
        <v>1923.1000123900001</v>
      </c>
      <c r="K395" s="5">
        <v>1923.1000123900001</v>
      </c>
      <c r="L395" s="5">
        <v>1923.1000123900001</v>
      </c>
      <c r="M395" s="5">
        <v>1923.1000197400001</v>
      </c>
      <c r="N395" s="5">
        <v>1923.1000520299999</v>
      </c>
      <c r="O395" s="5">
        <v>1923.10009962</v>
      </c>
      <c r="P395" s="5">
        <v>2101.4145355400001</v>
      </c>
      <c r="Q395" s="5">
        <v>2156.0751717600001</v>
      </c>
      <c r="R395" s="5">
        <v>2237.95153987</v>
      </c>
      <c r="S395" s="5">
        <v>2237.9515398899998</v>
      </c>
      <c r="T395" s="5">
        <v>2260.8110295000001</v>
      </c>
      <c r="U395" s="5">
        <v>2331.8410663200002</v>
      </c>
      <c r="V395" s="5">
        <v>2239.6690286200001</v>
      </c>
      <c r="W395" s="5">
        <v>2239.6690290500001</v>
      </c>
      <c r="X395" s="5">
        <v>2239.6690290699999</v>
      </c>
      <c r="Y395" s="5">
        <v>2347.5500300099998</v>
      </c>
      <c r="Z395" s="5">
        <v>2216.3505449600002</v>
      </c>
      <c r="AA395" s="5">
        <v>2119.6393439600001</v>
      </c>
      <c r="AB395" s="5">
        <v>2299.6712109700002</v>
      </c>
      <c r="AC395" s="5">
        <v>2299.6712109999999</v>
      </c>
      <c r="AD395" s="5">
        <v>2186.7810949099999</v>
      </c>
      <c r="AE395" s="5">
        <v>2351.3176905800001</v>
      </c>
      <c r="AF395" s="5">
        <v>2530.7612927300002</v>
      </c>
      <c r="AG395" s="5">
        <v>2530.76129274</v>
      </c>
    </row>
    <row r="396" spans="1:33">
      <c r="A396" s="56" t="s">
        <v>80</v>
      </c>
      <c r="B396" s="56" t="s">
        <v>198</v>
      </c>
      <c r="C396" s="56" t="s">
        <v>260</v>
      </c>
      <c r="D396" s="56" t="s">
        <v>261</v>
      </c>
      <c r="E396" s="56" t="s">
        <v>142</v>
      </c>
      <c r="F396" s="5">
        <v>2067.1637999999998</v>
      </c>
      <c r="G396" s="5">
        <v>2067.1638217899999</v>
      </c>
      <c r="H396" s="5">
        <v>2109.9913910199998</v>
      </c>
      <c r="I396" s="5">
        <v>2109.9913910199998</v>
      </c>
      <c r="J396" s="5">
        <v>2109.9913910199998</v>
      </c>
      <c r="K396" s="5">
        <v>2109.9913910199998</v>
      </c>
      <c r="L396" s="5">
        <v>2109.9913910199998</v>
      </c>
      <c r="M396" s="5">
        <v>2927.6638220700002</v>
      </c>
      <c r="N396" s="5">
        <v>2927.66382333</v>
      </c>
      <c r="O396" s="5">
        <v>3060.02851788</v>
      </c>
      <c r="P396" s="5">
        <v>3591.7612986300001</v>
      </c>
      <c r="Q396" s="5">
        <v>3675.0477466500001</v>
      </c>
      <c r="R396" s="5">
        <v>3821.0665498200001</v>
      </c>
      <c r="S396" s="5">
        <v>3821.06654983</v>
      </c>
      <c r="T396" s="5">
        <v>4089.95297656</v>
      </c>
      <c r="U396" s="5">
        <v>3882.6142334699998</v>
      </c>
      <c r="V396" s="5">
        <v>3882.6142334800002</v>
      </c>
      <c r="W396" s="5">
        <v>3922.743115669999</v>
      </c>
      <c r="X396" s="5">
        <v>3922.7431156799989</v>
      </c>
      <c r="Y396" s="5">
        <v>4204.4210019299999</v>
      </c>
      <c r="Z396" s="5">
        <v>4346.5594336899994</v>
      </c>
      <c r="AA396" s="5">
        <v>4481.4557999499993</v>
      </c>
      <c r="AB396" s="5">
        <v>3775.39579998</v>
      </c>
      <c r="AC396" s="5">
        <v>3775.3957999899999</v>
      </c>
      <c r="AD396" s="5">
        <v>3775.3957999999998</v>
      </c>
      <c r="AE396" s="5">
        <v>3775.3957999999998</v>
      </c>
      <c r="AF396" s="5">
        <v>3775.3957999999998</v>
      </c>
      <c r="AG396" s="5">
        <v>3599.5</v>
      </c>
    </row>
    <row r="397" spans="1:33">
      <c r="A397" s="56" t="s">
        <v>80</v>
      </c>
      <c r="B397" s="56" t="s">
        <v>198</v>
      </c>
      <c r="C397" s="56" t="s">
        <v>262</v>
      </c>
      <c r="D397" s="56" t="s">
        <v>263</v>
      </c>
      <c r="E397" s="56" t="s">
        <v>142</v>
      </c>
      <c r="F397" s="5">
        <v>0</v>
      </c>
      <c r="G397" s="5">
        <v>480.46117020000003</v>
      </c>
      <c r="H397" s="5">
        <v>500.00000360000001</v>
      </c>
      <c r="I397" s="5">
        <v>500.00000360000001</v>
      </c>
      <c r="J397" s="5">
        <v>500.00000360000001</v>
      </c>
      <c r="K397" s="5">
        <v>500.00000360000001</v>
      </c>
      <c r="L397" s="5">
        <v>500.00000360000001</v>
      </c>
      <c r="M397" s="5">
        <v>829.50524513999994</v>
      </c>
      <c r="N397" s="5">
        <v>1439.3120115199999</v>
      </c>
      <c r="O397" s="5">
        <v>1999.9999999700001</v>
      </c>
      <c r="P397" s="5">
        <v>1999.9999999900001</v>
      </c>
      <c r="Q397" s="5">
        <v>1999.9999999900001</v>
      </c>
      <c r="R397" s="5">
        <v>1999.9999999900001</v>
      </c>
      <c r="S397" s="5">
        <v>1999.9999999900001</v>
      </c>
      <c r="T397" s="5">
        <v>2000</v>
      </c>
      <c r="U397" s="5">
        <v>2000</v>
      </c>
      <c r="V397" s="5">
        <v>2000</v>
      </c>
      <c r="W397" s="5">
        <v>2000</v>
      </c>
      <c r="X397" s="5">
        <v>2000</v>
      </c>
      <c r="Y397" s="5">
        <v>2000</v>
      </c>
      <c r="Z397" s="5">
        <v>2000</v>
      </c>
      <c r="AA397" s="5">
        <v>2000</v>
      </c>
      <c r="AB397" s="5">
        <v>2000</v>
      </c>
      <c r="AC397" s="5">
        <v>2000</v>
      </c>
      <c r="AD397" s="5">
        <v>2000</v>
      </c>
      <c r="AE397" s="5">
        <v>2000</v>
      </c>
      <c r="AF397" s="5">
        <v>2000</v>
      </c>
      <c r="AG397" s="5">
        <v>2000</v>
      </c>
    </row>
    <row r="398" spans="1:33">
      <c r="A398" s="56" t="s">
        <v>80</v>
      </c>
      <c r="B398" s="56" t="s">
        <v>198</v>
      </c>
      <c r="C398" s="56" t="s">
        <v>264</v>
      </c>
      <c r="D398" s="56" t="s">
        <v>265</v>
      </c>
      <c r="E398" s="56" t="s">
        <v>142</v>
      </c>
      <c r="F398" s="5">
        <v>0</v>
      </c>
      <c r="G398" s="5">
        <v>1.95E-6</v>
      </c>
      <c r="H398" s="5">
        <v>3.9099999999999998E-6</v>
      </c>
      <c r="I398" s="5">
        <v>3.9099999999999998E-6</v>
      </c>
      <c r="J398" s="5">
        <v>3.9099999999999998E-6</v>
      </c>
      <c r="K398" s="5">
        <v>3.9099999999999998E-6</v>
      </c>
      <c r="L398" s="5">
        <v>3.9099999999999998E-6</v>
      </c>
      <c r="M398" s="5">
        <v>1.7180000000000002E-5</v>
      </c>
      <c r="N398" s="5">
        <v>44.100813870000003</v>
      </c>
      <c r="O398" s="5">
        <v>44.100818620000013</v>
      </c>
      <c r="P398" s="5">
        <v>370.86977400000001</v>
      </c>
      <c r="Q398" s="5">
        <v>735.55576348</v>
      </c>
      <c r="R398" s="5">
        <v>735.55576391</v>
      </c>
      <c r="S398" s="5">
        <v>735.55576412999994</v>
      </c>
      <c r="T398" s="5">
        <v>792.19440050999992</v>
      </c>
      <c r="U398" s="5">
        <v>792.19440052000004</v>
      </c>
      <c r="V398" s="5">
        <v>867.22134706999998</v>
      </c>
      <c r="W398" s="5">
        <v>867.22134707999999</v>
      </c>
      <c r="X398" s="5">
        <v>867.22134708999999</v>
      </c>
      <c r="Y398" s="5">
        <v>904.15506028000004</v>
      </c>
      <c r="Z398" s="5">
        <v>926.46590621999997</v>
      </c>
      <c r="AA398" s="5">
        <v>975.37887287000001</v>
      </c>
      <c r="AB398" s="5">
        <v>1046.0840393000001</v>
      </c>
      <c r="AC398" s="5">
        <v>1046.08403937</v>
      </c>
      <c r="AD398" s="5">
        <v>1066.02399098</v>
      </c>
      <c r="AE398" s="5">
        <v>1176.7645185599999</v>
      </c>
      <c r="AF398" s="5">
        <v>1251.49964875</v>
      </c>
      <c r="AG398" s="5">
        <v>1251.49964879</v>
      </c>
    </row>
    <row r="399" spans="1:33">
      <c r="A399" s="56" t="s">
        <v>80</v>
      </c>
      <c r="B399" s="56" t="s">
        <v>199</v>
      </c>
      <c r="C399" s="56" t="s">
        <v>266</v>
      </c>
      <c r="D399" s="56" t="s">
        <v>267</v>
      </c>
      <c r="E399" s="56" t="s">
        <v>142</v>
      </c>
      <c r="F399" s="5">
        <v>324.5</v>
      </c>
      <c r="G399" s="5">
        <v>324.50000117000002</v>
      </c>
      <c r="H399" s="5">
        <v>324.50000122</v>
      </c>
      <c r="I399" s="5">
        <v>324.50000132000002</v>
      </c>
      <c r="J399" s="5">
        <v>324.50000139999997</v>
      </c>
      <c r="K399" s="5">
        <v>324.50000174000002</v>
      </c>
      <c r="L399" s="5">
        <v>324.50000224000001</v>
      </c>
      <c r="M399" s="5">
        <v>278.50004941999998</v>
      </c>
      <c r="N399" s="5">
        <v>482.72085812</v>
      </c>
      <c r="O399" s="5">
        <v>510.47963102</v>
      </c>
      <c r="P399" s="5">
        <v>583.47107315000005</v>
      </c>
      <c r="Q399" s="5">
        <v>615.94436729999995</v>
      </c>
      <c r="R399" s="5">
        <v>595.27416072999995</v>
      </c>
      <c r="S399" s="5">
        <v>595.27416075999997</v>
      </c>
      <c r="T399" s="5">
        <v>653.27908294000008</v>
      </c>
      <c r="U399" s="5">
        <v>535.30104921999998</v>
      </c>
      <c r="V399" s="5">
        <v>535.30104925000001</v>
      </c>
      <c r="W399" s="5">
        <v>571.51734437999994</v>
      </c>
      <c r="X399" s="5">
        <v>571.51734439999996</v>
      </c>
      <c r="Y399" s="5">
        <v>625.48673754000004</v>
      </c>
      <c r="Z399" s="5">
        <v>640.17712577999998</v>
      </c>
      <c r="AA399" s="5">
        <v>751.88773992999995</v>
      </c>
      <c r="AB399" s="5">
        <v>751.88773994999997</v>
      </c>
      <c r="AC399" s="5">
        <v>751.88773998000011</v>
      </c>
      <c r="AD399" s="5">
        <v>839.84490319999998</v>
      </c>
      <c r="AE399" s="5">
        <v>839.84490329000005</v>
      </c>
      <c r="AF399" s="5">
        <v>894.52642661000004</v>
      </c>
      <c r="AG399" s="5">
        <v>894.52642663000006</v>
      </c>
    </row>
    <row r="400" spans="1:33">
      <c r="A400" s="56" t="s">
        <v>80</v>
      </c>
      <c r="B400" s="56" t="s">
        <v>199</v>
      </c>
      <c r="C400" s="56" t="s">
        <v>268</v>
      </c>
      <c r="D400" s="56" t="s">
        <v>269</v>
      </c>
      <c r="E400" s="56" t="s">
        <v>142</v>
      </c>
      <c r="F400" s="5">
        <v>0</v>
      </c>
      <c r="G400" s="5">
        <v>1.0699999999999999E-6</v>
      </c>
      <c r="H400" s="5">
        <v>1.13E-6</v>
      </c>
      <c r="I400" s="5">
        <v>1.2100000000000001E-6</v>
      </c>
      <c r="J400" s="5">
        <v>1.2699999999999999E-6</v>
      </c>
      <c r="K400" s="5">
        <v>1.5400000000000001E-6</v>
      </c>
      <c r="L400" s="5">
        <v>1.88E-6</v>
      </c>
      <c r="M400" s="5">
        <v>1.38E-5</v>
      </c>
      <c r="N400" s="5">
        <v>1.9150000000000001E-5</v>
      </c>
      <c r="O400" s="5">
        <v>1.959E-5</v>
      </c>
      <c r="P400" s="5">
        <v>6.4919999999999995E-5</v>
      </c>
      <c r="Q400" s="5">
        <v>7.3549999999999999E-5</v>
      </c>
      <c r="R400" s="5">
        <v>732.02762157999996</v>
      </c>
      <c r="S400" s="5">
        <v>732.0276216100001</v>
      </c>
      <c r="T400" s="5">
        <v>881.31374015999995</v>
      </c>
      <c r="U400" s="5">
        <v>881.31374016999996</v>
      </c>
      <c r="V400" s="5">
        <v>1098.0722886900001</v>
      </c>
      <c r="W400" s="5">
        <v>1145.11575182</v>
      </c>
      <c r="X400" s="5">
        <v>1145.11575191</v>
      </c>
      <c r="Y400" s="5">
        <v>1294.32065199</v>
      </c>
      <c r="Z400" s="5">
        <v>1294.3206521</v>
      </c>
      <c r="AA400" s="5">
        <v>1345.79182158</v>
      </c>
      <c r="AB400" s="5">
        <v>1399.9999980299999</v>
      </c>
      <c r="AC400" s="5">
        <v>1399.99999809</v>
      </c>
      <c r="AD400" s="5">
        <v>1399.9999981000001</v>
      </c>
      <c r="AE400" s="5">
        <v>1399.99999811</v>
      </c>
      <c r="AF400" s="5">
        <v>1399.99999811</v>
      </c>
      <c r="AG400" s="5">
        <v>1399.99999811</v>
      </c>
    </row>
    <row r="401" spans="1:33">
      <c r="A401" s="56" t="s">
        <v>80</v>
      </c>
      <c r="B401" s="56" t="s">
        <v>199</v>
      </c>
      <c r="C401" s="56" t="s">
        <v>270</v>
      </c>
      <c r="D401" s="56" t="s">
        <v>271</v>
      </c>
      <c r="E401" s="56" t="s">
        <v>142</v>
      </c>
      <c r="F401" s="5">
        <v>1334.9349999999999</v>
      </c>
      <c r="G401" s="5">
        <v>1334.9350010999999</v>
      </c>
      <c r="H401" s="5">
        <v>1334.9350012299999</v>
      </c>
      <c r="I401" s="5">
        <v>1334.9350012899999</v>
      </c>
      <c r="J401" s="5">
        <v>1334.93500135</v>
      </c>
      <c r="K401" s="5">
        <v>1334.93500176</v>
      </c>
      <c r="L401" s="5">
        <v>1334.9350021499999</v>
      </c>
      <c r="M401" s="5">
        <v>2513.7378055999998</v>
      </c>
      <c r="N401" s="5">
        <v>2534.9350816699998</v>
      </c>
      <c r="O401" s="5">
        <v>2534.9355472100001</v>
      </c>
      <c r="P401" s="5">
        <v>2675.9747686699998</v>
      </c>
      <c r="Q401" s="5">
        <v>2675.9747686999999</v>
      </c>
      <c r="R401" s="5">
        <v>2841.81672273</v>
      </c>
      <c r="S401" s="5">
        <v>2668.35766066</v>
      </c>
      <c r="T401" s="5">
        <v>2720.8109663999999</v>
      </c>
      <c r="U401" s="5">
        <v>2720.8109664100011</v>
      </c>
      <c r="V401" s="5">
        <v>2921.1055628600002</v>
      </c>
      <c r="W401" s="5">
        <v>2921.1055628700001</v>
      </c>
      <c r="X401" s="5">
        <v>2921.1055628899999</v>
      </c>
      <c r="Y401" s="5">
        <v>3015.8323277499999</v>
      </c>
      <c r="Z401" s="5">
        <v>2954.17500522</v>
      </c>
      <c r="AA401" s="5">
        <v>3110.611604870001</v>
      </c>
      <c r="AB401" s="5">
        <v>3227.5742827700001</v>
      </c>
      <c r="AC401" s="5">
        <v>3377.2119756699999</v>
      </c>
      <c r="AD401" s="5">
        <v>3754.8494314499999</v>
      </c>
      <c r="AE401" s="5">
        <v>3858.8862586199998</v>
      </c>
      <c r="AF401" s="5">
        <v>3892.0463453799998</v>
      </c>
      <c r="AG401" s="5">
        <v>3892.04634541</v>
      </c>
    </row>
    <row r="402" spans="1:33">
      <c r="A402" s="56" t="s">
        <v>80</v>
      </c>
      <c r="B402" s="56" t="s">
        <v>199</v>
      </c>
      <c r="C402" s="56" t="s">
        <v>272</v>
      </c>
      <c r="D402" s="56" t="s">
        <v>273</v>
      </c>
      <c r="E402" s="56" t="s">
        <v>142</v>
      </c>
      <c r="F402" s="5">
        <v>90.75</v>
      </c>
      <c r="G402" s="5">
        <v>90.750001119999993</v>
      </c>
      <c r="H402" s="5">
        <v>90.750001209999994</v>
      </c>
      <c r="I402" s="5">
        <v>90.750001310000002</v>
      </c>
      <c r="J402" s="5">
        <v>90.750001389999994</v>
      </c>
      <c r="K402" s="5">
        <v>90.750001710000006</v>
      </c>
      <c r="L402" s="5">
        <v>2.34E-6</v>
      </c>
      <c r="M402" s="5">
        <v>2.7229999999999998E-5</v>
      </c>
      <c r="N402" s="5">
        <v>2.1615999999999999E-4</v>
      </c>
      <c r="O402" s="5">
        <v>109.29554459000001</v>
      </c>
      <c r="P402" s="5">
        <v>123.88410331</v>
      </c>
      <c r="Q402" s="5">
        <v>124.86451372000001</v>
      </c>
      <c r="R402" s="5">
        <v>124.86451386</v>
      </c>
      <c r="S402" s="5">
        <v>124.86451389</v>
      </c>
      <c r="T402" s="5">
        <v>127.80923500999999</v>
      </c>
      <c r="U402" s="5">
        <v>127.80923503</v>
      </c>
      <c r="V402" s="5">
        <v>127.80923568999999</v>
      </c>
      <c r="W402" s="5">
        <v>133.47864038</v>
      </c>
      <c r="X402" s="5">
        <v>133.47864039999999</v>
      </c>
      <c r="Y402" s="5">
        <v>141.60516196</v>
      </c>
      <c r="Z402" s="5">
        <v>142.22865475</v>
      </c>
      <c r="AA402" s="5">
        <v>160.9389702</v>
      </c>
      <c r="AB402" s="5">
        <v>160.93897032000001</v>
      </c>
      <c r="AC402" s="5">
        <v>161.81001012999999</v>
      </c>
      <c r="AD402" s="5">
        <v>171.30708390999999</v>
      </c>
      <c r="AE402" s="5">
        <v>190.43664351000001</v>
      </c>
      <c r="AF402" s="5">
        <v>199.26570452000001</v>
      </c>
      <c r="AG402" s="5">
        <v>199.26570455999999</v>
      </c>
    </row>
    <row r="403" spans="1:33">
      <c r="A403" s="56" t="s">
        <v>80</v>
      </c>
      <c r="B403" s="56" t="s">
        <v>199</v>
      </c>
      <c r="C403" s="56" t="s">
        <v>274</v>
      </c>
      <c r="D403" s="56" t="s">
        <v>275</v>
      </c>
      <c r="E403" s="56" t="s">
        <v>142</v>
      </c>
      <c r="F403" s="5">
        <v>422.4</v>
      </c>
      <c r="G403" s="5">
        <v>422.4</v>
      </c>
      <c r="H403" s="5">
        <v>422.4</v>
      </c>
      <c r="I403" s="5">
        <v>422.4</v>
      </c>
      <c r="J403" s="5">
        <v>422.4</v>
      </c>
      <c r="K403" s="5">
        <v>422.4</v>
      </c>
      <c r="L403" s="5">
        <v>422.4</v>
      </c>
      <c r="M403" s="5">
        <v>422.4</v>
      </c>
      <c r="N403" s="5">
        <v>422.4</v>
      </c>
      <c r="O403" s="5">
        <v>422.4</v>
      </c>
      <c r="P403" s="5">
        <v>422.4</v>
      </c>
      <c r="Q403" s="5">
        <v>422.4</v>
      </c>
      <c r="R403" s="5">
        <v>422.4</v>
      </c>
      <c r="S403" s="5">
        <v>422.4</v>
      </c>
      <c r="T403" s="5">
        <v>422.4</v>
      </c>
      <c r="U403" s="5">
        <v>422.4</v>
      </c>
      <c r="V403" s="5">
        <v>422.4</v>
      </c>
      <c r="W403" s="5">
        <v>422.4</v>
      </c>
      <c r="X403" s="5">
        <v>422.4</v>
      </c>
      <c r="Y403" s="5">
        <v>422.4</v>
      </c>
      <c r="Z403" s="5">
        <v>422.4</v>
      </c>
      <c r="AA403" s="5">
        <v>422.4</v>
      </c>
      <c r="AB403" s="5">
        <v>210</v>
      </c>
      <c r="AC403" s="5">
        <v>210</v>
      </c>
      <c r="AD403" s="5">
        <v>210</v>
      </c>
      <c r="AE403" s="5">
        <v>210</v>
      </c>
      <c r="AF403" s="5">
        <v>210</v>
      </c>
      <c r="AG403" s="5">
        <v>210</v>
      </c>
    </row>
    <row r="404" spans="1:33">
      <c r="A404" s="56" t="s">
        <v>80</v>
      </c>
      <c r="B404" s="56" t="s">
        <v>199</v>
      </c>
      <c r="C404" s="56" t="s">
        <v>276</v>
      </c>
      <c r="D404" s="56" t="s">
        <v>277</v>
      </c>
      <c r="E404" s="56" t="s">
        <v>142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</row>
    <row r="405" spans="1:33">
      <c r="A405" s="56" t="s">
        <v>80</v>
      </c>
      <c r="B405" s="56" t="s">
        <v>199</v>
      </c>
      <c r="C405" s="56" t="s">
        <v>278</v>
      </c>
      <c r="D405" s="56" t="s">
        <v>279</v>
      </c>
      <c r="E405" s="56" t="s">
        <v>142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</row>
    <row r="406" spans="1:33">
      <c r="A406" s="56" t="s">
        <v>80</v>
      </c>
      <c r="B406" s="56" t="s">
        <v>199</v>
      </c>
      <c r="C406" s="56" t="s">
        <v>280</v>
      </c>
      <c r="D406" s="56" t="s">
        <v>281</v>
      </c>
      <c r="E406" s="56" t="s">
        <v>142</v>
      </c>
      <c r="F406" s="5">
        <v>136</v>
      </c>
      <c r="G406" s="5">
        <v>136.0000005</v>
      </c>
      <c r="H406" s="5">
        <v>136.00000055000001</v>
      </c>
      <c r="I406" s="5">
        <v>136.00000058000001</v>
      </c>
      <c r="J406" s="5">
        <v>136.00000061</v>
      </c>
      <c r="K406" s="5">
        <v>136.00000080000001</v>
      </c>
      <c r="L406" s="5">
        <v>136.00000101000001</v>
      </c>
      <c r="M406" s="5">
        <v>70.000012929999997</v>
      </c>
      <c r="N406" s="5">
        <v>83.450686599999997</v>
      </c>
      <c r="O406" s="5">
        <v>83.450686959999999</v>
      </c>
      <c r="P406" s="5">
        <v>363.70137503000001</v>
      </c>
      <c r="Q406" s="5">
        <v>363.70137507999999</v>
      </c>
      <c r="R406" s="5">
        <v>363.70137509</v>
      </c>
      <c r="S406" s="5">
        <v>340.30707618999998</v>
      </c>
      <c r="T406" s="5">
        <v>340.30707619999998</v>
      </c>
      <c r="U406" s="5">
        <v>340.30707620999999</v>
      </c>
      <c r="V406" s="5">
        <v>357.9092852</v>
      </c>
      <c r="W406" s="5">
        <v>357.90928521000001</v>
      </c>
      <c r="X406" s="5">
        <v>357.90928522000002</v>
      </c>
      <c r="Y406" s="5">
        <v>357.90928525999999</v>
      </c>
      <c r="Z406" s="5">
        <v>357.90928530000002</v>
      </c>
      <c r="AA406" s="5">
        <v>376.54133206</v>
      </c>
      <c r="AB406" s="5">
        <v>377.75896040999999</v>
      </c>
      <c r="AC406" s="5">
        <v>377.75896043</v>
      </c>
      <c r="AD406" s="5">
        <v>403.77733840000002</v>
      </c>
      <c r="AE406" s="5">
        <v>403.77733843999999</v>
      </c>
      <c r="AF406" s="5">
        <v>416.36596177000001</v>
      </c>
      <c r="AG406" s="5">
        <v>416.36596179999998</v>
      </c>
    </row>
    <row r="407" spans="1:33">
      <c r="A407" s="56" t="s">
        <v>80</v>
      </c>
      <c r="B407" s="56" t="s">
        <v>199</v>
      </c>
      <c r="C407" s="56" t="s">
        <v>282</v>
      </c>
      <c r="D407" s="56" t="s">
        <v>283</v>
      </c>
      <c r="E407" s="56" t="s">
        <v>142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</row>
    <row r="408" spans="1:33">
      <c r="A408" s="56" t="s">
        <v>80</v>
      </c>
      <c r="B408" s="56" t="s">
        <v>200</v>
      </c>
      <c r="C408" s="56" t="s">
        <v>284</v>
      </c>
      <c r="D408" s="56" t="s">
        <v>285</v>
      </c>
      <c r="E408" s="56" t="s">
        <v>142</v>
      </c>
      <c r="F408" s="5">
        <v>168</v>
      </c>
      <c r="G408" s="5">
        <v>168.00002000999999</v>
      </c>
      <c r="H408" s="5">
        <v>168.00002003</v>
      </c>
      <c r="I408" s="5">
        <v>168.00004079999999</v>
      </c>
      <c r="J408" s="5">
        <v>289.58334585</v>
      </c>
      <c r="K408" s="5">
        <v>289.58334597999999</v>
      </c>
      <c r="L408" s="5">
        <v>386.42737269999998</v>
      </c>
      <c r="M408" s="5">
        <v>386.42737620000003</v>
      </c>
      <c r="N408" s="5">
        <v>386.42737620000003</v>
      </c>
      <c r="O408" s="5">
        <v>441.11581416000001</v>
      </c>
      <c r="P408" s="5">
        <v>453.36528270999997</v>
      </c>
      <c r="Q408" s="5">
        <v>453.36528277999997</v>
      </c>
      <c r="R408" s="5">
        <v>582.87348498000006</v>
      </c>
      <c r="S408" s="5">
        <v>634.74809113999993</v>
      </c>
      <c r="T408" s="5">
        <v>757.98531734999995</v>
      </c>
      <c r="U408" s="5">
        <v>852.82960352999999</v>
      </c>
      <c r="V408" s="5">
        <v>882.35955403999992</v>
      </c>
      <c r="W408" s="5">
        <v>882.35955403999992</v>
      </c>
      <c r="X408" s="5">
        <v>882.35955403999992</v>
      </c>
      <c r="Y408" s="5">
        <v>882.35955403999992</v>
      </c>
      <c r="Z408" s="5">
        <v>882.35955403999992</v>
      </c>
      <c r="AA408" s="5">
        <v>882.35955403999992</v>
      </c>
      <c r="AB408" s="5">
        <v>882.35955403999992</v>
      </c>
      <c r="AC408" s="5">
        <v>882.35955403999992</v>
      </c>
      <c r="AD408" s="5">
        <v>882.35955403999992</v>
      </c>
      <c r="AE408" s="5">
        <v>882.35955403999992</v>
      </c>
      <c r="AF408" s="5">
        <v>882.35955403999992</v>
      </c>
      <c r="AG408" s="5">
        <v>714.35955404000003</v>
      </c>
    </row>
    <row r="409" spans="1:33">
      <c r="A409" s="56" t="s">
        <v>80</v>
      </c>
      <c r="B409" s="56" t="s">
        <v>200</v>
      </c>
      <c r="C409" s="56" t="s">
        <v>286</v>
      </c>
      <c r="D409" s="56" t="s">
        <v>287</v>
      </c>
      <c r="E409" s="56" t="s">
        <v>142</v>
      </c>
      <c r="F409" s="5">
        <v>251.35</v>
      </c>
      <c r="G409" s="5">
        <v>251.35000608000001</v>
      </c>
      <c r="H409" s="5">
        <v>251.35000611000001</v>
      </c>
      <c r="I409" s="5">
        <v>251.35000657000001</v>
      </c>
      <c r="J409" s="5">
        <v>251.35000835</v>
      </c>
      <c r="K409" s="5">
        <v>251.35001</v>
      </c>
      <c r="L409" s="5">
        <v>251.35002188999999</v>
      </c>
      <c r="M409" s="5">
        <v>377.07238598999999</v>
      </c>
      <c r="N409" s="5">
        <v>506.40003996000002</v>
      </c>
      <c r="O409" s="5">
        <v>506.40009053</v>
      </c>
      <c r="P409" s="5">
        <v>614.30297154999994</v>
      </c>
      <c r="Q409" s="5">
        <v>711.05050104999998</v>
      </c>
      <c r="R409" s="5">
        <v>711.05050110000002</v>
      </c>
      <c r="S409" s="5">
        <v>711.05051617999993</v>
      </c>
      <c r="T409" s="5">
        <v>711.6117111399999</v>
      </c>
      <c r="U409" s="5">
        <v>711.61171832000002</v>
      </c>
      <c r="V409" s="5">
        <v>758.05450985000004</v>
      </c>
      <c r="W409" s="5">
        <v>758.05450985000004</v>
      </c>
      <c r="X409" s="5">
        <v>758.05450985000004</v>
      </c>
      <c r="Y409" s="5">
        <v>758.05450985000004</v>
      </c>
      <c r="Z409" s="5">
        <v>758.05450985000004</v>
      </c>
      <c r="AA409" s="5">
        <v>758.05451330000005</v>
      </c>
      <c r="AB409" s="5">
        <v>758.05451356000003</v>
      </c>
      <c r="AC409" s="5">
        <v>758.05451356000003</v>
      </c>
      <c r="AD409" s="5">
        <v>766.55007975000001</v>
      </c>
      <c r="AE409" s="5">
        <v>766.55007977000002</v>
      </c>
      <c r="AF409" s="5">
        <v>766.55007977000002</v>
      </c>
      <c r="AG409" s="5">
        <v>757.02466972000002</v>
      </c>
    </row>
    <row r="410" spans="1:33">
      <c r="A410" s="56" t="s">
        <v>80</v>
      </c>
      <c r="B410" s="56" t="s">
        <v>200</v>
      </c>
      <c r="C410" s="56" t="s">
        <v>288</v>
      </c>
      <c r="D410" s="56" t="s">
        <v>289</v>
      </c>
      <c r="E410" s="56" t="s">
        <v>142</v>
      </c>
      <c r="F410" s="5">
        <v>144</v>
      </c>
      <c r="G410" s="5">
        <v>272.22424095999997</v>
      </c>
      <c r="H410" s="5">
        <v>400.48341298999998</v>
      </c>
      <c r="I410" s="5">
        <v>529.06674118000001</v>
      </c>
      <c r="J410" s="5">
        <v>535.56509520999998</v>
      </c>
      <c r="K410" s="5">
        <v>664.10847882999997</v>
      </c>
      <c r="L410" s="5">
        <v>696.41143798999997</v>
      </c>
      <c r="M410" s="5">
        <v>696.41148104000001</v>
      </c>
      <c r="N410" s="5">
        <v>696.41148105000002</v>
      </c>
      <c r="O410" s="5">
        <v>770.93031484999995</v>
      </c>
      <c r="P410" s="5">
        <v>780.0910740700001</v>
      </c>
      <c r="Q410" s="5">
        <v>812.69241841999997</v>
      </c>
      <c r="R410" s="5">
        <v>812.69241916999999</v>
      </c>
      <c r="S410" s="5">
        <v>891.68946774999995</v>
      </c>
      <c r="T410" s="5">
        <v>898.84983547000002</v>
      </c>
      <c r="U410" s="5">
        <v>934.71280217999993</v>
      </c>
      <c r="V410" s="5">
        <v>989.01044810999997</v>
      </c>
      <c r="W410" s="5">
        <v>989.01044810999997</v>
      </c>
      <c r="X410" s="5">
        <v>989.01044810999997</v>
      </c>
      <c r="Y410" s="5">
        <v>989.01044810999997</v>
      </c>
      <c r="Z410" s="5">
        <v>989.01044810999997</v>
      </c>
      <c r="AA410" s="5">
        <v>845.01044810999997</v>
      </c>
      <c r="AB410" s="5">
        <v>845.01044810999997</v>
      </c>
      <c r="AC410" s="5">
        <v>845.01044810999997</v>
      </c>
      <c r="AD410" s="5">
        <v>845.01044810999997</v>
      </c>
      <c r="AE410" s="5">
        <v>845.01044810999997</v>
      </c>
      <c r="AF410" s="5">
        <v>845.01044810999997</v>
      </c>
      <c r="AG410" s="5">
        <v>845.01044812999999</v>
      </c>
    </row>
    <row r="412" spans="1:33">
      <c r="A412" s="56" t="s">
        <v>80</v>
      </c>
      <c r="B412" s="56" t="s">
        <v>163</v>
      </c>
      <c r="C412" s="56" t="s">
        <v>290</v>
      </c>
      <c r="D412" s="56" t="s">
        <v>291</v>
      </c>
      <c r="E412" s="56" t="s">
        <v>141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1.2300000000000001E-6</v>
      </c>
      <c r="O412" s="5">
        <v>1.77E-6</v>
      </c>
      <c r="P412" s="5">
        <v>2.7499999999999999E-6</v>
      </c>
      <c r="Q412" s="5">
        <v>2.7499999999999999E-6</v>
      </c>
      <c r="R412" s="5">
        <v>2.7499999999999999E-6</v>
      </c>
      <c r="S412" s="5">
        <v>2.7499999999999999E-6</v>
      </c>
      <c r="T412" s="5">
        <v>3.76E-6</v>
      </c>
      <c r="U412" s="5">
        <v>3.9199999999999997E-6</v>
      </c>
      <c r="V412" s="5">
        <v>9.1800000000000002E-6</v>
      </c>
      <c r="W412" s="5">
        <v>9.1800000000000002E-6</v>
      </c>
      <c r="X412" s="5">
        <v>9.1900000000000001E-6</v>
      </c>
      <c r="Y412" s="5">
        <v>9.7200000000000001E-6</v>
      </c>
      <c r="Z412" s="5">
        <v>357.94536719000001</v>
      </c>
      <c r="AA412" s="5">
        <v>357.94536719000001</v>
      </c>
      <c r="AB412" s="5">
        <v>357.94536726000001</v>
      </c>
      <c r="AC412" s="5">
        <v>357.94536729999999</v>
      </c>
      <c r="AD412" s="5">
        <v>1791.89440137</v>
      </c>
      <c r="AE412" s="5">
        <v>6645.8601601800001</v>
      </c>
      <c r="AF412" s="5">
        <v>9573.9431261600002</v>
      </c>
      <c r="AG412" s="5">
        <v>9573.9431261699992</v>
      </c>
    </row>
    <row r="413" spans="1:33">
      <c r="A413" s="56" t="s">
        <v>80</v>
      </c>
      <c r="B413" s="56" t="s">
        <v>163</v>
      </c>
      <c r="C413" s="56" t="s">
        <v>292</v>
      </c>
      <c r="D413" s="56" t="s">
        <v>293</v>
      </c>
      <c r="E413" s="56" t="s">
        <v>141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1.2300000000000001E-6</v>
      </c>
      <c r="O413" s="5">
        <v>1.5999999999999999E-6</v>
      </c>
      <c r="P413" s="5">
        <v>2.9699999999999999E-6</v>
      </c>
      <c r="Q413" s="5">
        <v>2.9699999999999999E-6</v>
      </c>
      <c r="R413" s="5">
        <v>2.9699999999999999E-6</v>
      </c>
      <c r="S413" s="5">
        <v>2.9699999999999999E-6</v>
      </c>
      <c r="T413" s="5">
        <v>4.3100000000000002E-6</v>
      </c>
      <c r="U413" s="5">
        <v>4.3499999999999999E-6</v>
      </c>
      <c r="V413" s="5">
        <v>1.0699999999999999E-5</v>
      </c>
      <c r="W413" s="5">
        <v>1.0699999999999999E-5</v>
      </c>
      <c r="X413" s="5">
        <v>1.0710000000000001E-5</v>
      </c>
      <c r="Y413" s="5">
        <v>2.1290000000000001E-5</v>
      </c>
      <c r="Z413" s="5">
        <v>1044.48036361</v>
      </c>
      <c r="AA413" s="5">
        <v>1044.48036361</v>
      </c>
      <c r="AB413" s="5">
        <v>1069.5547497699999</v>
      </c>
      <c r="AC413" s="5">
        <v>1075.4142305099999</v>
      </c>
      <c r="AD413" s="5">
        <v>1075.41423057</v>
      </c>
      <c r="AE413" s="5">
        <v>1087.6646729900001</v>
      </c>
      <c r="AF413" s="5">
        <v>1087.66467306</v>
      </c>
      <c r="AG413" s="5">
        <v>1087.6646730699999</v>
      </c>
    </row>
    <row r="414" spans="1:33">
      <c r="A414" s="56" t="s">
        <v>80</v>
      </c>
      <c r="B414" s="56" t="s">
        <v>198</v>
      </c>
      <c r="C414" s="56" t="s">
        <v>294</v>
      </c>
      <c r="D414" s="56" t="s">
        <v>295</v>
      </c>
      <c r="E414" s="56" t="s">
        <v>141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1.08E-6</v>
      </c>
      <c r="O414" s="5">
        <v>1.2500000000000001E-6</v>
      </c>
      <c r="P414" s="5">
        <v>1.44E-6</v>
      </c>
      <c r="Q414" s="5">
        <v>1.5200000000000001E-6</v>
      </c>
      <c r="R414" s="5">
        <v>2.03E-6</v>
      </c>
      <c r="S414" s="5">
        <v>2.04E-6</v>
      </c>
      <c r="T414" s="5">
        <v>3.0400000000000001E-6</v>
      </c>
      <c r="U414" s="5">
        <v>3.2499999999999998E-6</v>
      </c>
      <c r="V414" s="5">
        <v>3.67E-6</v>
      </c>
      <c r="W414" s="5">
        <v>4.7299999999999996E-6</v>
      </c>
      <c r="X414" s="5">
        <v>4.78E-6</v>
      </c>
      <c r="Y414" s="5">
        <v>6.1999999999999999E-6</v>
      </c>
      <c r="Z414" s="5">
        <v>8.4300000000000006E-6</v>
      </c>
      <c r="AA414" s="5">
        <v>2.3159999999999998E-5</v>
      </c>
      <c r="AB414" s="5">
        <v>2.319E-5</v>
      </c>
      <c r="AC414" s="5">
        <v>117.15966026</v>
      </c>
      <c r="AD414" s="5">
        <v>117.15966027</v>
      </c>
      <c r="AE414" s="5">
        <v>309.36692997</v>
      </c>
      <c r="AF414" s="5">
        <v>401.95863586000002</v>
      </c>
      <c r="AG414" s="5">
        <v>401.95863587000002</v>
      </c>
    </row>
    <row r="415" spans="1:33">
      <c r="A415" s="56" t="s">
        <v>80</v>
      </c>
      <c r="B415" s="56" t="s">
        <v>200</v>
      </c>
      <c r="C415" s="56" t="s">
        <v>296</v>
      </c>
      <c r="D415" s="56" t="s">
        <v>297</v>
      </c>
      <c r="E415" s="56" t="s">
        <v>141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</row>
    <row r="416" spans="1:33">
      <c r="A416" s="56" t="s">
        <v>80</v>
      </c>
      <c r="B416" s="56" t="s">
        <v>198</v>
      </c>
      <c r="C416" s="56" t="s">
        <v>298</v>
      </c>
      <c r="D416" s="56" t="s">
        <v>299</v>
      </c>
      <c r="E416" s="56" t="s">
        <v>141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</row>
    <row r="417" spans="1:33">
      <c r="A417" s="56" t="s">
        <v>80</v>
      </c>
      <c r="B417" s="56" t="s">
        <v>199</v>
      </c>
      <c r="C417" s="56" t="s">
        <v>300</v>
      </c>
      <c r="D417" s="56" t="s">
        <v>301</v>
      </c>
      <c r="E417" s="56" t="s">
        <v>141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</row>
  </sheetData>
  <autoFilter ref="A3:E417" xr:uid="{00000000-0009-0000-0000-00000C000000}"/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82">
    <tabColor theme="7"/>
  </sheetPr>
  <dimension ref="A1:AG417"/>
  <sheetViews>
    <sheetView zoomScaleNormal="100" workbookViewId="0">
      <pane xSplit="5" ySplit="3" topLeftCell="F4" activePane="bottomRight" state="frozen"/>
      <selection pane="topRight" activeCell="F1" sqref="F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.5" style="6" customWidth="1"/>
    <col min="3" max="3" width="7.5" style="6" customWidth="1"/>
    <col min="4" max="4" width="24.33203125" style="6" customWidth="1"/>
    <col min="5" max="5" width="14.6640625" style="6" customWidth="1"/>
    <col min="6" max="7" width="9" style="6" customWidth="1"/>
    <col min="8" max="16384" width="9" style="6"/>
  </cols>
  <sheetData>
    <row r="1" spans="1:33" s="53" customFormat="1" ht="23.25" customHeight="1" thickBot="1">
      <c r="A1" s="4" t="s">
        <v>302</v>
      </c>
      <c r="B1" s="4"/>
      <c r="C1" s="3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</row>
    <row r="2" spans="1:33" ht="15" customHeight="1" thickTop="1">
      <c r="A2" s="55"/>
      <c r="D2" s="55"/>
      <c r="E2" s="55"/>
    </row>
    <row r="3" spans="1:33">
      <c r="A3" s="57" t="s">
        <v>191</v>
      </c>
      <c r="B3" s="57" t="s">
        <v>194</v>
      </c>
      <c r="C3" s="57" t="s">
        <v>213</v>
      </c>
      <c r="D3" s="57" t="s">
        <v>214</v>
      </c>
      <c r="E3" s="57" t="s">
        <v>195</v>
      </c>
      <c r="F3" s="57">
        <v>2024</v>
      </c>
      <c r="G3" s="57">
        <v>2025</v>
      </c>
      <c r="H3" s="57">
        <v>2026</v>
      </c>
      <c r="I3" s="57">
        <v>2027</v>
      </c>
      <c r="J3" s="57">
        <v>2028</v>
      </c>
      <c r="K3" s="57">
        <v>2029</v>
      </c>
      <c r="L3" s="57">
        <v>2030</v>
      </c>
      <c r="M3" s="57">
        <v>2031</v>
      </c>
      <c r="N3" s="57">
        <v>2032</v>
      </c>
      <c r="O3" s="57">
        <v>2033</v>
      </c>
      <c r="P3" s="57">
        <v>2034</v>
      </c>
      <c r="Q3" s="57">
        <v>2035</v>
      </c>
      <c r="R3" s="57">
        <v>2036</v>
      </c>
      <c r="S3" s="57">
        <v>2037</v>
      </c>
      <c r="T3" s="57">
        <v>2038</v>
      </c>
      <c r="U3" s="57">
        <v>2039</v>
      </c>
      <c r="V3" s="57">
        <v>2040</v>
      </c>
      <c r="W3" s="57">
        <v>2041</v>
      </c>
      <c r="X3" s="57">
        <v>2042</v>
      </c>
      <c r="Y3" s="57">
        <v>2043</v>
      </c>
      <c r="Z3" s="57">
        <v>2044</v>
      </c>
      <c r="AA3" s="57">
        <v>2045</v>
      </c>
      <c r="AB3" s="57">
        <v>2046</v>
      </c>
      <c r="AC3" s="57">
        <v>2047</v>
      </c>
      <c r="AD3" s="57">
        <v>2048</v>
      </c>
      <c r="AE3" s="57">
        <v>2049</v>
      </c>
      <c r="AF3" s="57">
        <v>2050</v>
      </c>
      <c r="AG3" s="57">
        <v>2051</v>
      </c>
    </row>
    <row r="4" spans="1:33">
      <c r="A4" s="56" t="s">
        <v>60</v>
      </c>
      <c r="B4" s="56" t="s">
        <v>197</v>
      </c>
      <c r="C4" s="56" t="s">
        <v>215</v>
      </c>
      <c r="D4" s="56" t="s">
        <v>216</v>
      </c>
      <c r="E4" s="56" t="s">
        <v>217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</row>
    <row r="5" spans="1:33">
      <c r="A5" s="56" t="s">
        <v>60</v>
      </c>
      <c r="B5" s="56" t="s">
        <v>197</v>
      </c>
      <c r="C5" s="56" t="s">
        <v>218</v>
      </c>
      <c r="D5" s="56" t="s">
        <v>219</v>
      </c>
      <c r="E5" s="56" t="s">
        <v>217</v>
      </c>
      <c r="F5" s="5">
        <v>184.74109914353011</v>
      </c>
      <c r="G5" s="5">
        <v>174.66474568079499</v>
      </c>
      <c r="H5" s="5">
        <v>186.63671006535489</v>
      </c>
      <c r="I5" s="5">
        <v>179.36730868794999</v>
      </c>
      <c r="J5" s="5">
        <v>180.9445011237201</v>
      </c>
      <c r="K5" s="5">
        <v>174.40296107329499</v>
      </c>
      <c r="L5" s="5">
        <v>172.87473900310999</v>
      </c>
      <c r="M5" s="5">
        <v>174.79958131343511</v>
      </c>
      <c r="N5" s="5">
        <v>172.05870722909501</v>
      </c>
      <c r="O5" s="5">
        <v>162.78406799961991</v>
      </c>
      <c r="P5" s="5">
        <v>184.17923515695</v>
      </c>
      <c r="Q5" s="5">
        <v>193.56598513815001</v>
      </c>
      <c r="R5" s="5">
        <v>186.64710812312001</v>
      </c>
      <c r="S5" s="5">
        <v>185.84139528150999</v>
      </c>
      <c r="T5" s="5">
        <v>68.76663346968499</v>
      </c>
      <c r="U5" s="5">
        <v>67.383516681074951</v>
      </c>
      <c r="V5" s="5">
        <v>32.178733738835007</v>
      </c>
      <c r="W5" s="5">
        <v>35.018724749380013</v>
      </c>
      <c r="X5" s="5">
        <v>33.377787220670008</v>
      </c>
      <c r="Y5" s="5">
        <v>28.209513837494999</v>
      </c>
      <c r="Z5" s="5">
        <v>26.591207536180011</v>
      </c>
      <c r="AA5" s="5">
        <v>27.711666619045001</v>
      </c>
      <c r="AB5" s="5">
        <v>26.87083415503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</row>
    <row r="6" spans="1:33">
      <c r="A6" s="56" t="s">
        <v>60</v>
      </c>
      <c r="B6" s="56" t="s">
        <v>197</v>
      </c>
      <c r="C6" s="56" t="s">
        <v>220</v>
      </c>
      <c r="D6" s="56" t="s">
        <v>221</v>
      </c>
      <c r="E6" s="56" t="s">
        <v>217</v>
      </c>
      <c r="F6" s="5">
        <v>845.45132418715502</v>
      </c>
      <c r="G6" s="5">
        <v>862.05406960460982</v>
      </c>
      <c r="H6" s="5">
        <v>974.92214996777989</v>
      </c>
      <c r="I6" s="5">
        <v>956.01222474876533</v>
      </c>
      <c r="J6" s="5">
        <v>895.18072720463022</v>
      </c>
      <c r="K6" s="5">
        <v>869.84107201363497</v>
      </c>
      <c r="L6" s="5">
        <v>854.32686529907505</v>
      </c>
      <c r="M6" s="5">
        <v>915.39903990788002</v>
      </c>
      <c r="N6" s="5">
        <v>927.79006277189512</v>
      </c>
      <c r="O6" s="5">
        <v>770.48335424479535</v>
      </c>
      <c r="P6" s="5">
        <v>901.52398954091996</v>
      </c>
      <c r="Q6" s="5">
        <v>929.78559806410522</v>
      </c>
      <c r="R6" s="5">
        <v>938.62705597269496</v>
      </c>
      <c r="S6" s="5">
        <v>999.84573027867555</v>
      </c>
      <c r="T6" s="5">
        <v>953.97353452586981</v>
      </c>
      <c r="U6" s="5">
        <v>924.17015165300006</v>
      </c>
      <c r="V6" s="5">
        <v>958.49283512027023</v>
      </c>
      <c r="W6" s="5">
        <v>921.21804616216002</v>
      </c>
      <c r="X6" s="5">
        <v>932.23541903721468</v>
      </c>
      <c r="Y6" s="5">
        <v>686.14957173277503</v>
      </c>
      <c r="Z6" s="5">
        <v>998.46523938246025</v>
      </c>
      <c r="AA6" s="5">
        <v>1098.4759115464799</v>
      </c>
      <c r="AB6" s="5">
        <v>2037.098689483325</v>
      </c>
      <c r="AC6" s="5">
        <v>1834.2135794339099</v>
      </c>
      <c r="AD6" s="5">
        <v>1752.8218871523561</v>
      </c>
      <c r="AE6" s="5">
        <v>1866.4702799653439</v>
      </c>
      <c r="AF6" s="5">
        <v>1620.520567099861</v>
      </c>
      <c r="AG6" s="5">
        <v>1596.661059694241</v>
      </c>
    </row>
    <row r="7" spans="1:33">
      <c r="A7" s="56" t="s">
        <v>60</v>
      </c>
      <c r="B7" s="56" t="s">
        <v>197</v>
      </c>
      <c r="C7" s="56" t="s">
        <v>222</v>
      </c>
      <c r="D7" s="56" t="s">
        <v>223</v>
      </c>
      <c r="E7" s="56" t="s">
        <v>217</v>
      </c>
      <c r="F7" s="5">
        <v>1162.1101253112149</v>
      </c>
      <c r="G7" s="5">
        <v>1226.0110283110951</v>
      </c>
      <c r="H7" s="5">
        <v>1346.057779858214</v>
      </c>
      <c r="I7" s="5">
        <v>1304.87529309554</v>
      </c>
      <c r="J7" s="5">
        <v>1237.7883987722</v>
      </c>
      <c r="K7" s="5">
        <v>1263.9312370872999</v>
      </c>
      <c r="L7" s="5">
        <v>1238.636172315405</v>
      </c>
      <c r="M7" s="5">
        <v>1296.64068255086</v>
      </c>
      <c r="N7" s="5">
        <v>1299.10094340674</v>
      </c>
      <c r="O7" s="5">
        <v>1115.9577996985199</v>
      </c>
      <c r="P7" s="5">
        <v>1291.781128678</v>
      </c>
      <c r="Q7" s="5">
        <v>1312.4245217862101</v>
      </c>
      <c r="R7" s="5">
        <v>1338.81920188975</v>
      </c>
      <c r="S7" s="5">
        <v>1394.96150298817</v>
      </c>
      <c r="T7" s="5">
        <v>1335.190027013485</v>
      </c>
      <c r="U7" s="5">
        <v>1294.609070018505</v>
      </c>
      <c r="V7" s="5">
        <v>1383.69710522523</v>
      </c>
      <c r="W7" s="5">
        <v>1343.72211482596</v>
      </c>
      <c r="X7" s="5">
        <v>1343.1925870354451</v>
      </c>
      <c r="Y7" s="5">
        <v>1300.3206947055601</v>
      </c>
      <c r="Z7" s="5">
        <v>1058.5846012657</v>
      </c>
      <c r="AA7" s="5">
        <v>1094.329699725625</v>
      </c>
      <c r="AB7" s="5">
        <v>1097.6854185464349</v>
      </c>
      <c r="AC7" s="5">
        <v>1031.7607722990599</v>
      </c>
      <c r="AD7" s="5">
        <v>1079.2843592393699</v>
      </c>
      <c r="AE7" s="5">
        <v>3634.4249531165419</v>
      </c>
      <c r="AF7" s="5">
        <v>4164.9294745432162</v>
      </c>
      <c r="AG7" s="5">
        <v>4222.004849652043</v>
      </c>
    </row>
    <row r="8" spans="1:33">
      <c r="A8" s="56" t="s">
        <v>60</v>
      </c>
      <c r="B8" s="56" t="s">
        <v>197</v>
      </c>
      <c r="C8" s="56" t="s">
        <v>224</v>
      </c>
      <c r="D8" s="56" t="s">
        <v>225</v>
      </c>
      <c r="E8" s="56" t="s">
        <v>217</v>
      </c>
      <c r="F8" s="5">
        <v>31.34993546565002</v>
      </c>
      <c r="G8" s="5">
        <v>30.17157088650001</v>
      </c>
      <c r="H8" s="5">
        <v>31.748148570445</v>
      </c>
      <c r="I8" s="5">
        <v>30.693834621070021</v>
      </c>
      <c r="J8" s="5">
        <v>28.95660430266501</v>
      </c>
      <c r="K8" s="5">
        <v>30.005500006260021</v>
      </c>
      <c r="L8" s="5">
        <v>31.208981787325001</v>
      </c>
      <c r="M8" s="5">
        <v>28.79024300748501</v>
      </c>
      <c r="N8" s="5">
        <v>28.713676229130019</v>
      </c>
      <c r="O8" s="5">
        <v>27.677719622019989</v>
      </c>
      <c r="P8" s="5">
        <v>31.043648470729991</v>
      </c>
      <c r="Q8" s="5">
        <v>31.42458829764502</v>
      </c>
      <c r="R8" s="5">
        <v>162.43756645817501</v>
      </c>
      <c r="S8" s="5">
        <v>160.27607467634499</v>
      </c>
      <c r="T8" s="5">
        <v>147.71210982654989</v>
      </c>
      <c r="U8" s="5">
        <v>145.89277668802001</v>
      </c>
      <c r="V8" s="5">
        <v>158.21121686461501</v>
      </c>
      <c r="W8" s="5">
        <v>158.2412380575</v>
      </c>
      <c r="X8" s="5">
        <v>159.84883271222</v>
      </c>
      <c r="Y8" s="5">
        <v>155.11692729098991</v>
      </c>
      <c r="Z8" s="5">
        <v>128.18902525441001</v>
      </c>
      <c r="AA8" s="5">
        <v>143.52366352137011</v>
      </c>
      <c r="AB8" s="5">
        <v>140.414391309845</v>
      </c>
      <c r="AC8" s="5">
        <v>126.58603990812</v>
      </c>
      <c r="AD8" s="5">
        <v>133.325582708685</v>
      </c>
      <c r="AE8" s="5">
        <v>120.47219729421489</v>
      </c>
      <c r="AF8" s="5">
        <v>115.4733769447201</v>
      </c>
      <c r="AG8" s="5">
        <v>117.963250730845</v>
      </c>
    </row>
    <row r="9" spans="1:33">
      <c r="A9" s="56" t="s">
        <v>60</v>
      </c>
      <c r="B9" s="56" t="s">
        <v>197</v>
      </c>
      <c r="C9" s="56" t="s">
        <v>226</v>
      </c>
      <c r="D9" s="56" t="s">
        <v>227</v>
      </c>
      <c r="E9" s="56" t="s">
        <v>217</v>
      </c>
      <c r="F9" s="5">
        <v>157.69315234491489</v>
      </c>
      <c r="G9" s="5">
        <v>182.93521532315989</v>
      </c>
      <c r="H9" s="5">
        <v>183.5342930688</v>
      </c>
      <c r="I9" s="5">
        <v>151.06661179856991</v>
      </c>
      <c r="J9" s="5">
        <v>162.5521871914948</v>
      </c>
      <c r="K9" s="5">
        <v>153.62140984571499</v>
      </c>
      <c r="L9" s="5">
        <v>152.97315134245011</v>
      </c>
      <c r="M9" s="5">
        <v>169.014924090775</v>
      </c>
      <c r="N9" s="5">
        <v>157.42964151829</v>
      </c>
      <c r="O9" s="5">
        <v>151.0487683150152</v>
      </c>
      <c r="P9" s="5">
        <v>172.30770915526489</v>
      </c>
      <c r="Q9" s="5">
        <v>167.66666141891989</v>
      </c>
      <c r="R9" s="5">
        <v>1601.3052700686701</v>
      </c>
      <c r="S9" s="5">
        <v>2976.6412218796709</v>
      </c>
      <c r="T9" s="5">
        <v>5623.5072837014823</v>
      </c>
      <c r="U9" s="5">
        <v>5411.8226813296669</v>
      </c>
      <c r="V9" s="5">
        <v>5981.2198708059223</v>
      </c>
      <c r="W9" s="5">
        <v>7584.2671479501169</v>
      </c>
      <c r="X9" s="5">
        <v>9657.6168730611262</v>
      </c>
      <c r="Y9" s="5">
        <v>9213.8154489511435</v>
      </c>
      <c r="Z9" s="5">
        <v>7506.9816958792499</v>
      </c>
      <c r="AA9" s="5">
        <v>8732.7139619384288</v>
      </c>
      <c r="AB9" s="5">
        <v>10187.82129285287</v>
      </c>
      <c r="AC9" s="5">
        <v>14851.97724661294</v>
      </c>
      <c r="AD9" s="5">
        <v>18017.282149233681</v>
      </c>
      <c r="AE9" s="5">
        <v>18026.873567070721</v>
      </c>
      <c r="AF9" s="5">
        <v>17391.252405565381</v>
      </c>
      <c r="AG9" s="5">
        <v>17579.498172784399</v>
      </c>
    </row>
    <row r="10" spans="1:33">
      <c r="A10" s="56" t="s">
        <v>60</v>
      </c>
      <c r="B10" s="56" t="s">
        <v>197</v>
      </c>
      <c r="C10" s="56" t="s">
        <v>228</v>
      </c>
      <c r="D10" s="56" t="s">
        <v>229</v>
      </c>
      <c r="E10" s="56" t="s">
        <v>217</v>
      </c>
      <c r="F10" s="5">
        <v>610.83256801135997</v>
      </c>
      <c r="G10" s="5">
        <v>974.24730020899972</v>
      </c>
      <c r="H10" s="5">
        <v>1019.65892134196</v>
      </c>
      <c r="I10" s="5">
        <v>1047.9126088456301</v>
      </c>
      <c r="J10" s="5">
        <v>1029.6666353604101</v>
      </c>
      <c r="K10" s="5">
        <v>982.04308482596446</v>
      </c>
      <c r="L10" s="5">
        <v>964.57830795764949</v>
      </c>
      <c r="M10" s="5">
        <v>975.7048980556749</v>
      </c>
      <c r="N10" s="5">
        <v>961.52399009018995</v>
      </c>
      <c r="O10" s="5">
        <v>885.18151654811504</v>
      </c>
      <c r="P10" s="5">
        <v>1019.78198828053</v>
      </c>
      <c r="Q10" s="5">
        <v>1024.60279210422</v>
      </c>
      <c r="R10" s="5">
        <v>1087.4740385736641</v>
      </c>
      <c r="S10" s="5">
        <v>1068.6499153816901</v>
      </c>
      <c r="T10" s="5">
        <v>1055.3588676701199</v>
      </c>
      <c r="U10" s="5">
        <v>1029.228269557675</v>
      </c>
      <c r="V10" s="5">
        <v>1082.0807151297149</v>
      </c>
      <c r="W10" s="5">
        <v>1051.740872620185</v>
      </c>
      <c r="X10" s="5">
        <v>1014.316609799145</v>
      </c>
      <c r="Y10" s="5">
        <v>960.1885791646049</v>
      </c>
      <c r="Z10" s="5">
        <v>1164.7669661366799</v>
      </c>
      <c r="AA10" s="5">
        <v>1249.22843793177</v>
      </c>
      <c r="AB10" s="5">
        <v>1331.9370041141799</v>
      </c>
      <c r="AC10" s="5">
        <v>1539.0497842526249</v>
      </c>
      <c r="AD10" s="5">
        <v>1260.2909623836099</v>
      </c>
      <c r="AE10" s="5">
        <v>4053.1040294786721</v>
      </c>
      <c r="AF10" s="5">
        <v>4571.3177198520252</v>
      </c>
      <c r="AG10" s="5">
        <v>4550.6692698228662</v>
      </c>
    </row>
    <row r="11" spans="1:33">
      <c r="A11" s="56" t="s">
        <v>60</v>
      </c>
      <c r="B11" s="56" t="s">
        <v>197</v>
      </c>
      <c r="C11" s="56" t="s">
        <v>230</v>
      </c>
      <c r="D11" s="56" t="s">
        <v>231</v>
      </c>
      <c r="E11" s="56" t="s">
        <v>217</v>
      </c>
      <c r="F11" s="5">
        <v>2435.3296635936249</v>
      </c>
      <c r="G11" s="5">
        <v>2863.8484945827058</v>
      </c>
      <c r="H11" s="5">
        <v>2909.4311029087612</v>
      </c>
      <c r="I11" s="5">
        <v>2875.37672758588</v>
      </c>
      <c r="J11" s="5">
        <v>2855.9818666300612</v>
      </c>
      <c r="K11" s="5">
        <v>2863.265502896435</v>
      </c>
      <c r="L11" s="5">
        <v>2879.4370913282851</v>
      </c>
      <c r="M11" s="5">
        <v>2886.078469075725</v>
      </c>
      <c r="N11" s="5">
        <v>2796.150374029341</v>
      </c>
      <c r="O11" s="5">
        <v>2527.4025999627752</v>
      </c>
      <c r="P11" s="5">
        <v>2814.6540542456351</v>
      </c>
      <c r="Q11" s="5">
        <v>2931.355432984496</v>
      </c>
      <c r="R11" s="5">
        <v>3107.5687609871602</v>
      </c>
      <c r="S11" s="5">
        <v>2808.2223317362009</v>
      </c>
      <c r="T11" s="5">
        <v>4522.8402162787988</v>
      </c>
      <c r="U11" s="5">
        <v>4523.0572971035645</v>
      </c>
      <c r="V11" s="5">
        <v>4735.3741185638692</v>
      </c>
      <c r="W11" s="5">
        <v>5239.846650466644</v>
      </c>
      <c r="X11" s="5">
        <v>6230.8870817598327</v>
      </c>
      <c r="Y11" s="5">
        <v>7015.2995353553342</v>
      </c>
      <c r="Z11" s="5">
        <v>6833.7529394830462</v>
      </c>
      <c r="AA11" s="5">
        <v>7208.2946030763123</v>
      </c>
      <c r="AB11" s="5">
        <v>8365.624314711089</v>
      </c>
      <c r="AC11" s="5">
        <v>10780.85594429085</v>
      </c>
      <c r="AD11" s="5">
        <v>10750.69075843003</v>
      </c>
      <c r="AE11" s="5">
        <v>16095.477695454951</v>
      </c>
      <c r="AF11" s="5">
        <v>19308.198481934069</v>
      </c>
      <c r="AG11" s="5">
        <v>19733.2118406394</v>
      </c>
    </row>
    <row r="12" spans="1:33">
      <c r="A12" s="56" t="s">
        <v>60</v>
      </c>
      <c r="B12" s="56" t="s">
        <v>197</v>
      </c>
      <c r="C12" s="56" t="s">
        <v>232</v>
      </c>
      <c r="D12" s="56" t="s">
        <v>233</v>
      </c>
      <c r="E12" s="56" t="s">
        <v>217</v>
      </c>
      <c r="F12" s="5">
        <v>0</v>
      </c>
      <c r="G12" s="5">
        <v>0</v>
      </c>
      <c r="H12" s="5">
        <v>1.4488000000000001E-7</v>
      </c>
      <c r="I12" s="5">
        <v>1.7606149999999991E-6</v>
      </c>
      <c r="J12" s="5">
        <v>3.2675999999999999E-6</v>
      </c>
      <c r="K12" s="5">
        <v>3.2143850000000041E-6</v>
      </c>
      <c r="L12" s="5">
        <v>4.78988E-6</v>
      </c>
      <c r="M12" s="5">
        <v>6.4311550000000031E-6</v>
      </c>
      <c r="N12" s="5">
        <v>6.1205250000000018E-6</v>
      </c>
      <c r="O12" s="5">
        <v>6.5306650000000001E-6</v>
      </c>
      <c r="P12" s="5">
        <v>1.8674625000000011E-5</v>
      </c>
      <c r="Q12" s="5">
        <v>1.8157574999999999E-5</v>
      </c>
      <c r="R12" s="5">
        <v>8.3680268999999973E-4</v>
      </c>
      <c r="S12" s="5">
        <v>357.66555779187013</v>
      </c>
      <c r="T12" s="5">
        <v>342.86751172535497</v>
      </c>
      <c r="U12" s="5">
        <v>338.69777718369511</v>
      </c>
      <c r="V12" s="5">
        <v>363.84303208395488</v>
      </c>
      <c r="W12" s="5">
        <v>353.34471844312998</v>
      </c>
      <c r="X12" s="5">
        <v>338.72922092862512</v>
      </c>
      <c r="Y12" s="5">
        <v>313.51875352979448</v>
      </c>
      <c r="Z12" s="5">
        <v>274.0340616916252</v>
      </c>
      <c r="AA12" s="5">
        <v>1402.2250816229739</v>
      </c>
      <c r="AB12" s="5">
        <v>1782.12115744567</v>
      </c>
      <c r="AC12" s="5">
        <v>4397.8799632742994</v>
      </c>
      <c r="AD12" s="5">
        <v>6542.486855601489</v>
      </c>
      <c r="AE12" s="5">
        <v>10561.563876683471</v>
      </c>
      <c r="AF12" s="5">
        <v>13397.541048021791</v>
      </c>
      <c r="AG12" s="5">
        <v>13775.70032454685</v>
      </c>
    </row>
    <row r="13" spans="1:33">
      <c r="A13" s="56" t="s">
        <v>60</v>
      </c>
      <c r="B13" s="56" t="s">
        <v>163</v>
      </c>
      <c r="C13" s="56" t="s">
        <v>234</v>
      </c>
      <c r="D13" s="56" t="s">
        <v>235</v>
      </c>
      <c r="E13" s="56" t="s">
        <v>217</v>
      </c>
      <c r="F13" s="5">
        <v>0</v>
      </c>
      <c r="G13" s="5">
        <v>1.548475E-6</v>
      </c>
      <c r="H13" s="5">
        <v>3.7322949999999969E-6</v>
      </c>
      <c r="I13" s="5">
        <v>1.330725E-5</v>
      </c>
      <c r="J13" s="5">
        <v>1.339907999999999E-5</v>
      </c>
      <c r="K13" s="5">
        <v>1.4482430000000009E-5</v>
      </c>
      <c r="L13" s="5">
        <v>1.6877630000000001E-5</v>
      </c>
      <c r="M13" s="5">
        <v>1.7754660000000009E-5</v>
      </c>
      <c r="N13" s="5">
        <v>1.7753144999999991E-5</v>
      </c>
      <c r="O13" s="5">
        <v>1.7524899999999999E-5</v>
      </c>
      <c r="P13" s="5">
        <v>2.3227040000000009E-5</v>
      </c>
      <c r="Q13" s="5">
        <v>3.0182705000000009E-5</v>
      </c>
      <c r="R13" s="5">
        <v>3.750155000000001E-5</v>
      </c>
      <c r="S13" s="5">
        <v>3.9543635000000028E-5</v>
      </c>
      <c r="T13" s="5">
        <v>4.8335239999999973E-5</v>
      </c>
      <c r="U13" s="5">
        <v>4.6004059999999979E-5</v>
      </c>
      <c r="V13" s="5">
        <v>5.1219669999999971E-5</v>
      </c>
      <c r="W13" s="5">
        <v>7.5428934999999974E-5</v>
      </c>
      <c r="X13" s="5">
        <v>7.1558284999999954E-5</v>
      </c>
      <c r="Y13" s="5">
        <v>2.1453836000000001E-4</v>
      </c>
      <c r="Z13" s="5">
        <v>1.4374284899999999E-3</v>
      </c>
      <c r="AA13" s="5">
        <v>1.395654494999999E-3</v>
      </c>
      <c r="AB13" s="5">
        <v>1.47261572E-3</v>
      </c>
      <c r="AC13" s="5">
        <v>1.52679942E-3</v>
      </c>
      <c r="AD13" s="5">
        <v>1.486655225000001E-3</v>
      </c>
      <c r="AE13" s="5">
        <v>171.26694578155491</v>
      </c>
      <c r="AF13" s="5">
        <v>3036.9760277199971</v>
      </c>
      <c r="AG13" s="5">
        <v>3310.8530001913969</v>
      </c>
    </row>
    <row r="14" spans="1:33">
      <c r="A14" s="56" t="s">
        <v>60</v>
      </c>
      <c r="B14" s="56" t="s">
        <v>163</v>
      </c>
      <c r="C14" s="56" t="s">
        <v>236</v>
      </c>
      <c r="D14" s="56" t="s">
        <v>237</v>
      </c>
      <c r="E14" s="56" t="s">
        <v>217</v>
      </c>
      <c r="F14" s="5">
        <v>319.45017622250521</v>
      </c>
      <c r="G14" s="5">
        <v>212.72696786538489</v>
      </c>
      <c r="H14" s="5">
        <v>243.3950044815</v>
      </c>
      <c r="I14" s="5">
        <v>229.8579483714349</v>
      </c>
      <c r="J14" s="5">
        <v>364.5873961115949</v>
      </c>
      <c r="K14" s="5">
        <v>393.34908075349512</v>
      </c>
      <c r="L14" s="5">
        <v>378.15590465745993</v>
      </c>
      <c r="M14" s="5">
        <v>389.71509399413509</v>
      </c>
      <c r="N14" s="5">
        <v>399.44741104465999</v>
      </c>
      <c r="O14" s="5">
        <v>388.68393318105478</v>
      </c>
      <c r="P14" s="5">
        <v>422.14907708665987</v>
      </c>
      <c r="Q14" s="5">
        <v>434.37652665738511</v>
      </c>
      <c r="R14" s="5">
        <v>438.08819144998478</v>
      </c>
      <c r="S14" s="5">
        <v>418.14309522128502</v>
      </c>
      <c r="T14" s="5">
        <v>410.94016218770992</v>
      </c>
      <c r="U14" s="5">
        <v>395.77893662358002</v>
      </c>
      <c r="V14" s="5">
        <v>442.49172645847528</v>
      </c>
      <c r="W14" s="5">
        <v>444.66079932796998</v>
      </c>
      <c r="X14" s="5">
        <v>408.56264546566501</v>
      </c>
      <c r="Y14" s="5">
        <v>396.39054186431991</v>
      </c>
      <c r="Z14" s="5">
        <v>380.10501849183493</v>
      </c>
      <c r="AA14" s="5">
        <v>391.93782870886503</v>
      </c>
      <c r="AB14" s="5">
        <v>390.69948069082511</v>
      </c>
      <c r="AC14" s="5">
        <v>403.27948876696979</v>
      </c>
      <c r="AD14" s="5">
        <v>396.07463870595979</v>
      </c>
      <c r="AE14" s="5">
        <v>380.74601136023</v>
      </c>
      <c r="AF14" s="5">
        <v>395.15001828523009</v>
      </c>
      <c r="AG14" s="5">
        <v>419.07368744810481</v>
      </c>
    </row>
    <row r="15" spans="1:33">
      <c r="A15" s="56" t="s">
        <v>60</v>
      </c>
      <c r="B15" s="56" t="s">
        <v>163</v>
      </c>
      <c r="C15" s="56" t="s">
        <v>238</v>
      </c>
      <c r="D15" s="56" t="s">
        <v>239</v>
      </c>
      <c r="E15" s="56" t="s">
        <v>217</v>
      </c>
      <c r="F15" s="5">
        <v>959.74065575927932</v>
      </c>
      <c r="G15" s="5">
        <v>587.68878114271547</v>
      </c>
      <c r="H15" s="5">
        <v>650.66317535100052</v>
      </c>
      <c r="I15" s="5">
        <v>606.15768236386964</v>
      </c>
      <c r="J15" s="5">
        <v>1056.1805090506141</v>
      </c>
      <c r="K15" s="5">
        <v>1139.984971316615</v>
      </c>
      <c r="L15" s="5">
        <v>4512.7722071338339</v>
      </c>
      <c r="M15" s="5">
        <v>4672.8047608636662</v>
      </c>
      <c r="N15" s="5">
        <v>4626.537486910207</v>
      </c>
      <c r="O15" s="5">
        <v>4051.5949644050288</v>
      </c>
      <c r="P15" s="5">
        <v>4391.8547235588503</v>
      </c>
      <c r="Q15" s="5">
        <v>4728.3682182122184</v>
      </c>
      <c r="R15" s="5">
        <v>4985.0934558134923</v>
      </c>
      <c r="S15" s="5">
        <v>4734.470793546514</v>
      </c>
      <c r="T15" s="5">
        <v>5953.0229350449008</v>
      </c>
      <c r="U15" s="5">
        <v>5706.5491062622414</v>
      </c>
      <c r="V15" s="5">
        <v>7339.920210543045</v>
      </c>
      <c r="W15" s="5">
        <v>8159.4268696098279</v>
      </c>
      <c r="X15" s="5">
        <v>7778.7987545880014</v>
      </c>
      <c r="Y15" s="5">
        <v>7514.5024890640962</v>
      </c>
      <c r="Z15" s="5">
        <v>6379.35097571609</v>
      </c>
      <c r="AA15" s="5">
        <v>6739.9940447198178</v>
      </c>
      <c r="AB15" s="5">
        <v>7210.4125410274064</v>
      </c>
      <c r="AC15" s="5">
        <v>9657.6815739418234</v>
      </c>
      <c r="AD15" s="5">
        <v>9895.0561874277973</v>
      </c>
      <c r="AE15" s="5">
        <v>13522.24676437149</v>
      </c>
      <c r="AF15" s="5">
        <v>14213.03570057744</v>
      </c>
      <c r="AG15" s="5">
        <v>15445.208757418661</v>
      </c>
    </row>
    <row r="16" spans="1:33">
      <c r="A16" s="56" t="s">
        <v>60</v>
      </c>
      <c r="B16" s="56" t="s">
        <v>163</v>
      </c>
      <c r="C16" s="56" t="s">
        <v>240</v>
      </c>
      <c r="D16" s="56" t="s">
        <v>241</v>
      </c>
      <c r="E16" s="56" t="s">
        <v>217</v>
      </c>
      <c r="F16" s="5">
        <v>1548.118716804415</v>
      </c>
      <c r="G16" s="5">
        <v>1360.7046216490601</v>
      </c>
      <c r="H16" s="5">
        <v>1473.5260807837701</v>
      </c>
      <c r="I16" s="5">
        <v>1514.7657371599801</v>
      </c>
      <c r="J16" s="5">
        <v>1555.9106066796351</v>
      </c>
      <c r="K16" s="5">
        <v>1653.4161285266</v>
      </c>
      <c r="L16" s="5">
        <v>2165.9138417008562</v>
      </c>
      <c r="M16" s="5">
        <v>2246.811975850741</v>
      </c>
      <c r="N16" s="5">
        <v>2230.137810273206</v>
      </c>
      <c r="O16" s="5">
        <v>2014.6669010871051</v>
      </c>
      <c r="P16" s="5">
        <v>2535.2730913597602</v>
      </c>
      <c r="Q16" s="5">
        <v>5673.7448947410148</v>
      </c>
      <c r="R16" s="5">
        <v>5668.7484841644709</v>
      </c>
      <c r="S16" s="5">
        <v>6933.1593768494167</v>
      </c>
      <c r="T16" s="5">
        <v>6898.1199239176849</v>
      </c>
      <c r="U16" s="5">
        <v>6745.7000930167706</v>
      </c>
      <c r="V16" s="5">
        <v>7302.5535361806624</v>
      </c>
      <c r="W16" s="5">
        <v>7495.7703543810758</v>
      </c>
      <c r="X16" s="5">
        <v>7747.5097926112403</v>
      </c>
      <c r="Y16" s="5">
        <v>7837.2279888975399</v>
      </c>
      <c r="Z16" s="5">
        <v>9420.4954900050161</v>
      </c>
      <c r="AA16" s="5">
        <v>9872.8388096336657</v>
      </c>
      <c r="AB16" s="5">
        <v>13297.863773901479</v>
      </c>
      <c r="AC16" s="5">
        <v>13020.08879445747</v>
      </c>
      <c r="AD16" s="5">
        <v>13211.55884934427</v>
      </c>
      <c r="AE16" s="5">
        <v>15258.362503644719</v>
      </c>
      <c r="AF16" s="5">
        <v>17161.429314533489</v>
      </c>
      <c r="AG16" s="5">
        <v>18651.75222936353</v>
      </c>
    </row>
    <row r="17" spans="1:33">
      <c r="A17" s="56" t="s">
        <v>60</v>
      </c>
      <c r="B17" s="56" t="s">
        <v>163</v>
      </c>
      <c r="C17" s="56" t="s">
        <v>242</v>
      </c>
      <c r="D17" s="56" t="s">
        <v>243</v>
      </c>
      <c r="E17" s="56" t="s">
        <v>217</v>
      </c>
      <c r="F17" s="5">
        <v>104.69876382104999</v>
      </c>
      <c r="G17" s="5">
        <v>93.30280140424999</v>
      </c>
      <c r="H17" s="5">
        <v>101.37786071517</v>
      </c>
      <c r="I17" s="5">
        <v>94.590331947634979</v>
      </c>
      <c r="J17" s="5">
        <v>101.21723536631001</v>
      </c>
      <c r="K17" s="5">
        <v>104.3293050710249</v>
      </c>
      <c r="L17" s="5">
        <v>397.20974905234522</v>
      </c>
      <c r="M17" s="5">
        <v>436.88206999627499</v>
      </c>
      <c r="N17" s="5">
        <v>415.79517773982508</v>
      </c>
      <c r="O17" s="5">
        <v>407.81159028736471</v>
      </c>
      <c r="P17" s="5">
        <v>448.88028954079527</v>
      </c>
      <c r="Q17" s="5">
        <v>446.71477843698472</v>
      </c>
      <c r="R17" s="5">
        <v>441.98702661778009</v>
      </c>
      <c r="S17" s="5">
        <v>439.41316499836017</v>
      </c>
      <c r="T17" s="5">
        <v>408.70125211646501</v>
      </c>
      <c r="U17" s="5">
        <v>408.20204523528031</v>
      </c>
      <c r="V17" s="5">
        <v>436.54529561483992</v>
      </c>
      <c r="W17" s="5">
        <v>454.88575102097502</v>
      </c>
      <c r="X17" s="5">
        <v>458.74149280261992</v>
      </c>
      <c r="Y17" s="5">
        <v>402.59440561748488</v>
      </c>
      <c r="Z17" s="5">
        <v>450.14985623171532</v>
      </c>
      <c r="AA17" s="5">
        <v>463.51537106448001</v>
      </c>
      <c r="AB17" s="5">
        <v>452.2104274225851</v>
      </c>
      <c r="AC17" s="5">
        <v>430.67067332302508</v>
      </c>
      <c r="AD17" s="5">
        <v>428.79290126800993</v>
      </c>
      <c r="AE17" s="5">
        <v>377.02501069219028</v>
      </c>
      <c r="AF17" s="5">
        <v>424.4646580135198</v>
      </c>
      <c r="AG17" s="5">
        <v>420.42190128366491</v>
      </c>
    </row>
    <row r="18" spans="1:33">
      <c r="A18" s="56" t="s">
        <v>60</v>
      </c>
      <c r="B18" s="56" t="s">
        <v>163</v>
      </c>
      <c r="C18" s="56" t="s">
        <v>244</v>
      </c>
      <c r="D18" s="56" t="s">
        <v>245</v>
      </c>
      <c r="E18" s="56" t="s">
        <v>217</v>
      </c>
      <c r="F18" s="5">
        <v>1723.9102737517151</v>
      </c>
      <c r="G18" s="5">
        <v>1488.4372661702901</v>
      </c>
      <c r="H18" s="5">
        <v>2409.8585290692199</v>
      </c>
      <c r="I18" s="5">
        <v>2331.040534837734</v>
      </c>
      <c r="J18" s="5">
        <v>2361.4243332961701</v>
      </c>
      <c r="K18" s="5">
        <v>2492.1733151973949</v>
      </c>
      <c r="L18" s="5">
        <v>2296.6416500139612</v>
      </c>
      <c r="M18" s="5">
        <v>2471.7988301081041</v>
      </c>
      <c r="N18" s="5">
        <v>2475.0982833480361</v>
      </c>
      <c r="O18" s="5">
        <v>2297.2751513781741</v>
      </c>
      <c r="P18" s="5">
        <v>2487.862288950716</v>
      </c>
      <c r="Q18" s="5">
        <v>2586.320216886621</v>
      </c>
      <c r="R18" s="5">
        <v>2461.8966092813348</v>
      </c>
      <c r="S18" s="5">
        <v>2579.060987402846</v>
      </c>
      <c r="T18" s="5">
        <v>2510.358829074944</v>
      </c>
      <c r="U18" s="5">
        <v>2089.9289772816892</v>
      </c>
      <c r="V18" s="5">
        <v>2248.3044644189499</v>
      </c>
      <c r="W18" s="5">
        <v>2478.1896190577158</v>
      </c>
      <c r="X18" s="5">
        <v>5480.4740703609395</v>
      </c>
      <c r="Y18" s="5">
        <v>6608.9054054869412</v>
      </c>
      <c r="Z18" s="5">
        <v>6888.1244509866056</v>
      </c>
      <c r="AA18" s="5">
        <v>7387.4556096736369</v>
      </c>
      <c r="AB18" s="5">
        <v>7495.6338711425688</v>
      </c>
      <c r="AC18" s="5">
        <v>6764.9158869165049</v>
      </c>
      <c r="AD18" s="5">
        <v>7103.7085451388884</v>
      </c>
      <c r="AE18" s="5">
        <v>6619.9793538145932</v>
      </c>
      <c r="AF18" s="5">
        <v>6247.1526302098446</v>
      </c>
      <c r="AG18" s="5">
        <v>6391.8858462450926</v>
      </c>
    </row>
    <row r="19" spans="1:33">
      <c r="A19" s="56" t="s">
        <v>60</v>
      </c>
      <c r="B19" s="56" t="s">
        <v>163</v>
      </c>
      <c r="C19" s="56" t="s">
        <v>246</v>
      </c>
      <c r="D19" s="56" t="s">
        <v>247</v>
      </c>
      <c r="E19" s="56" t="s">
        <v>217</v>
      </c>
      <c r="F19" s="5">
        <v>811.20656438098013</v>
      </c>
      <c r="G19" s="5">
        <v>737.04268655160479</v>
      </c>
      <c r="H19" s="5">
        <v>847.39199892230022</v>
      </c>
      <c r="I19" s="5">
        <v>812.80639900391566</v>
      </c>
      <c r="J19" s="5">
        <v>825.77914587128487</v>
      </c>
      <c r="K19" s="5">
        <v>879.57267778512482</v>
      </c>
      <c r="L19" s="5">
        <v>807.48663424122446</v>
      </c>
      <c r="M19" s="5">
        <v>836.98353406226511</v>
      </c>
      <c r="N19" s="5">
        <v>859.22087810699009</v>
      </c>
      <c r="O19" s="5">
        <v>804.69505506636983</v>
      </c>
      <c r="P19" s="5">
        <v>876.06499794590025</v>
      </c>
      <c r="Q19" s="5">
        <v>913.72908171165545</v>
      </c>
      <c r="R19" s="5">
        <v>866.48720049563497</v>
      </c>
      <c r="S19" s="5">
        <v>1933.2801791767149</v>
      </c>
      <c r="T19" s="5">
        <v>1856.3899683417751</v>
      </c>
      <c r="U19" s="5">
        <v>1788.19973048166</v>
      </c>
      <c r="V19" s="5">
        <v>1931.2612615442649</v>
      </c>
      <c r="W19" s="5">
        <v>1945.815429270534</v>
      </c>
      <c r="X19" s="5">
        <v>1852.542395810671</v>
      </c>
      <c r="Y19" s="5">
        <v>3092.949082622506</v>
      </c>
      <c r="Z19" s="5">
        <v>2758.7488511545398</v>
      </c>
      <c r="AA19" s="5">
        <v>2917.9208495089092</v>
      </c>
      <c r="AB19" s="5">
        <v>2972.6072256505959</v>
      </c>
      <c r="AC19" s="5">
        <v>2685.287951570629</v>
      </c>
      <c r="AD19" s="5">
        <v>2838.80247397226</v>
      </c>
      <c r="AE19" s="5">
        <v>2637.657397395586</v>
      </c>
      <c r="AF19" s="5">
        <v>2267.9799762888401</v>
      </c>
      <c r="AG19" s="5">
        <v>2232.4831190974151</v>
      </c>
    </row>
    <row r="20" spans="1:33">
      <c r="A20" s="56" t="s">
        <v>60</v>
      </c>
      <c r="B20" s="56" t="s">
        <v>163</v>
      </c>
      <c r="C20" s="56" t="s">
        <v>248</v>
      </c>
      <c r="D20" s="56" t="s">
        <v>249</v>
      </c>
      <c r="E20" s="56" t="s">
        <v>217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</row>
    <row r="21" spans="1:33">
      <c r="A21" s="56" t="s">
        <v>60</v>
      </c>
      <c r="B21" s="56" t="s">
        <v>163</v>
      </c>
      <c r="C21" s="56" t="s">
        <v>250</v>
      </c>
      <c r="D21" s="56" t="s">
        <v>251</v>
      </c>
      <c r="E21" s="56" t="s">
        <v>217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</row>
    <row r="22" spans="1:33">
      <c r="A22" s="56" t="s">
        <v>60</v>
      </c>
      <c r="B22" s="56" t="s">
        <v>198</v>
      </c>
      <c r="C22" s="56" t="s">
        <v>252</v>
      </c>
      <c r="D22" s="56" t="s">
        <v>253</v>
      </c>
      <c r="E22" s="56" t="s">
        <v>217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</row>
    <row r="23" spans="1:33">
      <c r="A23" s="56" t="s">
        <v>60</v>
      </c>
      <c r="B23" s="56" t="s">
        <v>198</v>
      </c>
      <c r="C23" s="56" t="s">
        <v>254</v>
      </c>
      <c r="D23" s="56" t="s">
        <v>255</v>
      </c>
      <c r="E23" s="56" t="s">
        <v>217</v>
      </c>
      <c r="F23" s="5">
        <v>0</v>
      </c>
      <c r="G23" s="5">
        <v>1.569274999999999E-6</v>
      </c>
      <c r="H23" s="5">
        <v>8.2470999999999994E-6</v>
      </c>
      <c r="I23" s="5">
        <v>4.9559050000000023E-6</v>
      </c>
      <c r="J23" s="5">
        <v>4.4472199999999984E-6</v>
      </c>
      <c r="K23" s="5">
        <v>5.1074199999999976E-6</v>
      </c>
      <c r="L23" s="5">
        <v>4.8120399999999967E-6</v>
      </c>
      <c r="M23" s="5">
        <v>6.0270400000000054E-6</v>
      </c>
      <c r="N23" s="5">
        <v>6.5087750000000019E-6</v>
      </c>
      <c r="O23" s="5">
        <v>6.8614849999999992E-6</v>
      </c>
      <c r="P23" s="5">
        <v>8.9655949999999905E-6</v>
      </c>
      <c r="Q23" s="5">
        <v>1.0810175E-5</v>
      </c>
      <c r="R23" s="5">
        <v>9.5555100000000043E-6</v>
      </c>
      <c r="S23" s="5">
        <v>2.011684500000001E-5</v>
      </c>
      <c r="T23" s="5">
        <v>2.305254999999999E-5</v>
      </c>
      <c r="U23" s="5">
        <v>2.1145714999999991E-5</v>
      </c>
      <c r="V23" s="5">
        <v>2.3125065000000001E-5</v>
      </c>
      <c r="W23" s="5">
        <v>2.391358999999999E-5</v>
      </c>
      <c r="X23" s="5">
        <v>2.3428345000000021E-5</v>
      </c>
      <c r="Y23" s="5">
        <v>2.4907035E-5</v>
      </c>
      <c r="Z23" s="5">
        <v>5.2680859999999989E-5</v>
      </c>
      <c r="AA23" s="5">
        <v>6.1461274999999999E-5</v>
      </c>
      <c r="AB23" s="5">
        <v>1.2569662999999999E-4</v>
      </c>
      <c r="AC23" s="5">
        <v>1.143908249999999E-4</v>
      </c>
      <c r="AD23" s="5">
        <v>758.31658726183991</v>
      </c>
      <c r="AE23" s="5">
        <v>768.67247453863445</v>
      </c>
      <c r="AF23" s="5">
        <v>711.97931377112502</v>
      </c>
      <c r="AG23" s="5">
        <v>789.04942899976982</v>
      </c>
    </row>
    <row r="24" spans="1:33">
      <c r="A24" s="56" t="s">
        <v>60</v>
      </c>
      <c r="B24" s="56" t="s">
        <v>198</v>
      </c>
      <c r="C24" s="56" t="s">
        <v>256</v>
      </c>
      <c r="D24" s="56" t="s">
        <v>257</v>
      </c>
      <c r="E24" s="56" t="s">
        <v>217</v>
      </c>
      <c r="F24" s="5">
        <v>1097.4490880493099</v>
      </c>
      <c r="G24" s="5">
        <v>878.53109700338484</v>
      </c>
      <c r="H24" s="5">
        <v>1006.95374988205</v>
      </c>
      <c r="I24" s="5">
        <v>939.18979481533029</v>
      </c>
      <c r="J24" s="5">
        <v>926.51036533447996</v>
      </c>
      <c r="K24" s="5">
        <v>1032.0570432366851</v>
      </c>
      <c r="L24" s="5">
        <v>1014.45076916286</v>
      </c>
      <c r="M24" s="5">
        <v>1061.098442808415</v>
      </c>
      <c r="N24" s="5">
        <v>1045.8133807372401</v>
      </c>
      <c r="O24" s="5">
        <v>1054.2306852760751</v>
      </c>
      <c r="P24" s="5">
        <v>1119.2627860452651</v>
      </c>
      <c r="Q24" s="5">
        <v>1132.655020176775</v>
      </c>
      <c r="R24" s="5">
        <v>1100.184305417795</v>
      </c>
      <c r="S24" s="5">
        <v>1168.791626419285</v>
      </c>
      <c r="T24" s="5">
        <v>1143.5684669064799</v>
      </c>
      <c r="U24" s="5">
        <v>1283.2856438323599</v>
      </c>
      <c r="V24" s="5">
        <v>1355.540894815766</v>
      </c>
      <c r="W24" s="5">
        <v>1395.292228907861</v>
      </c>
      <c r="X24" s="5">
        <v>1365.1020180298799</v>
      </c>
      <c r="Y24" s="5">
        <v>4387.0618166583363</v>
      </c>
      <c r="Z24" s="5">
        <v>4926.1163702565318</v>
      </c>
      <c r="AA24" s="5">
        <v>5307.1931976932819</v>
      </c>
      <c r="AB24" s="5">
        <v>5643.9800841383931</v>
      </c>
      <c r="AC24" s="5">
        <v>5306.4573870647273</v>
      </c>
      <c r="AD24" s="5">
        <v>6136.0746965677199</v>
      </c>
      <c r="AE24" s="5">
        <v>6002.1404553397924</v>
      </c>
      <c r="AF24" s="5">
        <v>6018.4745884799659</v>
      </c>
      <c r="AG24" s="5">
        <v>6320.9430526627639</v>
      </c>
    </row>
    <row r="25" spans="1:33">
      <c r="A25" s="56" t="s">
        <v>60</v>
      </c>
      <c r="B25" s="56" t="s">
        <v>198</v>
      </c>
      <c r="C25" s="56" t="s">
        <v>258</v>
      </c>
      <c r="D25" s="56" t="s">
        <v>259</v>
      </c>
      <c r="E25" s="56" t="s">
        <v>217</v>
      </c>
      <c r="F25" s="5">
        <v>0</v>
      </c>
      <c r="G25" s="5">
        <v>1.855535E-6</v>
      </c>
      <c r="H25" s="5">
        <v>9.4432050000000034E-6</v>
      </c>
      <c r="I25" s="5">
        <v>5.7231449999999933E-6</v>
      </c>
      <c r="J25" s="5">
        <v>5.423979999999997E-6</v>
      </c>
      <c r="K25" s="5">
        <v>6.038569999999998E-6</v>
      </c>
      <c r="L25" s="5">
        <v>6.0033299999999976E-6</v>
      </c>
      <c r="M25" s="5">
        <v>7.0475099999999997E-6</v>
      </c>
      <c r="N25" s="5">
        <v>7.1948650000000064E-6</v>
      </c>
      <c r="O25" s="5">
        <v>7.1489749999999988E-6</v>
      </c>
      <c r="P25" s="5">
        <v>9.5091949999999983E-6</v>
      </c>
      <c r="Q25" s="5">
        <v>1.1761635E-5</v>
      </c>
      <c r="R25" s="5">
        <v>1.0636024999999989E-5</v>
      </c>
      <c r="S25" s="5">
        <v>1.7391990000000002E-5</v>
      </c>
      <c r="T25" s="5">
        <v>2.0584054999999988E-5</v>
      </c>
      <c r="U25" s="5">
        <v>1.9926149999999989E-5</v>
      </c>
      <c r="V25" s="5">
        <v>2.1499755000000001E-5</v>
      </c>
      <c r="W25" s="5">
        <v>2.4574129999999971E-5</v>
      </c>
      <c r="X25" s="5">
        <v>2.2570255E-5</v>
      </c>
      <c r="Y25" s="5">
        <v>2.0801889999999991E-5</v>
      </c>
      <c r="Z25" s="5">
        <v>2.4952894999999989E-5</v>
      </c>
      <c r="AA25" s="5">
        <v>4.4886855000000023E-5</v>
      </c>
      <c r="AB25" s="5">
        <v>1.622801700000001E-4</v>
      </c>
      <c r="AC25" s="5">
        <v>1.5210687499999989E-4</v>
      </c>
      <c r="AD25" s="5">
        <v>681.9278246876645</v>
      </c>
      <c r="AE25" s="5">
        <v>707.40299990988467</v>
      </c>
      <c r="AF25" s="5">
        <v>4895.2685609826212</v>
      </c>
      <c r="AG25" s="5">
        <v>5279.654082257508</v>
      </c>
    </row>
    <row r="26" spans="1:33">
      <c r="A26" s="56" t="s">
        <v>60</v>
      </c>
      <c r="B26" s="56" t="s">
        <v>198</v>
      </c>
      <c r="C26" s="56" t="s">
        <v>260</v>
      </c>
      <c r="D26" s="56" t="s">
        <v>261</v>
      </c>
      <c r="E26" s="56" t="s">
        <v>217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</row>
    <row r="27" spans="1:33">
      <c r="A27" s="56" t="s">
        <v>60</v>
      </c>
      <c r="B27" s="56" t="s">
        <v>198</v>
      </c>
      <c r="C27" s="56" t="s">
        <v>262</v>
      </c>
      <c r="D27" s="56" t="s">
        <v>263</v>
      </c>
      <c r="E27" s="56" t="s">
        <v>217</v>
      </c>
      <c r="F27" s="5">
        <v>0</v>
      </c>
      <c r="G27" s="5">
        <v>9.8976999999999963E-7</v>
      </c>
      <c r="H27" s="5">
        <v>4.4742600000000003E-6</v>
      </c>
      <c r="I27" s="5">
        <v>2.2971349999999991E-6</v>
      </c>
      <c r="J27" s="5">
        <v>2.19498E-6</v>
      </c>
      <c r="K27" s="5">
        <v>2.519620000000001E-6</v>
      </c>
      <c r="L27" s="5">
        <v>2.3634250000000002E-6</v>
      </c>
      <c r="M27" s="5">
        <v>3.567000000000002E-6</v>
      </c>
      <c r="N27" s="5">
        <v>3.7281649999999998E-6</v>
      </c>
      <c r="O27" s="5">
        <v>4.0915550000000019E-6</v>
      </c>
      <c r="P27" s="5">
        <v>5.2828150000000007E-6</v>
      </c>
      <c r="Q27" s="5">
        <v>7.513085000000005E-6</v>
      </c>
      <c r="R27" s="5">
        <v>6.9764149999999992E-6</v>
      </c>
      <c r="S27" s="5">
        <v>9.2176450000000011E-6</v>
      </c>
      <c r="T27" s="5">
        <v>1.1597430000000011E-5</v>
      </c>
      <c r="U27" s="5">
        <v>1.182704E-5</v>
      </c>
      <c r="V27" s="5">
        <v>1.265519E-5</v>
      </c>
      <c r="W27" s="5">
        <v>1.349470499999999E-5</v>
      </c>
      <c r="X27" s="5">
        <v>1.219224999999999E-5</v>
      </c>
      <c r="Y27" s="5">
        <v>1.2158935000000011E-5</v>
      </c>
      <c r="Z27" s="5">
        <v>1.4847274999999991E-5</v>
      </c>
      <c r="AA27" s="5">
        <v>2.0847564999999991E-5</v>
      </c>
      <c r="AB27" s="5">
        <v>7.0398600000000014E-5</v>
      </c>
      <c r="AC27" s="5">
        <v>6.7422334999999996E-5</v>
      </c>
      <c r="AD27" s="5">
        <v>735.29836289403545</v>
      </c>
      <c r="AE27" s="5">
        <v>776.15247284085956</v>
      </c>
      <c r="AF27" s="5">
        <v>749.0906962099649</v>
      </c>
      <c r="AG27" s="5">
        <v>810.24176920573996</v>
      </c>
    </row>
    <row r="28" spans="1:33">
      <c r="A28" s="56" t="s">
        <v>60</v>
      </c>
      <c r="B28" s="56" t="s">
        <v>198</v>
      </c>
      <c r="C28" s="56" t="s">
        <v>264</v>
      </c>
      <c r="D28" s="56" t="s">
        <v>265</v>
      </c>
      <c r="E28" s="56" t="s">
        <v>217</v>
      </c>
      <c r="F28" s="5">
        <v>711.79952391122004</v>
      </c>
      <c r="G28" s="5">
        <v>526.72538271587973</v>
      </c>
      <c r="H28" s="5">
        <v>612.97935168315507</v>
      </c>
      <c r="I28" s="5">
        <v>583.76973949014018</v>
      </c>
      <c r="J28" s="5">
        <v>553.04761753214029</v>
      </c>
      <c r="K28" s="5">
        <v>631.70022912882484</v>
      </c>
      <c r="L28" s="5">
        <v>604.4783760285552</v>
      </c>
      <c r="M28" s="5">
        <v>624.55543911924985</v>
      </c>
      <c r="N28" s="5">
        <v>631.7536957720049</v>
      </c>
      <c r="O28" s="5">
        <v>638.13542590923009</v>
      </c>
      <c r="P28" s="5">
        <v>687.59633100681481</v>
      </c>
      <c r="Q28" s="5">
        <v>705.67601437443011</v>
      </c>
      <c r="R28" s="5">
        <v>657.98970702713461</v>
      </c>
      <c r="S28" s="5">
        <v>711.35700077629986</v>
      </c>
      <c r="T28" s="5">
        <v>706.91232697858015</v>
      </c>
      <c r="U28" s="5">
        <v>674.12396546914488</v>
      </c>
      <c r="V28" s="5">
        <v>727.78493465230497</v>
      </c>
      <c r="W28" s="5">
        <v>726.80277120275991</v>
      </c>
      <c r="X28" s="5">
        <v>694.53331157185994</v>
      </c>
      <c r="Y28" s="5">
        <v>666.65714051185489</v>
      </c>
      <c r="Z28" s="5">
        <v>613.98467324143508</v>
      </c>
      <c r="AA28" s="5">
        <v>445.25417719978998</v>
      </c>
      <c r="AB28" s="5">
        <v>444.63958451528998</v>
      </c>
      <c r="AC28" s="5">
        <v>403.98417692291008</v>
      </c>
      <c r="AD28" s="5">
        <v>3196.2512742035251</v>
      </c>
      <c r="AE28" s="5">
        <v>3235.4947131934468</v>
      </c>
      <c r="AF28" s="5">
        <v>3181.4935615893478</v>
      </c>
      <c r="AG28" s="5">
        <v>3444.8993394620029</v>
      </c>
    </row>
    <row r="29" spans="1:33">
      <c r="A29" s="56" t="s">
        <v>60</v>
      </c>
      <c r="B29" s="56" t="s">
        <v>199</v>
      </c>
      <c r="C29" s="56" t="s">
        <v>266</v>
      </c>
      <c r="D29" s="56" t="s">
        <v>267</v>
      </c>
      <c r="E29" s="56" t="s">
        <v>217</v>
      </c>
      <c r="F29" s="5">
        <v>215.4149627916801</v>
      </c>
      <c r="G29" s="5">
        <v>187.64036368118499</v>
      </c>
      <c r="H29" s="5">
        <v>224.5308130467551</v>
      </c>
      <c r="I29" s="5">
        <v>217.92465381236011</v>
      </c>
      <c r="J29" s="5">
        <v>215.64847615767499</v>
      </c>
      <c r="K29" s="5">
        <v>223.20134243818501</v>
      </c>
      <c r="L29" s="5">
        <v>226.29840228220499</v>
      </c>
      <c r="M29" s="5">
        <v>231.924364418175</v>
      </c>
      <c r="N29" s="5">
        <v>223.22038151823989</v>
      </c>
      <c r="O29" s="5">
        <v>230.92927707852499</v>
      </c>
      <c r="P29" s="5">
        <v>251.39527300489999</v>
      </c>
      <c r="Q29" s="5">
        <v>248.61238846769021</v>
      </c>
      <c r="R29" s="5">
        <v>239.10328034015501</v>
      </c>
      <c r="S29" s="5">
        <v>252.7448417842798</v>
      </c>
      <c r="T29" s="5">
        <v>256.56149844162491</v>
      </c>
      <c r="U29" s="5">
        <v>249.2969011101051</v>
      </c>
      <c r="V29" s="5">
        <v>257.03123551177998</v>
      </c>
      <c r="W29" s="5">
        <v>274.25269169601017</v>
      </c>
      <c r="X29" s="5">
        <v>169.52727083805999</v>
      </c>
      <c r="Y29" s="5">
        <v>156.22911172298021</v>
      </c>
      <c r="Z29" s="5">
        <v>139.47310673317</v>
      </c>
      <c r="AA29" s="5">
        <v>150.2637252943899</v>
      </c>
      <c r="AB29" s="5">
        <v>133.27048036375501</v>
      </c>
      <c r="AC29" s="5">
        <v>120.204253181845</v>
      </c>
      <c r="AD29" s="5">
        <v>147.6728929137401</v>
      </c>
      <c r="AE29" s="5">
        <v>145.00784623136511</v>
      </c>
      <c r="AF29" s="5">
        <v>0</v>
      </c>
      <c r="AG29" s="5">
        <v>0</v>
      </c>
    </row>
    <row r="30" spans="1:33">
      <c r="A30" s="56" t="s">
        <v>60</v>
      </c>
      <c r="B30" s="56" t="s">
        <v>199</v>
      </c>
      <c r="C30" s="56" t="s">
        <v>268</v>
      </c>
      <c r="D30" s="56" t="s">
        <v>269</v>
      </c>
      <c r="E30" s="56" t="s">
        <v>217</v>
      </c>
      <c r="F30" s="5">
        <v>29.168930481789999</v>
      </c>
      <c r="G30" s="5">
        <v>28.597650852489998</v>
      </c>
      <c r="H30" s="5">
        <v>32.575450671275</v>
      </c>
      <c r="I30" s="5">
        <v>32.096477285785006</v>
      </c>
      <c r="J30" s="5">
        <v>31.230991617154999</v>
      </c>
      <c r="K30" s="5">
        <v>32.788842328299992</v>
      </c>
      <c r="L30" s="5">
        <v>32.700468064779997</v>
      </c>
      <c r="M30" s="5">
        <v>34.302655605364997</v>
      </c>
      <c r="N30" s="5">
        <v>24.419991598090011</v>
      </c>
      <c r="O30" s="5">
        <v>24.719477635210001</v>
      </c>
      <c r="P30" s="5">
        <v>25.992512638089991</v>
      </c>
      <c r="Q30" s="5">
        <v>26.618179560760002</v>
      </c>
      <c r="R30" s="5">
        <v>25.920034615195011</v>
      </c>
      <c r="S30" s="5">
        <v>26.583990836504999</v>
      </c>
      <c r="T30" s="5">
        <v>26.069872534190011</v>
      </c>
      <c r="U30" s="5">
        <v>25.770559683350001</v>
      </c>
      <c r="V30" s="5">
        <v>26.75119567118</v>
      </c>
      <c r="W30" s="5">
        <v>140.68696863038491</v>
      </c>
      <c r="X30" s="5">
        <v>119.729906069055</v>
      </c>
      <c r="Y30" s="5">
        <v>106.67423930707</v>
      </c>
      <c r="Z30" s="5">
        <v>1293.42530324019</v>
      </c>
      <c r="AA30" s="5">
        <v>1385.207252686645</v>
      </c>
      <c r="AB30" s="5">
        <v>1661.078637971654</v>
      </c>
      <c r="AC30" s="5">
        <v>1562.132069692065</v>
      </c>
      <c r="AD30" s="5">
        <v>1514.118166579206</v>
      </c>
      <c r="AE30" s="5">
        <v>1451.211653827035</v>
      </c>
      <c r="AF30" s="5">
        <v>1852.8972495804201</v>
      </c>
      <c r="AG30" s="5">
        <v>1873.292998719256</v>
      </c>
    </row>
    <row r="31" spans="1:33">
      <c r="A31" s="56" t="s">
        <v>60</v>
      </c>
      <c r="B31" s="56" t="s">
        <v>199</v>
      </c>
      <c r="C31" s="56" t="s">
        <v>270</v>
      </c>
      <c r="D31" s="56" t="s">
        <v>271</v>
      </c>
      <c r="E31" s="56" t="s">
        <v>217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</row>
    <row r="32" spans="1:33">
      <c r="A32" s="56" t="s">
        <v>60</v>
      </c>
      <c r="B32" s="56" t="s">
        <v>199</v>
      </c>
      <c r="C32" s="56" t="s">
        <v>272</v>
      </c>
      <c r="D32" s="56" t="s">
        <v>273</v>
      </c>
      <c r="E32" s="56" t="s">
        <v>217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</row>
    <row r="33" spans="1:33">
      <c r="A33" s="56" t="s">
        <v>60</v>
      </c>
      <c r="B33" s="56" t="s">
        <v>199</v>
      </c>
      <c r="C33" s="56" t="s">
        <v>274</v>
      </c>
      <c r="D33" s="56" t="s">
        <v>275</v>
      </c>
      <c r="E33" s="56" t="s">
        <v>217</v>
      </c>
      <c r="F33" s="5">
        <v>533.4113113845001</v>
      </c>
      <c r="G33" s="5">
        <v>451.36151983055993</v>
      </c>
      <c r="H33" s="5">
        <v>528.96493405462002</v>
      </c>
      <c r="I33" s="5">
        <v>496.50412055429979</v>
      </c>
      <c r="J33" s="5">
        <v>505.88286313038009</v>
      </c>
      <c r="K33" s="5">
        <v>527.31398534506491</v>
      </c>
      <c r="L33" s="5">
        <v>516.60481844728474</v>
      </c>
      <c r="M33" s="5">
        <v>565.36333929886007</v>
      </c>
      <c r="N33" s="5">
        <v>528.10649978181982</v>
      </c>
      <c r="O33" s="5">
        <v>538.53822857053979</v>
      </c>
      <c r="P33" s="5">
        <v>570.32841073674001</v>
      </c>
      <c r="Q33" s="5">
        <v>573.49682836683473</v>
      </c>
      <c r="R33" s="5">
        <v>566.6236474696949</v>
      </c>
      <c r="S33" s="5">
        <v>589.37257283953988</v>
      </c>
      <c r="T33" s="5">
        <v>576.93752102009501</v>
      </c>
      <c r="U33" s="5">
        <v>572.81049217253485</v>
      </c>
      <c r="V33" s="5">
        <v>592.2229580918148</v>
      </c>
      <c r="W33" s="5">
        <v>614.06283535085993</v>
      </c>
      <c r="X33" s="5">
        <v>618.33961208438996</v>
      </c>
      <c r="Y33" s="5">
        <v>548.23517361481538</v>
      </c>
      <c r="Z33" s="5">
        <v>491.52058279272501</v>
      </c>
      <c r="AA33" s="5">
        <v>135.93145668019511</v>
      </c>
      <c r="AB33" s="5">
        <v>130.27925745795511</v>
      </c>
      <c r="AC33" s="5">
        <v>121.26707461184</v>
      </c>
      <c r="AD33" s="5">
        <v>4.7856934500000001E-4</v>
      </c>
      <c r="AE33" s="5">
        <v>1234.941491113811</v>
      </c>
      <c r="AF33" s="5">
        <v>3150.931559342856</v>
      </c>
      <c r="AG33" s="5">
        <v>3188.49448876625</v>
      </c>
    </row>
    <row r="34" spans="1:33">
      <c r="A34" s="56" t="s">
        <v>60</v>
      </c>
      <c r="B34" s="56" t="s">
        <v>199</v>
      </c>
      <c r="C34" s="56" t="s">
        <v>276</v>
      </c>
      <c r="D34" s="56" t="s">
        <v>277</v>
      </c>
      <c r="E34" s="56" t="s">
        <v>217</v>
      </c>
      <c r="F34" s="5">
        <v>0</v>
      </c>
      <c r="G34" s="5">
        <v>0</v>
      </c>
      <c r="H34" s="5">
        <v>0</v>
      </c>
      <c r="I34" s="5">
        <v>0</v>
      </c>
      <c r="J34" s="5">
        <v>1.8795000000000001E-8</v>
      </c>
      <c r="K34" s="5">
        <v>2.328849999999999E-7</v>
      </c>
      <c r="L34" s="5">
        <v>4.1153500000000012E-7</v>
      </c>
      <c r="M34" s="5">
        <v>5.7321599999999946E-6</v>
      </c>
      <c r="N34" s="5">
        <v>6.3916049999999986E-6</v>
      </c>
      <c r="O34" s="5">
        <v>9.7607250000000047E-6</v>
      </c>
      <c r="P34" s="5">
        <v>1.7628014999999999E-5</v>
      </c>
      <c r="Q34" s="5">
        <v>2.2332580000000029E-5</v>
      </c>
      <c r="R34" s="5">
        <v>2.3281084999999989E-5</v>
      </c>
      <c r="S34" s="5">
        <v>8.261929000000005E-5</v>
      </c>
      <c r="T34" s="5">
        <v>8.6658419999999998E-5</v>
      </c>
      <c r="U34" s="5">
        <v>8.8960930000000026E-5</v>
      </c>
      <c r="V34" s="5">
        <v>9.3343110000000012E-5</v>
      </c>
      <c r="W34" s="5">
        <v>9.7993190000000063E-5</v>
      </c>
      <c r="X34" s="5">
        <v>1.116500199999999E-4</v>
      </c>
      <c r="Y34" s="5">
        <v>1.0929631000000009E-4</v>
      </c>
      <c r="Z34" s="5">
        <v>569.36322093466504</v>
      </c>
      <c r="AA34" s="5">
        <v>649.31264091839455</v>
      </c>
      <c r="AB34" s="5">
        <v>777.60890571867492</v>
      </c>
      <c r="AC34" s="5">
        <v>779.81123282687872</v>
      </c>
      <c r="AD34" s="5">
        <v>1931.427771242945</v>
      </c>
      <c r="AE34" s="5">
        <v>2867.4306993016412</v>
      </c>
      <c r="AF34" s="5">
        <v>2836.494386705795</v>
      </c>
      <c r="AG34" s="5">
        <v>2949.2967866596791</v>
      </c>
    </row>
    <row r="35" spans="1:33">
      <c r="A35" s="56" t="s">
        <v>60</v>
      </c>
      <c r="B35" s="56" t="s">
        <v>199</v>
      </c>
      <c r="C35" s="56" t="s">
        <v>278</v>
      </c>
      <c r="D35" s="56" t="s">
        <v>279</v>
      </c>
      <c r="E35" s="56" t="s">
        <v>217</v>
      </c>
      <c r="F35" s="5">
        <v>0</v>
      </c>
      <c r="G35" s="5">
        <v>0</v>
      </c>
      <c r="H35" s="5">
        <v>0</v>
      </c>
      <c r="I35" s="5">
        <v>0</v>
      </c>
      <c r="J35" s="5">
        <v>3.9175000000000012E-8</v>
      </c>
      <c r="K35" s="5">
        <v>3.6253E-7</v>
      </c>
      <c r="L35" s="5">
        <v>6.0433999999999992E-7</v>
      </c>
      <c r="M35" s="5">
        <v>6.4148399999999994E-6</v>
      </c>
      <c r="N35" s="5">
        <v>6.1934349999999998E-6</v>
      </c>
      <c r="O35" s="5">
        <v>1.0254025E-5</v>
      </c>
      <c r="P35" s="5">
        <v>1.9076934999999999E-5</v>
      </c>
      <c r="Q35" s="5">
        <v>2.7630775000000001E-5</v>
      </c>
      <c r="R35" s="5">
        <v>2.7437154999999989E-5</v>
      </c>
      <c r="S35" s="5">
        <v>6.4777859999999959E-5</v>
      </c>
      <c r="T35" s="5">
        <v>305.78151230299511</v>
      </c>
      <c r="U35" s="5">
        <v>305.9529140888647</v>
      </c>
      <c r="V35" s="5">
        <v>318.65624393145481</v>
      </c>
      <c r="W35" s="5">
        <v>967.99901351396034</v>
      </c>
      <c r="X35" s="5">
        <v>1248.8188254604061</v>
      </c>
      <c r="Y35" s="5">
        <v>1085.087760411335</v>
      </c>
      <c r="Z35" s="5">
        <v>1061.7550978747299</v>
      </c>
      <c r="AA35" s="5">
        <v>1141.493662985315</v>
      </c>
      <c r="AB35" s="5">
        <v>1150.4949724917701</v>
      </c>
      <c r="AC35" s="5">
        <v>1099.7836493175789</v>
      </c>
      <c r="AD35" s="5">
        <v>1029.708582476786</v>
      </c>
      <c r="AE35" s="5">
        <v>1045.1587946771911</v>
      </c>
      <c r="AF35" s="5">
        <v>1015.87713840274</v>
      </c>
      <c r="AG35" s="5">
        <v>1005.09974412687</v>
      </c>
    </row>
    <row r="36" spans="1:33">
      <c r="A36" s="56" t="s">
        <v>60</v>
      </c>
      <c r="B36" s="56" t="s">
        <v>199</v>
      </c>
      <c r="C36" s="56" t="s">
        <v>280</v>
      </c>
      <c r="D36" s="56" t="s">
        <v>281</v>
      </c>
      <c r="E36" s="56" t="s">
        <v>217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</row>
    <row r="37" spans="1:33">
      <c r="A37" s="56" t="s">
        <v>60</v>
      </c>
      <c r="B37" s="56" t="s">
        <v>199</v>
      </c>
      <c r="C37" s="56" t="s">
        <v>282</v>
      </c>
      <c r="D37" s="56" t="s">
        <v>283</v>
      </c>
      <c r="E37" s="56" t="s">
        <v>217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</row>
    <row r="38" spans="1:33">
      <c r="A38" s="56" t="s">
        <v>60</v>
      </c>
      <c r="B38" s="56" t="s">
        <v>200</v>
      </c>
      <c r="C38" s="56" t="s">
        <v>284</v>
      </c>
      <c r="D38" s="56" t="s">
        <v>285</v>
      </c>
      <c r="E38" s="56" t="s">
        <v>217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</row>
    <row r="39" spans="1:33">
      <c r="A39" s="56" t="s">
        <v>60</v>
      </c>
      <c r="B39" s="56" t="s">
        <v>200</v>
      </c>
      <c r="C39" s="56" t="s">
        <v>286</v>
      </c>
      <c r="D39" s="56" t="s">
        <v>287</v>
      </c>
      <c r="E39" s="56" t="s">
        <v>217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</row>
    <row r="40" spans="1:33">
      <c r="A40" s="56" t="s">
        <v>60</v>
      </c>
      <c r="B40" s="56" t="s">
        <v>200</v>
      </c>
      <c r="C40" s="56" t="s">
        <v>288</v>
      </c>
      <c r="D40" s="56" t="s">
        <v>303</v>
      </c>
      <c r="E40" s="56" t="s">
        <v>217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</row>
    <row r="41" spans="1:33" ht="16.5" customHeight="1"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</row>
    <row r="42" spans="1:33">
      <c r="A42" s="56" t="s">
        <v>60</v>
      </c>
      <c r="B42" s="56" t="s">
        <v>197</v>
      </c>
      <c r="C42" s="56" t="s">
        <v>215</v>
      </c>
      <c r="D42" s="56" t="s">
        <v>216</v>
      </c>
      <c r="E42" s="56" t="s">
        <v>142</v>
      </c>
      <c r="F42" s="5">
        <v>1350.89314709774</v>
      </c>
      <c r="G42" s="5">
        <v>2565.52614140688</v>
      </c>
      <c r="H42" s="5">
        <v>3230.2673385769708</v>
      </c>
      <c r="I42" s="5">
        <v>3512.4513008101312</v>
      </c>
      <c r="J42" s="5">
        <v>3553.7624352685152</v>
      </c>
      <c r="K42" s="5">
        <v>3775.5404219053198</v>
      </c>
      <c r="L42" s="5">
        <v>3934.1281960449119</v>
      </c>
      <c r="M42" s="5">
        <v>3315.7953798424601</v>
      </c>
      <c r="N42" s="5">
        <v>3721.4958292326701</v>
      </c>
      <c r="O42" s="5">
        <v>3485.7039456224379</v>
      </c>
      <c r="P42" s="5">
        <v>3629.9911747259839</v>
      </c>
      <c r="Q42" s="5">
        <v>3764.8653256537868</v>
      </c>
      <c r="R42" s="5">
        <v>3821.4036669415709</v>
      </c>
      <c r="S42" s="5">
        <v>3898.9435696514452</v>
      </c>
      <c r="T42" s="5">
        <v>3450.1943238171061</v>
      </c>
      <c r="U42" s="5">
        <v>3519.11198845839</v>
      </c>
      <c r="V42" s="5">
        <v>3792.9867635424812</v>
      </c>
      <c r="W42" s="5">
        <v>3901.6472943734511</v>
      </c>
      <c r="X42" s="5">
        <v>3460.5715611388659</v>
      </c>
      <c r="Y42" s="5">
        <v>3891.3096327833659</v>
      </c>
      <c r="Z42" s="5">
        <v>3573.990832835671</v>
      </c>
      <c r="AA42" s="5">
        <v>4977.2222241002282</v>
      </c>
      <c r="AB42" s="5">
        <v>5155.0641080205896</v>
      </c>
      <c r="AC42" s="5">
        <v>5475.5279008954039</v>
      </c>
      <c r="AD42" s="5">
        <v>5610.9402810663178</v>
      </c>
      <c r="AE42" s="5">
        <v>4649.0406174995514</v>
      </c>
      <c r="AF42" s="5">
        <v>5437.9944746839919</v>
      </c>
      <c r="AG42" s="5">
        <v>6701.1233741767537</v>
      </c>
    </row>
    <row r="43" spans="1:33">
      <c r="A43" s="56" t="s">
        <v>60</v>
      </c>
      <c r="B43" s="56" t="s">
        <v>197</v>
      </c>
      <c r="C43" s="56" t="s">
        <v>218</v>
      </c>
      <c r="D43" s="56" t="s">
        <v>219</v>
      </c>
      <c r="E43" s="56" t="s">
        <v>142</v>
      </c>
      <c r="F43" s="5">
        <v>104.24754009162</v>
      </c>
      <c r="G43" s="5">
        <v>110.04007084496</v>
      </c>
      <c r="H43" s="5">
        <v>112.65993547140999</v>
      </c>
      <c r="I43" s="5">
        <v>100.02833160317</v>
      </c>
      <c r="J43" s="5">
        <v>106.56538947685991</v>
      </c>
      <c r="K43" s="5">
        <v>104.5386271672601</v>
      </c>
      <c r="L43" s="5">
        <v>113.64415567899989</v>
      </c>
      <c r="M43" s="5">
        <v>92.501366979989967</v>
      </c>
      <c r="N43" s="5">
        <v>108.09606136076999</v>
      </c>
      <c r="O43" s="5">
        <v>101.6427507454551</v>
      </c>
      <c r="P43" s="5">
        <v>98.608362723615002</v>
      </c>
      <c r="Q43" s="5">
        <v>104.7599578928851</v>
      </c>
      <c r="R43" s="5">
        <v>104.642554740775</v>
      </c>
      <c r="S43" s="5">
        <v>106.9940571289101</v>
      </c>
      <c r="T43" s="5">
        <v>93.056101604715025</v>
      </c>
      <c r="U43" s="5">
        <v>2036.142557501335</v>
      </c>
      <c r="V43" s="5">
        <v>2535.754672314099</v>
      </c>
      <c r="W43" s="5">
        <v>2610.0108995121618</v>
      </c>
      <c r="X43" s="5">
        <v>2343.3676002955699</v>
      </c>
      <c r="Y43" s="5">
        <v>2607.662702875728</v>
      </c>
      <c r="Z43" s="5">
        <v>2863.0457021839279</v>
      </c>
      <c r="AA43" s="5">
        <v>2728.4898063948331</v>
      </c>
      <c r="AB43" s="5">
        <v>2685.4531926603108</v>
      </c>
      <c r="AC43" s="5">
        <v>2686.6959224034972</v>
      </c>
      <c r="AD43" s="5">
        <v>2544.6849762538432</v>
      </c>
      <c r="AE43" s="5">
        <v>2129.942495584979</v>
      </c>
      <c r="AF43" s="5">
        <v>2353.608389811784</v>
      </c>
      <c r="AG43" s="5">
        <v>2407.2966686511409</v>
      </c>
    </row>
    <row r="44" spans="1:33">
      <c r="A44" s="56" t="s">
        <v>60</v>
      </c>
      <c r="B44" s="56" t="s">
        <v>197</v>
      </c>
      <c r="C44" s="56" t="s">
        <v>220</v>
      </c>
      <c r="D44" s="56" t="s">
        <v>221</v>
      </c>
      <c r="E44" s="56" t="s">
        <v>142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</row>
    <row r="45" spans="1:33">
      <c r="A45" s="56" t="s">
        <v>60</v>
      </c>
      <c r="B45" s="56" t="s">
        <v>197</v>
      </c>
      <c r="C45" s="56" t="s">
        <v>222</v>
      </c>
      <c r="D45" s="56" t="s">
        <v>223</v>
      </c>
      <c r="E45" s="56" t="s">
        <v>142</v>
      </c>
      <c r="F45" s="5">
        <v>0</v>
      </c>
      <c r="G45" s="5">
        <v>5.9377700000000006E-6</v>
      </c>
      <c r="H45" s="5">
        <v>4.7963450000000016E-6</v>
      </c>
      <c r="I45" s="5">
        <v>9.2166200000000005E-6</v>
      </c>
      <c r="J45" s="5">
        <v>2.276999499999999E-5</v>
      </c>
      <c r="K45" s="5">
        <v>2.1778504999999982E-5</v>
      </c>
      <c r="L45" s="5">
        <v>3.2018290000000018E-5</v>
      </c>
      <c r="M45" s="5">
        <v>4.0081705E-5</v>
      </c>
      <c r="N45" s="5">
        <v>4.3932515000000008E-5</v>
      </c>
      <c r="O45" s="5">
        <v>4.4916804999999997E-5</v>
      </c>
      <c r="P45" s="5">
        <v>1156.5079232847499</v>
      </c>
      <c r="Q45" s="5">
        <v>2282.7084424555551</v>
      </c>
      <c r="R45" s="5">
        <v>5995.5357795563023</v>
      </c>
      <c r="S45" s="5">
        <v>5477.1351995073264</v>
      </c>
      <c r="T45" s="5">
        <v>5133.4429050302724</v>
      </c>
      <c r="U45" s="5">
        <v>5380.546489312721</v>
      </c>
      <c r="V45" s="5">
        <v>5183.1163902385633</v>
      </c>
      <c r="W45" s="5">
        <v>5876.9290612142686</v>
      </c>
      <c r="X45" s="5">
        <v>4994.1912317780843</v>
      </c>
      <c r="Y45" s="5">
        <v>5318.6299258185527</v>
      </c>
      <c r="Z45" s="5">
        <v>5358.5997913193214</v>
      </c>
      <c r="AA45" s="5">
        <v>5202.5373192543602</v>
      </c>
      <c r="AB45" s="5">
        <v>5522.4225508273103</v>
      </c>
      <c r="AC45" s="5">
        <v>6264.0526599901741</v>
      </c>
      <c r="AD45" s="5">
        <v>5771.2345134344687</v>
      </c>
      <c r="AE45" s="5">
        <v>8856.1529455163618</v>
      </c>
      <c r="AF45" s="5">
        <v>9270.892886355603</v>
      </c>
      <c r="AG45" s="5">
        <v>8763.2523769960571</v>
      </c>
    </row>
    <row r="46" spans="1:33">
      <c r="A46" s="56" t="s">
        <v>60</v>
      </c>
      <c r="B46" s="56" t="s">
        <v>197</v>
      </c>
      <c r="C46" s="56" t="s">
        <v>224</v>
      </c>
      <c r="D46" s="56" t="s">
        <v>225</v>
      </c>
      <c r="E46" s="56" t="s">
        <v>142</v>
      </c>
      <c r="F46" s="5">
        <v>0</v>
      </c>
      <c r="G46" s="5">
        <v>2.510585E-6</v>
      </c>
      <c r="H46" s="5">
        <v>2.9099949999999989E-6</v>
      </c>
      <c r="I46" s="5">
        <v>5.2332400000000004E-6</v>
      </c>
      <c r="J46" s="5">
        <v>1.080576999999999E-5</v>
      </c>
      <c r="K46" s="5">
        <v>1.1812230000000001E-5</v>
      </c>
      <c r="L46" s="5">
        <v>1.2802904999999999E-5</v>
      </c>
      <c r="M46" s="5">
        <v>1.640651000000001E-5</v>
      </c>
      <c r="N46" s="5">
        <v>1.9421810000000008E-5</v>
      </c>
      <c r="O46" s="5">
        <v>1.822235000000001E-5</v>
      </c>
      <c r="P46" s="5">
        <v>2.9741175000000001E-5</v>
      </c>
      <c r="Q46" s="5">
        <v>3.564904499999998E-5</v>
      </c>
      <c r="R46" s="5">
        <v>144.32056343891989</v>
      </c>
      <c r="S46" s="5">
        <v>267.29793096931519</v>
      </c>
      <c r="T46" s="5">
        <v>245.75797264496961</v>
      </c>
      <c r="U46" s="5">
        <v>248.6407572086201</v>
      </c>
      <c r="V46" s="5">
        <v>250.7180902748151</v>
      </c>
      <c r="W46" s="5">
        <v>260.83634462129021</v>
      </c>
      <c r="X46" s="5">
        <v>223.16329416818499</v>
      </c>
      <c r="Y46" s="5">
        <v>245.80309181835011</v>
      </c>
      <c r="Z46" s="5">
        <v>225.58600603745961</v>
      </c>
      <c r="AA46" s="5">
        <v>217.2508197400351</v>
      </c>
      <c r="AB46" s="5">
        <v>218.716867472795</v>
      </c>
      <c r="AC46" s="5">
        <v>238.21895966403491</v>
      </c>
      <c r="AD46" s="5">
        <v>260.19412675485012</v>
      </c>
      <c r="AE46" s="5">
        <v>243.81210886877011</v>
      </c>
      <c r="AF46" s="5">
        <v>251.55339213959999</v>
      </c>
      <c r="AG46" s="5">
        <v>249.0183633788501</v>
      </c>
    </row>
    <row r="47" spans="1:33">
      <c r="A47" s="56" t="s">
        <v>60</v>
      </c>
      <c r="B47" s="56" t="s">
        <v>197</v>
      </c>
      <c r="C47" s="56" t="s">
        <v>226</v>
      </c>
      <c r="D47" s="56" t="s">
        <v>227</v>
      </c>
      <c r="E47" s="56" t="s">
        <v>142</v>
      </c>
      <c r="F47" s="5">
        <v>0</v>
      </c>
      <c r="G47" s="5">
        <v>1.024969E-5</v>
      </c>
      <c r="H47" s="5">
        <v>1.0001085E-5</v>
      </c>
      <c r="I47" s="5">
        <v>3.1722229999999988E-5</v>
      </c>
      <c r="J47" s="5">
        <v>1.07757215E-4</v>
      </c>
      <c r="K47" s="5">
        <v>1.0470625999999991E-4</v>
      </c>
      <c r="L47" s="5">
        <v>38.107986489599988</v>
      </c>
      <c r="M47" s="5">
        <v>1922.3310898166251</v>
      </c>
      <c r="N47" s="5">
        <v>2030.557819283036</v>
      </c>
      <c r="O47" s="5">
        <v>2124.052722448499</v>
      </c>
      <c r="P47" s="5">
        <v>3052.553762945462</v>
      </c>
      <c r="Q47" s="5">
        <v>3038.3170018663332</v>
      </c>
      <c r="R47" s="5">
        <v>4086.572399381625</v>
      </c>
      <c r="S47" s="5">
        <v>3946.9680834378341</v>
      </c>
      <c r="T47" s="5">
        <v>5000.1756578153563</v>
      </c>
      <c r="U47" s="5">
        <v>5116.3403531057393</v>
      </c>
      <c r="V47" s="5">
        <v>5024.7326110420381</v>
      </c>
      <c r="W47" s="5">
        <v>5490.1115574895721</v>
      </c>
      <c r="X47" s="5">
        <v>4971.356025712209</v>
      </c>
      <c r="Y47" s="5">
        <v>9341.974858473417</v>
      </c>
      <c r="Z47" s="5">
        <v>10051.19836255155</v>
      </c>
      <c r="AA47" s="5">
        <v>10377.250746315671</v>
      </c>
      <c r="AB47" s="5">
        <v>10390.67250201971</v>
      </c>
      <c r="AC47" s="5">
        <v>9705.6625957683445</v>
      </c>
      <c r="AD47" s="5">
        <v>9624.445890367324</v>
      </c>
      <c r="AE47" s="5">
        <v>8930.0815496439518</v>
      </c>
      <c r="AF47" s="5">
        <v>9097.9354853951154</v>
      </c>
      <c r="AG47" s="5">
        <v>8858.5602818728094</v>
      </c>
    </row>
    <row r="48" spans="1:33">
      <c r="A48" s="56" t="s">
        <v>60</v>
      </c>
      <c r="B48" s="56" t="s">
        <v>197</v>
      </c>
      <c r="C48" s="56" t="s">
        <v>228</v>
      </c>
      <c r="D48" s="56" t="s">
        <v>229</v>
      </c>
      <c r="E48" s="56" t="s">
        <v>142</v>
      </c>
      <c r="F48" s="5">
        <v>0</v>
      </c>
      <c r="G48" s="5">
        <v>2.6857349999999999E-6</v>
      </c>
      <c r="H48" s="5">
        <v>3.985085E-6</v>
      </c>
      <c r="I48" s="5">
        <v>8.8432700000000001E-6</v>
      </c>
      <c r="J48" s="5">
        <v>1.401092000000001E-5</v>
      </c>
      <c r="K48" s="5">
        <v>1.6462874999999999E-5</v>
      </c>
      <c r="L48" s="5">
        <v>1.7460994999999991E-5</v>
      </c>
      <c r="M48" s="5">
        <v>3.3887389999999983E-5</v>
      </c>
      <c r="N48" s="5">
        <v>3.6581700000000002E-5</v>
      </c>
      <c r="O48" s="5">
        <v>3.9918025000000001E-5</v>
      </c>
      <c r="P48" s="5">
        <v>226.91267722377501</v>
      </c>
      <c r="Q48" s="5">
        <v>222.9428896080102</v>
      </c>
      <c r="R48" s="5">
        <v>629.32298295067483</v>
      </c>
      <c r="S48" s="5">
        <v>1001.154933153825</v>
      </c>
      <c r="T48" s="5">
        <v>1150.6663257279899</v>
      </c>
      <c r="U48" s="5">
        <v>1144.4819857728539</v>
      </c>
      <c r="V48" s="5">
        <v>1175.341474499545</v>
      </c>
      <c r="W48" s="5">
        <v>1212.4669553209801</v>
      </c>
      <c r="X48" s="5">
        <v>1129.0754779459151</v>
      </c>
      <c r="Y48" s="5">
        <v>1404.4876943423899</v>
      </c>
      <c r="Z48" s="5">
        <v>2786.0741453430001</v>
      </c>
      <c r="AA48" s="5">
        <v>2804.458353210779</v>
      </c>
      <c r="AB48" s="5">
        <v>2783.8044243568202</v>
      </c>
      <c r="AC48" s="5">
        <v>2435.2185175110249</v>
      </c>
      <c r="AD48" s="5">
        <v>2579.3070394535712</v>
      </c>
      <c r="AE48" s="5">
        <v>4852.3306884266431</v>
      </c>
      <c r="AF48" s="5">
        <v>6465.109869978317</v>
      </c>
      <c r="AG48" s="5">
        <v>6516.5196301202996</v>
      </c>
    </row>
    <row r="49" spans="1:33">
      <c r="A49" s="56" t="s">
        <v>60</v>
      </c>
      <c r="B49" s="56" t="s">
        <v>197</v>
      </c>
      <c r="C49" s="56" t="s">
        <v>230</v>
      </c>
      <c r="D49" s="56" t="s">
        <v>231</v>
      </c>
      <c r="E49" s="56" t="s">
        <v>142</v>
      </c>
      <c r="F49" s="5">
        <v>2714.7928841161511</v>
      </c>
      <c r="G49" s="5">
        <v>2778.8888201475279</v>
      </c>
      <c r="H49" s="5">
        <v>2848.7612776266951</v>
      </c>
      <c r="I49" s="5">
        <v>3891.5722687525399</v>
      </c>
      <c r="J49" s="5">
        <v>5229.9048261574171</v>
      </c>
      <c r="K49" s="5">
        <v>6397.4403433445286</v>
      </c>
      <c r="L49" s="5">
        <v>7528.4617477115853</v>
      </c>
      <c r="M49" s="5">
        <v>7087.9986417868631</v>
      </c>
      <c r="N49" s="5">
        <v>7442.7740746242134</v>
      </c>
      <c r="O49" s="5">
        <v>7458.1027981566722</v>
      </c>
      <c r="P49" s="5">
        <v>8082.347513096187</v>
      </c>
      <c r="Q49" s="5">
        <v>10670.36912630404</v>
      </c>
      <c r="R49" s="5">
        <v>13333.585312721139</v>
      </c>
      <c r="S49" s="5">
        <v>14178.13334549078</v>
      </c>
      <c r="T49" s="5">
        <v>14185.22036621752</v>
      </c>
      <c r="U49" s="5">
        <v>13569.496239246761</v>
      </c>
      <c r="V49" s="5">
        <v>13963.16463024374</v>
      </c>
      <c r="W49" s="5">
        <v>14506.56616656052</v>
      </c>
      <c r="X49" s="5">
        <v>13579.568005880221</v>
      </c>
      <c r="Y49" s="5">
        <v>18269.749597511742</v>
      </c>
      <c r="Z49" s="5">
        <v>18021.80053142476</v>
      </c>
      <c r="AA49" s="5">
        <v>16648.48116910438</v>
      </c>
      <c r="AB49" s="5">
        <v>17387.344994595511</v>
      </c>
      <c r="AC49" s="5">
        <v>16353.875449681809</v>
      </c>
      <c r="AD49" s="5">
        <v>22453.363930927972</v>
      </c>
      <c r="AE49" s="5">
        <v>28456.051032203071</v>
      </c>
      <c r="AF49" s="5">
        <v>26837.909927897548</v>
      </c>
      <c r="AG49" s="5">
        <v>27206.274238081289</v>
      </c>
    </row>
    <row r="50" spans="1:33">
      <c r="A50" s="56" t="s">
        <v>60</v>
      </c>
      <c r="B50" s="56" t="s">
        <v>197</v>
      </c>
      <c r="C50" s="56" t="s">
        <v>232</v>
      </c>
      <c r="D50" s="56" t="s">
        <v>233</v>
      </c>
      <c r="E50" s="56" t="s">
        <v>142</v>
      </c>
      <c r="F50" s="5">
        <v>0</v>
      </c>
      <c r="G50" s="5">
        <v>1.5778E-6</v>
      </c>
      <c r="H50" s="5">
        <v>2.214685E-6</v>
      </c>
      <c r="I50" s="5">
        <v>4.6870250000000002E-6</v>
      </c>
      <c r="J50" s="5">
        <v>7.9644350000000003E-6</v>
      </c>
      <c r="K50" s="5">
        <v>9.8494799999999998E-6</v>
      </c>
      <c r="L50" s="5">
        <v>1.08996E-5</v>
      </c>
      <c r="M50" s="5">
        <v>2.105009E-5</v>
      </c>
      <c r="N50" s="5">
        <v>2.3225705000000001E-5</v>
      </c>
      <c r="O50" s="5">
        <v>2.4230070000000002E-5</v>
      </c>
      <c r="P50" s="5">
        <v>7.632942500000003E-5</v>
      </c>
      <c r="Q50" s="5">
        <v>7.8445654999999983E-5</v>
      </c>
      <c r="R50" s="5">
        <v>7.1853865000000018E-5</v>
      </c>
      <c r="S50" s="5">
        <v>1.3329041499999999E-4</v>
      </c>
      <c r="T50" s="5">
        <v>1.7517180000000009E-4</v>
      </c>
      <c r="U50" s="5">
        <v>1.6977320500000009E-4</v>
      </c>
      <c r="V50" s="5">
        <v>1.6957628E-4</v>
      </c>
      <c r="W50" s="5">
        <v>125.6316481984649</v>
      </c>
      <c r="X50" s="5">
        <v>113.50686044574999</v>
      </c>
      <c r="Y50" s="5">
        <v>383.9026040061002</v>
      </c>
      <c r="Z50" s="5">
        <v>615.04035218808974</v>
      </c>
      <c r="AA50" s="5">
        <v>2237.5187016350151</v>
      </c>
      <c r="AB50" s="5">
        <v>3315.0568430037151</v>
      </c>
      <c r="AC50" s="5">
        <v>4810.17960015067</v>
      </c>
      <c r="AD50" s="5">
        <v>8104.4694842433701</v>
      </c>
      <c r="AE50" s="5">
        <v>7279.7434794067613</v>
      </c>
      <c r="AF50" s="5">
        <v>7429.8758925023676</v>
      </c>
      <c r="AG50" s="5">
        <v>7248.1184011113346</v>
      </c>
    </row>
    <row r="51" spans="1:33">
      <c r="A51" s="56" t="s">
        <v>60</v>
      </c>
      <c r="B51" s="56" t="s">
        <v>163</v>
      </c>
      <c r="C51" s="56" t="s">
        <v>234</v>
      </c>
      <c r="D51" s="56" t="s">
        <v>235</v>
      </c>
      <c r="E51" s="56" t="s">
        <v>142</v>
      </c>
      <c r="F51" s="5">
        <v>1.0703149999999999E-6</v>
      </c>
      <c r="G51" s="5">
        <v>2.9713620600000002E-3</v>
      </c>
      <c r="H51" s="5">
        <v>1203.4249519328</v>
      </c>
      <c r="I51" s="5">
        <v>1327.7791950171049</v>
      </c>
      <c r="J51" s="5">
        <v>1261.708518990863</v>
      </c>
      <c r="K51" s="5">
        <v>1338.028949200544</v>
      </c>
      <c r="L51" s="5">
        <v>1263.8571527144511</v>
      </c>
      <c r="M51" s="5">
        <v>1354.7213212039651</v>
      </c>
      <c r="N51" s="5">
        <v>1297.786373676139</v>
      </c>
      <c r="O51" s="5">
        <v>2772.3634280565011</v>
      </c>
      <c r="P51" s="5">
        <v>5246.7552130786617</v>
      </c>
      <c r="Q51" s="5">
        <v>5210.5520630629189</v>
      </c>
      <c r="R51" s="5">
        <v>5135.3390577308664</v>
      </c>
      <c r="S51" s="5">
        <v>5106.5510049246013</v>
      </c>
      <c r="T51" s="5">
        <v>5281.384097587159</v>
      </c>
      <c r="U51" s="5">
        <v>4805.5934489030833</v>
      </c>
      <c r="V51" s="5">
        <v>5212.8584681803814</v>
      </c>
      <c r="W51" s="5">
        <v>5136.6658456701771</v>
      </c>
      <c r="X51" s="5">
        <v>5307.0706535414101</v>
      </c>
      <c r="Y51" s="5">
        <v>5033.8559390927148</v>
      </c>
      <c r="Z51" s="5">
        <v>5444.3338561344108</v>
      </c>
      <c r="AA51" s="5">
        <v>5174.2555605105936</v>
      </c>
      <c r="AB51" s="5">
        <v>5107.4948575658091</v>
      </c>
      <c r="AC51" s="5">
        <v>4990.7025478512478</v>
      </c>
      <c r="AD51" s="5">
        <v>4982.6744974338362</v>
      </c>
      <c r="AE51" s="5">
        <v>5179.1103061047752</v>
      </c>
      <c r="AF51" s="5">
        <v>4696.1964273704434</v>
      </c>
      <c r="AG51" s="5">
        <v>5078.9489098933464</v>
      </c>
    </row>
    <row r="52" spans="1:33">
      <c r="A52" s="56" t="s">
        <v>60</v>
      </c>
      <c r="B52" s="56" t="s">
        <v>163</v>
      </c>
      <c r="C52" s="56" t="s">
        <v>236</v>
      </c>
      <c r="D52" s="56" t="s">
        <v>237</v>
      </c>
      <c r="E52" s="56" t="s">
        <v>142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</row>
    <row r="53" spans="1:33">
      <c r="A53" s="56" t="s">
        <v>60</v>
      </c>
      <c r="B53" s="56" t="s">
        <v>163</v>
      </c>
      <c r="C53" s="56" t="s">
        <v>238</v>
      </c>
      <c r="D53" s="56" t="s">
        <v>239</v>
      </c>
      <c r="E53" s="56" t="s">
        <v>142</v>
      </c>
      <c r="F53" s="5">
        <v>1271.2395245237849</v>
      </c>
      <c r="G53" s="5">
        <v>1778.021013749285</v>
      </c>
      <c r="H53" s="5">
        <v>1892.078107169966</v>
      </c>
      <c r="I53" s="5">
        <v>3119.9939397651042</v>
      </c>
      <c r="J53" s="5">
        <v>8233.2262653317266</v>
      </c>
      <c r="K53" s="5">
        <v>13794.44719293315</v>
      </c>
      <c r="L53" s="5">
        <v>13086.479189647711</v>
      </c>
      <c r="M53" s="5">
        <v>12888.746522128569</v>
      </c>
      <c r="N53" s="5">
        <v>13470.71401933139</v>
      </c>
      <c r="O53" s="5">
        <v>14531.76449552024</v>
      </c>
      <c r="P53" s="5">
        <v>13817.442736896261</v>
      </c>
      <c r="Q53" s="5">
        <v>13771.26115007911</v>
      </c>
      <c r="R53" s="5">
        <v>13003.352760776201</v>
      </c>
      <c r="S53" s="5">
        <v>13842.051509234559</v>
      </c>
      <c r="T53" s="5">
        <v>12907.950809054129</v>
      </c>
      <c r="U53" s="5">
        <v>21909.41685174239</v>
      </c>
      <c r="V53" s="5">
        <v>24391.174997509799</v>
      </c>
      <c r="W53" s="5">
        <v>24188.721219000519</v>
      </c>
      <c r="X53" s="5">
        <v>23244.442175542688</v>
      </c>
      <c r="Y53" s="5">
        <v>24134.001334615939</v>
      </c>
      <c r="Z53" s="5">
        <v>25322.097378500232</v>
      </c>
      <c r="AA53" s="5">
        <v>23813.425658152431</v>
      </c>
      <c r="AB53" s="5">
        <v>23877.231753331511</v>
      </c>
      <c r="AC53" s="5">
        <v>21887.144245161191</v>
      </c>
      <c r="AD53" s="5">
        <v>22994.22519219391</v>
      </c>
      <c r="AE53" s="5">
        <v>21332.278307963399</v>
      </c>
      <c r="AF53" s="5">
        <v>21522.743179397919</v>
      </c>
      <c r="AG53" s="5">
        <v>22858.175147373371</v>
      </c>
    </row>
    <row r="54" spans="1:33">
      <c r="A54" s="56" t="s">
        <v>60</v>
      </c>
      <c r="B54" s="56" t="s">
        <v>163</v>
      </c>
      <c r="C54" s="56" t="s">
        <v>240</v>
      </c>
      <c r="D54" s="56" t="s">
        <v>241</v>
      </c>
      <c r="E54" s="56" t="s">
        <v>142</v>
      </c>
      <c r="F54" s="5">
        <v>341.8753859275098</v>
      </c>
      <c r="G54" s="5">
        <v>947.69637344449507</v>
      </c>
      <c r="H54" s="5">
        <v>2772.658104940077</v>
      </c>
      <c r="I54" s="5">
        <v>4290.2342580989116</v>
      </c>
      <c r="J54" s="5">
        <v>4081.2580815605611</v>
      </c>
      <c r="K54" s="5">
        <v>4356.5999969075092</v>
      </c>
      <c r="L54" s="5">
        <v>4287.2074605592998</v>
      </c>
      <c r="M54" s="5">
        <v>4280.711912373944</v>
      </c>
      <c r="N54" s="5">
        <v>4266.1450299206408</v>
      </c>
      <c r="O54" s="5">
        <v>4525.1514892713349</v>
      </c>
      <c r="P54" s="5">
        <v>9652.8277505332007</v>
      </c>
      <c r="Q54" s="5">
        <v>9403.3763996008111</v>
      </c>
      <c r="R54" s="5">
        <v>9092.0571405322626</v>
      </c>
      <c r="S54" s="5">
        <v>10373.220767648891</v>
      </c>
      <c r="T54" s="5">
        <v>10317.383169597169</v>
      </c>
      <c r="U54" s="5">
        <v>9829.3834659830391</v>
      </c>
      <c r="V54" s="5">
        <v>10453.487821054499</v>
      </c>
      <c r="W54" s="5">
        <v>12572.35238298377</v>
      </c>
      <c r="X54" s="5">
        <v>12272.59734374019</v>
      </c>
      <c r="Y54" s="5">
        <v>12198.772215051011</v>
      </c>
      <c r="Z54" s="5">
        <v>15567.163292540779</v>
      </c>
      <c r="AA54" s="5">
        <v>15717.16358161423</v>
      </c>
      <c r="AB54" s="5">
        <v>17240.736868761531</v>
      </c>
      <c r="AC54" s="5">
        <v>16518.79562665007</v>
      </c>
      <c r="AD54" s="5">
        <v>18556.353289833751</v>
      </c>
      <c r="AE54" s="5">
        <v>22671.949899675619</v>
      </c>
      <c r="AF54" s="5">
        <v>26289.791724242328</v>
      </c>
      <c r="AG54" s="5">
        <v>27972.222533941971</v>
      </c>
    </row>
    <row r="55" spans="1:33">
      <c r="A55" s="56" t="s">
        <v>60</v>
      </c>
      <c r="B55" s="56" t="s">
        <v>163</v>
      </c>
      <c r="C55" s="56" t="s">
        <v>242</v>
      </c>
      <c r="D55" s="56" t="s">
        <v>243</v>
      </c>
      <c r="E55" s="56" t="s">
        <v>142</v>
      </c>
      <c r="F55" s="5">
        <v>645.00942347572004</v>
      </c>
      <c r="G55" s="5">
        <v>643.17648115274437</v>
      </c>
      <c r="H55" s="5">
        <v>673.04594337161529</v>
      </c>
      <c r="I55" s="5">
        <v>654.48099323517999</v>
      </c>
      <c r="J55" s="5">
        <v>614.37857940654999</v>
      </c>
      <c r="K55" s="5">
        <v>658.90833803510475</v>
      </c>
      <c r="L55" s="5">
        <v>615.63424506653519</v>
      </c>
      <c r="M55" s="5">
        <v>588.60845273295445</v>
      </c>
      <c r="N55" s="5">
        <v>662.45694723661484</v>
      </c>
      <c r="O55" s="5">
        <v>670.41749558593028</v>
      </c>
      <c r="P55" s="5">
        <v>681.05485840625965</v>
      </c>
      <c r="Q55" s="5">
        <v>638.84464641909506</v>
      </c>
      <c r="R55" s="5">
        <v>655.56862682223425</v>
      </c>
      <c r="S55" s="5">
        <v>869.2814223999211</v>
      </c>
      <c r="T55" s="5">
        <v>851.31148379133538</v>
      </c>
      <c r="U55" s="5">
        <v>771.93834763011466</v>
      </c>
      <c r="V55" s="5">
        <v>856.27911107913485</v>
      </c>
      <c r="W55" s="5">
        <v>823.08152713190509</v>
      </c>
      <c r="X55" s="5">
        <v>796.40360867454513</v>
      </c>
      <c r="Y55" s="5">
        <v>878.84079470611994</v>
      </c>
      <c r="Z55" s="5">
        <v>757.71433737199004</v>
      </c>
      <c r="AA55" s="5">
        <v>773.83257236632471</v>
      </c>
      <c r="AB55" s="5">
        <v>743.27857225456034</v>
      </c>
      <c r="AC55" s="5">
        <v>752.76129548676522</v>
      </c>
      <c r="AD55" s="5">
        <v>758.58922498165418</v>
      </c>
      <c r="AE55" s="5">
        <v>759.05968574721999</v>
      </c>
      <c r="AF55" s="5">
        <v>652.97451453330507</v>
      </c>
      <c r="AG55" s="5">
        <v>733.34520910781521</v>
      </c>
    </row>
    <row r="56" spans="1:33">
      <c r="A56" s="56" t="s">
        <v>60</v>
      </c>
      <c r="B56" s="56" t="s">
        <v>163</v>
      </c>
      <c r="C56" s="56" t="s">
        <v>244</v>
      </c>
      <c r="D56" s="56" t="s">
        <v>245</v>
      </c>
      <c r="E56" s="56" t="s">
        <v>142</v>
      </c>
      <c r="F56" s="5">
        <v>0</v>
      </c>
      <c r="G56" s="5">
        <v>7.656010000000005E-6</v>
      </c>
      <c r="H56" s="5">
        <v>6.8579000000000009E-6</v>
      </c>
      <c r="I56" s="5">
        <v>8.4930049999999985E-6</v>
      </c>
      <c r="J56" s="5">
        <v>7.3967899999999977E-6</v>
      </c>
      <c r="K56" s="5">
        <v>8.2507450000000019E-6</v>
      </c>
      <c r="L56" s="5">
        <v>1.623898E-5</v>
      </c>
      <c r="M56" s="5">
        <v>2.201967000000001E-5</v>
      </c>
      <c r="N56" s="5">
        <v>2.3712434999999999E-5</v>
      </c>
      <c r="O56" s="5">
        <v>2.337864500000002E-5</v>
      </c>
      <c r="P56" s="5">
        <v>3.7032534999999997E-5</v>
      </c>
      <c r="Q56" s="5">
        <v>4.2781420000000012E-5</v>
      </c>
      <c r="R56" s="5">
        <v>9.6025264999999988E-5</v>
      </c>
      <c r="S56" s="5">
        <v>1.5049627E-4</v>
      </c>
      <c r="T56" s="5">
        <v>1.7033951999999999E-4</v>
      </c>
      <c r="U56" s="5">
        <v>1.4070489000000001E-4</v>
      </c>
      <c r="V56" s="5">
        <v>1.6045291E-4</v>
      </c>
      <c r="W56" s="5">
        <v>1.8399898499999999E-4</v>
      </c>
      <c r="X56" s="5">
        <v>1.743780550000001E-4</v>
      </c>
      <c r="Y56" s="5">
        <v>1.806806500000001E-4</v>
      </c>
      <c r="Z56" s="5">
        <v>1.7276402999999999E-4</v>
      </c>
      <c r="AA56" s="5">
        <v>3.7068912000000012E-4</v>
      </c>
      <c r="AB56" s="5">
        <v>274.07453939705488</v>
      </c>
      <c r="AC56" s="5">
        <v>7057.3111493784891</v>
      </c>
      <c r="AD56" s="5">
        <v>8343.5375915829245</v>
      </c>
      <c r="AE56" s="5">
        <v>8991.4181280423181</v>
      </c>
      <c r="AF56" s="5">
        <v>7950.799573101358</v>
      </c>
      <c r="AG56" s="5">
        <v>8878.3691669684158</v>
      </c>
    </row>
    <row r="57" spans="1:33">
      <c r="A57" s="56" t="s">
        <v>60</v>
      </c>
      <c r="B57" s="56" t="s">
        <v>163</v>
      </c>
      <c r="C57" s="56" t="s">
        <v>246</v>
      </c>
      <c r="D57" s="56" t="s">
        <v>247</v>
      </c>
      <c r="E57" s="56" t="s">
        <v>142</v>
      </c>
      <c r="F57" s="5">
        <v>0</v>
      </c>
      <c r="G57" s="5">
        <v>6.2836849999999952E-6</v>
      </c>
      <c r="H57" s="5">
        <v>5.5958249999999982E-6</v>
      </c>
      <c r="I57" s="5">
        <v>7.7032050000000014E-6</v>
      </c>
      <c r="J57" s="5">
        <v>6.8090999999999997E-6</v>
      </c>
      <c r="K57" s="5">
        <v>7.0599849999999957E-6</v>
      </c>
      <c r="L57" s="5">
        <v>1.4581624999999999E-5</v>
      </c>
      <c r="M57" s="5">
        <v>1.9663195000000012E-5</v>
      </c>
      <c r="N57" s="5">
        <v>1.976145E-5</v>
      </c>
      <c r="O57" s="5">
        <v>2.086542999999999E-5</v>
      </c>
      <c r="P57" s="5">
        <v>3.1587970000000021E-5</v>
      </c>
      <c r="Q57" s="5">
        <v>3.7938035000000011E-5</v>
      </c>
      <c r="R57" s="5">
        <v>4.9439650000000031E-5</v>
      </c>
      <c r="S57" s="5">
        <v>4.8930929999999971E-5</v>
      </c>
      <c r="T57" s="5">
        <v>6.0485670000000021E-5</v>
      </c>
      <c r="U57" s="5">
        <v>4.9161865000000032E-5</v>
      </c>
      <c r="V57" s="5">
        <v>5.4605200000000017E-5</v>
      </c>
      <c r="W57" s="5">
        <v>6.6934630000000024E-5</v>
      </c>
      <c r="X57" s="5">
        <v>6.2272010000000017E-5</v>
      </c>
      <c r="Y57" s="5">
        <v>5.7527089999999993E-5</v>
      </c>
      <c r="Z57" s="5">
        <v>5.6873125000000018E-5</v>
      </c>
      <c r="AA57" s="5">
        <v>1.6696749999999989E-4</v>
      </c>
      <c r="AB57" s="5">
        <v>3.797717050000001E-4</v>
      </c>
      <c r="AC57" s="5">
        <v>4.7567180499999992E-4</v>
      </c>
      <c r="AD57" s="5">
        <v>4.3984918499999999E-4</v>
      </c>
      <c r="AE57" s="5">
        <v>646.49148396492524</v>
      </c>
      <c r="AF57" s="5">
        <v>568.56374606573502</v>
      </c>
      <c r="AG57" s="5">
        <v>611.73500222190034</v>
      </c>
    </row>
    <row r="58" spans="1:33">
      <c r="A58" s="56" t="s">
        <v>60</v>
      </c>
      <c r="B58" s="56" t="s">
        <v>163</v>
      </c>
      <c r="C58" s="56" t="s">
        <v>248</v>
      </c>
      <c r="D58" s="56" t="s">
        <v>249</v>
      </c>
      <c r="E58" s="56" t="s">
        <v>142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</row>
    <row r="59" spans="1:33">
      <c r="A59" s="56" t="s">
        <v>60</v>
      </c>
      <c r="B59" s="56" t="s">
        <v>163</v>
      </c>
      <c r="C59" s="56" t="s">
        <v>250</v>
      </c>
      <c r="D59" s="56" t="s">
        <v>251</v>
      </c>
      <c r="E59" s="56" t="s">
        <v>142</v>
      </c>
      <c r="F59" s="5">
        <v>365.44710195247501</v>
      </c>
      <c r="G59" s="5">
        <v>1301.5221230961949</v>
      </c>
      <c r="H59" s="5">
        <v>1236.3989294774301</v>
      </c>
      <c r="I59" s="5">
        <v>1301.6253019026949</v>
      </c>
      <c r="J59" s="5">
        <v>1314.0561720973949</v>
      </c>
      <c r="K59" s="5">
        <v>1331.67579144254</v>
      </c>
      <c r="L59" s="5">
        <v>1320.60237486508</v>
      </c>
      <c r="M59" s="5">
        <v>1376.183759305</v>
      </c>
      <c r="N59" s="5">
        <v>1310.7212018487901</v>
      </c>
      <c r="O59" s="5">
        <v>1352.387025968475</v>
      </c>
      <c r="P59" s="5">
        <v>1377.7637010645151</v>
      </c>
      <c r="Q59" s="5">
        <v>2033.291696037556</v>
      </c>
      <c r="R59" s="5">
        <v>2670.869707365609</v>
      </c>
      <c r="S59" s="5">
        <v>3040.939123682178</v>
      </c>
      <c r="T59" s="5">
        <v>3148.3799851508061</v>
      </c>
      <c r="U59" s="5">
        <v>3047.7543278918711</v>
      </c>
      <c r="V59" s="5">
        <v>3179.5280618104298</v>
      </c>
      <c r="W59" s="5">
        <v>2802.8802856776242</v>
      </c>
      <c r="X59" s="5">
        <v>2841.1520763184972</v>
      </c>
      <c r="Y59" s="5">
        <v>2680.727403230474</v>
      </c>
      <c r="Z59" s="5">
        <v>2721.5539249758872</v>
      </c>
      <c r="AA59" s="5">
        <v>2800.8128758816501</v>
      </c>
      <c r="AB59" s="5">
        <v>2913.313112014524</v>
      </c>
      <c r="AC59" s="5">
        <v>2853.9540401776298</v>
      </c>
      <c r="AD59" s="5">
        <v>2621.4583846071901</v>
      </c>
      <c r="AE59" s="5">
        <v>2736.490462074953</v>
      </c>
      <c r="AF59" s="5">
        <v>2636.046019456875</v>
      </c>
      <c r="AG59" s="5">
        <v>2769.6200661355601</v>
      </c>
    </row>
    <row r="60" spans="1:33">
      <c r="A60" s="56" t="s">
        <v>60</v>
      </c>
      <c r="B60" s="56" t="s">
        <v>198</v>
      </c>
      <c r="C60" s="56" t="s">
        <v>252</v>
      </c>
      <c r="D60" s="56" t="s">
        <v>253</v>
      </c>
      <c r="E60" s="56" t="s">
        <v>142</v>
      </c>
      <c r="F60" s="5">
        <v>0</v>
      </c>
      <c r="G60" s="5">
        <v>4.3548904999999999E-5</v>
      </c>
      <c r="H60" s="5">
        <v>4.1329134999999993E-5</v>
      </c>
      <c r="I60" s="5">
        <v>3.5668749999999989E-5</v>
      </c>
      <c r="J60" s="5">
        <v>3.3654585000000007E-5</v>
      </c>
      <c r="K60" s="5">
        <v>3.5202729999999983E-5</v>
      </c>
      <c r="L60" s="5">
        <v>3.6361155000000017E-5</v>
      </c>
      <c r="M60" s="5">
        <v>4.7354254999999992E-5</v>
      </c>
      <c r="N60" s="5">
        <v>4.3767620000000012E-5</v>
      </c>
      <c r="O60" s="5">
        <v>5.8090064999999979E-5</v>
      </c>
      <c r="P60" s="5">
        <v>3.3850643000000028E-3</v>
      </c>
      <c r="Q60" s="5">
        <v>3.038392904999996E-3</v>
      </c>
      <c r="R60" s="5">
        <v>3.5452006899999991E-3</v>
      </c>
      <c r="S60" s="5">
        <v>2.9665673100000012E-3</v>
      </c>
      <c r="T60" s="5">
        <v>858.90409846115017</v>
      </c>
      <c r="U60" s="5">
        <v>805.2251755319503</v>
      </c>
      <c r="V60" s="5">
        <v>846.16274185906445</v>
      </c>
      <c r="W60" s="5">
        <v>1331.0449962492301</v>
      </c>
      <c r="X60" s="5">
        <v>1344.5938416359199</v>
      </c>
      <c r="Y60" s="5">
        <v>1175.233530270845</v>
      </c>
      <c r="Z60" s="5">
        <v>1209.6257518300499</v>
      </c>
      <c r="AA60" s="5">
        <v>1332.5062069698849</v>
      </c>
      <c r="AB60" s="5">
        <v>1176.8199661168101</v>
      </c>
      <c r="AC60" s="5">
        <v>1372.0154411200399</v>
      </c>
      <c r="AD60" s="5">
        <v>1128.95489863272</v>
      </c>
      <c r="AE60" s="5">
        <v>1244.2377219741149</v>
      </c>
      <c r="AF60" s="5">
        <v>1145.3787531872199</v>
      </c>
      <c r="AG60" s="5">
        <v>1216.8090755405849</v>
      </c>
    </row>
    <row r="61" spans="1:33">
      <c r="A61" s="56" t="s">
        <v>60</v>
      </c>
      <c r="B61" s="56" t="s">
        <v>198</v>
      </c>
      <c r="C61" s="56" t="s">
        <v>254</v>
      </c>
      <c r="D61" s="56" t="s">
        <v>255</v>
      </c>
      <c r="E61" s="56" t="s">
        <v>142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</row>
    <row r="62" spans="1:33">
      <c r="A62" s="56" t="s">
        <v>60</v>
      </c>
      <c r="B62" s="56" t="s">
        <v>198</v>
      </c>
      <c r="C62" s="56" t="s">
        <v>256</v>
      </c>
      <c r="D62" s="56" t="s">
        <v>257</v>
      </c>
      <c r="E62" s="56" t="s">
        <v>142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</row>
    <row r="63" spans="1:33">
      <c r="A63" s="56" t="s">
        <v>60</v>
      </c>
      <c r="B63" s="56" t="s">
        <v>198</v>
      </c>
      <c r="C63" s="56" t="s">
        <v>258</v>
      </c>
      <c r="D63" s="56" t="s">
        <v>259</v>
      </c>
      <c r="E63" s="56" t="s">
        <v>142</v>
      </c>
      <c r="F63" s="5">
        <v>5293.3342014135796</v>
      </c>
      <c r="G63" s="5">
        <v>5619.8863548660611</v>
      </c>
      <c r="H63" s="5">
        <v>5229.1496280995552</v>
      </c>
      <c r="I63" s="5">
        <v>5256.5334575002544</v>
      </c>
      <c r="J63" s="5">
        <v>5035.6952085047214</v>
      </c>
      <c r="K63" s="5">
        <v>5402.7703577788689</v>
      </c>
      <c r="L63" s="5">
        <v>5428.5294560771126</v>
      </c>
      <c r="M63" s="5">
        <v>5701.800944402461</v>
      </c>
      <c r="N63" s="5">
        <v>5301.6364456934007</v>
      </c>
      <c r="O63" s="5">
        <v>5316.6643208249097</v>
      </c>
      <c r="P63" s="5">
        <v>5610.2940015395843</v>
      </c>
      <c r="Q63" s="5">
        <v>5214.2405186584501</v>
      </c>
      <c r="R63" s="5">
        <v>5933.9495241501327</v>
      </c>
      <c r="S63" s="5">
        <v>5328.4670201895269</v>
      </c>
      <c r="T63" s="5">
        <v>7058.1820231763186</v>
      </c>
      <c r="U63" s="5">
        <v>6898.9356328630975</v>
      </c>
      <c r="V63" s="5">
        <v>6939.5708329183244</v>
      </c>
      <c r="W63" s="5">
        <v>7506.9028574150734</v>
      </c>
      <c r="X63" s="5">
        <v>7719.3602504672835</v>
      </c>
      <c r="Y63" s="5">
        <v>6989.568268779306</v>
      </c>
      <c r="Z63" s="5">
        <v>7288.4924691604838</v>
      </c>
      <c r="AA63" s="5">
        <v>8237.2630381951476</v>
      </c>
      <c r="AB63" s="5">
        <v>10773.3328365039</v>
      </c>
      <c r="AC63" s="5">
        <v>13509.673276625361</v>
      </c>
      <c r="AD63" s="5">
        <v>15994.847798724821</v>
      </c>
      <c r="AE63" s="5">
        <v>16229.16025873386</v>
      </c>
      <c r="AF63" s="5">
        <v>13186.053463402061</v>
      </c>
      <c r="AG63" s="5">
        <v>14478.860181263521</v>
      </c>
    </row>
    <row r="64" spans="1:33">
      <c r="A64" s="56" t="s">
        <v>60</v>
      </c>
      <c r="B64" s="56" t="s">
        <v>198</v>
      </c>
      <c r="C64" s="56" t="s">
        <v>260</v>
      </c>
      <c r="D64" s="56" t="s">
        <v>261</v>
      </c>
      <c r="E64" s="56" t="s">
        <v>142</v>
      </c>
      <c r="F64" s="5">
        <v>5617.6944390155631</v>
      </c>
      <c r="G64" s="5">
        <v>6111.9737469812153</v>
      </c>
      <c r="H64" s="5">
        <v>5571.8748745662842</v>
      </c>
      <c r="I64" s="5">
        <v>5815.8898026910556</v>
      </c>
      <c r="J64" s="5">
        <v>5528.7404108547498</v>
      </c>
      <c r="K64" s="5">
        <v>6041.2772541173563</v>
      </c>
      <c r="L64" s="5">
        <v>6098.4783622463028</v>
      </c>
      <c r="M64" s="5">
        <v>6185.6290200145559</v>
      </c>
      <c r="N64" s="5">
        <v>5648.691498987745</v>
      </c>
      <c r="O64" s="5">
        <v>5735.8970330473448</v>
      </c>
      <c r="P64" s="5">
        <v>9173.6495077187083</v>
      </c>
      <c r="Q64" s="5">
        <v>8487.9474811098698</v>
      </c>
      <c r="R64" s="5">
        <v>9805.5223987908957</v>
      </c>
      <c r="S64" s="5">
        <v>8502.4998115495946</v>
      </c>
      <c r="T64" s="5">
        <v>9872.9267344320087</v>
      </c>
      <c r="U64" s="5">
        <v>8611.499765768378</v>
      </c>
      <c r="V64" s="5">
        <v>9109.6937430722046</v>
      </c>
      <c r="W64" s="5">
        <v>11377.859625879</v>
      </c>
      <c r="X64" s="5">
        <v>11476.759322608061</v>
      </c>
      <c r="Y64" s="5">
        <v>10554.76483260032</v>
      </c>
      <c r="Z64" s="5">
        <v>13991.494417619229</v>
      </c>
      <c r="AA64" s="5">
        <v>15268.00700665256</v>
      </c>
      <c r="AB64" s="5">
        <v>11971.723268428739</v>
      </c>
      <c r="AC64" s="5">
        <v>13614.613941410011</v>
      </c>
      <c r="AD64" s="5">
        <v>11823.30312724641</v>
      </c>
      <c r="AE64" s="5">
        <v>12605.780719456439</v>
      </c>
      <c r="AF64" s="5">
        <v>11902.11997280299</v>
      </c>
      <c r="AG64" s="5">
        <v>11688.557789929389</v>
      </c>
    </row>
    <row r="65" spans="1:33">
      <c r="A65" s="56" t="s">
        <v>60</v>
      </c>
      <c r="B65" s="56" t="s">
        <v>198</v>
      </c>
      <c r="C65" s="56" t="s">
        <v>262</v>
      </c>
      <c r="D65" s="56" t="s">
        <v>263</v>
      </c>
      <c r="E65" s="56" t="s">
        <v>142</v>
      </c>
      <c r="F65" s="5">
        <v>0</v>
      </c>
      <c r="G65" s="5">
        <v>1799.999624718884</v>
      </c>
      <c r="H65" s="5">
        <v>1652.804320129015</v>
      </c>
      <c r="I65" s="5">
        <v>1597.724025390931</v>
      </c>
      <c r="J65" s="5">
        <v>1557.688091860545</v>
      </c>
      <c r="K65" s="5">
        <v>1586.580723506155</v>
      </c>
      <c r="L65" s="5">
        <v>1583.666566757285</v>
      </c>
      <c r="M65" s="5">
        <v>1691.9511356062001</v>
      </c>
      <c r="N65" s="5">
        <v>1565.2680092466951</v>
      </c>
      <c r="O65" s="5">
        <v>1577.638429393314</v>
      </c>
      <c r="P65" s="5">
        <v>2798.9448889815699</v>
      </c>
      <c r="Q65" s="5">
        <v>3797.2883549614089</v>
      </c>
      <c r="R65" s="5">
        <v>6244.9101413051721</v>
      </c>
      <c r="S65" s="5">
        <v>5534.4454698789214</v>
      </c>
      <c r="T65" s="5">
        <v>6138.4406748589836</v>
      </c>
      <c r="U65" s="5">
        <v>5832.4345224699928</v>
      </c>
      <c r="V65" s="5">
        <v>6039.7856036909907</v>
      </c>
      <c r="W65" s="5">
        <v>5970.413096866976</v>
      </c>
      <c r="X65" s="5">
        <v>6336.3797614156747</v>
      </c>
      <c r="Y65" s="5">
        <v>5842.1743698771852</v>
      </c>
      <c r="Z65" s="5">
        <v>5709.4306372450401</v>
      </c>
      <c r="AA65" s="5">
        <v>6043.9643343236639</v>
      </c>
      <c r="AB65" s="5">
        <v>5695.9877168540797</v>
      </c>
      <c r="AC65" s="5">
        <v>6539.6748835237131</v>
      </c>
      <c r="AD65" s="5">
        <v>5762.9602036213219</v>
      </c>
      <c r="AE65" s="5">
        <v>5956.3905112005823</v>
      </c>
      <c r="AF65" s="5">
        <v>5597.7944059318734</v>
      </c>
      <c r="AG65" s="5">
        <v>5918.0039733374751</v>
      </c>
    </row>
    <row r="66" spans="1:33">
      <c r="A66" s="56" t="s">
        <v>60</v>
      </c>
      <c r="B66" s="56" t="s">
        <v>198</v>
      </c>
      <c r="C66" s="56" t="s">
        <v>264</v>
      </c>
      <c r="D66" s="56" t="s">
        <v>265</v>
      </c>
      <c r="E66" s="56" t="s">
        <v>142</v>
      </c>
      <c r="F66" s="5">
        <v>0</v>
      </c>
      <c r="G66" s="5">
        <v>6.4793599999999974E-6</v>
      </c>
      <c r="H66" s="5">
        <v>2.1831135000000021E-5</v>
      </c>
      <c r="I66" s="5">
        <v>1.5517475E-5</v>
      </c>
      <c r="J66" s="5">
        <v>1.349295999999999E-5</v>
      </c>
      <c r="K66" s="5">
        <v>1.5520464999999999E-5</v>
      </c>
      <c r="L66" s="5">
        <v>1.646346499999999E-5</v>
      </c>
      <c r="M66" s="5">
        <v>2.2798395000000012E-5</v>
      </c>
      <c r="N66" s="5">
        <v>3.1876870000000011E-5</v>
      </c>
      <c r="O66" s="5">
        <v>3.4499259999999987E-5</v>
      </c>
      <c r="P66" s="5">
        <v>4.1471855000000022E-5</v>
      </c>
      <c r="Q66" s="5">
        <v>8.6939845E-5</v>
      </c>
      <c r="R66" s="5">
        <v>8.8833750000000061E-5</v>
      </c>
      <c r="S66" s="5">
        <v>1.1155095800000009E-3</v>
      </c>
      <c r="T66" s="5">
        <v>1.0456448900000011E-3</v>
      </c>
      <c r="U66" s="5">
        <v>9.2326417000000022E-4</v>
      </c>
      <c r="V66" s="5">
        <v>1.0385658E-3</v>
      </c>
      <c r="W66" s="5">
        <v>1.0783257699999991E-3</v>
      </c>
      <c r="X66" s="5">
        <v>1.030820495E-3</v>
      </c>
      <c r="Y66" s="5">
        <v>1502.069771304866</v>
      </c>
      <c r="Z66" s="5">
        <v>1531.389168217135</v>
      </c>
      <c r="AA66" s="5">
        <v>1991.42934990405</v>
      </c>
      <c r="AB66" s="5">
        <v>1978.8299700649411</v>
      </c>
      <c r="AC66" s="5">
        <v>2031.246602652421</v>
      </c>
      <c r="AD66" s="5">
        <v>4013.6581184349452</v>
      </c>
      <c r="AE66" s="5">
        <v>3949.3164937048568</v>
      </c>
      <c r="AF66" s="5">
        <v>3542.658682497934</v>
      </c>
      <c r="AG66" s="5">
        <v>3955.847954425491</v>
      </c>
    </row>
    <row r="67" spans="1:33">
      <c r="A67" s="56" t="s">
        <v>60</v>
      </c>
      <c r="B67" s="56" t="s">
        <v>199</v>
      </c>
      <c r="C67" s="56" t="s">
        <v>266</v>
      </c>
      <c r="D67" s="56" t="s">
        <v>267</v>
      </c>
      <c r="E67" s="56" t="s">
        <v>142</v>
      </c>
      <c r="F67" s="5">
        <v>711.70244317661013</v>
      </c>
      <c r="G67" s="5">
        <v>738.88797034026948</v>
      </c>
      <c r="H67" s="5">
        <v>702.00318839716067</v>
      </c>
      <c r="I67" s="5">
        <v>705.43013958029496</v>
      </c>
      <c r="J67" s="5">
        <v>691.92959290720978</v>
      </c>
      <c r="K67" s="5">
        <v>746.72613722021026</v>
      </c>
      <c r="L67" s="5">
        <v>725.34558961933533</v>
      </c>
      <c r="M67" s="5">
        <v>639.49744536033973</v>
      </c>
      <c r="N67" s="5">
        <v>589.11815971116482</v>
      </c>
      <c r="O67" s="5">
        <v>579.39579023454473</v>
      </c>
      <c r="P67" s="5">
        <v>2709.9106985202038</v>
      </c>
      <c r="Q67" s="5">
        <v>2996.762465870826</v>
      </c>
      <c r="R67" s="5">
        <v>3867.900118748551</v>
      </c>
      <c r="S67" s="5">
        <v>3385.9356368292438</v>
      </c>
      <c r="T67" s="5">
        <v>3871.943335999043</v>
      </c>
      <c r="U67" s="5">
        <v>3220.4541775220241</v>
      </c>
      <c r="V67" s="5">
        <v>3642.026149052409</v>
      </c>
      <c r="W67" s="5">
        <v>3774.7627834156119</v>
      </c>
      <c r="X67" s="5">
        <v>3758.541379807978</v>
      </c>
      <c r="Y67" s="5">
        <v>3459.8596174785289</v>
      </c>
      <c r="Z67" s="5">
        <v>3376.3346004678888</v>
      </c>
      <c r="AA67" s="5">
        <v>4026.4356437861211</v>
      </c>
      <c r="AB67" s="5">
        <v>3646.707156396385</v>
      </c>
      <c r="AC67" s="5">
        <v>4174.1583654534952</v>
      </c>
      <c r="AD67" s="5">
        <v>3541.205638171019</v>
      </c>
      <c r="AE67" s="5">
        <v>6033.9894711386032</v>
      </c>
      <c r="AF67" s="5">
        <v>5466.8212154767234</v>
      </c>
      <c r="AG67" s="5">
        <v>5977.1839854760628</v>
      </c>
    </row>
    <row r="68" spans="1:33">
      <c r="A68" s="56" t="s">
        <v>60</v>
      </c>
      <c r="B68" s="56" t="s">
        <v>199</v>
      </c>
      <c r="C68" s="56" t="s">
        <v>268</v>
      </c>
      <c r="D68" s="56" t="s">
        <v>269</v>
      </c>
      <c r="E68" s="56" t="s">
        <v>142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</row>
    <row r="69" spans="1:33">
      <c r="A69" s="56" t="s">
        <v>60</v>
      </c>
      <c r="B69" s="56" t="s">
        <v>199</v>
      </c>
      <c r="C69" s="56" t="s">
        <v>270</v>
      </c>
      <c r="D69" s="56" t="s">
        <v>271</v>
      </c>
      <c r="E69" s="56" t="s">
        <v>142</v>
      </c>
      <c r="F69" s="5">
        <v>3685.8134247600301</v>
      </c>
      <c r="G69" s="5">
        <v>3981.84257121785</v>
      </c>
      <c r="H69" s="5">
        <v>3729.621371062156</v>
      </c>
      <c r="I69" s="5">
        <v>3864.8962517985642</v>
      </c>
      <c r="J69" s="5">
        <v>3641.8357639392102</v>
      </c>
      <c r="K69" s="5">
        <v>4113.1384269439041</v>
      </c>
      <c r="L69" s="5">
        <v>3999.0020071993349</v>
      </c>
      <c r="M69" s="5">
        <v>3942.1046064441612</v>
      </c>
      <c r="N69" s="5">
        <v>5846.9792172726357</v>
      </c>
      <c r="O69" s="5">
        <v>7183.0168050813172</v>
      </c>
      <c r="P69" s="5">
        <v>7681.1466795896849</v>
      </c>
      <c r="Q69" s="5">
        <v>7284.9675866025946</v>
      </c>
      <c r="R69" s="5">
        <v>7691.465355971849</v>
      </c>
      <c r="S69" s="5">
        <v>6987.3834196964963</v>
      </c>
      <c r="T69" s="5">
        <v>7042.3891061420509</v>
      </c>
      <c r="U69" s="5">
        <v>6431.6389238843312</v>
      </c>
      <c r="V69" s="5">
        <v>8001.8385769038132</v>
      </c>
      <c r="W69" s="5">
        <v>7770.1577368826374</v>
      </c>
      <c r="X69" s="5">
        <v>8794.4953628821004</v>
      </c>
      <c r="Y69" s="5">
        <v>10694.36300288892</v>
      </c>
      <c r="Z69" s="5">
        <v>9982.4382713065115</v>
      </c>
      <c r="AA69" s="5">
        <v>10255.78289331256</v>
      </c>
      <c r="AB69" s="5">
        <v>10000.69488394689</v>
      </c>
      <c r="AC69" s="5">
        <v>12621.22200543084</v>
      </c>
      <c r="AD69" s="5">
        <v>12134.460850861989</v>
      </c>
      <c r="AE69" s="5">
        <v>12391.814401433559</v>
      </c>
      <c r="AF69" s="5">
        <v>10882.416977699921</v>
      </c>
      <c r="AG69" s="5">
        <v>12630.80422276042</v>
      </c>
    </row>
    <row r="70" spans="1:33">
      <c r="A70" s="56" t="s">
        <v>60</v>
      </c>
      <c r="B70" s="56" t="s">
        <v>199</v>
      </c>
      <c r="C70" s="56" t="s">
        <v>272</v>
      </c>
      <c r="D70" s="56" t="s">
        <v>273</v>
      </c>
      <c r="E70" s="56" t="s">
        <v>142</v>
      </c>
      <c r="F70" s="5">
        <v>245.25406877288501</v>
      </c>
      <c r="G70" s="5">
        <v>269.37408600947498</v>
      </c>
      <c r="H70" s="5">
        <v>258.98252996712512</v>
      </c>
      <c r="I70" s="5">
        <v>264.24709854949981</v>
      </c>
      <c r="J70" s="5">
        <v>243.38933850966501</v>
      </c>
      <c r="K70" s="5">
        <v>263.19359658196998</v>
      </c>
      <c r="L70" s="5">
        <v>4.9834350000000012E-6</v>
      </c>
      <c r="M70" s="5">
        <v>3.9894820000000011E-5</v>
      </c>
      <c r="N70" s="5">
        <v>5.4591149999999983E-5</v>
      </c>
      <c r="O70" s="5">
        <v>8.7259989999999987E-5</v>
      </c>
      <c r="P70" s="5">
        <v>119.176072547575</v>
      </c>
      <c r="Q70" s="5">
        <v>300.34319917379992</v>
      </c>
      <c r="R70" s="5">
        <v>345.17302299813548</v>
      </c>
      <c r="S70" s="5">
        <v>304.47339017858502</v>
      </c>
      <c r="T70" s="5">
        <v>309.43386013758999</v>
      </c>
      <c r="U70" s="5">
        <v>282.30034316422041</v>
      </c>
      <c r="V70" s="5">
        <v>318.17847725342511</v>
      </c>
      <c r="W70" s="5">
        <v>336.81009169599997</v>
      </c>
      <c r="X70" s="5">
        <v>317.15059251394001</v>
      </c>
      <c r="Y70" s="5">
        <v>286.8192708663201</v>
      </c>
      <c r="Z70" s="5">
        <v>278.02785949996019</v>
      </c>
      <c r="AA70" s="5">
        <v>323.38489140438992</v>
      </c>
      <c r="AB70" s="5">
        <v>292.03383112967009</v>
      </c>
      <c r="AC70" s="5">
        <v>317.64034600063042</v>
      </c>
      <c r="AD70" s="5">
        <v>263.25551863886488</v>
      </c>
      <c r="AE70" s="5">
        <v>268.94438616445012</v>
      </c>
      <c r="AF70" s="5">
        <v>240.691177125655</v>
      </c>
      <c r="AG70" s="5">
        <v>259.69321686158497</v>
      </c>
    </row>
    <row r="71" spans="1:33">
      <c r="A71" s="56" t="s">
        <v>60</v>
      </c>
      <c r="B71" s="56" t="s">
        <v>199</v>
      </c>
      <c r="C71" s="56" t="s">
        <v>274</v>
      </c>
      <c r="D71" s="56" t="s">
        <v>275</v>
      </c>
      <c r="E71" s="56" t="s">
        <v>142</v>
      </c>
      <c r="F71" s="5">
        <v>1144.0140995191989</v>
      </c>
      <c r="G71" s="5">
        <v>1177.79011839946</v>
      </c>
      <c r="H71" s="5">
        <v>1188.8044660886701</v>
      </c>
      <c r="I71" s="5">
        <v>1090.714671465935</v>
      </c>
      <c r="J71" s="5">
        <v>1105.4499679463349</v>
      </c>
      <c r="K71" s="5">
        <v>1178.6619715639249</v>
      </c>
      <c r="L71" s="5">
        <v>1231.1926176900211</v>
      </c>
      <c r="M71" s="5">
        <v>1138.7222801691901</v>
      </c>
      <c r="N71" s="5">
        <v>1195.7545833629761</v>
      </c>
      <c r="O71" s="5">
        <v>1124.166096330825</v>
      </c>
      <c r="P71" s="5">
        <v>1172.94289911381</v>
      </c>
      <c r="Q71" s="5">
        <v>1176.269921877755</v>
      </c>
      <c r="R71" s="5">
        <v>1251.35676664369</v>
      </c>
      <c r="S71" s="5">
        <v>1211.7923515088501</v>
      </c>
      <c r="T71" s="5">
        <v>1095.85899589888</v>
      </c>
      <c r="U71" s="5">
        <v>1108.7209727848051</v>
      </c>
      <c r="V71" s="5">
        <v>1188.466158958855</v>
      </c>
      <c r="W71" s="5">
        <v>1258.2068682469301</v>
      </c>
      <c r="X71" s="5">
        <v>1139.256218702285</v>
      </c>
      <c r="Y71" s="5">
        <v>1173.5617539567199</v>
      </c>
      <c r="Z71" s="5">
        <v>1087.70474507228</v>
      </c>
      <c r="AA71" s="5">
        <v>1113.561981215275</v>
      </c>
      <c r="AB71" s="5">
        <v>613.00612634481513</v>
      </c>
      <c r="AC71" s="5">
        <v>618.78143353067026</v>
      </c>
      <c r="AD71" s="5">
        <v>599.52164139285537</v>
      </c>
      <c r="AE71" s="5">
        <v>498.47699229861479</v>
      </c>
      <c r="AF71" s="5">
        <v>537.01791605449</v>
      </c>
      <c r="AG71" s="5">
        <v>525.90274354454016</v>
      </c>
    </row>
    <row r="72" spans="1:33">
      <c r="A72" s="56" t="s">
        <v>60</v>
      </c>
      <c r="B72" s="56" t="s">
        <v>199</v>
      </c>
      <c r="C72" s="56" t="s">
        <v>276</v>
      </c>
      <c r="D72" s="56" t="s">
        <v>277</v>
      </c>
      <c r="E72" s="56" t="s">
        <v>142</v>
      </c>
      <c r="F72" s="5">
        <v>0</v>
      </c>
      <c r="G72" s="5">
        <v>0</v>
      </c>
      <c r="H72" s="5">
        <v>2.0627999999999999E-7</v>
      </c>
      <c r="I72" s="5">
        <v>3.0250999999999997E-7</v>
      </c>
      <c r="J72" s="5">
        <v>7.3463999999999997E-7</v>
      </c>
      <c r="K72" s="5">
        <v>2.901725000000001E-6</v>
      </c>
      <c r="L72" s="5">
        <v>3.3372749999999989E-6</v>
      </c>
      <c r="M72" s="5">
        <v>2.861664500000001E-5</v>
      </c>
      <c r="N72" s="5">
        <v>4.0033434999999991E-5</v>
      </c>
      <c r="O72" s="5">
        <v>5.0126385000000007E-5</v>
      </c>
      <c r="P72" s="5">
        <v>6.5999615000000026E-5</v>
      </c>
      <c r="Q72" s="5">
        <v>6.885373000000001E-5</v>
      </c>
      <c r="R72" s="5">
        <v>6.5406494999999991E-5</v>
      </c>
      <c r="S72" s="5">
        <v>2.2333764999999989E-4</v>
      </c>
      <c r="T72" s="5">
        <v>2.2399618500000009E-4</v>
      </c>
      <c r="U72" s="5">
        <v>2.0649892499999991E-4</v>
      </c>
      <c r="V72" s="5">
        <v>2.2882149E-4</v>
      </c>
      <c r="W72" s="5">
        <v>2.2091105999999991E-4</v>
      </c>
      <c r="X72" s="5">
        <v>2.4548781999999999E-4</v>
      </c>
      <c r="Y72" s="5">
        <v>2.5984335499999999E-4</v>
      </c>
      <c r="Z72" s="5">
        <v>1189.9950667251051</v>
      </c>
      <c r="AA72" s="5">
        <v>1225.961102336089</v>
      </c>
      <c r="AB72" s="5">
        <v>1310.767943456525</v>
      </c>
      <c r="AC72" s="5">
        <v>1211.3196328339559</v>
      </c>
      <c r="AD72" s="5">
        <v>4359.3038686865002</v>
      </c>
      <c r="AE72" s="5">
        <v>4696.4420951815009</v>
      </c>
      <c r="AF72" s="5">
        <v>4707.2694527390549</v>
      </c>
      <c r="AG72" s="5">
        <v>5100.6404471769447</v>
      </c>
    </row>
    <row r="73" spans="1:33">
      <c r="A73" s="56" t="s">
        <v>60</v>
      </c>
      <c r="B73" s="56" t="s">
        <v>199</v>
      </c>
      <c r="C73" s="56" t="s">
        <v>278</v>
      </c>
      <c r="D73" s="56" t="s">
        <v>279</v>
      </c>
      <c r="E73" s="56" t="s">
        <v>142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</row>
    <row r="74" spans="1:33">
      <c r="A74" s="56" t="s">
        <v>60</v>
      </c>
      <c r="B74" s="56" t="s">
        <v>199</v>
      </c>
      <c r="C74" s="56" t="s">
        <v>280</v>
      </c>
      <c r="D74" s="56" t="s">
        <v>281</v>
      </c>
      <c r="E74" s="56" t="s">
        <v>142</v>
      </c>
      <c r="F74" s="5">
        <v>327.98056934421032</v>
      </c>
      <c r="G74" s="5">
        <v>359.59618585402012</v>
      </c>
      <c r="H74" s="5">
        <v>336.78270076003031</v>
      </c>
      <c r="I74" s="5">
        <v>339.15193505493522</v>
      </c>
      <c r="J74" s="5">
        <v>304.59468280210979</v>
      </c>
      <c r="K74" s="5">
        <v>344.14000206984002</v>
      </c>
      <c r="L74" s="5">
        <v>330.26379712872989</v>
      </c>
      <c r="M74" s="5">
        <v>144.573118106875</v>
      </c>
      <c r="N74" s="5">
        <v>173.27027060755509</v>
      </c>
      <c r="O74" s="5">
        <v>172.5067164494599</v>
      </c>
      <c r="P74" s="5">
        <v>175.8218295093051</v>
      </c>
      <c r="Q74" s="5">
        <v>404.80210206743021</v>
      </c>
      <c r="R74" s="5">
        <v>448.66241142810998</v>
      </c>
      <c r="S74" s="5">
        <v>1000.289040382565</v>
      </c>
      <c r="T74" s="5">
        <v>997.30536429280528</v>
      </c>
      <c r="U74" s="5">
        <v>894.92361068773448</v>
      </c>
      <c r="V74" s="5">
        <v>1040.497494828126</v>
      </c>
      <c r="W74" s="5">
        <v>1040.23514766927</v>
      </c>
      <c r="X74" s="5">
        <v>977.2426685297595</v>
      </c>
      <c r="Y74" s="5">
        <v>935.66914429463975</v>
      </c>
      <c r="Z74" s="5">
        <v>880.50605295845548</v>
      </c>
      <c r="AA74" s="5">
        <v>951.02757507039507</v>
      </c>
      <c r="AB74" s="5">
        <v>908.06053865328442</v>
      </c>
      <c r="AC74" s="5">
        <v>937.8492342268454</v>
      </c>
      <c r="AD74" s="5">
        <v>813.8831291247343</v>
      </c>
      <c r="AE74" s="5">
        <v>815.15334401106008</v>
      </c>
      <c r="AF74" s="5">
        <v>715.25783280663984</v>
      </c>
      <c r="AG74" s="5">
        <v>828.29806253139498</v>
      </c>
    </row>
    <row r="75" spans="1:33">
      <c r="A75" s="56" t="s">
        <v>60</v>
      </c>
      <c r="B75" s="56" t="s">
        <v>199</v>
      </c>
      <c r="C75" s="56" t="s">
        <v>282</v>
      </c>
      <c r="D75" s="56" t="s">
        <v>283</v>
      </c>
      <c r="E75" s="56" t="s">
        <v>142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</row>
    <row r="76" spans="1:33">
      <c r="A76" s="56" t="s">
        <v>60</v>
      </c>
      <c r="B76" s="56" t="s">
        <v>200</v>
      </c>
      <c r="C76" s="56" t="s">
        <v>284</v>
      </c>
      <c r="D76" s="56" t="s">
        <v>285</v>
      </c>
      <c r="E76" s="56" t="s">
        <v>142</v>
      </c>
      <c r="F76" s="5">
        <v>539.79023953178989</v>
      </c>
      <c r="G76" s="5">
        <v>564.01790848919006</v>
      </c>
      <c r="H76" s="5">
        <v>538.18159805216987</v>
      </c>
      <c r="I76" s="5">
        <v>543.9606053768498</v>
      </c>
      <c r="J76" s="5">
        <v>985.25777886771994</v>
      </c>
      <c r="K76" s="5">
        <v>922.90562534645005</v>
      </c>
      <c r="L76" s="5">
        <v>939.27693003631975</v>
      </c>
      <c r="M76" s="5">
        <v>968.81733879366482</v>
      </c>
      <c r="N76" s="5">
        <v>851.05975263099026</v>
      </c>
      <c r="O76" s="5">
        <v>911.41160822495999</v>
      </c>
      <c r="P76" s="5">
        <v>874.78831626600038</v>
      </c>
      <c r="Q76" s="5">
        <v>837.39974436700027</v>
      </c>
      <c r="R76" s="5">
        <v>885.51115571123023</v>
      </c>
      <c r="S76" s="5">
        <v>907.55319084693986</v>
      </c>
      <c r="T76" s="5">
        <v>914.99672006967967</v>
      </c>
      <c r="U76" s="5">
        <v>971.14255699876526</v>
      </c>
      <c r="V76" s="5">
        <v>932.4443010851495</v>
      </c>
      <c r="W76" s="5">
        <v>1013.1123127382</v>
      </c>
      <c r="X76" s="5">
        <v>1016.57462978783</v>
      </c>
      <c r="Y76" s="5">
        <v>874.16005644586971</v>
      </c>
      <c r="Z76" s="5">
        <v>923.15957106947508</v>
      </c>
      <c r="AA76" s="5">
        <v>883.25372488181051</v>
      </c>
      <c r="AB76" s="5">
        <v>824.96441624484487</v>
      </c>
      <c r="AC76" s="5">
        <v>856.74300122195541</v>
      </c>
      <c r="AD76" s="5">
        <v>899.77840045055973</v>
      </c>
      <c r="AE76" s="5">
        <v>953.45985592782961</v>
      </c>
      <c r="AF76" s="5">
        <v>1070.9287119943001</v>
      </c>
      <c r="AG76" s="5">
        <v>555.59290697806512</v>
      </c>
    </row>
    <row r="77" spans="1:33">
      <c r="A77" s="56" t="s">
        <v>60</v>
      </c>
      <c r="B77" s="56" t="s">
        <v>200</v>
      </c>
      <c r="C77" s="56" t="s">
        <v>286</v>
      </c>
      <c r="D77" s="56" t="s">
        <v>287</v>
      </c>
      <c r="E77" s="56" t="s">
        <v>142</v>
      </c>
      <c r="F77" s="5">
        <v>846.72100942866996</v>
      </c>
      <c r="G77" s="5">
        <v>933.2970747266445</v>
      </c>
      <c r="H77" s="5">
        <v>862.62839628799986</v>
      </c>
      <c r="I77" s="5">
        <v>835.6848821783251</v>
      </c>
      <c r="J77" s="5">
        <v>862.52646908948009</v>
      </c>
      <c r="K77" s="5">
        <v>894.91478521856493</v>
      </c>
      <c r="L77" s="5">
        <v>863.86512340163517</v>
      </c>
      <c r="M77" s="5">
        <v>883.81025474179057</v>
      </c>
      <c r="N77" s="5">
        <v>2309.97494442382</v>
      </c>
      <c r="O77" s="5">
        <v>2382.1386150883591</v>
      </c>
      <c r="P77" s="5">
        <v>2670.6975694439402</v>
      </c>
      <c r="Q77" s="5">
        <v>3845.116469558845</v>
      </c>
      <c r="R77" s="5">
        <v>4273.5409402362257</v>
      </c>
      <c r="S77" s="5">
        <v>6532.0134118276728</v>
      </c>
      <c r="T77" s="5">
        <v>6312.0119420419733</v>
      </c>
      <c r="U77" s="5">
        <v>6402.7295525068803</v>
      </c>
      <c r="V77" s="5">
        <v>6517.5371411416681</v>
      </c>
      <c r="W77" s="5">
        <v>6565.934617398224</v>
      </c>
      <c r="X77" s="5">
        <v>6920.9140891173574</v>
      </c>
      <c r="Y77" s="5">
        <v>6485.6417928125102</v>
      </c>
      <c r="Z77" s="5">
        <v>6610.9020614876454</v>
      </c>
      <c r="AA77" s="5">
        <v>6297.5291006594534</v>
      </c>
      <c r="AB77" s="5">
        <v>6007.8090119871076</v>
      </c>
      <c r="AC77" s="5">
        <v>6598.9840927282357</v>
      </c>
      <c r="AD77" s="5">
        <v>6456.6272973272762</v>
      </c>
      <c r="AE77" s="5">
        <v>6243.342079749842</v>
      </c>
      <c r="AF77" s="5">
        <v>6280.9795870796634</v>
      </c>
      <c r="AG77" s="5">
        <v>5915.8787235430827</v>
      </c>
    </row>
    <row r="78" spans="1:33">
      <c r="A78" s="56" t="s">
        <v>60</v>
      </c>
      <c r="B78" s="56" t="s">
        <v>200</v>
      </c>
      <c r="C78" s="56" t="s">
        <v>288</v>
      </c>
      <c r="D78" s="56" t="s">
        <v>303</v>
      </c>
      <c r="E78" s="56" t="s">
        <v>142</v>
      </c>
      <c r="F78" s="5">
        <v>458.48839655004042</v>
      </c>
      <c r="G78" s="5">
        <v>1159.9786809142799</v>
      </c>
      <c r="H78" s="5">
        <v>1733.22090278838</v>
      </c>
      <c r="I78" s="5">
        <v>2252.7286936096152</v>
      </c>
      <c r="J78" s="5">
        <v>2518.923739684994</v>
      </c>
      <c r="K78" s="5">
        <v>3108.246047620547</v>
      </c>
      <c r="L78" s="5">
        <v>3848.022953623411</v>
      </c>
      <c r="M78" s="5">
        <v>4593.9480743412214</v>
      </c>
      <c r="N78" s="5">
        <v>5241.9837294898834</v>
      </c>
      <c r="O78" s="5">
        <v>5371.4243872301977</v>
      </c>
      <c r="P78" s="5">
        <v>5288.4446942397808</v>
      </c>
      <c r="Q78" s="5">
        <v>5134.2146286178277</v>
      </c>
      <c r="R78" s="5">
        <v>5644.7567129571298</v>
      </c>
      <c r="S78" s="5">
        <v>5943.8828860897356</v>
      </c>
      <c r="T78" s="5">
        <v>5654.5151114372857</v>
      </c>
      <c r="U78" s="5">
        <v>5885.5859666082033</v>
      </c>
      <c r="V78" s="5">
        <v>5940.7432460281043</v>
      </c>
      <c r="W78" s="5">
        <v>6197.9123073103174</v>
      </c>
      <c r="X78" s="5">
        <v>6309.0586551339229</v>
      </c>
      <c r="Y78" s="5">
        <v>5896.823290202743</v>
      </c>
      <c r="Z78" s="5">
        <v>6001.5910195883189</v>
      </c>
      <c r="AA78" s="5">
        <v>5417.0878522382864</v>
      </c>
      <c r="AB78" s="5">
        <v>5591.4859371608736</v>
      </c>
      <c r="AC78" s="5">
        <v>6053.3696514881321</v>
      </c>
      <c r="AD78" s="5">
        <v>6080.7485585244776</v>
      </c>
      <c r="AE78" s="5">
        <v>5792.515291327396</v>
      </c>
      <c r="AF78" s="5">
        <v>6347.037862311854</v>
      </c>
      <c r="AG78" s="5">
        <v>6461.5788401005011</v>
      </c>
    </row>
    <row r="80" spans="1:33">
      <c r="A80" s="56" t="s">
        <v>60</v>
      </c>
      <c r="B80" s="56" t="s">
        <v>163</v>
      </c>
      <c r="C80" s="56" t="s">
        <v>290</v>
      </c>
      <c r="D80" s="56" t="s">
        <v>291</v>
      </c>
      <c r="E80" s="56" t="s">
        <v>141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</row>
    <row r="81" spans="1:33">
      <c r="A81" s="56" t="s">
        <v>60</v>
      </c>
      <c r="B81" s="56" t="s">
        <v>163</v>
      </c>
      <c r="C81" s="56" t="s">
        <v>292</v>
      </c>
      <c r="D81" s="56" t="s">
        <v>293</v>
      </c>
      <c r="E81" s="56" t="s">
        <v>141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6.3256000000000005E-7</v>
      </c>
      <c r="R81" s="5">
        <v>3.7258999999999998E-7</v>
      </c>
      <c r="S81" s="5">
        <v>1.09139E-6</v>
      </c>
      <c r="T81" s="5">
        <v>2.9982899999999999E-6</v>
      </c>
      <c r="U81" s="5">
        <v>2.0409049999999989E-6</v>
      </c>
      <c r="V81" s="5">
        <v>2.573539999999999E-6</v>
      </c>
      <c r="W81" s="5">
        <v>2.7354000000000009E-6</v>
      </c>
      <c r="X81" s="5">
        <v>2.2473000000000009E-6</v>
      </c>
      <c r="Y81" s="5">
        <v>2.8644550000000001E-6</v>
      </c>
      <c r="Z81" s="5">
        <v>3.505664999999999E-6</v>
      </c>
      <c r="AA81" s="5">
        <v>1.2229409999999999E-5</v>
      </c>
      <c r="AB81" s="5">
        <v>2.1110125000000012E-5</v>
      </c>
      <c r="AC81" s="5">
        <v>2.181382500000001E-5</v>
      </c>
      <c r="AD81" s="5">
        <v>3.8182825000000018E-5</v>
      </c>
      <c r="AE81" s="5">
        <v>1.4976755999999999E-4</v>
      </c>
      <c r="AF81" s="5">
        <v>1150.1967219007161</v>
      </c>
      <c r="AG81" s="5">
        <v>1195.737394536055</v>
      </c>
    </row>
    <row r="82" spans="1:33">
      <c r="A82" s="56" t="s">
        <v>60</v>
      </c>
      <c r="B82" s="56" t="s">
        <v>198</v>
      </c>
      <c r="C82" s="56" t="s">
        <v>294</v>
      </c>
      <c r="D82" s="56" t="s">
        <v>295</v>
      </c>
      <c r="E82" s="56" t="s">
        <v>141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</row>
    <row r="83" spans="1:33">
      <c r="A83" s="56" t="s">
        <v>60</v>
      </c>
      <c r="B83" s="56" t="s">
        <v>200</v>
      </c>
      <c r="C83" s="56" t="s">
        <v>296</v>
      </c>
      <c r="D83" s="56" t="s">
        <v>297</v>
      </c>
      <c r="E83" s="56" t="s">
        <v>141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</row>
    <row r="84" spans="1:33">
      <c r="A84" s="56" t="s">
        <v>60</v>
      </c>
      <c r="B84" s="56" t="s">
        <v>198</v>
      </c>
      <c r="C84" s="56" t="s">
        <v>298</v>
      </c>
      <c r="D84" s="56" t="s">
        <v>299</v>
      </c>
      <c r="E84" s="56" t="s">
        <v>141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</row>
    <row r="85" spans="1:33">
      <c r="A85" s="56" t="s">
        <v>60</v>
      </c>
      <c r="B85" s="56" t="s">
        <v>199</v>
      </c>
      <c r="C85" s="56" t="s">
        <v>300</v>
      </c>
      <c r="D85" s="56" t="s">
        <v>301</v>
      </c>
      <c r="E85" s="56" t="s">
        <v>141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</row>
    <row r="87" spans="1:33">
      <c r="A87" s="56" t="s">
        <v>70</v>
      </c>
      <c r="B87" s="56" t="s">
        <v>197</v>
      </c>
      <c r="C87" s="56" t="s">
        <v>215</v>
      </c>
      <c r="D87" s="56" t="s">
        <v>216</v>
      </c>
      <c r="E87" s="56" t="s">
        <v>217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</row>
    <row r="88" spans="1:33">
      <c r="A88" s="56" t="s">
        <v>70</v>
      </c>
      <c r="B88" s="56" t="s">
        <v>197</v>
      </c>
      <c r="C88" s="56" t="s">
        <v>218</v>
      </c>
      <c r="D88" s="56" t="s">
        <v>219</v>
      </c>
      <c r="E88" s="56" t="s">
        <v>217</v>
      </c>
      <c r="F88" s="5">
        <v>184.74109914353011</v>
      </c>
      <c r="G88" s="5">
        <v>174.66474568079499</v>
      </c>
      <c r="H88" s="5">
        <v>186.63671006535489</v>
      </c>
      <c r="I88" s="5">
        <v>179.36730868794999</v>
      </c>
      <c r="J88" s="5">
        <v>180.9445011237201</v>
      </c>
      <c r="K88" s="5">
        <v>174.40296107329499</v>
      </c>
      <c r="L88" s="5">
        <v>172.87473900310999</v>
      </c>
      <c r="M88" s="5">
        <v>174.79958131343511</v>
      </c>
      <c r="N88" s="5">
        <v>172.05870722909501</v>
      </c>
      <c r="O88" s="5">
        <v>162.78406799961991</v>
      </c>
      <c r="P88" s="5">
        <v>184.17923515695</v>
      </c>
      <c r="Q88" s="5">
        <v>193.56598513815001</v>
      </c>
      <c r="R88" s="5">
        <v>186.64710812312001</v>
      </c>
      <c r="S88" s="5">
        <v>185.84139528150999</v>
      </c>
      <c r="T88" s="5">
        <v>68.76663346968499</v>
      </c>
      <c r="U88" s="5">
        <v>67.383516681074951</v>
      </c>
      <c r="V88" s="5">
        <v>32.178733738835007</v>
      </c>
      <c r="W88" s="5">
        <v>35.018724749380013</v>
      </c>
      <c r="X88" s="5">
        <v>33.377787220670008</v>
      </c>
      <c r="Y88" s="5">
        <v>28.209513837494999</v>
      </c>
      <c r="Z88" s="5">
        <v>26.591207536180011</v>
      </c>
      <c r="AA88" s="5">
        <v>27.711666619045001</v>
      </c>
      <c r="AB88" s="5">
        <v>26.87083415503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</row>
    <row r="89" spans="1:33">
      <c r="A89" s="56" t="s">
        <v>70</v>
      </c>
      <c r="B89" s="56" t="s">
        <v>197</v>
      </c>
      <c r="C89" s="56" t="s">
        <v>220</v>
      </c>
      <c r="D89" s="56" t="s">
        <v>221</v>
      </c>
      <c r="E89" s="56" t="s">
        <v>217</v>
      </c>
      <c r="F89" s="5">
        <v>845.45132418715502</v>
      </c>
      <c r="G89" s="5">
        <v>862.05406960460982</v>
      </c>
      <c r="H89" s="5">
        <v>974.92214996777989</v>
      </c>
      <c r="I89" s="5">
        <v>956.01222474876533</v>
      </c>
      <c r="J89" s="5">
        <v>895.18072720463022</v>
      </c>
      <c r="K89" s="5">
        <v>869.84107201363497</v>
      </c>
      <c r="L89" s="5">
        <v>854.32686529907505</v>
      </c>
      <c r="M89" s="5">
        <v>915.39903990788002</v>
      </c>
      <c r="N89" s="5">
        <v>927.79006277189512</v>
      </c>
      <c r="O89" s="5">
        <v>770.48335424479535</v>
      </c>
      <c r="P89" s="5">
        <v>901.52398954091996</v>
      </c>
      <c r="Q89" s="5">
        <v>929.78559806410522</v>
      </c>
      <c r="R89" s="5">
        <v>938.62705597269496</v>
      </c>
      <c r="S89" s="5">
        <v>999.84573027867555</v>
      </c>
      <c r="T89" s="5">
        <v>953.97353452586981</v>
      </c>
      <c r="U89" s="5">
        <v>924.17015165300006</v>
      </c>
      <c r="V89" s="5">
        <v>958.49283512027023</v>
      </c>
      <c r="W89" s="5">
        <v>921.21804616216002</v>
      </c>
      <c r="X89" s="5">
        <v>932.23541903721468</v>
      </c>
      <c r="Y89" s="5">
        <v>686.14957173277503</v>
      </c>
      <c r="Z89" s="5">
        <v>998.46523938246025</v>
      </c>
      <c r="AA89" s="5">
        <v>1098.4759115464799</v>
      </c>
      <c r="AB89" s="5">
        <v>2037.098689483325</v>
      </c>
      <c r="AC89" s="5">
        <v>1834.2135794339099</v>
      </c>
      <c r="AD89" s="5">
        <v>1752.8218871523561</v>
      </c>
      <c r="AE89" s="5">
        <v>1866.4702799653439</v>
      </c>
      <c r="AF89" s="5">
        <v>1620.520567099861</v>
      </c>
      <c r="AG89" s="5">
        <v>1596.661059694241</v>
      </c>
    </row>
    <row r="90" spans="1:33">
      <c r="A90" s="56" t="s">
        <v>70</v>
      </c>
      <c r="B90" s="56" t="s">
        <v>197</v>
      </c>
      <c r="C90" s="56" t="s">
        <v>222</v>
      </c>
      <c r="D90" s="56" t="s">
        <v>223</v>
      </c>
      <c r="E90" s="56" t="s">
        <v>217</v>
      </c>
      <c r="F90" s="5">
        <v>1162.1101253112149</v>
      </c>
      <c r="G90" s="5">
        <v>1226.0110283110951</v>
      </c>
      <c r="H90" s="5">
        <v>1346.057779858214</v>
      </c>
      <c r="I90" s="5">
        <v>1304.87529309554</v>
      </c>
      <c r="J90" s="5">
        <v>1237.7883987722</v>
      </c>
      <c r="K90" s="5">
        <v>1263.9312370872999</v>
      </c>
      <c r="L90" s="5">
        <v>1238.636172315405</v>
      </c>
      <c r="M90" s="5">
        <v>1296.64068255086</v>
      </c>
      <c r="N90" s="5">
        <v>1299.10094340674</v>
      </c>
      <c r="O90" s="5">
        <v>1115.9577996985199</v>
      </c>
      <c r="P90" s="5">
        <v>1291.781128678</v>
      </c>
      <c r="Q90" s="5">
        <v>1312.4245217862101</v>
      </c>
      <c r="R90" s="5">
        <v>1338.81920188975</v>
      </c>
      <c r="S90" s="5">
        <v>1394.96150298817</v>
      </c>
      <c r="T90" s="5">
        <v>1335.190027013485</v>
      </c>
      <c r="U90" s="5">
        <v>1294.609070018505</v>
      </c>
      <c r="V90" s="5">
        <v>1383.69710522523</v>
      </c>
      <c r="W90" s="5">
        <v>1343.72211482596</v>
      </c>
      <c r="X90" s="5">
        <v>1343.1925870354451</v>
      </c>
      <c r="Y90" s="5">
        <v>1300.3206947055601</v>
      </c>
      <c r="Z90" s="5">
        <v>1058.5846012657</v>
      </c>
      <c r="AA90" s="5">
        <v>1094.329699725625</v>
      </c>
      <c r="AB90" s="5">
        <v>1097.6854185464349</v>
      </c>
      <c r="AC90" s="5">
        <v>1031.7607722990599</v>
      </c>
      <c r="AD90" s="5">
        <v>1079.2843592393699</v>
      </c>
      <c r="AE90" s="5">
        <v>3634.4249531165419</v>
      </c>
      <c r="AF90" s="5">
        <v>4164.9294745432162</v>
      </c>
      <c r="AG90" s="5">
        <v>4222.004849652043</v>
      </c>
    </row>
    <row r="91" spans="1:33">
      <c r="A91" s="56" t="s">
        <v>70</v>
      </c>
      <c r="B91" s="56" t="s">
        <v>197</v>
      </c>
      <c r="C91" s="56" t="s">
        <v>224</v>
      </c>
      <c r="D91" s="56" t="s">
        <v>225</v>
      </c>
      <c r="E91" s="56" t="s">
        <v>217</v>
      </c>
      <c r="F91" s="5">
        <v>31.34993546565002</v>
      </c>
      <c r="G91" s="5">
        <v>30.17157088650001</v>
      </c>
      <c r="H91" s="5">
        <v>31.748148570445</v>
      </c>
      <c r="I91" s="5">
        <v>30.693834621070021</v>
      </c>
      <c r="J91" s="5">
        <v>28.95660430266501</v>
      </c>
      <c r="K91" s="5">
        <v>30.005500006260021</v>
      </c>
      <c r="L91" s="5">
        <v>31.208981787325001</v>
      </c>
      <c r="M91" s="5">
        <v>28.79024300748501</v>
      </c>
      <c r="N91" s="5">
        <v>28.713676229130019</v>
      </c>
      <c r="O91" s="5">
        <v>27.677719622019989</v>
      </c>
      <c r="P91" s="5">
        <v>31.043648470729991</v>
      </c>
      <c r="Q91" s="5">
        <v>31.42458829764502</v>
      </c>
      <c r="R91" s="5">
        <v>162.43756645817501</v>
      </c>
      <c r="S91" s="5">
        <v>160.27607467634499</v>
      </c>
      <c r="T91" s="5">
        <v>147.71210982654989</v>
      </c>
      <c r="U91" s="5">
        <v>145.89277668802001</v>
      </c>
      <c r="V91" s="5">
        <v>158.21121686461501</v>
      </c>
      <c r="W91" s="5">
        <v>158.2412380575</v>
      </c>
      <c r="X91" s="5">
        <v>159.84883271222</v>
      </c>
      <c r="Y91" s="5">
        <v>155.11692729098991</v>
      </c>
      <c r="Z91" s="5">
        <v>128.18902525441001</v>
      </c>
      <c r="AA91" s="5">
        <v>143.52366352137011</v>
      </c>
      <c r="AB91" s="5">
        <v>140.414391309845</v>
      </c>
      <c r="AC91" s="5">
        <v>126.58603990812</v>
      </c>
      <c r="AD91" s="5">
        <v>133.325582708685</v>
      </c>
      <c r="AE91" s="5">
        <v>120.47219729421489</v>
      </c>
      <c r="AF91" s="5">
        <v>115.4733769447201</v>
      </c>
      <c r="AG91" s="5">
        <v>117.963250730845</v>
      </c>
    </row>
    <row r="92" spans="1:33">
      <c r="A92" s="56" t="s">
        <v>70</v>
      </c>
      <c r="B92" s="56" t="s">
        <v>197</v>
      </c>
      <c r="C92" s="56" t="s">
        <v>226</v>
      </c>
      <c r="D92" s="56" t="s">
        <v>227</v>
      </c>
      <c r="E92" s="56" t="s">
        <v>217</v>
      </c>
      <c r="F92" s="5">
        <v>157.69315234491489</v>
      </c>
      <c r="G92" s="5">
        <v>182.93521532315989</v>
      </c>
      <c r="H92" s="5">
        <v>183.5342930688</v>
      </c>
      <c r="I92" s="5">
        <v>151.06661179856991</v>
      </c>
      <c r="J92" s="5">
        <v>162.5521871914948</v>
      </c>
      <c r="K92" s="5">
        <v>153.62140984571499</v>
      </c>
      <c r="L92" s="5">
        <v>152.97315134245011</v>
      </c>
      <c r="M92" s="5">
        <v>169.014924090775</v>
      </c>
      <c r="N92" s="5">
        <v>157.42964151829</v>
      </c>
      <c r="O92" s="5">
        <v>151.0487683150152</v>
      </c>
      <c r="P92" s="5">
        <v>172.30770915526489</v>
      </c>
      <c r="Q92" s="5">
        <v>167.66666141891989</v>
      </c>
      <c r="R92" s="5">
        <v>1601.3052700686701</v>
      </c>
      <c r="S92" s="5">
        <v>2976.6412218796709</v>
      </c>
      <c r="T92" s="5">
        <v>5623.5072837014823</v>
      </c>
      <c r="U92" s="5">
        <v>5411.8226813296669</v>
      </c>
      <c r="V92" s="5">
        <v>5981.2198708059223</v>
      </c>
      <c r="W92" s="5">
        <v>7584.2671479501169</v>
      </c>
      <c r="X92" s="5">
        <v>9657.6168730611262</v>
      </c>
      <c r="Y92" s="5">
        <v>9213.8154489511435</v>
      </c>
      <c r="Z92" s="5">
        <v>7506.9816958792499</v>
      </c>
      <c r="AA92" s="5">
        <v>8732.7139619384288</v>
      </c>
      <c r="AB92" s="5">
        <v>10187.82129285287</v>
      </c>
      <c r="AC92" s="5">
        <v>14851.97724661294</v>
      </c>
      <c r="AD92" s="5">
        <v>18017.282149233681</v>
      </c>
      <c r="AE92" s="5">
        <v>18026.873567070721</v>
      </c>
      <c r="AF92" s="5">
        <v>17391.252405565381</v>
      </c>
      <c r="AG92" s="5">
        <v>17579.498172784399</v>
      </c>
    </row>
    <row r="93" spans="1:33">
      <c r="A93" s="56" t="s">
        <v>70</v>
      </c>
      <c r="B93" s="56" t="s">
        <v>197</v>
      </c>
      <c r="C93" s="56" t="s">
        <v>228</v>
      </c>
      <c r="D93" s="56" t="s">
        <v>229</v>
      </c>
      <c r="E93" s="56" t="s">
        <v>217</v>
      </c>
      <c r="F93" s="5">
        <v>610.83256801135997</v>
      </c>
      <c r="G93" s="5">
        <v>974.24730020899972</v>
      </c>
      <c r="H93" s="5">
        <v>1019.65892134196</v>
      </c>
      <c r="I93" s="5">
        <v>1047.9126088456301</v>
      </c>
      <c r="J93" s="5">
        <v>1029.6666353604101</v>
      </c>
      <c r="K93" s="5">
        <v>982.04308482596446</v>
      </c>
      <c r="L93" s="5">
        <v>964.57830795764949</v>
      </c>
      <c r="M93" s="5">
        <v>975.7048980556749</v>
      </c>
      <c r="N93" s="5">
        <v>961.52399009018995</v>
      </c>
      <c r="O93" s="5">
        <v>885.18151654811504</v>
      </c>
      <c r="P93" s="5">
        <v>1019.78198828053</v>
      </c>
      <c r="Q93" s="5">
        <v>1024.60279210422</v>
      </c>
      <c r="R93" s="5">
        <v>1087.4740385736641</v>
      </c>
      <c r="S93" s="5">
        <v>1068.6499153816901</v>
      </c>
      <c r="T93" s="5">
        <v>1055.3588676701199</v>
      </c>
      <c r="U93" s="5">
        <v>1029.228269557675</v>
      </c>
      <c r="V93" s="5">
        <v>1082.0807151297149</v>
      </c>
      <c r="W93" s="5">
        <v>1051.740872620185</v>
      </c>
      <c r="X93" s="5">
        <v>1014.316609799145</v>
      </c>
      <c r="Y93" s="5">
        <v>960.1885791646049</v>
      </c>
      <c r="Z93" s="5">
        <v>1164.7669661366799</v>
      </c>
      <c r="AA93" s="5">
        <v>1249.22843793177</v>
      </c>
      <c r="AB93" s="5">
        <v>1331.9370041141799</v>
      </c>
      <c r="AC93" s="5">
        <v>1539.0497842526249</v>
      </c>
      <c r="AD93" s="5">
        <v>1260.2909623836099</v>
      </c>
      <c r="AE93" s="5">
        <v>4053.1040294786721</v>
      </c>
      <c r="AF93" s="5">
        <v>4571.3177198520252</v>
      </c>
      <c r="AG93" s="5">
        <v>4550.6692698228662</v>
      </c>
    </row>
    <row r="94" spans="1:33">
      <c r="A94" s="56" t="s">
        <v>70</v>
      </c>
      <c r="B94" s="56" t="s">
        <v>197</v>
      </c>
      <c r="C94" s="56" t="s">
        <v>230</v>
      </c>
      <c r="D94" s="56" t="s">
        <v>231</v>
      </c>
      <c r="E94" s="56" t="s">
        <v>217</v>
      </c>
      <c r="F94" s="5">
        <v>2435.3296635936249</v>
      </c>
      <c r="G94" s="5">
        <v>2863.8484945827058</v>
      </c>
      <c r="H94" s="5">
        <v>2909.4311029087612</v>
      </c>
      <c r="I94" s="5">
        <v>2875.37672758588</v>
      </c>
      <c r="J94" s="5">
        <v>2855.9818666300612</v>
      </c>
      <c r="K94" s="5">
        <v>2863.265502896435</v>
      </c>
      <c r="L94" s="5">
        <v>2879.4370913282851</v>
      </c>
      <c r="M94" s="5">
        <v>2886.078469075725</v>
      </c>
      <c r="N94" s="5">
        <v>2796.150374029341</v>
      </c>
      <c r="O94" s="5">
        <v>2527.4025999627752</v>
      </c>
      <c r="P94" s="5">
        <v>2814.6540542456351</v>
      </c>
      <c r="Q94" s="5">
        <v>2931.355432984496</v>
      </c>
      <c r="R94" s="5">
        <v>3107.5687609871602</v>
      </c>
      <c r="S94" s="5">
        <v>2808.2223317362009</v>
      </c>
      <c r="T94" s="5">
        <v>4522.8402162787988</v>
      </c>
      <c r="U94" s="5">
        <v>4523.0572971035645</v>
      </c>
      <c r="V94" s="5">
        <v>4735.3741185638692</v>
      </c>
      <c r="W94" s="5">
        <v>5239.846650466644</v>
      </c>
      <c r="X94" s="5">
        <v>6230.8870817598327</v>
      </c>
      <c r="Y94" s="5">
        <v>7015.2995353553342</v>
      </c>
      <c r="Z94" s="5">
        <v>6833.7529394830462</v>
      </c>
      <c r="AA94" s="5">
        <v>7208.2946030763123</v>
      </c>
      <c r="AB94" s="5">
        <v>8365.624314711089</v>
      </c>
      <c r="AC94" s="5">
        <v>10780.85594429085</v>
      </c>
      <c r="AD94" s="5">
        <v>10750.69075843003</v>
      </c>
      <c r="AE94" s="5">
        <v>16095.477695454951</v>
      </c>
      <c r="AF94" s="5">
        <v>19308.198481934069</v>
      </c>
      <c r="AG94" s="5">
        <v>19733.2118406394</v>
      </c>
    </row>
    <row r="95" spans="1:33">
      <c r="A95" s="56" t="s">
        <v>70</v>
      </c>
      <c r="B95" s="56" t="s">
        <v>197</v>
      </c>
      <c r="C95" s="56" t="s">
        <v>232</v>
      </c>
      <c r="D95" s="56" t="s">
        <v>233</v>
      </c>
      <c r="E95" s="56" t="s">
        <v>217</v>
      </c>
      <c r="F95" s="5">
        <v>0</v>
      </c>
      <c r="G95" s="5">
        <v>0</v>
      </c>
      <c r="H95" s="5">
        <v>1.4488000000000001E-7</v>
      </c>
      <c r="I95" s="5">
        <v>1.7606149999999991E-6</v>
      </c>
      <c r="J95" s="5">
        <v>3.2675999999999999E-6</v>
      </c>
      <c r="K95" s="5">
        <v>3.2143850000000041E-6</v>
      </c>
      <c r="L95" s="5">
        <v>4.78988E-6</v>
      </c>
      <c r="M95" s="5">
        <v>6.4311550000000031E-6</v>
      </c>
      <c r="N95" s="5">
        <v>6.1205250000000018E-6</v>
      </c>
      <c r="O95" s="5">
        <v>6.5306650000000001E-6</v>
      </c>
      <c r="P95" s="5">
        <v>1.8674625000000011E-5</v>
      </c>
      <c r="Q95" s="5">
        <v>1.8157574999999999E-5</v>
      </c>
      <c r="R95" s="5">
        <v>8.3680268999999973E-4</v>
      </c>
      <c r="S95" s="5">
        <v>357.66555779187013</v>
      </c>
      <c r="T95" s="5">
        <v>342.86751172535497</v>
      </c>
      <c r="U95" s="5">
        <v>338.69777718369511</v>
      </c>
      <c r="V95" s="5">
        <v>363.84303208395488</v>
      </c>
      <c r="W95" s="5">
        <v>353.34471844312998</v>
      </c>
      <c r="X95" s="5">
        <v>338.72922092862512</v>
      </c>
      <c r="Y95" s="5">
        <v>313.51875352979448</v>
      </c>
      <c r="Z95" s="5">
        <v>274.0340616916252</v>
      </c>
      <c r="AA95" s="5">
        <v>1402.2250816229739</v>
      </c>
      <c r="AB95" s="5">
        <v>1782.12115744567</v>
      </c>
      <c r="AC95" s="5">
        <v>4397.8799632742994</v>
      </c>
      <c r="AD95" s="5">
        <v>6542.486855601489</v>
      </c>
      <c r="AE95" s="5">
        <v>10561.563876683471</v>
      </c>
      <c r="AF95" s="5">
        <v>13397.541048021791</v>
      </c>
      <c r="AG95" s="5">
        <v>13775.70032454685</v>
      </c>
    </row>
    <row r="96" spans="1:33">
      <c r="A96" s="56" t="s">
        <v>70</v>
      </c>
      <c r="B96" s="56" t="s">
        <v>163</v>
      </c>
      <c r="C96" s="56" t="s">
        <v>234</v>
      </c>
      <c r="D96" s="56" t="s">
        <v>235</v>
      </c>
      <c r="E96" s="56" t="s">
        <v>217</v>
      </c>
      <c r="F96" s="5">
        <v>0</v>
      </c>
      <c r="G96" s="5">
        <v>1.548475E-6</v>
      </c>
      <c r="H96" s="5">
        <v>3.7322949999999969E-6</v>
      </c>
      <c r="I96" s="5">
        <v>1.330725E-5</v>
      </c>
      <c r="J96" s="5">
        <v>1.339907999999999E-5</v>
      </c>
      <c r="K96" s="5">
        <v>1.4482430000000009E-5</v>
      </c>
      <c r="L96" s="5">
        <v>1.6877630000000001E-5</v>
      </c>
      <c r="M96" s="5">
        <v>1.7754660000000009E-5</v>
      </c>
      <c r="N96" s="5">
        <v>1.7753144999999991E-5</v>
      </c>
      <c r="O96" s="5">
        <v>1.7524899999999999E-5</v>
      </c>
      <c r="P96" s="5">
        <v>2.3227040000000009E-5</v>
      </c>
      <c r="Q96" s="5">
        <v>3.0182705000000009E-5</v>
      </c>
      <c r="R96" s="5">
        <v>3.750155000000001E-5</v>
      </c>
      <c r="S96" s="5">
        <v>3.9543635000000028E-5</v>
      </c>
      <c r="T96" s="5">
        <v>4.8335239999999973E-5</v>
      </c>
      <c r="U96" s="5">
        <v>4.6004059999999979E-5</v>
      </c>
      <c r="V96" s="5">
        <v>5.1219669999999971E-5</v>
      </c>
      <c r="W96" s="5">
        <v>7.5428934999999974E-5</v>
      </c>
      <c r="X96" s="5">
        <v>7.1558284999999954E-5</v>
      </c>
      <c r="Y96" s="5">
        <v>2.1453836000000001E-4</v>
      </c>
      <c r="Z96" s="5">
        <v>1.4374284899999999E-3</v>
      </c>
      <c r="AA96" s="5">
        <v>1.395654494999999E-3</v>
      </c>
      <c r="AB96" s="5">
        <v>1.47261572E-3</v>
      </c>
      <c r="AC96" s="5">
        <v>1.52679942E-3</v>
      </c>
      <c r="AD96" s="5">
        <v>1.486655225000001E-3</v>
      </c>
      <c r="AE96" s="5">
        <v>171.26694578155491</v>
      </c>
      <c r="AF96" s="5">
        <v>3036.9760277199971</v>
      </c>
      <c r="AG96" s="5">
        <v>3310.8530001913969</v>
      </c>
    </row>
    <row r="97" spans="1:33">
      <c r="A97" s="56" t="s">
        <v>70</v>
      </c>
      <c r="B97" s="56" t="s">
        <v>163</v>
      </c>
      <c r="C97" s="56" t="s">
        <v>236</v>
      </c>
      <c r="D97" s="56" t="s">
        <v>237</v>
      </c>
      <c r="E97" s="56" t="s">
        <v>217</v>
      </c>
      <c r="F97" s="5">
        <v>319.45017622250521</v>
      </c>
      <c r="G97" s="5">
        <v>212.72696786538489</v>
      </c>
      <c r="H97" s="5">
        <v>243.3950044815</v>
      </c>
      <c r="I97" s="5">
        <v>229.8579483714349</v>
      </c>
      <c r="J97" s="5">
        <v>364.5873961115949</v>
      </c>
      <c r="K97" s="5">
        <v>393.34908075349512</v>
      </c>
      <c r="L97" s="5">
        <v>378.15590465745993</v>
      </c>
      <c r="M97" s="5">
        <v>389.71509399413509</v>
      </c>
      <c r="N97" s="5">
        <v>399.44741104465999</v>
      </c>
      <c r="O97" s="5">
        <v>388.68393318105478</v>
      </c>
      <c r="P97" s="5">
        <v>422.14907708665987</v>
      </c>
      <c r="Q97" s="5">
        <v>434.37652665738511</v>
      </c>
      <c r="R97" s="5">
        <v>438.08819144998478</v>
      </c>
      <c r="S97" s="5">
        <v>418.14309522128502</v>
      </c>
      <c r="T97" s="5">
        <v>410.94016218770992</v>
      </c>
      <c r="U97" s="5">
        <v>395.77893662358002</v>
      </c>
      <c r="V97" s="5">
        <v>442.49172645847528</v>
      </c>
      <c r="W97" s="5">
        <v>444.66079932796998</v>
      </c>
      <c r="X97" s="5">
        <v>408.56264546566501</v>
      </c>
      <c r="Y97" s="5">
        <v>396.39054186431991</v>
      </c>
      <c r="Z97" s="5">
        <v>380.10501849183493</v>
      </c>
      <c r="AA97" s="5">
        <v>391.93782870886503</v>
      </c>
      <c r="AB97" s="5">
        <v>390.69948069082511</v>
      </c>
      <c r="AC97" s="5">
        <v>403.27948876696979</v>
      </c>
      <c r="AD97" s="5">
        <v>396.07463870595979</v>
      </c>
      <c r="AE97" s="5">
        <v>380.74601136023</v>
      </c>
      <c r="AF97" s="5">
        <v>395.15001828523009</v>
      </c>
      <c r="AG97" s="5">
        <v>419.07368744810481</v>
      </c>
    </row>
    <row r="98" spans="1:33">
      <c r="A98" s="56" t="s">
        <v>70</v>
      </c>
      <c r="B98" s="56" t="s">
        <v>163</v>
      </c>
      <c r="C98" s="56" t="s">
        <v>238</v>
      </c>
      <c r="D98" s="56" t="s">
        <v>239</v>
      </c>
      <c r="E98" s="56" t="s">
        <v>217</v>
      </c>
      <c r="F98" s="5">
        <v>959.74065575927932</v>
      </c>
      <c r="G98" s="5">
        <v>587.68878114271547</v>
      </c>
      <c r="H98" s="5">
        <v>650.66317535100052</v>
      </c>
      <c r="I98" s="5">
        <v>606.15768236386964</v>
      </c>
      <c r="J98" s="5">
        <v>1056.1805090506141</v>
      </c>
      <c r="K98" s="5">
        <v>1139.984971316615</v>
      </c>
      <c r="L98" s="5">
        <v>4512.7722071338339</v>
      </c>
      <c r="M98" s="5">
        <v>4672.8047608636662</v>
      </c>
      <c r="N98" s="5">
        <v>4626.537486910207</v>
      </c>
      <c r="O98" s="5">
        <v>4051.5949644050288</v>
      </c>
      <c r="P98" s="5">
        <v>4391.8547235588503</v>
      </c>
      <c r="Q98" s="5">
        <v>4728.3682182122184</v>
      </c>
      <c r="R98" s="5">
        <v>4985.0934558134923</v>
      </c>
      <c r="S98" s="5">
        <v>4734.470793546514</v>
      </c>
      <c r="T98" s="5">
        <v>5953.0229350449008</v>
      </c>
      <c r="U98" s="5">
        <v>5706.5491062622414</v>
      </c>
      <c r="V98" s="5">
        <v>7339.920210543045</v>
      </c>
      <c r="W98" s="5">
        <v>8159.4268696098279</v>
      </c>
      <c r="X98" s="5">
        <v>7778.7987545880014</v>
      </c>
      <c r="Y98" s="5">
        <v>7514.5024890640962</v>
      </c>
      <c r="Z98" s="5">
        <v>6379.35097571609</v>
      </c>
      <c r="AA98" s="5">
        <v>6739.9940447198178</v>
      </c>
      <c r="AB98" s="5">
        <v>7210.4125410274064</v>
      </c>
      <c r="AC98" s="5">
        <v>9657.6815739418234</v>
      </c>
      <c r="AD98" s="5">
        <v>9895.0561874277973</v>
      </c>
      <c r="AE98" s="5">
        <v>13522.24676437149</v>
      </c>
      <c r="AF98" s="5">
        <v>14213.03570057744</v>
      </c>
      <c r="AG98" s="5">
        <v>15445.208757418661</v>
      </c>
    </row>
    <row r="99" spans="1:33">
      <c r="A99" s="56" t="s">
        <v>70</v>
      </c>
      <c r="B99" s="56" t="s">
        <v>163</v>
      </c>
      <c r="C99" s="56" t="s">
        <v>240</v>
      </c>
      <c r="D99" s="56" t="s">
        <v>241</v>
      </c>
      <c r="E99" s="56" t="s">
        <v>217</v>
      </c>
      <c r="F99" s="5">
        <v>1548.118716804415</v>
      </c>
      <c r="G99" s="5">
        <v>1360.7046216490601</v>
      </c>
      <c r="H99" s="5">
        <v>1473.5260807837701</v>
      </c>
      <c r="I99" s="5">
        <v>1514.7657371599801</v>
      </c>
      <c r="J99" s="5">
        <v>1555.9106066796351</v>
      </c>
      <c r="K99" s="5">
        <v>1653.4161285266</v>
      </c>
      <c r="L99" s="5">
        <v>2165.9138417008562</v>
      </c>
      <c r="M99" s="5">
        <v>2246.811975850741</v>
      </c>
      <c r="N99" s="5">
        <v>2230.137810273206</v>
      </c>
      <c r="O99" s="5">
        <v>2014.6669010871051</v>
      </c>
      <c r="P99" s="5">
        <v>2535.2730913597602</v>
      </c>
      <c r="Q99" s="5">
        <v>5673.7448947410148</v>
      </c>
      <c r="R99" s="5">
        <v>5668.7484841644709</v>
      </c>
      <c r="S99" s="5">
        <v>6933.1593768494167</v>
      </c>
      <c r="T99" s="5">
        <v>6898.1199239176849</v>
      </c>
      <c r="U99" s="5">
        <v>6745.7000930167706</v>
      </c>
      <c r="V99" s="5">
        <v>7302.5535361806624</v>
      </c>
      <c r="W99" s="5">
        <v>7495.7703543810758</v>
      </c>
      <c r="X99" s="5">
        <v>7747.5097926112403</v>
      </c>
      <c r="Y99" s="5">
        <v>7837.2279888975399</v>
      </c>
      <c r="Z99" s="5">
        <v>9420.4954900050161</v>
      </c>
      <c r="AA99" s="5">
        <v>9872.8388096336657</v>
      </c>
      <c r="AB99" s="5">
        <v>13297.863773901479</v>
      </c>
      <c r="AC99" s="5">
        <v>13020.08879445747</v>
      </c>
      <c r="AD99" s="5">
        <v>13211.55884934427</v>
      </c>
      <c r="AE99" s="5">
        <v>15258.362503644719</v>
      </c>
      <c r="AF99" s="5">
        <v>17161.429314533489</v>
      </c>
      <c r="AG99" s="5">
        <v>18651.75222936353</v>
      </c>
    </row>
    <row r="100" spans="1:33">
      <c r="A100" s="56" t="s">
        <v>70</v>
      </c>
      <c r="B100" s="56" t="s">
        <v>163</v>
      </c>
      <c r="C100" s="56" t="s">
        <v>242</v>
      </c>
      <c r="D100" s="56" t="s">
        <v>243</v>
      </c>
      <c r="E100" s="56" t="s">
        <v>217</v>
      </c>
      <c r="F100" s="5">
        <v>104.69876382104999</v>
      </c>
      <c r="G100" s="5">
        <v>93.30280140424999</v>
      </c>
      <c r="H100" s="5">
        <v>101.37786071517</v>
      </c>
      <c r="I100" s="5">
        <v>94.590331947634979</v>
      </c>
      <c r="J100" s="5">
        <v>101.21723536631001</v>
      </c>
      <c r="K100" s="5">
        <v>104.3293050710249</v>
      </c>
      <c r="L100" s="5">
        <v>397.20974905234522</v>
      </c>
      <c r="M100" s="5">
        <v>436.88206999627499</v>
      </c>
      <c r="N100" s="5">
        <v>415.79517773982508</v>
      </c>
      <c r="O100" s="5">
        <v>407.81159028736471</v>
      </c>
      <c r="P100" s="5">
        <v>448.88028954079527</v>
      </c>
      <c r="Q100" s="5">
        <v>446.71477843698472</v>
      </c>
      <c r="R100" s="5">
        <v>441.98702661778009</v>
      </c>
      <c r="S100" s="5">
        <v>439.41316499836017</v>
      </c>
      <c r="T100" s="5">
        <v>408.70125211646501</v>
      </c>
      <c r="U100" s="5">
        <v>408.20204523528031</v>
      </c>
      <c r="V100" s="5">
        <v>436.54529561483992</v>
      </c>
      <c r="W100" s="5">
        <v>454.88575102097502</v>
      </c>
      <c r="X100" s="5">
        <v>458.74149280261992</v>
      </c>
      <c r="Y100" s="5">
        <v>402.59440561748488</v>
      </c>
      <c r="Z100" s="5">
        <v>450.14985623171532</v>
      </c>
      <c r="AA100" s="5">
        <v>463.51537106448001</v>
      </c>
      <c r="AB100" s="5">
        <v>452.2104274225851</v>
      </c>
      <c r="AC100" s="5">
        <v>430.67067332302508</v>
      </c>
      <c r="AD100" s="5">
        <v>428.79290126800993</v>
      </c>
      <c r="AE100" s="5">
        <v>377.02501069219028</v>
      </c>
      <c r="AF100" s="5">
        <v>424.4646580135198</v>
      </c>
      <c r="AG100" s="5">
        <v>420.42190128366491</v>
      </c>
    </row>
    <row r="101" spans="1:33">
      <c r="A101" s="56" t="s">
        <v>70</v>
      </c>
      <c r="B101" s="56" t="s">
        <v>163</v>
      </c>
      <c r="C101" s="56" t="s">
        <v>244</v>
      </c>
      <c r="D101" s="56" t="s">
        <v>245</v>
      </c>
      <c r="E101" s="56" t="s">
        <v>217</v>
      </c>
      <c r="F101" s="5">
        <v>1723.9102737517151</v>
      </c>
      <c r="G101" s="5">
        <v>1488.4372661702901</v>
      </c>
      <c r="H101" s="5">
        <v>2409.8585290692199</v>
      </c>
      <c r="I101" s="5">
        <v>2331.040534837734</v>
      </c>
      <c r="J101" s="5">
        <v>2361.4243332961701</v>
      </c>
      <c r="K101" s="5">
        <v>2492.1733151973949</v>
      </c>
      <c r="L101" s="5">
        <v>2296.6416500139612</v>
      </c>
      <c r="M101" s="5">
        <v>2471.7988301081041</v>
      </c>
      <c r="N101" s="5">
        <v>2475.0982833480361</v>
      </c>
      <c r="O101" s="5">
        <v>2297.2751513781741</v>
      </c>
      <c r="P101" s="5">
        <v>2487.862288950716</v>
      </c>
      <c r="Q101" s="5">
        <v>2586.320216886621</v>
      </c>
      <c r="R101" s="5">
        <v>2461.8966092813348</v>
      </c>
      <c r="S101" s="5">
        <v>2579.060987402846</v>
      </c>
      <c r="T101" s="5">
        <v>2510.358829074944</v>
      </c>
      <c r="U101" s="5">
        <v>2089.9289772816892</v>
      </c>
      <c r="V101" s="5">
        <v>2248.3044644189499</v>
      </c>
      <c r="W101" s="5">
        <v>2478.1896190577158</v>
      </c>
      <c r="X101" s="5">
        <v>5480.4740703609395</v>
      </c>
      <c r="Y101" s="5">
        <v>6608.9054054869412</v>
      </c>
      <c r="Z101" s="5">
        <v>6888.1244509866056</v>
      </c>
      <c r="AA101" s="5">
        <v>7387.4556096736369</v>
      </c>
      <c r="AB101" s="5">
        <v>7495.6338711425688</v>
      </c>
      <c r="AC101" s="5">
        <v>6764.9158869165049</v>
      </c>
      <c r="AD101" s="5">
        <v>7103.7085451388884</v>
      </c>
      <c r="AE101" s="5">
        <v>6619.9793538145932</v>
      </c>
      <c r="AF101" s="5">
        <v>6247.1526302098446</v>
      </c>
      <c r="AG101" s="5">
        <v>6391.8858462450926</v>
      </c>
    </row>
    <row r="102" spans="1:33">
      <c r="A102" s="56" t="s">
        <v>70</v>
      </c>
      <c r="B102" s="56" t="s">
        <v>163</v>
      </c>
      <c r="C102" s="56" t="s">
        <v>246</v>
      </c>
      <c r="D102" s="56" t="s">
        <v>247</v>
      </c>
      <c r="E102" s="56" t="s">
        <v>217</v>
      </c>
      <c r="F102" s="5">
        <v>811.20656438098013</v>
      </c>
      <c r="G102" s="5">
        <v>737.04268655160479</v>
      </c>
      <c r="H102" s="5">
        <v>847.39199892230022</v>
      </c>
      <c r="I102" s="5">
        <v>812.80639900391566</v>
      </c>
      <c r="J102" s="5">
        <v>825.77914587128487</v>
      </c>
      <c r="K102" s="5">
        <v>879.57267778512482</v>
      </c>
      <c r="L102" s="5">
        <v>807.48663424122446</v>
      </c>
      <c r="M102" s="5">
        <v>836.98353406226511</v>
      </c>
      <c r="N102" s="5">
        <v>859.22087810699009</v>
      </c>
      <c r="O102" s="5">
        <v>804.69505506636983</v>
      </c>
      <c r="P102" s="5">
        <v>876.06499794590025</v>
      </c>
      <c r="Q102" s="5">
        <v>913.72908171165545</v>
      </c>
      <c r="R102" s="5">
        <v>866.48720049563497</v>
      </c>
      <c r="S102" s="5">
        <v>1933.2801791767149</v>
      </c>
      <c r="T102" s="5">
        <v>1856.3899683417751</v>
      </c>
      <c r="U102" s="5">
        <v>1788.19973048166</v>
      </c>
      <c r="V102" s="5">
        <v>1931.2612615442649</v>
      </c>
      <c r="W102" s="5">
        <v>1945.815429270534</v>
      </c>
      <c r="X102" s="5">
        <v>1852.542395810671</v>
      </c>
      <c r="Y102" s="5">
        <v>3092.949082622506</v>
      </c>
      <c r="Z102" s="5">
        <v>2758.7488511545398</v>
      </c>
      <c r="AA102" s="5">
        <v>2917.9208495089092</v>
      </c>
      <c r="AB102" s="5">
        <v>2972.6072256505959</v>
      </c>
      <c r="AC102" s="5">
        <v>2685.287951570629</v>
      </c>
      <c r="AD102" s="5">
        <v>2838.80247397226</v>
      </c>
      <c r="AE102" s="5">
        <v>2637.657397395586</v>
      </c>
      <c r="AF102" s="5">
        <v>2267.9799762888401</v>
      </c>
      <c r="AG102" s="5">
        <v>2232.4831190974151</v>
      </c>
    </row>
    <row r="103" spans="1:33">
      <c r="A103" s="56" t="s">
        <v>70</v>
      </c>
      <c r="B103" s="56" t="s">
        <v>163</v>
      </c>
      <c r="C103" s="56" t="s">
        <v>248</v>
      </c>
      <c r="D103" s="56" t="s">
        <v>249</v>
      </c>
      <c r="E103" s="56" t="s">
        <v>217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</row>
    <row r="104" spans="1:33">
      <c r="A104" s="56" t="s">
        <v>70</v>
      </c>
      <c r="B104" s="56" t="s">
        <v>163</v>
      </c>
      <c r="C104" s="56" t="s">
        <v>250</v>
      </c>
      <c r="D104" s="56" t="s">
        <v>251</v>
      </c>
      <c r="E104" s="56" t="s">
        <v>217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</row>
    <row r="105" spans="1:33">
      <c r="A105" s="56" t="s">
        <v>70</v>
      </c>
      <c r="B105" s="56" t="s">
        <v>198</v>
      </c>
      <c r="C105" s="56" t="s">
        <v>252</v>
      </c>
      <c r="D105" s="56" t="s">
        <v>253</v>
      </c>
      <c r="E105" s="56" t="s">
        <v>217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</row>
    <row r="106" spans="1:33">
      <c r="A106" s="56" t="s">
        <v>70</v>
      </c>
      <c r="B106" s="56" t="s">
        <v>198</v>
      </c>
      <c r="C106" s="56" t="s">
        <v>254</v>
      </c>
      <c r="D106" s="56" t="s">
        <v>255</v>
      </c>
      <c r="E106" s="56" t="s">
        <v>217</v>
      </c>
      <c r="F106" s="5">
        <v>0</v>
      </c>
      <c r="G106" s="5">
        <v>1.569274999999999E-6</v>
      </c>
      <c r="H106" s="5">
        <v>8.2470999999999994E-6</v>
      </c>
      <c r="I106" s="5">
        <v>4.9559050000000023E-6</v>
      </c>
      <c r="J106" s="5">
        <v>4.4472199999999984E-6</v>
      </c>
      <c r="K106" s="5">
        <v>5.1074199999999976E-6</v>
      </c>
      <c r="L106" s="5">
        <v>4.8120399999999967E-6</v>
      </c>
      <c r="M106" s="5">
        <v>6.0270400000000054E-6</v>
      </c>
      <c r="N106" s="5">
        <v>6.5087750000000019E-6</v>
      </c>
      <c r="O106" s="5">
        <v>6.8614849999999992E-6</v>
      </c>
      <c r="P106" s="5">
        <v>8.9655949999999905E-6</v>
      </c>
      <c r="Q106" s="5">
        <v>1.0810175E-5</v>
      </c>
      <c r="R106" s="5">
        <v>9.5555100000000043E-6</v>
      </c>
      <c r="S106" s="5">
        <v>2.011684500000001E-5</v>
      </c>
      <c r="T106" s="5">
        <v>2.305254999999999E-5</v>
      </c>
      <c r="U106" s="5">
        <v>2.1145714999999991E-5</v>
      </c>
      <c r="V106" s="5">
        <v>2.3125065000000001E-5</v>
      </c>
      <c r="W106" s="5">
        <v>2.391358999999999E-5</v>
      </c>
      <c r="X106" s="5">
        <v>2.3428345000000021E-5</v>
      </c>
      <c r="Y106" s="5">
        <v>2.4907035E-5</v>
      </c>
      <c r="Z106" s="5">
        <v>5.2680859999999989E-5</v>
      </c>
      <c r="AA106" s="5">
        <v>6.1461274999999999E-5</v>
      </c>
      <c r="AB106" s="5">
        <v>1.2569662999999999E-4</v>
      </c>
      <c r="AC106" s="5">
        <v>1.143908249999999E-4</v>
      </c>
      <c r="AD106" s="5">
        <v>758.31658726183991</v>
      </c>
      <c r="AE106" s="5">
        <v>768.67247453863445</v>
      </c>
      <c r="AF106" s="5">
        <v>711.97931377112502</v>
      </c>
      <c r="AG106" s="5">
        <v>789.04942899976982</v>
      </c>
    </row>
    <row r="107" spans="1:33">
      <c r="A107" s="56" t="s">
        <v>70</v>
      </c>
      <c r="B107" s="56" t="s">
        <v>198</v>
      </c>
      <c r="C107" s="56" t="s">
        <v>256</v>
      </c>
      <c r="D107" s="56" t="s">
        <v>257</v>
      </c>
      <c r="E107" s="56" t="s">
        <v>217</v>
      </c>
      <c r="F107" s="5">
        <v>1097.4490880493099</v>
      </c>
      <c r="G107" s="5">
        <v>878.53109700338484</v>
      </c>
      <c r="H107" s="5">
        <v>1006.95374988205</v>
      </c>
      <c r="I107" s="5">
        <v>939.18979481533029</v>
      </c>
      <c r="J107" s="5">
        <v>926.51036533447996</v>
      </c>
      <c r="K107" s="5">
        <v>1032.0570432366851</v>
      </c>
      <c r="L107" s="5">
        <v>1014.45076916286</v>
      </c>
      <c r="M107" s="5">
        <v>1061.098442808415</v>
      </c>
      <c r="N107" s="5">
        <v>1045.8133807372401</v>
      </c>
      <c r="O107" s="5">
        <v>1054.2306852760751</v>
      </c>
      <c r="P107" s="5">
        <v>1119.2627860452651</v>
      </c>
      <c r="Q107" s="5">
        <v>1132.655020176775</v>
      </c>
      <c r="R107" s="5">
        <v>1100.184305417795</v>
      </c>
      <c r="S107" s="5">
        <v>1168.791626419285</v>
      </c>
      <c r="T107" s="5">
        <v>1143.5684669064799</v>
      </c>
      <c r="U107" s="5">
        <v>1283.2856438323599</v>
      </c>
      <c r="V107" s="5">
        <v>1355.540894815766</v>
      </c>
      <c r="W107" s="5">
        <v>1395.292228907861</v>
      </c>
      <c r="X107" s="5">
        <v>1365.1020180298799</v>
      </c>
      <c r="Y107" s="5">
        <v>4387.0618166583363</v>
      </c>
      <c r="Z107" s="5">
        <v>4926.1163702565318</v>
      </c>
      <c r="AA107" s="5">
        <v>5307.1931976932819</v>
      </c>
      <c r="AB107" s="5">
        <v>5643.9800841383931</v>
      </c>
      <c r="AC107" s="5">
        <v>5306.4573870647273</v>
      </c>
      <c r="AD107" s="5">
        <v>6136.0746965677199</v>
      </c>
      <c r="AE107" s="5">
        <v>6002.1404553397924</v>
      </c>
      <c r="AF107" s="5">
        <v>6018.4745884799659</v>
      </c>
      <c r="AG107" s="5">
        <v>6320.9430526627639</v>
      </c>
    </row>
    <row r="108" spans="1:33">
      <c r="A108" s="56" t="s">
        <v>70</v>
      </c>
      <c r="B108" s="56" t="s">
        <v>198</v>
      </c>
      <c r="C108" s="56" t="s">
        <v>258</v>
      </c>
      <c r="D108" s="56" t="s">
        <v>259</v>
      </c>
      <c r="E108" s="56" t="s">
        <v>217</v>
      </c>
      <c r="F108" s="5">
        <v>0</v>
      </c>
      <c r="G108" s="5">
        <v>1.855535E-6</v>
      </c>
      <c r="H108" s="5">
        <v>9.4432050000000034E-6</v>
      </c>
      <c r="I108" s="5">
        <v>5.7231449999999933E-6</v>
      </c>
      <c r="J108" s="5">
        <v>5.423979999999997E-6</v>
      </c>
      <c r="K108" s="5">
        <v>6.038569999999998E-6</v>
      </c>
      <c r="L108" s="5">
        <v>6.0033299999999976E-6</v>
      </c>
      <c r="M108" s="5">
        <v>7.0475099999999997E-6</v>
      </c>
      <c r="N108" s="5">
        <v>7.1948650000000064E-6</v>
      </c>
      <c r="O108" s="5">
        <v>7.1489749999999988E-6</v>
      </c>
      <c r="P108" s="5">
        <v>9.5091949999999983E-6</v>
      </c>
      <c r="Q108" s="5">
        <v>1.1761635E-5</v>
      </c>
      <c r="R108" s="5">
        <v>1.0636024999999989E-5</v>
      </c>
      <c r="S108" s="5">
        <v>1.7391990000000002E-5</v>
      </c>
      <c r="T108" s="5">
        <v>2.0584054999999988E-5</v>
      </c>
      <c r="U108" s="5">
        <v>1.9926149999999989E-5</v>
      </c>
      <c r="V108" s="5">
        <v>2.1499755000000001E-5</v>
      </c>
      <c r="W108" s="5">
        <v>2.4574129999999971E-5</v>
      </c>
      <c r="X108" s="5">
        <v>2.2570255E-5</v>
      </c>
      <c r="Y108" s="5">
        <v>2.0801889999999991E-5</v>
      </c>
      <c r="Z108" s="5">
        <v>2.4952894999999989E-5</v>
      </c>
      <c r="AA108" s="5">
        <v>4.4886855000000023E-5</v>
      </c>
      <c r="AB108" s="5">
        <v>1.622801700000001E-4</v>
      </c>
      <c r="AC108" s="5">
        <v>1.5210687499999989E-4</v>
      </c>
      <c r="AD108" s="5">
        <v>681.9278246876645</v>
      </c>
      <c r="AE108" s="5">
        <v>707.40299990988467</v>
      </c>
      <c r="AF108" s="5">
        <v>4895.2685609826212</v>
      </c>
      <c r="AG108" s="5">
        <v>5279.654082257508</v>
      </c>
    </row>
    <row r="109" spans="1:33">
      <c r="A109" s="56" t="s">
        <v>70</v>
      </c>
      <c r="B109" s="56" t="s">
        <v>198</v>
      </c>
      <c r="C109" s="56" t="s">
        <v>260</v>
      </c>
      <c r="D109" s="56" t="s">
        <v>261</v>
      </c>
      <c r="E109" s="56" t="s">
        <v>217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</row>
    <row r="110" spans="1:33">
      <c r="A110" s="56" t="s">
        <v>70</v>
      </c>
      <c r="B110" s="56" t="s">
        <v>198</v>
      </c>
      <c r="C110" s="56" t="s">
        <v>262</v>
      </c>
      <c r="D110" s="56" t="s">
        <v>263</v>
      </c>
      <c r="E110" s="56" t="s">
        <v>217</v>
      </c>
      <c r="F110" s="5">
        <v>0</v>
      </c>
      <c r="G110" s="5">
        <v>9.8976999999999963E-7</v>
      </c>
      <c r="H110" s="5">
        <v>4.4742600000000003E-6</v>
      </c>
      <c r="I110" s="5">
        <v>2.2971349999999991E-6</v>
      </c>
      <c r="J110" s="5">
        <v>2.19498E-6</v>
      </c>
      <c r="K110" s="5">
        <v>2.519620000000001E-6</v>
      </c>
      <c r="L110" s="5">
        <v>2.3634250000000002E-6</v>
      </c>
      <c r="M110" s="5">
        <v>3.567000000000002E-6</v>
      </c>
      <c r="N110" s="5">
        <v>3.7281649999999998E-6</v>
      </c>
      <c r="O110" s="5">
        <v>4.0915550000000019E-6</v>
      </c>
      <c r="P110" s="5">
        <v>5.2828150000000007E-6</v>
      </c>
      <c r="Q110" s="5">
        <v>7.513085000000005E-6</v>
      </c>
      <c r="R110" s="5">
        <v>6.9764149999999992E-6</v>
      </c>
      <c r="S110" s="5">
        <v>9.2176450000000011E-6</v>
      </c>
      <c r="T110" s="5">
        <v>1.1597430000000011E-5</v>
      </c>
      <c r="U110" s="5">
        <v>1.182704E-5</v>
      </c>
      <c r="V110" s="5">
        <v>1.265519E-5</v>
      </c>
      <c r="W110" s="5">
        <v>1.349470499999999E-5</v>
      </c>
      <c r="X110" s="5">
        <v>1.219224999999999E-5</v>
      </c>
      <c r="Y110" s="5">
        <v>1.2158935000000011E-5</v>
      </c>
      <c r="Z110" s="5">
        <v>1.4847274999999991E-5</v>
      </c>
      <c r="AA110" s="5">
        <v>2.0847564999999991E-5</v>
      </c>
      <c r="AB110" s="5">
        <v>7.0398600000000014E-5</v>
      </c>
      <c r="AC110" s="5">
        <v>6.7422334999999996E-5</v>
      </c>
      <c r="AD110" s="5">
        <v>735.29836289403545</v>
      </c>
      <c r="AE110" s="5">
        <v>776.15247284085956</v>
      </c>
      <c r="AF110" s="5">
        <v>749.0906962099649</v>
      </c>
      <c r="AG110" s="5">
        <v>810.24176920573996</v>
      </c>
    </row>
    <row r="111" spans="1:33">
      <c r="A111" s="56" t="s">
        <v>70</v>
      </c>
      <c r="B111" s="56" t="s">
        <v>198</v>
      </c>
      <c r="C111" s="56" t="s">
        <v>264</v>
      </c>
      <c r="D111" s="56" t="s">
        <v>265</v>
      </c>
      <c r="E111" s="56" t="s">
        <v>217</v>
      </c>
      <c r="F111" s="5">
        <v>711.79952391122004</v>
      </c>
      <c r="G111" s="5">
        <v>526.72538271587973</v>
      </c>
      <c r="H111" s="5">
        <v>612.97935168315507</v>
      </c>
      <c r="I111" s="5">
        <v>583.76973949014018</v>
      </c>
      <c r="J111" s="5">
        <v>553.04761753214029</v>
      </c>
      <c r="K111" s="5">
        <v>631.70022912882484</v>
      </c>
      <c r="L111" s="5">
        <v>604.4783760285552</v>
      </c>
      <c r="M111" s="5">
        <v>624.55543911924985</v>
      </c>
      <c r="N111" s="5">
        <v>631.7536957720049</v>
      </c>
      <c r="O111" s="5">
        <v>638.13542590923009</v>
      </c>
      <c r="P111" s="5">
        <v>687.59633100681481</v>
      </c>
      <c r="Q111" s="5">
        <v>705.67601437443011</v>
      </c>
      <c r="R111" s="5">
        <v>657.98970702713461</v>
      </c>
      <c r="S111" s="5">
        <v>711.35700077629986</v>
      </c>
      <c r="T111" s="5">
        <v>706.91232697858015</v>
      </c>
      <c r="U111" s="5">
        <v>674.12396546914488</v>
      </c>
      <c r="V111" s="5">
        <v>727.78493465230497</v>
      </c>
      <c r="W111" s="5">
        <v>726.80277120275991</v>
      </c>
      <c r="X111" s="5">
        <v>694.53331157185994</v>
      </c>
      <c r="Y111" s="5">
        <v>666.65714051185489</v>
      </c>
      <c r="Z111" s="5">
        <v>613.98467324143508</v>
      </c>
      <c r="AA111" s="5">
        <v>445.25417719978998</v>
      </c>
      <c r="AB111" s="5">
        <v>444.63958451528998</v>
      </c>
      <c r="AC111" s="5">
        <v>403.98417692291008</v>
      </c>
      <c r="AD111" s="5">
        <v>3196.2512742035251</v>
      </c>
      <c r="AE111" s="5">
        <v>3235.4947131934468</v>
      </c>
      <c r="AF111" s="5">
        <v>3181.4935615893478</v>
      </c>
      <c r="AG111" s="5">
        <v>3444.8993394620029</v>
      </c>
    </row>
    <row r="112" spans="1:33">
      <c r="A112" s="56" t="s">
        <v>70</v>
      </c>
      <c r="B112" s="56" t="s">
        <v>199</v>
      </c>
      <c r="C112" s="56" t="s">
        <v>266</v>
      </c>
      <c r="D112" s="56" t="s">
        <v>267</v>
      </c>
      <c r="E112" s="56" t="s">
        <v>217</v>
      </c>
      <c r="F112" s="5">
        <v>215.4149627916801</v>
      </c>
      <c r="G112" s="5">
        <v>187.64036368118499</v>
      </c>
      <c r="H112" s="5">
        <v>224.5308130467551</v>
      </c>
      <c r="I112" s="5">
        <v>217.92465381236011</v>
      </c>
      <c r="J112" s="5">
        <v>215.64847615767499</v>
      </c>
      <c r="K112" s="5">
        <v>223.20134243818501</v>
      </c>
      <c r="L112" s="5">
        <v>226.29840228220499</v>
      </c>
      <c r="M112" s="5">
        <v>231.924364418175</v>
      </c>
      <c r="N112" s="5">
        <v>223.22038151823989</v>
      </c>
      <c r="O112" s="5">
        <v>230.92927707852499</v>
      </c>
      <c r="P112" s="5">
        <v>251.39527300489999</v>
      </c>
      <c r="Q112" s="5">
        <v>248.61238846769021</v>
      </c>
      <c r="R112" s="5">
        <v>239.10328034015501</v>
      </c>
      <c r="S112" s="5">
        <v>252.7448417842798</v>
      </c>
      <c r="T112" s="5">
        <v>256.56149844162491</v>
      </c>
      <c r="U112" s="5">
        <v>249.2969011101051</v>
      </c>
      <c r="V112" s="5">
        <v>257.03123551177998</v>
      </c>
      <c r="W112" s="5">
        <v>274.25269169601017</v>
      </c>
      <c r="X112" s="5">
        <v>169.52727083805999</v>
      </c>
      <c r="Y112" s="5">
        <v>156.22911172298021</v>
      </c>
      <c r="Z112" s="5">
        <v>139.47310673317</v>
      </c>
      <c r="AA112" s="5">
        <v>150.2637252943899</v>
      </c>
      <c r="AB112" s="5">
        <v>133.27048036375501</v>
      </c>
      <c r="AC112" s="5">
        <v>120.204253181845</v>
      </c>
      <c r="AD112" s="5">
        <v>147.6728929137401</v>
      </c>
      <c r="AE112" s="5">
        <v>145.00784623136511</v>
      </c>
      <c r="AF112" s="5">
        <v>0</v>
      </c>
      <c r="AG112" s="5">
        <v>0</v>
      </c>
    </row>
    <row r="113" spans="1:33">
      <c r="A113" s="56" t="s">
        <v>70</v>
      </c>
      <c r="B113" s="56" t="s">
        <v>199</v>
      </c>
      <c r="C113" s="56" t="s">
        <v>268</v>
      </c>
      <c r="D113" s="56" t="s">
        <v>269</v>
      </c>
      <c r="E113" s="56" t="s">
        <v>217</v>
      </c>
      <c r="F113" s="5">
        <v>29.168930481789999</v>
      </c>
      <c r="G113" s="5">
        <v>28.597650852489998</v>
      </c>
      <c r="H113" s="5">
        <v>32.575450671275</v>
      </c>
      <c r="I113" s="5">
        <v>32.096477285785006</v>
      </c>
      <c r="J113" s="5">
        <v>31.230991617154999</v>
      </c>
      <c r="K113" s="5">
        <v>32.788842328299992</v>
      </c>
      <c r="L113" s="5">
        <v>32.700468064779997</v>
      </c>
      <c r="M113" s="5">
        <v>34.302655605364997</v>
      </c>
      <c r="N113" s="5">
        <v>24.419991598090011</v>
      </c>
      <c r="O113" s="5">
        <v>24.719477635210001</v>
      </c>
      <c r="P113" s="5">
        <v>25.992512638089991</v>
      </c>
      <c r="Q113" s="5">
        <v>26.618179560760002</v>
      </c>
      <c r="R113" s="5">
        <v>25.920034615195011</v>
      </c>
      <c r="S113" s="5">
        <v>26.583990836504999</v>
      </c>
      <c r="T113" s="5">
        <v>26.069872534190011</v>
      </c>
      <c r="U113" s="5">
        <v>25.770559683350001</v>
      </c>
      <c r="V113" s="5">
        <v>26.75119567118</v>
      </c>
      <c r="W113" s="5">
        <v>140.68696863038491</v>
      </c>
      <c r="X113" s="5">
        <v>119.729906069055</v>
      </c>
      <c r="Y113" s="5">
        <v>106.67423930707</v>
      </c>
      <c r="Z113" s="5">
        <v>1293.42530324019</v>
      </c>
      <c r="AA113" s="5">
        <v>1385.207252686645</v>
      </c>
      <c r="AB113" s="5">
        <v>1661.078637971654</v>
      </c>
      <c r="AC113" s="5">
        <v>1562.132069692065</v>
      </c>
      <c r="AD113" s="5">
        <v>1514.118166579206</v>
      </c>
      <c r="AE113" s="5">
        <v>1451.211653827035</v>
      </c>
      <c r="AF113" s="5">
        <v>1852.8972495804201</v>
      </c>
      <c r="AG113" s="5">
        <v>1873.292998719256</v>
      </c>
    </row>
    <row r="114" spans="1:33">
      <c r="A114" s="56" t="s">
        <v>70</v>
      </c>
      <c r="B114" s="56" t="s">
        <v>199</v>
      </c>
      <c r="C114" s="56" t="s">
        <v>270</v>
      </c>
      <c r="D114" s="56" t="s">
        <v>271</v>
      </c>
      <c r="E114" s="56" t="s">
        <v>217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</row>
    <row r="115" spans="1:33">
      <c r="A115" s="56" t="s">
        <v>70</v>
      </c>
      <c r="B115" s="56" t="s">
        <v>199</v>
      </c>
      <c r="C115" s="56" t="s">
        <v>272</v>
      </c>
      <c r="D115" s="56" t="s">
        <v>273</v>
      </c>
      <c r="E115" s="56" t="s">
        <v>217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</row>
    <row r="116" spans="1:33">
      <c r="A116" s="56" t="s">
        <v>70</v>
      </c>
      <c r="B116" s="56" t="s">
        <v>199</v>
      </c>
      <c r="C116" s="56" t="s">
        <v>274</v>
      </c>
      <c r="D116" s="56" t="s">
        <v>275</v>
      </c>
      <c r="E116" s="56" t="s">
        <v>217</v>
      </c>
      <c r="F116" s="5">
        <v>533.4113113845001</v>
      </c>
      <c r="G116" s="5">
        <v>451.36151983055993</v>
      </c>
      <c r="H116" s="5">
        <v>528.96493405462002</v>
      </c>
      <c r="I116" s="5">
        <v>496.50412055429979</v>
      </c>
      <c r="J116" s="5">
        <v>505.88286313038009</v>
      </c>
      <c r="K116" s="5">
        <v>527.31398534506491</v>
      </c>
      <c r="L116" s="5">
        <v>516.60481844728474</v>
      </c>
      <c r="M116" s="5">
        <v>565.36333929886007</v>
      </c>
      <c r="N116" s="5">
        <v>528.10649978181982</v>
      </c>
      <c r="O116" s="5">
        <v>538.53822857053979</v>
      </c>
      <c r="P116" s="5">
        <v>570.32841073674001</v>
      </c>
      <c r="Q116" s="5">
        <v>573.49682836683473</v>
      </c>
      <c r="R116" s="5">
        <v>566.6236474696949</v>
      </c>
      <c r="S116" s="5">
        <v>589.37257283953988</v>
      </c>
      <c r="T116" s="5">
        <v>576.93752102009501</v>
      </c>
      <c r="U116" s="5">
        <v>572.81049217253485</v>
      </c>
      <c r="V116" s="5">
        <v>592.2229580918148</v>
      </c>
      <c r="W116" s="5">
        <v>614.06283535085993</v>
      </c>
      <c r="X116" s="5">
        <v>618.33961208438996</v>
      </c>
      <c r="Y116" s="5">
        <v>548.23517361481538</v>
      </c>
      <c r="Z116" s="5">
        <v>491.52058279272501</v>
      </c>
      <c r="AA116" s="5">
        <v>135.93145668019511</v>
      </c>
      <c r="AB116" s="5">
        <v>130.27925745795511</v>
      </c>
      <c r="AC116" s="5">
        <v>121.26707461184</v>
      </c>
      <c r="AD116" s="5">
        <v>4.7856934500000001E-4</v>
      </c>
      <c r="AE116" s="5">
        <v>1234.941491113811</v>
      </c>
      <c r="AF116" s="5">
        <v>3150.931559342856</v>
      </c>
      <c r="AG116" s="5">
        <v>3188.49448876625</v>
      </c>
    </row>
    <row r="117" spans="1:33">
      <c r="A117" s="56" t="s">
        <v>70</v>
      </c>
      <c r="B117" s="56" t="s">
        <v>199</v>
      </c>
      <c r="C117" s="56" t="s">
        <v>276</v>
      </c>
      <c r="D117" s="56" t="s">
        <v>277</v>
      </c>
      <c r="E117" s="56" t="s">
        <v>217</v>
      </c>
      <c r="F117" s="5">
        <v>0</v>
      </c>
      <c r="G117" s="5">
        <v>0</v>
      </c>
      <c r="H117" s="5">
        <v>0</v>
      </c>
      <c r="I117" s="5">
        <v>0</v>
      </c>
      <c r="J117" s="5">
        <v>1.8795000000000001E-8</v>
      </c>
      <c r="K117" s="5">
        <v>2.328849999999999E-7</v>
      </c>
      <c r="L117" s="5">
        <v>4.1153500000000012E-7</v>
      </c>
      <c r="M117" s="5">
        <v>5.7321599999999946E-6</v>
      </c>
      <c r="N117" s="5">
        <v>6.3916049999999986E-6</v>
      </c>
      <c r="O117" s="5">
        <v>9.7607250000000047E-6</v>
      </c>
      <c r="P117" s="5">
        <v>1.7628014999999999E-5</v>
      </c>
      <c r="Q117" s="5">
        <v>2.2332580000000029E-5</v>
      </c>
      <c r="R117" s="5">
        <v>2.3281084999999989E-5</v>
      </c>
      <c r="S117" s="5">
        <v>8.261929000000005E-5</v>
      </c>
      <c r="T117" s="5">
        <v>8.6658419999999998E-5</v>
      </c>
      <c r="U117" s="5">
        <v>8.8960930000000026E-5</v>
      </c>
      <c r="V117" s="5">
        <v>9.3343110000000012E-5</v>
      </c>
      <c r="W117" s="5">
        <v>9.7993190000000063E-5</v>
      </c>
      <c r="X117" s="5">
        <v>1.116500199999999E-4</v>
      </c>
      <c r="Y117" s="5">
        <v>1.0929631000000009E-4</v>
      </c>
      <c r="Z117" s="5">
        <v>569.36322093466504</v>
      </c>
      <c r="AA117" s="5">
        <v>649.31264091839455</v>
      </c>
      <c r="AB117" s="5">
        <v>777.60890571867492</v>
      </c>
      <c r="AC117" s="5">
        <v>779.81123282687872</v>
      </c>
      <c r="AD117" s="5">
        <v>1931.427771242945</v>
      </c>
      <c r="AE117" s="5">
        <v>2867.4306993016412</v>
      </c>
      <c r="AF117" s="5">
        <v>2836.494386705795</v>
      </c>
      <c r="AG117" s="5">
        <v>2949.2967866596791</v>
      </c>
    </row>
    <row r="118" spans="1:33">
      <c r="A118" s="56" t="s">
        <v>70</v>
      </c>
      <c r="B118" s="56" t="s">
        <v>199</v>
      </c>
      <c r="C118" s="56" t="s">
        <v>278</v>
      </c>
      <c r="D118" s="56" t="s">
        <v>279</v>
      </c>
      <c r="E118" s="56" t="s">
        <v>217</v>
      </c>
      <c r="F118" s="5">
        <v>0</v>
      </c>
      <c r="G118" s="5">
        <v>0</v>
      </c>
      <c r="H118" s="5">
        <v>0</v>
      </c>
      <c r="I118" s="5">
        <v>0</v>
      </c>
      <c r="J118" s="5">
        <v>3.9175000000000012E-8</v>
      </c>
      <c r="K118" s="5">
        <v>3.6253E-7</v>
      </c>
      <c r="L118" s="5">
        <v>6.0433999999999992E-7</v>
      </c>
      <c r="M118" s="5">
        <v>6.4148399999999994E-6</v>
      </c>
      <c r="N118" s="5">
        <v>6.1934349999999998E-6</v>
      </c>
      <c r="O118" s="5">
        <v>1.0254025E-5</v>
      </c>
      <c r="P118" s="5">
        <v>1.9076934999999999E-5</v>
      </c>
      <c r="Q118" s="5">
        <v>2.7630775000000001E-5</v>
      </c>
      <c r="R118" s="5">
        <v>2.7437154999999989E-5</v>
      </c>
      <c r="S118" s="5">
        <v>6.4777859999999959E-5</v>
      </c>
      <c r="T118" s="5">
        <v>305.78151230299511</v>
      </c>
      <c r="U118" s="5">
        <v>305.9529140888647</v>
      </c>
      <c r="V118" s="5">
        <v>318.65624393145481</v>
      </c>
      <c r="W118" s="5">
        <v>967.99901351396034</v>
      </c>
      <c r="X118" s="5">
        <v>1248.8188254604061</v>
      </c>
      <c r="Y118" s="5">
        <v>1085.087760411335</v>
      </c>
      <c r="Z118" s="5">
        <v>1061.7550978747299</v>
      </c>
      <c r="AA118" s="5">
        <v>1141.493662985315</v>
      </c>
      <c r="AB118" s="5">
        <v>1150.4949724917701</v>
      </c>
      <c r="AC118" s="5">
        <v>1099.7836493175789</v>
      </c>
      <c r="AD118" s="5">
        <v>1029.708582476786</v>
      </c>
      <c r="AE118" s="5">
        <v>1045.1587946771911</v>
      </c>
      <c r="AF118" s="5">
        <v>1015.87713840274</v>
      </c>
      <c r="AG118" s="5">
        <v>1005.09974412687</v>
      </c>
    </row>
    <row r="119" spans="1:33">
      <c r="A119" s="56" t="s">
        <v>70</v>
      </c>
      <c r="B119" s="56" t="s">
        <v>199</v>
      </c>
      <c r="C119" s="56" t="s">
        <v>280</v>
      </c>
      <c r="D119" s="56" t="s">
        <v>281</v>
      </c>
      <c r="E119" s="56" t="s">
        <v>217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</row>
    <row r="120" spans="1:33">
      <c r="A120" s="56" t="s">
        <v>70</v>
      </c>
      <c r="B120" s="56" t="s">
        <v>199</v>
      </c>
      <c r="C120" s="56" t="s">
        <v>282</v>
      </c>
      <c r="D120" s="56" t="s">
        <v>283</v>
      </c>
      <c r="E120" s="56" t="s">
        <v>217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</row>
    <row r="121" spans="1:33">
      <c r="A121" s="56" t="s">
        <v>70</v>
      </c>
      <c r="B121" s="56" t="s">
        <v>200</v>
      </c>
      <c r="C121" s="56" t="s">
        <v>284</v>
      </c>
      <c r="D121" s="56" t="s">
        <v>285</v>
      </c>
      <c r="E121" s="56" t="s">
        <v>217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</row>
    <row r="122" spans="1:33">
      <c r="A122" s="56" t="s">
        <v>70</v>
      </c>
      <c r="B122" s="56" t="s">
        <v>200</v>
      </c>
      <c r="C122" s="56" t="s">
        <v>286</v>
      </c>
      <c r="D122" s="56" t="s">
        <v>287</v>
      </c>
      <c r="E122" s="56" t="s">
        <v>217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</row>
    <row r="123" spans="1:33">
      <c r="A123" s="56" t="s">
        <v>70</v>
      </c>
      <c r="B123" s="56" t="s">
        <v>200</v>
      </c>
      <c r="C123" s="56" t="s">
        <v>288</v>
      </c>
      <c r="D123" s="56" t="s">
        <v>303</v>
      </c>
      <c r="E123" s="56" t="s">
        <v>217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</row>
    <row r="124" spans="1:33" ht="16.5" customHeight="1"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</row>
    <row r="125" spans="1:33">
      <c r="A125" s="56" t="s">
        <v>70</v>
      </c>
      <c r="B125" s="56" t="s">
        <v>197</v>
      </c>
      <c r="C125" s="56" t="s">
        <v>215</v>
      </c>
      <c r="D125" s="56" t="s">
        <v>216</v>
      </c>
      <c r="E125" s="56" t="s">
        <v>142</v>
      </c>
      <c r="F125" s="5">
        <v>1350.89314709774</v>
      </c>
      <c r="G125" s="5">
        <v>2565.52614140688</v>
      </c>
      <c r="H125" s="5">
        <v>3230.2673385769708</v>
      </c>
      <c r="I125" s="5">
        <v>3512.4513008101312</v>
      </c>
      <c r="J125" s="5">
        <v>3553.7624352685152</v>
      </c>
      <c r="K125" s="5">
        <v>3775.5404219053198</v>
      </c>
      <c r="L125" s="5">
        <v>3934.1281960449119</v>
      </c>
      <c r="M125" s="5">
        <v>3315.7953798424601</v>
      </c>
      <c r="N125" s="5">
        <v>3721.4958292326701</v>
      </c>
      <c r="O125" s="5">
        <v>3485.7039456224379</v>
      </c>
      <c r="P125" s="5">
        <v>3629.9911747259839</v>
      </c>
      <c r="Q125" s="5">
        <v>3764.8653256537868</v>
      </c>
      <c r="R125" s="5">
        <v>3821.4036669415709</v>
      </c>
      <c r="S125" s="5">
        <v>3898.9435696514452</v>
      </c>
      <c r="T125" s="5">
        <v>3450.1943238171061</v>
      </c>
      <c r="U125" s="5">
        <v>3519.11198845839</v>
      </c>
      <c r="V125" s="5">
        <v>3792.9867635424812</v>
      </c>
      <c r="W125" s="5">
        <v>3901.6472943734511</v>
      </c>
      <c r="X125" s="5">
        <v>3460.5715611388659</v>
      </c>
      <c r="Y125" s="5">
        <v>3891.3096327833659</v>
      </c>
      <c r="Z125" s="5">
        <v>3573.990832835671</v>
      </c>
      <c r="AA125" s="5">
        <v>4977.2222241002282</v>
      </c>
      <c r="AB125" s="5">
        <v>5155.0641080205896</v>
      </c>
      <c r="AC125" s="5">
        <v>5475.5279008954039</v>
      </c>
      <c r="AD125" s="5">
        <v>5610.9402810663178</v>
      </c>
      <c r="AE125" s="5">
        <v>4649.0406174995514</v>
      </c>
      <c r="AF125" s="5">
        <v>5437.9944746839919</v>
      </c>
      <c r="AG125" s="5">
        <v>6701.1233741767537</v>
      </c>
    </row>
    <row r="126" spans="1:33">
      <c r="A126" s="56" t="s">
        <v>70</v>
      </c>
      <c r="B126" s="56" t="s">
        <v>197</v>
      </c>
      <c r="C126" s="56" t="s">
        <v>218</v>
      </c>
      <c r="D126" s="56" t="s">
        <v>219</v>
      </c>
      <c r="E126" s="56" t="s">
        <v>142</v>
      </c>
      <c r="F126" s="5">
        <v>104.24754009162</v>
      </c>
      <c r="G126" s="5">
        <v>110.04007084496</v>
      </c>
      <c r="H126" s="5">
        <v>112.65993547140999</v>
      </c>
      <c r="I126" s="5">
        <v>100.02833160317</v>
      </c>
      <c r="J126" s="5">
        <v>106.56538947685991</v>
      </c>
      <c r="K126" s="5">
        <v>104.5386271672601</v>
      </c>
      <c r="L126" s="5">
        <v>113.64415567899989</v>
      </c>
      <c r="M126" s="5">
        <v>92.501366979989967</v>
      </c>
      <c r="N126" s="5">
        <v>108.09606136076999</v>
      </c>
      <c r="O126" s="5">
        <v>101.6427507454551</v>
      </c>
      <c r="P126" s="5">
        <v>98.608362723615002</v>
      </c>
      <c r="Q126" s="5">
        <v>104.7599578928851</v>
      </c>
      <c r="R126" s="5">
        <v>104.642554740775</v>
      </c>
      <c r="S126" s="5">
        <v>106.9940571289101</v>
      </c>
      <c r="T126" s="5">
        <v>93.056101604715025</v>
      </c>
      <c r="U126" s="5">
        <v>2036.142557501335</v>
      </c>
      <c r="V126" s="5">
        <v>2535.754672314099</v>
      </c>
      <c r="W126" s="5">
        <v>2610.0108995121618</v>
      </c>
      <c r="X126" s="5">
        <v>2343.3676002955699</v>
      </c>
      <c r="Y126" s="5">
        <v>2607.662702875728</v>
      </c>
      <c r="Z126" s="5">
        <v>2863.0457021839279</v>
      </c>
      <c r="AA126" s="5">
        <v>2728.4898063948331</v>
      </c>
      <c r="AB126" s="5">
        <v>2685.4531926603108</v>
      </c>
      <c r="AC126" s="5">
        <v>2686.6959224034972</v>
      </c>
      <c r="AD126" s="5">
        <v>2544.6849762538432</v>
      </c>
      <c r="AE126" s="5">
        <v>2129.942495584979</v>
      </c>
      <c r="AF126" s="5">
        <v>2353.608389811784</v>
      </c>
      <c r="AG126" s="5">
        <v>2407.2966686511409</v>
      </c>
    </row>
    <row r="127" spans="1:33">
      <c r="A127" s="56" t="s">
        <v>70</v>
      </c>
      <c r="B127" s="56" t="s">
        <v>197</v>
      </c>
      <c r="C127" s="56" t="s">
        <v>220</v>
      </c>
      <c r="D127" s="56" t="s">
        <v>221</v>
      </c>
      <c r="E127" s="56" t="s">
        <v>142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</row>
    <row r="128" spans="1:33">
      <c r="A128" s="56" t="s">
        <v>70</v>
      </c>
      <c r="B128" s="56" t="s">
        <v>197</v>
      </c>
      <c r="C128" s="56" t="s">
        <v>222</v>
      </c>
      <c r="D128" s="56" t="s">
        <v>223</v>
      </c>
      <c r="E128" s="56" t="s">
        <v>142</v>
      </c>
      <c r="F128" s="5">
        <v>0</v>
      </c>
      <c r="G128" s="5">
        <v>5.9377700000000006E-6</v>
      </c>
      <c r="H128" s="5">
        <v>4.7963450000000016E-6</v>
      </c>
      <c r="I128" s="5">
        <v>9.2166200000000005E-6</v>
      </c>
      <c r="J128" s="5">
        <v>2.276999499999999E-5</v>
      </c>
      <c r="K128" s="5">
        <v>2.1778504999999982E-5</v>
      </c>
      <c r="L128" s="5">
        <v>3.2018290000000018E-5</v>
      </c>
      <c r="M128" s="5">
        <v>4.0081705E-5</v>
      </c>
      <c r="N128" s="5">
        <v>4.3932515000000008E-5</v>
      </c>
      <c r="O128" s="5">
        <v>4.4916804999999997E-5</v>
      </c>
      <c r="P128" s="5">
        <v>1156.5079232847499</v>
      </c>
      <c r="Q128" s="5">
        <v>2282.7084424555551</v>
      </c>
      <c r="R128" s="5">
        <v>5995.5357795563023</v>
      </c>
      <c r="S128" s="5">
        <v>5477.1351995073264</v>
      </c>
      <c r="T128" s="5">
        <v>5133.4429050302724</v>
      </c>
      <c r="U128" s="5">
        <v>5380.546489312721</v>
      </c>
      <c r="V128" s="5">
        <v>5183.1163902385633</v>
      </c>
      <c r="W128" s="5">
        <v>5876.9290612142686</v>
      </c>
      <c r="X128" s="5">
        <v>4994.1912317780843</v>
      </c>
      <c r="Y128" s="5">
        <v>5318.6299258185527</v>
      </c>
      <c r="Z128" s="5">
        <v>5358.5997913193214</v>
      </c>
      <c r="AA128" s="5">
        <v>5202.5373192543602</v>
      </c>
      <c r="AB128" s="5">
        <v>5522.4225508273103</v>
      </c>
      <c r="AC128" s="5">
        <v>6264.0526599901741</v>
      </c>
      <c r="AD128" s="5">
        <v>5771.2345134344687</v>
      </c>
      <c r="AE128" s="5">
        <v>8856.1529455163618</v>
      </c>
      <c r="AF128" s="5">
        <v>9270.892886355603</v>
      </c>
      <c r="AG128" s="5">
        <v>8763.2523769960571</v>
      </c>
    </row>
    <row r="129" spans="1:33">
      <c r="A129" s="56" t="s">
        <v>70</v>
      </c>
      <c r="B129" s="56" t="s">
        <v>197</v>
      </c>
      <c r="C129" s="56" t="s">
        <v>224</v>
      </c>
      <c r="D129" s="56" t="s">
        <v>225</v>
      </c>
      <c r="E129" s="56" t="s">
        <v>142</v>
      </c>
      <c r="F129" s="5">
        <v>0</v>
      </c>
      <c r="G129" s="5">
        <v>2.510585E-6</v>
      </c>
      <c r="H129" s="5">
        <v>2.9099949999999989E-6</v>
      </c>
      <c r="I129" s="5">
        <v>5.2332400000000004E-6</v>
      </c>
      <c r="J129" s="5">
        <v>1.080576999999999E-5</v>
      </c>
      <c r="K129" s="5">
        <v>1.1812230000000001E-5</v>
      </c>
      <c r="L129" s="5">
        <v>1.2802904999999999E-5</v>
      </c>
      <c r="M129" s="5">
        <v>1.640651000000001E-5</v>
      </c>
      <c r="N129" s="5">
        <v>1.9421810000000008E-5</v>
      </c>
      <c r="O129" s="5">
        <v>1.822235000000001E-5</v>
      </c>
      <c r="P129" s="5">
        <v>2.9741175000000001E-5</v>
      </c>
      <c r="Q129" s="5">
        <v>3.564904499999998E-5</v>
      </c>
      <c r="R129" s="5">
        <v>144.32056343891989</v>
      </c>
      <c r="S129" s="5">
        <v>267.29793096931519</v>
      </c>
      <c r="T129" s="5">
        <v>245.75797264496961</v>
      </c>
      <c r="U129" s="5">
        <v>248.6407572086201</v>
      </c>
      <c r="V129" s="5">
        <v>250.7180902748151</v>
      </c>
      <c r="W129" s="5">
        <v>260.83634462129021</v>
      </c>
      <c r="X129" s="5">
        <v>223.16329416818499</v>
      </c>
      <c r="Y129" s="5">
        <v>245.80309181835011</v>
      </c>
      <c r="Z129" s="5">
        <v>225.58600603745961</v>
      </c>
      <c r="AA129" s="5">
        <v>217.2508197400351</v>
      </c>
      <c r="AB129" s="5">
        <v>218.716867472795</v>
      </c>
      <c r="AC129" s="5">
        <v>238.21895966403491</v>
      </c>
      <c r="AD129" s="5">
        <v>260.19412675485012</v>
      </c>
      <c r="AE129" s="5">
        <v>243.81210886877011</v>
      </c>
      <c r="AF129" s="5">
        <v>251.55339213959999</v>
      </c>
      <c r="AG129" s="5">
        <v>249.0183633788501</v>
      </c>
    </row>
    <row r="130" spans="1:33">
      <c r="A130" s="56" t="s">
        <v>70</v>
      </c>
      <c r="B130" s="56" t="s">
        <v>197</v>
      </c>
      <c r="C130" s="56" t="s">
        <v>226</v>
      </c>
      <c r="D130" s="56" t="s">
        <v>227</v>
      </c>
      <c r="E130" s="56" t="s">
        <v>142</v>
      </c>
      <c r="F130" s="5">
        <v>0</v>
      </c>
      <c r="G130" s="5">
        <v>1.024969E-5</v>
      </c>
      <c r="H130" s="5">
        <v>1.0001085E-5</v>
      </c>
      <c r="I130" s="5">
        <v>3.1722229999999988E-5</v>
      </c>
      <c r="J130" s="5">
        <v>1.07757215E-4</v>
      </c>
      <c r="K130" s="5">
        <v>1.0470625999999991E-4</v>
      </c>
      <c r="L130" s="5">
        <v>38.107986489599988</v>
      </c>
      <c r="M130" s="5">
        <v>1922.3310898166251</v>
      </c>
      <c r="N130" s="5">
        <v>2030.557819283036</v>
      </c>
      <c r="O130" s="5">
        <v>2124.052722448499</v>
      </c>
      <c r="P130" s="5">
        <v>3052.553762945462</v>
      </c>
      <c r="Q130" s="5">
        <v>3038.3170018663332</v>
      </c>
      <c r="R130" s="5">
        <v>4086.572399381625</v>
      </c>
      <c r="S130" s="5">
        <v>3946.9680834378341</v>
      </c>
      <c r="T130" s="5">
        <v>5000.1756578153563</v>
      </c>
      <c r="U130" s="5">
        <v>5116.3403531057393</v>
      </c>
      <c r="V130" s="5">
        <v>5024.7326110420381</v>
      </c>
      <c r="W130" s="5">
        <v>5490.1115574895721</v>
      </c>
      <c r="X130" s="5">
        <v>4971.356025712209</v>
      </c>
      <c r="Y130" s="5">
        <v>9341.974858473417</v>
      </c>
      <c r="Z130" s="5">
        <v>10051.19836255155</v>
      </c>
      <c r="AA130" s="5">
        <v>10377.250746315671</v>
      </c>
      <c r="AB130" s="5">
        <v>10390.67250201971</v>
      </c>
      <c r="AC130" s="5">
        <v>9705.6625957683445</v>
      </c>
      <c r="AD130" s="5">
        <v>9624.445890367324</v>
      </c>
      <c r="AE130" s="5">
        <v>8930.0815496439518</v>
      </c>
      <c r="AF130" s="5">
        <v>9097.9354853951154</v>
      </c>
      <c r="AG130" s="5">
        <v>8858.5602818728094</v>
      </c>
    </row>
    <row r="131" spans="1:33">
      <c r="A131" s="56" t="s">
        <v>70</v>
      </c>
      <c r="B131" s="56" t="s">
        <v>197</v>
      </c>
      <c r="C131" s="56" t="s">
        <v>228</v>
      </c>
      <c r="D131" s="56" t="s">
        <v>229</v>
      </c>
      <c r="E131" s="56" t="s">
        <v>142</v>
      </c>
      <c r="F131" s="5">
        <v>0</v>
      </c>
      <c r="G131" s="5">
        <v>2.6857349999999999E-6</v>
      </c>
      <c r="H131" s="5">
        <v>3.985085E-6</v>
      </c>
      <c r="I131" s="5">
        <v>8.8432700000000001E-6</v>
      </c>
      <c r="J131" s="5">
        <v>1.401092000000001E-5</v>
      </c>
      <c r="K131" s="5">
        <v>1.6462874999999999E-5</v>
      </c>
      <c r="L131" s="5">
        <v>1.7460994999999991E-5</v>
      </c>
      <c r="M131" s="5">
        <v>3.3887389999999983E-5</v>
      </c>
      <c r="N131" s="5">
        <v>3.6581700000000002E-5</v>
      </c>
      <c r="O131" s="5">
        <v>3.9918025000000001E-5</v>
      </c>
      <c r="P131" s="5">
        <v>226.91267722377501</v>
      </c>
      <c r="Q131" s="5">
        <v>222.9428896080102</v>
      </c>
      <c r="R131" s="5">
        <v>629.32298295067483</v>
      </c>
      <c r="S131" s="5">
        <v>1001.154933153825</v>
      </c>
      <c r="T131" s="5">
        <v>1150.6663257279899</v>
      </c>
      <c r="U131" s="5">
        <v>1144.4819857728539</v>
      </c>
      <c r="V131" s="5">
        <v>1175.341474499545</v>
      </c>
      <c r="W131" s="5">
        <v>1212.4669553209801</v>
      </c>
      <c r="X131" s="5">
        <v>1129.0754779459151</v>
      </c>
      <c r="Y131" s="5">
        <v>1404.4876943423899</v>
      </c>
      <c r="Z131" s="5">
        <v>2786.0741453430001</v>
      </c>
      <c r="AA131" s="5">
        <v>2804.458353210779</v>
      </c>
      <c r="AB131" s="5">
        <v>2783.8044243568202</v>
      </c>
      <c r="AC131" s="5">
        <v>2435.2185175110249</v>
      </c>
      <c r="AD131" s="5">
        <v>2579.3070394535712</v>
      </c>
      <c r="AE131" s="5">
        <v>4852.3306884266431</v>
      </c>
      <c r="AF131" s="5">
        <v>6465.109869978317</v>
      </c>
      <c r="AG131" s="5">
        <v>6516.5196301202996</v>
      </c>
    </row>
    <row r="132" spans="1:33">
      <c r="A132" s="56" t="s">
        <v>70</v>
      </c>
      <c r="B132" s="56" t="s">
        <v>197</v>
      </c>
      <c r="C132" s="56" t="s">
        <v>230</v>
      </c>
      <c r="D132" s="56" t="s">
        <v>231</v>
      </c>
      <c r="E132" s="56" t="s">
        <v>142</v>
      </c>
      <c r="F132" s="5">
        <v>2714.7928841161511</v>
      </c>
      <c r="G132" s="5">
        <v>2778.8888201475279</v>
      </c>
      <c r="H132" s="5">
        <v>2848.7612776266951</v>
      </c>
      <c r="I132" s="5">
        <v>3891.5722687525399</v>
      </c>
      <c r="J132" s="5">
        <v>5229.9048261574171</v>
      </c>
      <c r="K132" s="5">
        <v>6397.4403433445286</v>
      </c>
      <c r="L132" s="5">
        <v>7528.4617477115853</v>
      </c>
      <c r="M132" s="5">
        <v>7087.9986417868631</v>
      </c>
      <c r="N132" s="5">
        <v>7442.7740746242134</v>
      </c>
      <c r="O132" s="5">
        <v>7458.1027981566722</v>
      </c>
      <c r="P132" s="5">
        <v>8082.347513096187</v>
      </c>
      <c r="Q132" s="5">
        <v>10670.36912630404</v>
      </c>
      <c r="R132" s="5">
        <v>13333.585312721139</v>
      </c>
      <c r="S132" s="5">
        <v>14178.13334549078</v>
      </c>
      <c r="T132" s="5">
        <v>14185.22036621752</v>
      </c>
      <c r="U132" s="5">
        <v>13569.496239246761</v>
      </c>
      <c r="V132" s="5">
        <v>13963.16463024374</v>
      </c>
      <c r="W132" s="5">
        <v>14506.56616656052</v>
      </c>
      <c r="X132" s="5">
        <v>13579.568005880221</v>
      </c>
      <c r="Y132" s="5">
        <v>18269.749597511742</v>
      </c>
      <c r="Z132" s="5">
        <v>18021.80053142476</v>
      </c>
      <c r="AA132" s="5">
        <v>16648.48116910438</v>
      </c>
      <c r="AB132" s="5">
        <v>17387.344994595511</v>
      </c>
      <c r="AC132" s="5">
        <v>16353.875449681809</v>
      </c>
      <c r="AD132" s="5">
        <v>22453.363930927972</v>
      </c>
      <c r="AE132" s="5">
        <v>28456.051032203071</v>
      </c>
      <c r="AF132" s="5">
        <v>26837.909927897548</v>
      </c>
      <c r="AG132" s="5">
        <v>27206.274238081289</v>
      </c>
    </row>
    <row r="133" spans="1:33">
      <c r="A133" s="56" t="s">
        <v>70</v>
      </c>
      <c r="B133" s="56" t="s">
        <v>197</v>
      </c>
      <c r="C133" s="56" t="s">
        <v>232</v>
      </c>
      <c r="D133" s="56" t="s">
        <v>233</v>
      </c>
      <c r="E133" s="56" t="s">
        <v>142</v>
      </c>
      <c r="F133" s="5">
        <v>0</v>
      </c>
      <c r="G133" s="5">
        <v>1.5778E-6</v>
      </c>
      <c r="H133" s="5">
        <v>2.214685E-6</v>
      </c>
      <c r="I133" s="5">
        <v>4.6870250000000002E-6</v>
      </c>
      <c r="J133" s="5">
        <v>7.9644350000000003E-6</v>
      </c>
      <c r="K133" s="5">
        <v>9.8494799999999998E-6</v>
      </c>
      <c r="L133" s="5">
        <v>1.08996E-5</v>
      </c>
      <c r="M133" s="5">
        <v>2.105009E-5</v>
      </c>
      <c r="N133" s="5">
        <v>2.3225705000000001E-5</v>
      </c>
      <c r="O133" s="5">
        <v>2.4230070000000002E-5</v>
      </c>
      <c r="P133" s="5">
        <v>7.632942500000003E-5</v>
      </c>
      <c r="Q133" s="5">
        <v>7.8445654999999983E-5</v>
      </c>
      <c r="R133" s="5">
        <v>7.1853865000000018E-5</v>
      </c>
      <c r="S133" s="5">
        <v>1.3329041499999999E-4</v>
      </c>
      <c r="T133" s="5">
        <v>1.7517180000000009E-4</v>
      </c>
      <c r="U133" s="5">
        <v>1.6977320500000009E-4</v>
      </c>
      <c r="V133" s="5">
        <v>1.6957628E-4</v>
      </c>
      <c r="W133" s="5">
        <v>125.6316481984649</v>
      </c>
      <c r="X133" s="5">
        <v>113.50686044574999</v>
      </c>
      <c r="Y133" s="5">
        <v>383.9026040061002</v>
      </c>
      <c r="Z133" s="5">
        <v>615.04035218808974</v>
      </c>
      <c r="AA133" s="5">
        <v>2237.5187016350151</v>
      </c>
      <c r="AB133" s="5">
        <v>3315.0568430037151</v>
      </c>
      <c r="AC133" s="5">
        <v>4810.17960015067</v>
      </c>
      <c r="AD133" s="5">
        <v>8104.4694842433701</v>
      </c>
      <c r="AE133" s="5">
        <v>7279.7434794067613</v>
      </c>
      <c r="AF133" s="5">
        <v>7429.8758925023676</v>
      </c>
      <c r="AG133" s="5">
        <v>7248.1184011113346</v>
      </c>
    </row>
    <row r="134" spans="1:33">
      <c r="A134" s="56" t="s">
        <v>70</v>
      </c>
      <c r="B134" s="56" t="s">
        <v>163</v>
      </c>
      <c r="C134" s="56" t="s">
        <v>234</v>
      </c>
      <c r="D134" s="56" t="s">
        <v>235</v>
      </c>
      <c r="E134" s="56" t="s">
        <v>142</v>
      </c>
      <c r="F134" s="5">
        <v>1.0703149999999999E-6</v>
      </c>
      <c r="G134" s="5">
        <v>2.9713620600000002E-3</v>
      </c>
      <c r="H134" s="5">
        <v>1203.4249519328</v>
      </c>
      <c r="I134" s="5">
        <v>1327.7791950171049</v>
      </c>
      <c r="J134" s="5">
        <v>1261.708518990863</v>
      </c>
      <c r="K134" s="5">
        <v>1338.028949200544</v>
      </c>
      <c r="L134" s="5">
        <v>1263.8571527144511</v>
      </c>
      <c r="M134" s="5">
        <v>1354.7213212039651</v>
      </c>
      <c r="N134" s="5">
        <v>1297.786373676139</v>
      </c>
      <c r="O134" s="5">
        <v>2772.3634280565011</v>
      </c>
      <c r="P134" s="5">
        <v>5246.7552130786617</v>
      </c>
      <c r="Q134" s="5">
        <v>5210.5520630629189</v>
      </c>
      <c r="R134" s="5">
        <v>5135.3390577308664</v>
      </c>
      <c r="S134" s="5">
        <v>5106.5510049246013</v>
      </c>
      <c r="T134" s="5">
        <v>5281.384097587159</v>
      </c>
      <c r="U134" s="5">
        <v>4805.5934489030833</v>
      </c>
      <c r="V134" s="5">
        <v>5212.8584681803814</v>
      </c>
      <c r="W134" s="5">
        <v>5136.6658456701771</v>
      </c>
      <c r="X134" s="5">
        <v>5307.0706535414101</v>
      </c>
      <c r="Y134" s="5">
        <v>5033.8559390927148</v>
      </c>
      <c r="Z134" s="5">
        <v>5444.3338561344108</v>
      </c>
      <c r="AA134" s="5">
        <v>5174.2555605105936</v>
      </c>
      <c r="AB134" s="5">
        <v>5107.4948575658091</v>
      </c>
      <c r="AC134" s="5">
        <v>4990.7025478512478</v>
      </c>
      <c r="AD134" s="5">
        <v>4982.6744974338362</v>
      </c>
      <c r="AE134" s="5">
        <v>5179.1103061047752</v>
      </c>
      <c r="AF134" s="5">
        <v>4696.1964273704434</v>
      </c>
      <c r="AG134" s="5">
        <v>5078.9489098933464</v>
      </c>
    </row>
    <row r="135" spans="1:33">
      <c r="A135" s="56" t="s">
        <v>70</v>
      </c>
      <c r="B135" s="56" t="s">
        <v>163</v>
      </c>
      <c r="C135" s="56" t="s">
        <v>236</v>
      </c>
      <c r="D135" s="56" t="s">
        <v>237</v>
      </c>
      <c r="E135" s="56" t="s">
        <v>142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</row>
    <row r="136" spans="1:33">
      <c r="A136" s="56" t="s">
        <v>70</v>
      </c>
      <c r="B136" s="56" t="s">
        <v>163</v>
      </c>
      <c r="C136" s="56" t="s">
        <v>238</v>
      </c>
      <c r="D136" s="56" t="s">
        <v>239</v>
      </c>
      <c r="E136" s="56" t="s">
        <v>142</v>
      </c>
      <c r="F136" s="5">
        <v>1271.2395245237849</v>
      </c>
      <c r="G136" s="5">
        <v>1778.021013749285</v>
      </c>
      <c r="H136" s="5">
        <v>1892.078107169966</v>
      </c>
      <c r="I136" s="5">
        <v>3119.9939397651042</v>
      </c>
      <c r="J136" s="5">
        <v>8233.2262653317266</v>
      </c>
      <c r="K136" s="5">
        <v>13794.44719293315</v>
      </c>
      <c r="L136" s="5">
        <v>13086.479189647711</v>
      </c>
      <c r="M136" s="5">
        <v>12888.746522128569</v>
      </c>
      <c r="N136" s="5">
        <v>13470.71401933139</v>
      </c>
      <c r="O136" s="5">
        <v>14531.76449552024</v>
      </c>
      <c r="P136" s="5">
        <v>13817.442736896261</v>
      </c>
      <c r="Q136" s="5">
        <v>13771.26115007911</v>
      </c>
      <c r="R136" s="5">
        <v>13003.352760776201</v>
      </c>
      <c r="S136" s="5">
        <v>13842.051509234559</v>
      </c>
      <c r="T136" s="5">
        <v>12907.950809054129</v>
      </c>
      <c r="U136" s="5">
        <v>21909.41685174239</v>
      </c>
      <c r="V136" s="5">
        <v>24391.174997509799</v>
      </c>
      <c r="W136" s="5">
        <v>24188.721219000519</v>
      </c>
      <c r="X136" s="5">
        <v>23244.442175542688</v>
      </c>
      <c r="Y136" s="5">
        <v>24134.001334615939</v>
      </c>
      <c r="Z136" s="5">
        <v>25322.097378500232</v>
      </c>
      <c r="AA136" s="5">
        <v>23813.425658152431</v>
      </c>
      <c r="AB136" s="5">
        <v>23877.231753331511</v>
      </c>
      <c r="AC136" s="5">
        <v>21887.144245161191</v>
      </c>
      <c r="AD136" s="5">
        <v>22994.22519219391</v>
      </c>
      <c r="AE136" s="5">
        <v>21332.278307963399</v>
      </c>
      <c r="AF136" s="5">
        <v>21522.743179397919</v>
      </c>
      <c r="AG136" s="5">
        <v>22858.175147373371</v>
      </c>
    </row>
    <row r="137" spans="1:33">
      <c r="A137" s="56" t="s">
        <v>70</v>
      </c>
      <c r="B137" s="56" t="s">
        <v>163</v>
      </c>
      <c r="C137" s="56" t="s">
        <v>240</v>
      </c>
      <c r="D137" s="56" t="s">
        <v>241</v>
      </c>
      <c r="E137" s="56" t="s">
        <v>142</v>
      </c>
      <c r="F137" s="5">
        <v>341.8753859275098</v>
      </c>
      <c r="G137" s="5">
        <v>947.69637344449507</v>
      </c>
      <c r="H137" s="5">
        <v>2772.658104940077</v>
      </c>
      <c r="I137" s="5">
        <v>4290.2342580989116</v>
      </c>
      <c r="J137" s="5">
        <v>4081.2580815605611</v>
      </c>
      <c r="K137" s="5">
        <v>4356.5999969075092</v>
      </c>
      <c r="L137" s="5">
        <v>4287.2074605592998</v>
      </c>
      <c r="M137" s="5">
        <v>4280.711912373944</v>
      </c>
      <c r="N137" s="5">
        <v>4266.1450299206408</v>
      </c>
      <c r="O137" s="5">
        <v>4525.1514892713349</v>
      </c>
      <c r="P137" s="5">
        <v>9652.8277505332007</v>
      </c>
      <c r="Q137" s="5">
        <v>9403.3763996008111</v>
      </c>
      <c r="R137" s="5">
        <v>9092.0571405322626</v>
      </c>
      <c r="S137" s="5">
        <v>10373.220767648891</v>
      </c>
      <c r="T137" s="5">
        <v>10317.383169597169</v>
      </c>
      <c r="U137" s="5">
        <v>9829.3834659830391</v>
      </c>
      <c r="V137" s="5">
        <v>10453.487821054499</v>
      </c>
      <c r="W137" s="5">
        <v>12572.35238298377</v>
      </c>
      <c r="X137" s="5">
        <v>12272.59734374019</v>
      </c>
      <c r="Y137" s="5">
        <v>12198.772215051011</v>
      </c>
      <c r="Z137" s="5">
        <v>15567.163292540779</v>
      </c>
      <c r="AA137" s="5">
        <v>15717.16358161423</v>
      </c>
      <c r="AB137" s="5">
        <v>17240.736868761531</v>
      </c>
      <c r="AC137" s="5">
        <v>16518.79562665007</v>
      </c>
      <c r="AD137" s="5">
        <v>18556.353289833751</v>
      </c>
      <c r="AE137" s="5">
        <v>22671.949899675619</v>
      </c>
      <c r="AF137" s="5">
        <v>26289.791724242328</v>
      </c>
      <c r="AG137" s="5">
        <v>27972.222533941971</v>
      </c>
    </row>
    <row r="138" spans="1:33">
      <c r="A138" s="56" t="s">
        <v>70</v>
      </c>
      <c r="B138" s="56" t="s">
        <v>163</v>
      </c>
      <c r="C138" s="56" t="s">
        <v>242</v>
      </c>
      <c r="D138" s="56" t="s">
        <v>243</v>
      </c>
      <c r="E138" s="56" t="s">
        <v>142</v>
      </c>
      <c r="F138" s="5">
        <v>645.00942347572004</v>
      </c>
      <c r="G138" s="5">
        <v>643.17648115274437</v>
      </c>
      <c r="H138" s="5">
        <v>673.04594337161529</v>
      </c>
      <c r="I138" s="5">
        <v>654.48099323517999</v>
      </c>
      <c r="J138" s="5">
        <v>614.37857940654999</v>
      </c>
      <c r="K138" s="5">
        <v>658.90833803510475</v>
      </c>
      <c r="L138" s="5">
        <v>615.63424506653519</v>
      </c>
      <c r="M138" s="5">
        <v>588.60845273295445</v>
      </c>
      <c r="N138" s="5">
        <v>662.45694723661484</v>
      </c>
      <c r="O138" s="5">
        <v>670.41749558593028</v>
      </c>
      <c r="P138" s="5">
        <v>681.05485840625965</v>
      </c>
      <c r="Q138" s="5">
        <v>638.84464641909506</v>
      </c>
      <c r="R138" s="5">
        <v>655.56862682223425</v>
      </c>
      <c r="S138" s="5">
        <v>869.2814223999211</v>
      </c>
      <c r="T138" s="5">
        <v>851.31148379133538</v>
      </c>
      <c r="U138" s="5">
        <v>771.93834763011466</v>
      </c>
      <c r="V138" s="5">
        <v>856.27911107913485</v>
      </c>
      <c r="W138" s="5">
        <v>823.08152713190509</v>
      </c>
      <c r="X138" s="5">
        <v>796.40360867454513</v>
      </c>
      <c r="Y138" s="5">
        <v>878.84079470611994</v>
      </c>
      <c r="Z138" s="5">
        <v>757.71433737199004</v>
      </c>
      <c r="AA138" s="5">
        <v>773.83257236632471</v>
      </c>
      <c r="AB138" s="5">
        <v>743.27857225456034</v>
      </c>
      <c r="AC138" s="5">
        <v>752.76129548676522</v>
      </c>
      <c r="AD138" s="5">
        <v>758.58922498165418</v>
      </c>
      <c r="AE138" s="5">
        <v>759.05968574721999</v>
      </c>
      <c r="AF138" s="5">
        <v>652.97451453330507</v>
      </c>
      <c r="AG138" s="5">
        <v>733.34520910781521</v>
      </c>
    </row>
    <row r="139" spans="1:33">
      <c r="A139" s="56" t="s">
        <v>70</v>
      </c>
      <c r="B139" s="56" t="s">
        <v>163</v>
      </c>
      <c r="C139" s="56" t="s">
        <v>244</v>
      </c>
      <c r="D139" s="56" t="s">
        <v>245</v>
      </c>
      <c r="E139" s="56" t="s">
        <v>142</v>
      </c>
      <c r="F139" s="5">
        <v>0</v>
      </c>
      <c r="G139" s="5">
        <v>7.656010000000005E-6</v>
      </c>
      <c r="H139" s="5">
        <v>6.8579000000000009E-6</v>
      </c>
      <c r="I139" s="5">
        <v>8.4930049999999985E-6</v>
      </c>
      <c r="J139" s="5">
        <v>7.3967899999999977E-6</v>
      </c>
      <c r="K139" s="5">
        <v>8.2507450000000019E-6</v>
      </c>
      <c r="L139" s="5">
        <v>1.623898E-5</v>
      </c>
      <c r="M139" s="5">
        <v>2.201967000000001E-5</v>
      </c>
      <c r="N139" s="5">
        <v>2.3712434999999999E-5</v>
      </c>
      <c r="O139" s="5">
        <v>2.337864500000002E-5</v>
      </c>
      <c r="P139" s="5">
        <v>3.7032534999999997E-5</v>
      </c>
      <c r="Q139" s="5">
        <v>4.2781420000000012E-5</v>
      </c>
      <c r="R139" s="5">
        <v>9.6025264999999988E-5</v>
      </c>
      <c r="S139" s="5">
        <v>1.5049627E-4</v>
      </c>
      <c r="T139" s="5">
        <v>1.7033951999999999E-4</v>
      </c>
      <c r="U139" s="5">
        <v>1.4070489000000001E-4</v>
      </c>
      <c r="V139" s="5">
        <v>1.6045291E-4</v>
      </c>
      <c r="W139" s="5">
        <v>1.8399898499999999E-4</v>
      </c>
      <c r="X139" s="5">
        <v>1.743780550000001E-4</v>
      </c>
      <c r="Y139" s="5">
        <v>1.806806500000001E-4</v>
      </c>
      <c r="Z139" s="5">
        <v>1.7276402999999999E-4</v>
      </c>
      <c r="AA139" s="5">
        <v>3.7068912000000012E-4</v>
      </c>
      <c r="AB139" s="5">
        <v>274.07453939705488</v>
      </c>
      <c r="AC139" s="5">
        <v>7057.3111493784891</v>
      </c>
      <c r="AD139" s="5">
        <v>8343.5375915829245</v>
      </c>
      <c r="AE139" s="5">
        <v>8991.4181280423181</v>
      </c>
      <c r="AF139" s="5">
        <v>7950.799573101358</v>
      </c>
      <c r="AG139" s="5">
        <v>8878.3691669684158</v>
      </c>
    </row>
    <row r="140" spans="1:33">
      <c r="A140" s="56" t="s">
        <v>70</v>
      </c>
      <c r="B140" s="56" t="s">
        <v>163</v>
      </c>
      <c r="C140" s="56" t="s">
        <v>246</v>
      </c>
      <c r="D140" s="56" t="s">
        <v>247</v>
      </c>
      <c r="E140" s="56" t="s">
        <v>142</v>
      </c>
      <c r="F140" s="5">
        <v>0</v>
      </c>
      <c r="G140" s="5">
        <v>6.2836849999999952E-6</v>
      </c>
      <c r="H140" s="5">
        <v>5.5958249999999982E-6</v>
      </c>
      <c r="I140" s="5">
        <v>7.7032050000000014E-6</v>
      </c>
      <c r="J140" s="5">
        <v>6.8090999999999997E-6</v>
      </c>
      <c r="K140" s="5">
        <v>7.0599849999999957E-6</v>
      </c>
      <c r="L140" s="5">
        <v>1.4581624999999999E-5</v>
      </c>
      <c r="M140" s="5">
        <v>1.9663195000000012E-5</v>
      </c>
      <c r="N140" s="5">
        <v>1.976145E-5</v>
      </c>
      <c r="O140" s="5">
        <v>2.086542999999999E-5</v>
      </c>
      <c r="P140" s="5">
        <v>3.1587970000000021E-5</v>
      </c>
      <c r="Q140" s="5">
        <v>3.7938035000000011E-5</v>
      </c>
      <c r="R140" s="5">
        <v>4.9439650000000031E-5</v>
      </c>
      <c r="S140" s="5">
        <v>4.8930929999999971E-5</v>
      </c>
      <c r="T140" s="5">
        <v>6.0485670000000021E-5</v>
      </c>
      <c r="U140" s="5">
        <v>4.9161865000000032E-5</v>
      </c>
      <c r="V140" s="5">
        <v>5.4605200000000017E-5</v>
      </c>
      <c r="W140" s="5">
        <v>6.6934630000000024E-5</v>
      </c>
      <c r="X140" s="5">
        <v>6.2272010000000017E-5</v>
      </c>
      <c r="Y140" s="5">
        <v>5.7527089999999993E-5</v>
      </c>
      <c r="Z140" s="5">
        <v>5.6873125000000018E-5</v>
      </c>
      <c r="AA140" s="5">
        <v>1.6696749999999989E-4</v>
      </c>
      <c r="AB140" s="5">
        <v>3.797717050000001E-4</v>
      </c>
      <c r="AC140" s="5">
        <v>4.7567180499999992E-4</v>
      </c>
      <c r="AD140" s="5">
        <v>4.3984918499999999E-4</v>
      </c>
      <c r="AE140" s="5">
        <v>646.49148396492524</v>
      </c>
      <c r="AF140" s="5">
        <v>568.56374606573502</v>
      </c>
      <c r="AG140" s="5">
        <v>611.73500222190034</v>
      </c>
    </row>
    <row r="141" spans="1:33">
      <c r="A141" s="56" t="s">
        <v>70</v>
      </c>
      <c r="B141" s="56" t="s">
        <v>163</v>
      </c>
      <c r="C141" s="56" t="s">
        <v>248</v>
      </c>
      <c r="D141" s="56" t="s">
        <v>249</v>
      </c>
      <c r="E141" s="56" t="s">
        <v>142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</row>
    <row r="142" spans="1:33">
      <c r="A142" s="56" t="s">
        <v>70</v>
      </c>
      <c r="B142" s="56" t="s">
        <v>163</v>
      </c>
      <c r="C142" s="56" t="s">
        <v>250</v>
      </c>
      <c r="D142" s="56" t="s">
        <v>251</v>
      </c>
      <c r="E142" s="56" t="s">
        <v>142</v>
      </c>
      <c r="F142" s="5">
        <v>365.44710195247501</v>
      </c>
      <c r="G142" s="5">
        <v>1301.5221230961949</v>
      </c>
      <c r="H142" s="5">
        <v>1236.3989294774301</v>
      </c>
      <c r="I142" s="5">
        <v>1301.6253019026949</v>
      </c>
      <c r="J142" s="5">
        <v>1314.0561720973949</v>
      </c>
      <c r="K142" s="5">
        <v>1331.67579144254</v>
      </c>
      <c r="L142" s="5">
        <v>1320.60237486508</v>
      </c>
      <c r="M142" s="5">
        <v>1376.183759305</v>
      </c>
      <c r="N142" s="5">
        <v>1310.7212018487901</v>
      </c>
      <c r="O142" s="5">
        <v>1352.387025968475</v>
      </c>
      <c r="P142" s="5">
        <v>1377.7637010645151</v>
      </c>
      <c r="Q142" s="5">
        <v>2033.291696037556</v>
      </c>
      <c r="R142" s="5">
        <v>2670.869707365609</v>
      </c>
      <c r="S142" s="5">
        <v>3040.939123682178</v>
      </c>
      <c r="T142" s="5">
        <v>3148.3799851508061</v>
      </c>
      <c r="U142" s="5">
        <v>3047.7543278918711</v>
      </c>
      <c r="V142" s="5">
        <v>3179.5280618104298</v>
      </c>
      <c r="W142" s="5">
        <v>2802.8802856776242</v>
      </c>
      <c r="X142" s="5">
        <v>2841.1520763184972</v>
      </c>
      <c r="Y142" s="5">
        <v>2680.727403230474</v>
      </c>
      <c r="Z142" s="5">
        <v>2721.5539249758872</v>
      </c>
      <c r="AA142" s="5">
        <v>2800.8128758816501</v>
      </c>
      <c r="AB142" s="5">
        <v>2913.313112014524</v>
      </c>
      <c r="AC142" s="5">
        <v>2853.9540401776298</v>
      </c>
      <c r="AD142" s="5">
        <v>2621.4583846071901</v>
      </c>
      <c r="AE142" s="5">
        <v>2736.490462074953</v>
      </c>
      <c r="AF142" s="5">
        <v>2636.046019456875</v>
      </c>
      <c r="AG142" s="5">
        <v>2769.6200661355601</v>
      </c>
    </row>
    <row r="143" spans="1:33">
      <c r="A143" s="56" t="s">
        <v>70</v>
      </c>
      <c r="B143" s="56" t="s">
        <v>198</v>
      </c>
      <c r="C143" s="56" t="s">
        <v>252</v>
      </c>
      <c r="D143" s="56" t="s">
        <v>253</v>
      </c>
      <c r="E143" s="56" t="s">
        <v>142</v>
      </c>
      <c r="F143" s="5">
        <v>0</v>
      </c>
      <c r="G143" s="5">
        <v>4.3548904999999999E-5</v>
      </c>
      <c r="H143" s="5">
        <v>4.1329134999999993E-5</v>
      </c>
      <c r="I143" s="5">
        <v>3.5668749999999989E-5</v>
      </c>
      <c r="J143" s="5">
        <v>3.3654585000000007E-5</v>
      </c>
      <c r="K143" s="5">
        <v>3.5202729999999983E-5</v>
      </c>
      <c r="L143" s="5">
        <v>3.6361155000000017E-5</v>
      </c>
      <c r="M143" s="5">
        <v>4.7354254999999992E-5</v>
      </c>
      <c r="N143" s="5">
        <v>4.3767620000000012E-5</v>
      </c>
      <c r="O143" s="5">
        <v>5.8090064999999979E-5</v>
      </c>
      <c r="P143" s="5">
        <v>3.3850643000000028E-3</v>
      </c>
      <c r="Q143" s="5">
        <v>3.038392904999996E-3</v>
      </c>
      <c r="R143" s="5">
        <v>3.5452006899999991E-3</v>
      </c>
      <c r="S143" s="5">
        <v>2.9665673100000012E-3</v>
      </c>
      <c r="T143" s="5">
        <v>858.90409846115017</v>
      </c>
      <c r="U143" s="5">
        <v>805.2251755319503</v>
      </c>
      <c r="V143" s="5">
        <v>846.16274185906445</v>
      </c>
      <c r="W143" s="5">
        <v>1331.0449962492301</v>
      </c>
      <c r="X143" s="5">
        <v>1344.5938416359199</v>
      </c>
      <c r="Y143" s="5">
        <v>1175.233530270845</v>
      </c>
      <c r="Z143" s="5">
        <v>1209.6257518300499</v>
      </c>
      <c r="AA143" s="5">
        <v>1332.5062069698849</v>
      </c>
      <c r="AB143" s="5">
        <v>1176.8199661168101</v>
      </c>
      <c r="AC143" s="5">
        <v>1372.0154411200399</v>
      </c>
      <c r="AD143" s="5">
        <v>1128.95489863272</v>
      </c>
      <c r="AE143" s="5">
        <v>1244.2377219741149</v>
      </c>
      <c r="AF143" s="5">
        <v>1145.3787531872199</v>
      </c>
      <c r="AG143" s="5">
        <v>1216.8090755405849</v>
      </c>
    </row>
    <row r="144" spans="1:33">
      <c r="A144" s="56" t="s">
        <v>70</v>
      </c>
      <c r="B144" s="56" t="s">
        <v>198</v>
      </c>
      <c r="C144" s="56" t="s">
        <v>254</v>
      </c>
      <c r="D144" s="56" t="s">
        <v>255</v>
      </c>
      <c r="E144" s="56" t="s">
        <v>142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</row>
    <row r="145" spans="1:33">
      <c r="A145" s="56" t="s">
        <v>70</v>
      </c>
      <c r="B145" s="56" t="s">
        <v>198</v>
      </c>
      <c r="C145" s="56" t="s">
        <v>256</v>
      </c>
      <c r="D145" s="56" t="s">
        <v>257</v>
      </c>
      <c r="E145" s="56" t="s">
        <v>142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</row>
    <row r="146" spans="1:33">
      <c r="A146" s="56" t="s">
        <v>70</v>
      </c>
      <c r="B146" s="56" t="s">
        <v>198</v>
      </c>
      <c r="C146" s="56" t="s">
        <v>258</v>
      </c>
      <c r="D146" s="56" t="s">
        <v>259</v>
      </c>
      <c r="E146" s="56" t="s">
        <v>142</v>
      </c>
      <c r="F146" s="5">
        <v>5293.3342014135796</v>
      </c>
      <c r="G146" s="5">
        <v>5619.8863548660611</v>
      </c>
      <c r="H146" s="5">
        <v>5229.1496280995552</v>
      </c>
      <c r="I146" s="5">
        <v>5256.5334575002544</v>
      </c>
      <c r="J146" s="5">
        <v>5035.6952085047214</v>
      </c>
      <c r="K146" s="5">
        <v>5402.7703577788689</v>
      </c>
      <c r="L146" s="5">
        <v>5428.5294560771126</v>
      </c>
      <c r="M146" s="5">
        <v>5701.800944402461</v>
      </c>
      <c r="N146" s="5">
        <v>5301.6364456934007</v>
      </c>
      <c r="O146" s="5">
        <v>5316.6643208249097</v>
      </c>
      <c r="P146" s="5">
        <v>5610.2940015395843</v>
      </c>
      <c r="Q146" s="5">
        <v>5214.2405186584501</v>
      </c>
      <c r="R146" s="5">
        <v>5933.9495241501327</v>
      </c>
      <c r="S146" s="5">
        <v>5328.4670201895269</v>
      </c>
      <c r="T146" s="5">
        <v>7058.1820231763186</v>
      </c>
      <c r="U146" s="5">
        <v>6898.9356328630975</v>
      </c>
      <c r="V146" s="5">
        <v>6939.5708329183244</v>
      </c>
      <c r="W146" s="5">
        <v>7506.9028574150734</v>
      </c>
      <c r="X146" s="5">
        <v>7719.3602504672835</v>
      </c>
      <c r="Y146" s="5">
        <v>6989.568268779306</v>
      </c>
      <c r="Z146" s="5">
        <v>7288.4924691604838</v>
      </c>
      <c r="AA146" s="5">
        <v>8237.2630381951476</v>
      </c>
      <c r="AB146" s="5">
        <v>10773.3328365039</v>
      </c>
      <c r="AC146" s="5">
        <v>13509.673276625361</v>
      </c>
      <c r="AD146" s="5">
        <v>15994.847798724821</v>
      </c>
      <c r="AE146" s="5">
        <v>16229.16025873386</v>
      </c>
      <c r="AF146" s="5">
        <v>13186.053463402061</v>
      </c>
      <c r="AG146" s="5">
        <v>14478.860181263521</v>
      </c>
    </row>
    <row r="147" spans="1:33">
      <c r="A147" s="56" t="s">
        <v>70</v>
      </c>
      <c r="B147" s="56" t="s">
        <v>198</v>
      </c>
      <c r="C147" s="56" t="s">
        <v>260</v>
      </c>
      <c r="D147" s="56" t="s">
        <v>261</v>
      </c>
      <c r="E147" s="56" t="s">
        <v>142</v>
      </c>
      <c r="F147" s="5">
        <v>5617.6944390155631</v>
      </c>
      <c r="G147" s="5">
        <v>6111.9737469812153</v>
      </c>
      <c r="H147" s="5">
        <v>5571.8748745662842</v>
      </c>
      <c r="I147" s="5">
        <v>5815.8898026910556</v>
      </c>
      <c r="J147" s="5">
        <v>5528.7404108547498</v>
      </c>
      <c r="K147" s="5">
        <v>6041.2772541173563</v>
      </c>
      <c r="L147" s="5">
        <v>6098.4783622463028</v>
      </c>
      <c r="M147" s="5">
        <v>6185.6290200145559</v>
      </c>
      <c r="N147" s="5">
        <v>5648.691498987745</v>
      </c>
      <c r="O147" s="5">
        <v>5735.8970330473448</v>
      </c>
      <c r="P147" s="5">
        <v>9173.6495077187083</v>
      </c>
      <c r="Q147" s="5">
        <v>8487.9474811098698</v>
      </c>
      <c r="R147" s="5">
        <v>9805.5223987908957</v>
      </c>
      <c r="S147" s="5">
        <v>8502.4998115495946</v>
      </c>
      <c r="T147" s="5">
        <v>9872.9267344320087</v>
      </c>
      <c r="U147" s="5">
        <v>8611.499765768378</v>
      </c>
      <c r="V147" s="5">
        <v>9109.6937430722046</v>
      </c>
      <c r="W147" s="5">
        <v>11377.859625879</v>
      </c>
      <c r="X147" s="5">
        <v>11476.759322608061</v>
      </c>
      <c r="Y147" s="5">
        <v>10554.76483260032</v>
      </c>
      <c r="Z147" s="5">
        <v>13991.494417619229</v>
      </c>
      <c r="AA147" s="5">
        <v>15268.00700665256</v>
      </c>
      <c r="AB147" s="5">
        <v>11971.723268428739</v>
      </c>
      <c r="AC147" s="5">
        <v>13614.613941410011</v>
      </c>
      <c r="AD147" s="5">
        <v>11823.30312724641</v>
      </c>
      <c r="AE147" s="5">
        <v>12605.780719456439</v>
      </c>
      <c r="AF147" s="5">
        <v>11902.11997280299</v>
      </c>
      <c r="AG147" s="5">
        <v>11688.557789929389</v>
      </c>
    </row>
    <row r="148" spans="1:33">
      <c r="A148" s="56" t="s">
        <v>70</v>
      </c>
      <c r="B148" s="56" t="s">
        <v>198</v>
      </c>
      <c r="C148" s="56" t="s">
        <v>262</v>
      </c>
      <c r="D148" s="56" t="s">
        <v>263</v>
      </c>
      <c r="E148" s="56" t="s">
        <v>142</v>
      </c>
      <c r="F148" s="5">
        <v>0</v>
      </c>
      <c r="G148" s="5">
        <v>1799.999624718884</v>
      </c>
      <c r="H148" s="5">
        <v>1652.804320129015</v>
      </c>
      <c r="I148" s="5">
        <v>1597.724025390931</v>
      </c>
      <c r="J148" s="5">
        <v>1557.688091860545</v>
      </c>
      <c r="K148" s="5">
        <v>1586.580723506155</v>
      </c>
      <c r="L148" s="5">
        <v>1583.666566757285</v>
      </c>
      <c r="M148" s="5">
        <v>1691.9511356062001</v>
      </c>
      <c r="N148" s="5">
        <v>1565.2680092466951</v>
      </c>
      <c r="O148" s="5">
        <v>1577.638429393314</v>
      </c>
      <c r="P148" s="5">
        <v>2798.9448889815699</v>
      </c>
      <c r="Q148" s="5">
        <v>3797.2883549614089</v>
      </c>
      <c r="R148" s="5">
        <v>6244.9101413051721</v>
      </c>
      <c r="S148" s="5">
        <v>5534.4454698789214</v>
      </c>
      <c r="T148" s="5">
        <v>6138.4406748589836</v>
      </c>
      <c r="U148" s="5">
        <v>5832.4345224699928</v>
      </c>
      <c r="V148" s="5">
        <v>6039.7856036909907</v>
      </c>
      <c r="W148" s="5">
        <v>5970.413096866976</v>
      </c>
      <c r="X148" s="5">
        <v>6336.3797614156747</v>
      </c>
      <c r="Y148" s="5">
        <v>5842.1743698771852</v>
      </c>
      <c r="Z148" s="5">
        <v>5709.4306372450401</v>
      </c>
      <c r="AA148" s="5">
        <v>6043.9643343236639</v>
      </c>
      <c r="AB148" s="5">
        <v>5695.9877168540797</v>
      </c>
      <c r="AC148" s="5">
        <v>6539.6748835237131</v>
      </c>
      <c r="AD148" s="5">
        <v>5762.9602036213219</v>
      </c>
      <c r="AE148" s="5">
        <v>5956.3905112005823</v>
      </c>
      <c r="AF148" s="5">
        <v>5597.7944059318734</v>
      </c>
      <c r="AG148" s="5">
        <v>5918.0039733374751</v>
      </c>
    </row>
    <row r="149" spans="1:33">
      <c r="A149" s="56" t="s">
        <v>70</v>
      </c>
      <c r="B149" s="56" t="s">
        <v>198</v>
      </c>
      <c r="C149" s="56" t="s">
        <v>264</v>
      </c>
      <c r="D149" s="56" t="s">
        <v>265</v>
      </c>
      <c r="E149" s="56" t="s">
        <v>142</v>
      </c>
      <c r="F149" s="5">
        <v>0</v>
      </c>
      <c r="G149" s="5">
        <v>6.4793599999999974E-6</v>
      </c>
      <c r="H149" s="5">
        <v>2.1831135000000021E-5</v>
      </c>
      <c r="I149" s="5">
        <v>1.5517475E-5</v>
      </c>
      <c r="J149" s="5">
        <v>1.349295999999999E-5</v>
      </c>
      <c r="K149" s="5">
        <v>1.5520464999999999E-5</v>
      </c>
      <c r="L149" s="5">
        <v>1.646346499999999E-5</v>
      </c>
      <c r="M149" s="5">
        <v>2.2798395000000012E-5</v>
      </c>
      <c r="N149" s="5">
        <v>3.1876870000000011E-5</v>
      </c>
      <c r="O149" s="5">
        <v>3.4499259999999987E-5</v>
      </c>
      <c r="P149" s="5">
        <v>4.1471855000000022E-5</v>
      </c>
      <c r="Q149" s="5">
        <v>8.6939845E-5</v>
      </c>
      <c r="R149" s="5">
        <v>8.8833750000000061E-5</v>
      </c>
      <c r="S149" s="5">
        <v>1.1155095800000009E-3</v>
      </c>
      <c r="T149" s="5">
        <v>1.0456448900000011E-3</v>
      </c>
      <c r="U149" s="5">
        <v>9.2326417000000022E-4</v>
      </c>
      <c r="V149" s="5">
        <v>1.0385658E-3</v>
      </c>
      <c r="W149" s="5">
        <v>1.0783257699999991E-3</v>
      </c>
      <c r="X149" s="5">
        <v>1.030820495E-3</v>
      </c>
      <c r="Y149" s="5">
        <v>1502.069771304866</v>
      </c>
      <c r="Z149" s="5">
        <v>1531.389168217135</v>
      </c>
      <c r="AA149" s="5">
        <v>1991.42934990405</v>
      </c>
      <c r="AB149" s="5">
        <v>1978.8299700649411</v>
      </c>
      <c r="AC149" s="5">
        <v>2031.246602652421</v>
      </c>
      <c r="AD149" s="5">
        <v>4013.6581184349452</v>
      </c>
      <c r="AE149" s="5">
        <v>3949.3164937048568</v>
      </c>
      <c r="AF149" s="5">
        <v>3542.658682497934</v>
      </c>
      <c r="AG149" s="5">
        <v>3955.847954425491</v>
      </c>
    </row>
    <row r="150" spans="1:33">
      <c r="A150" s="56" t="s">
        <v>70</v>
      </c>
      <c r="B150" s="56" t="s">
        <v>199</v>
      </c>
      <c r="C150" s="56" t="s">
        <v>266</v>
      </c>
      <c r="D150" s="56" t="s">
        <v>267</v>
      </c>
      <c r="E150" s="56" t="s">
        <v>142</v>
      </c>
      <c r="F150" s="5">
        <v>711.70244317661013</v>
      </c>
      <c r="G150" s="5">
        <v>738.88797034026948</v>
      </c>
      <c r="H150" s="5">
        <v>702.00318839716067</v>
      </c>
      <c r="I150" s="5">
        <v>705.43013958029496</v>
      </c>
      <c r="J150" s="5">
        <v>691.92959290720978</v>
      </c>
      <c r="K150" s="5">
        <v>746.72613722021026</v>
      </c>
      <c r="L150" s="5">
        <v>725.34558961933533</v>
      </c>
      <c r="M150" s="5">
        <v>639.49744536033973</v>
      </c>
      <c r="N150" s="5">
        <v>589.11815971116482</v>
      </c>
      <c r="O150" s="5">
        <v>579.39579023454473</v>
      </c>
      <c r="P150" s="5">
        <v>2709.9106985202038</v>
      </c>
      <c r="Q150" s="5">
        <v>2996.762465870826</v>
      </c>
      <c r="R150" s="5">
        <v>3867.900118748551</v>
      </c>
      <c r="S150" s="5">
        <v>3385.9356368292438</v>
      </c>
      <c r="T150" s="5">
        <v>3871.943335999043</v>
      </c>
      <c r="U150" s="5">
        <v>3220.4541775220241</v>
      </c>
      <c r="V150" s="5">
        <v>3642.026149052409</v>
      </c>
      <c r="W150" s="5">
        <v>3774.7627834156119</v>
      </c>
      <c r="X150" s="5">
        <v>3758.541379807978</v>
      </c>
      <c r="Y150" s="5">
        <v>3459.8596174785289</v>
      </c>
      <c r="Z150" s="5">
        <v>3376.3346004678888</v>
      </c>
      <c r="AA150" s="5">
        <v>4026.4356437861211</v>
      </c>
      <c r="AB150" s="5">
        <v>3646.707156396385</v>
      </c>
      <c r="AC150" s="5">
        <v>4174.1583654534952</v>
      </c>
      <c r="AD150" s="5">
        <v>3541.205638171019</v>
      </c>
      <c r="AE150" s="5">
        <v>6033.9894711386032</v>
      </c>
      <c r="AF150" s="5">
        <v>5466.8212154767234</v>
      </c>
      <c r="AG150" s="5">
        <v>5977.1839854760628</v>
      </c>
    </row>
    <row r="151" spans="1:33">
      <c r="A151" s="56" t="s">
        <v>70</v>
      </c>
      <c r="B151" s="56" t="s">
        <v>199</v>
      </c>
      <c r="C151" s="56" t="s">
        <v>268</v>
      </c>
      <c r="D151" s="56" t="s">
        <v>269</v>
      </c>
      <c r="E151" s="56" t="s">
        <v>142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</row>
    <row r="152" spans="1:33">
      <c r="A152" s="56" t="s">
        <v>70</v>
      </c>
      <c r="B152" s="56" t="s">
        <v>199</v>
      </c>
      <c r="C152" s="56" t="s">
        <v>270</v>
      </c>
      <c r="D152" s="56" t="s">
        <v>271</v>
      </c>
      <c r="E152" s="56" t="s">
        <v>142</v>
      </c>
      <c r="F152" s="5">
        <v>3685.8134247600301</v>
      </c>
      <c r="G152" s="5">
        <v>3981.84257121785</v>
      </c>
      <c r="H152" s="5">
        <v>3729.621371062156</v>
      </c>
      <c r="I152" s="5">
        <v>3864.8962517985642</v>
      </c>
      <c r="J152" s="5">
        <v>3641.8357639392102</v>
      </c>
      <c r="K152" s="5">
        <v>4113.1384269439041</v>
      </c>
      <c r="L152" s="5">
        <v>3999.0020071993349</v>
      </c>
      <c r="M152" s="5">
        <v>3942.1046064441612</v>
      </c>
      <c r="N152" s="5">
        <v>5846.9792172726357</v>
      </c>
      <c r="O152" s="5">
        <v>7183.0168050813172</v>
      </c>
      <c r="P152" s="5">
        <v>7681.1466795896849</v>
      </c>
      <c r="Q152" s="5">
        <v>7284.9675866025946</v>
      </c>
      <c r="R152" s="5">
        <v>7691.465355971849</v>
      </c>
      <c r="S152" s="5">
        <v>6987.3834196964963</v>
      </c>
      <c r="T152" s="5">
        <v>7042.3891061420509</v>
      </c>
      <c r="U152" s="5">
        <v>6431.6389238843312</v>
      </c>
      <c r="V152" s="5">
        <v>8001.8385769038132</v>
      </c>
      <c r="W152" s="5">
        <v>7770.1577368826374</v>
      </c>
      <c r="X152" s="5">
        <v>8794.4953628821004</v>
      </c>
      <c r="Y152" s="5">
        <v>10694.36300288892</v>
      </c>
      <c r="Z152" s="5">
        <v>9982.4382713065115</v>
      </c>
      <c r="AA152" s="5">
        <v>10255.78289331256</v>
      </c>
      <c r="AB152" s="5">
        <v>10000.69488394689</v>
      </c>
      <c r="AC152" s="5">
        <v>12621.22200543084</v>
      </c>
      <c r="AD152" s="5">
        <v>12134.460850861989</v>
      </c>
      <c r="AE152" s="5">
        <v>12391.814401433559</v>
      </c>
      <c r="AF152" s="5">
        <v>10882.416977699921</v>
      </c>
      <c r="AG152" s="5">
        <v>12630.80422276042</v>
      </c>
    </row>
    <row r="153" spans="1:33">
      <c r="A153" s="56" t="s">
        <v>70</v>
      </c>
      <c r="B153" s="56" t="s">
        <v>199</v>
      </c>
      <c r="C153" s="56" t="s">
        <v>272</v>
      </c>
      <c r="D153" s="56" t="s">
        <v>273</v>
      </c>
      <c r="E153" s="56" t="s">
        <v>142</v>
      </c>
      <c r="F153" s="5">
        <v>245.25406877288501</v>
      </c>
      <c r="G153" s="5">
        <v>269.37408600947498</v>
      </c>
      <c r="H153" s="5">
        <v>258.98252996712512</v>
      </c>
      <c r="I153" s="5">
        <v>264.24709854949981</v>
      </c>
      <c r="J153" s="5">
        <v>243.38933850966501</v>
      </c>
      <c r="K153" s="5">
        <v>263.19359658196998</v>
      </c>
      <c r="L153" s="5">
        <v>4.9834350000000012E-6</v>
      </c>
      <c r="M153" s="5">
        <v>3.9894820000000011E-5</v>
      </c>
      <c r="N153" s="5">
        <v>5.4591149999999983E-5</v>
      </c>
      <c r="O153" s="5">
        <v>8.7259989999999987E-5</v>
      </c>
      <c r="P153" s="5">
        <v>119.176072547575</v>
      </c>
      <c r="Q153" s="5">
        <v>300.34319917379992</v>
      </c>
      <c r="R153" s="5">
        <v>345.17302299813548</v>
      </c>
      <c r="S153" s="5">
        <v>304.47339017858502</v>
      </c>
      <c r="T153" s="5">
        <v>309.43386013758999</v>
      </c>
      <c r="U153" s="5">
        <v>282.30034316422041</v>
      </c>
      <c r="V153" s="5">
        <v>318.17847725342511</v>
      </c>
      <c r="W153" s="5">
        <v>336.81009169599997</v>
      </c>
      <c r="X153" s="5">
        <v>317.15059251394001</v>
      </c>
      <c r="Y153" s="5">
        <v>286.8192708663201</v>
      </c>
      <c r="Z153" s="5">
        <v>278.02785949996019</v>
      </c>
      <c r="AA153" s="5">
        <v>323.38489140438992</v>
      </c>
      <c r="AB153" s="5">
        <v>292.03383112967009</v>
      </c>
      <c r="AC153" s="5">
        <v>317.64034600063042</v>
      </c>
      <c r="AD153" s="5">
        <v>263.25551863886488</v>
      </c>
      <c r="AE153" s="5">
        <v>268.94438616445012</v>
      </c>
      <c r="AF153" s="5">
        <v>240.691177125655</v>
      </c>
      <c r="AG153" s="5">
        <v>259.69321686158497</v>
      </c>
    </row>
    <row r="154" spans="1:33">
      <c r="A154" s="56" t="s">
        <v>70</v>
      </c>
      <c r="B154" s="56" t="s">
        <v>199</v>
      </c>
      <c r="C154" s="56" t="s">
        <v>274</v>
      </c>
      <c r="D154" s="56" t="s">
        <v>275</v>
      </c>
      <c r="E154" s="56" t="s">
        <v>142</v>
      </c>
      <c r="F154" s="5">
        <v>1144.0140995191989</v>
      </c>
      <c r="G154" s="5">
        <v>1177.79011839946</v>
      </c>
      <c r="H154" s="5">
        <v>1188.8044660886701</v>
      </c>
      <c r="I154" s="5">
        <v>1090.714671465935</v>
      </c>
      <c r="J154" s="5">
        <v>1105.4499679463349</v>
      </c>
      <c r="K154" s="5">
        <v>1178.6619715639249</v>
      </c>
      <c r="L154" s="5">
        <v>1231.1926176900211</v>
      </c>
      <c r="M154" s="5">
        <v>1138.7222801691901</v>
      </c>
      <c r="N154" s="5">
        <v>1195.7545833629761</v>
      </c>
      <c r="O154" s="5">
        <v>1124.166096330825</v>
      </c>
      <c r="P154" s="5">
        <v>1172.94289911381</v>
      </c>
      <c r="Q154" s="5">
        <v>1176.269921877755</v>
      </c>
      <c r="R154" s="5">
        <v>1251.35676664369</v>
      </c>
      <c r="S154" s="5">
        <v>1211.7923515088501</v>
      </c>
      <c r="T154" s="5">
        <v>1095.85899589888</v>
      </c>
      <c r="U154" s="5">
        <v>1108.7209727848051</v>
      </c>
      <c r="V154" s="5">
        <v>1188.466158958855</v>
      </c>
      <c r="W154" s="5">
        <v>1258.2068682469301</v>
      </c>
      <c r="X154" s="5">
        <v>1139.256218702285</v>
      </c>
      <c r="Y154" s="5">
        <v>1173.5617539567199</v>
      </c>
      <c r="Z154" s="5">
        <v>1087.70474507228</v>
      </c>
      <c r="AA154" s="5">
        <v>1113.561981215275</v>
      </c>
      <c r="AB154" s="5">
        <v>613.00612634481513</v>
      </c>
      <c r="AC154" s="5">
        <v>618.78143353067026</v>
      </c>
      <c r="AD154" s="5">
        <v>599.52164139285537</v>
      </c>
      <c r="AE154" s="5">
        <v>498.47699229861479</v>
      </c>
      <c r="AF154" s="5">
        <v>537.01791605449</v>
      </c>
      <c r="AG154" s="5">
        <v>525.90274354454016</v>
      </c>
    </row>
    <row r="155" spans="1:33">
      <c r="A155" s="56" t="s">
        <v>70</v>
      </c>
      <c r="B155" s="56" t="s">
        <v>199</v>
      </c>
      <c r="C155" s="56" t="s">
        <v>276</v>
      </c>
      <c r="D155" s="56" t="s">
        <v>277</v>
      </c>
      <c r="E155" s="56" t="s">
        <v>142</v>
      </c>
      <c r="F155" s="5">
        <v>0</v>
      </c>
      <c r="G155" s="5">
        <v>0</v>
      </c>
      <c r="H155" s="5">
        <v>2.0627999999999999E-7</v>
      </c>
      <c r="I155" s="5">
        <v>3.0250999999999997E-7</v>
      </c>
      <c r="J155" s="5">
        <v>7.3463999999999997E-7</v>
      </c>
      <c r="K155" s="5">
        <v>2.901725000000001E-6</v>
      </c>
      <c r="L155" s="5">
        <v>3.3372749999999989E-6</v>
      </c>
      <c r="M155" s="5">
        <v>2.861664500000001E-5</v>
      </c>
      <c r="N155" s="5">
        <v>4.0033434999999991E-5</v>
      </c>
      <c r="O155" s="5">
        <v>5.0126385000000007E-5</v>
      </c>
      <c r="P155" s="5">
        <v>6.5999615000000026E-5</v>
      </c>
      <c r="Q155" s="5">
        <v>6.885373000000001E-5</v>
      </c>
      <c r="R155" s="5">
        <v>6.5406494999999991E-5</v>
      </c>
      <c r="S155" s="5">
        <v>2.2333764999999989E-4</v>
      </c>
      <c r="T155" s="5">
        <v>2.2399618500000009E-4</v>
      </c>
      <c r="U155" s="5">
        <v>2.0649892499999991E-4</v>
      </c>
      <c r="V155" s="5">
        <v>2.2882149E-4</v>
      </c>
      <c r="W155" s="5">
        <v>2.2091105999999991E-4</v>
      </c>
      <c r="X155" s="5">
        <v>2.4548781999999999E-4</v>
      </c>
      <c r="Y155" s="5">
        <v>2.5984335499999999E-4</v>
      </c>
      <c r="Z155" s="5">
        <v>1189.9950667251051</v>
      </c>
      <c r="AA155" s="5">
        <v>1225.961102336089</v>
      </c>
      <c r="AB155" s="5">
        <v>1310.767943456525</v>
      </c>
      <c r="AC155" s="5">
        <v>1211.3196328339559</v>
      </c>
      <c r="AD155" s="5">
        <v>4359.3038686865002</v>
      </c>
      <c r="AE155" s="5">
        <v>4696.4420951815009</v>
      </c>
      <c r="AF155" s="5">
        <v>4707.2694527390549</v>
      </c>
      <c r="AG155" s="5">
        <v>5100.6404471769447</v>
      </c>
    </row>
    <row r="156" spans="1:33">
      <c r="A156" s="56" t="s">
        <v>70</v>
      </c>
      <c r="B156" s="56" t="s">
        <v>199</v>
      </c>
      <c r="C156" s="56" t="s">
        <v>278</v>
      </c>
      <c r="D156" s="56" t="s">
        <v>279</v>
      </c>
      <c r="E156" s="56" t="s">
        <v>142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</row>
    <row r="157" spans="1:33">
      <c r="A157" s="56" t="s">
        <v>70</v>
      </c>
      <c r="B157" s="56" t="s">
        <v>199</v>
      </c>
      <c r="C157" s="56" t="s">
        <v>280</v>
      </c>
      <c r="D157" s="56" t="s">
        <v>281</v>
      </c>
      <c r="E157" s="56" t="s">
        <v>142</v>
      </c>
      <c r="F157" s="5">
        <v>327.98056934421032</v>
      </c>
      <c r="G157" s="5">
        <v>359.59618585402012</v>
      </c>
      <c r="H157" s="5">
        <v>336.78270076003031</v>
      </c>
      <c r="I157" s="5">
        <v>339.15193505493522</v>
      </c>
      <c r="J157" s="5">
        <v>304.59468280210979</v>
      </c>
      <c r="K157" s="5">
        <v>344.14000206984002</v>
      </c>
      <c r="L157" s="5">
        <v>330.26379712872989</v>
      </c>
      <c r="M157" s="5">
        <v>144.573118106875</v>
      </c>
      <c r="N157" s="5">
        <v>173.27027060755509</v>
      </c>
      <c r="O157" s="5">
        <v>172.5067164494599</v>
      </c>
      <c r="P157" s="5">
        <v>175.8218295093051</v>
      </c>
      <c r="Q157" s="5">
        <v>404.80210206743021</v>
      </c>
      <c r="R157" s="5">
        <v>448.66241142810998</v>
      </c>
      <c r="S157" s="5">
        <v>1000.289040382565</v>
      </c>
      <c r="T157" s="5">
        <v>997.30536429280528</v>
      </c>
      <c r="U157" s="5">
        <v>894.92361068773448</v>
      </c>
      <c r="V157" s="5">
        <v>1040.497494828126</v>
      </c>
      <c r="W157" s="5">
        <v>1040.23514766927</v>
      </c>
      <c r="X157" s="5">
        <v>977.2426685297595</v>
      </c>
      <c r="Y157" s="5">
        <v>935.66914429463975</v>
      </c>
      <c r="Z157" s="5">
        <v>880.50605295845548</v>
      </c>
      <c r="AA157" s="5">
        <v>951.02757507039507</v>
      </c>
      <c r="AB157" s="5">
        <v>908.06053865328442</v>
      </c>
      <c r="AC157" s="5">
        <v>937.8492342268454</v>
      </c>
      <c r="AD157" s="5">
        <v>813.8831291247343</v>
      </c>
      <c r="AE157" s="5">
        <v>815.15334401106008</v>
      </c>
      <c r="AF157" s="5">
        <v>715.25783280663984</v>
      </c>
      <c r="AG157" s="5">
        <v>828.29806253139498</v>
      </c>
    </row>
    <row r="158" spans="1:33">
      <c r="A158" s="56" t="s">
        <v>70</v>
      </c>
      <c r="B158" s="56" t="s">
        <v>199</v>
      </c>
      <c r="C158" s="56" t="s">
        <v>282</v>
      </c>
      <c r="D158" s="56" t="s">
        <v>283</v>
      </c>
      <c r="E158" s="56" t="s">
        <v>142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</row>
    <row r="159" spans="1:33">
      <c r="A159" s="56" t="s">
        <v>70</v>
      </c>
      <c r="B159" s="56" t="s">
        <v>200</v>
      </c>
      <c r="C159" s="56" t="s">
        <v>284</v>
      </c>
      <c r="D159" s="56" t="s">
        <v>285</v>
      </c>
      <c r="E159" s="56" t="s">
        <v>142</v>
      </c>
      <c r="F159" s="5">
        <v>539.79023953178989</v>
      </c>
      <c r="G159" s="5">
        <v>564.01790848919006</v>
      </c>
      <c r="H159" s="5">
        <v>538.18159805216987</v>
      </c>
      <c r="I159" s="5">
        <v>543.9606053768498</v>
      </c>
      <c r="J159" s="5">
        <v>985.25777886771994</v>
      </c>
      <c r="K159" s="5">
        <v>922.90562534645005</v>
      </c>
      <c r="L159" s="5">
        <v>939.27693003631975</v>
      </c>
      <c r="M159" s="5">
        <v>968.81733879366482</v>
      </c>
      <c r="N159" s="5">
        <v>851.05975263099026</v>
      </c>
      <c r="O159" s="5">
        <v>911.41160822495999</v>
      </c>
      <c r="P159" s="5">
        <v>874.78831626600038</v>
      </c>
      <c r="Q159" s="5">
        <v>837.39974436700027</v>
      </c>
      <c r="R159" s="5">
        <v>885.51115571123023</v>
      </c>
      <c r="S159" s="5">
        <v>907.55319084693986</v>
      </c>
      <c r="T159" s="5">
        <v>914.99672006967967</v>
      </c>
      <c r="U159" s="5">
        <v>971.14255699876526</v>
      </c>
      <c r="V159" s="5">
        <v>932.4443010851495</v>
      </c>
      <c r="W159" s="5">
        <v>1013.1123127382</v>
      </c>
      <c r="X159" s="5">
        <v>1016.57462978783</v>
      </c>
      <c r="Y159" s="5">
        <v>874.16005644586971</v>
      </c>
      <c r="Z159" s="5">
        <v>923.15957106947508</v>
      </c>
      <c r="AA159" s="5">
        <v>883.25372488181051</v>
      </c>
      <c r="AB159" s="5">
        <v>824.96441624484487</v>
      </c>
      <c r="AC159" s="5">
        <v>856.74300122195541</v>
      </c>
      <c r="AD159" s="5">
        <v>899.77840045055973</v>
      </c>
      <c r="AE159" s="5">
        <v>953.45985592782961</v>
      </c>
      <c r="AF159" s="5">
        <v>1070.9287119943001</v>
      </c>
      <c r="AG159" s="5">
        <v>555.59290697806512</v>
      </c>
    </row>
    <row r="160" spans="1:33">
      <c r="A160" s="56" t="s">
        <v>70</v>
      </c>
      <c r="B160" s="56" t="s">
        <v>200</v>
      </c>
      <c r="C160" s="56" t="s">
        <v>286</v>
      </c>
      <c r="D160" s="56" t="s">
        <v>287</v>
      </c>
      <c r="E160" s="56" t="s">
        <v>142</v>
      </c>
      <c r="F160" s="5">
        <v>846.72100942866996</v>
      </c>
      <c r="G160" s="5">
        <v>933.2970747266445</v>
      </c>
      <c r="H160" s="5">
        <v>862.62839628799986</v>
      </c>
      <c r="I160" s="5">
        <v>835.6848821783251</v>
      </c>
      <c r="J160" s="5">
        <v>862.52646908948009</v>
      </c>
      <c r="K160" s="5">
        <v>894.91478521856493</v>
      </c>
      <c r="L160" s="5">
        <v>863.86512340163517</v>
      </c>
      <c r="M160" s="5">
        <v>883.81025474179057</v>
      </c>
      <c r="N160" s="5">
        <v>2309.97494442382</v>
      </c>
      <c r="O160" s="5">
        <v>2382.1386150883591</v>
      </c>
      <c r="P160" s="5">
        <v>2670.6975694439402</v>
      </c>
      <c r="Q160" s="5">
        <v>3845.116469558845</v>
      </c>
      <c r="R160" s="5">
        <v>4273.5409402362257</v>
      </c>
      <c r="S160" s="5">
        <v>6532.0134118276728</v>
      </c>
      <c r="T160" s="5">
        <v>6312.0119420419733</v>
      </c>
      <c r="U160" s="5">
        <v>6402.7295525068803</v>
      </c>
      <c r="V160" s="5">
        <v>6517.5371411416681</v>
      </c>
      <c r="W160" s="5">
        <v>6565.934617398224</v>
      </c>
      <c r="X160" s="5">
        <v>6920.9140891173574</v>
      </c>
      <c r="Y160" s="5">
        <v>6485.6417928125102</v>
      </c>
      <c r="Z160" s="5">
        <v>6610.9020614876454</v>
      </c>
      <c r="AA160" s="5">
        <v>6297.5291006594534</v>
      </c>
      <c r="AB160" s="5">
        <v>6007.8090119871076</v>
      </c>
      <c r="AC160" s="5">
        <v>6598.9840927282357</v>
      </c>
      <c r="AD160" s="5">
        <v>6456.6272973272762</v>
      </c>
      <c r="AE160" s="5">
        <v>6243.342079749842</v>
      </c>
      <c r="AF160" s="5">
        <v>6280.9795870796634</v>
      </c>
      <c r="AG160" s="5">
        <v>5915.8787235430827</v>
      </c>
    </row>
    <row r="161" spans="1:33">
      <c r="A161" s="56" t="s">
        <v>70</v>
      </c>
      <c r="B161" s="56" t="s">
        <v>200</v>
      </c>
      <c r="C161" s="56" t="s">
        <v>288</v>
      </c>
      <c r="D161" s="56" t="s">
        <v>303</v>
      </c>
      <c r="E161" s="56" t="s">
        <v>142</v>
      </c>
      <c r="F161" s="5">
        <v>458.48839655004042</v>
      </c>
      <c r="G161" s="5">
        <v>1159.9786809142799</v>
      </c>
      <c r="H161" s="5">
        <v>1733.22090278838</v>
      </c>
      <c r="I161" s="5">
        <v>2252.7286936096152</v>
      </c>
      <c r="J161" s="5">
        <v>2518.923739684994</v>
      </c>
      <c r="K161" s="5">
        <v>3108.246047620547</v>
      </c>
      <c r="L161" s="5">
        <v>3848.022953623411</v>
      </c>
      <c r="M161" s="5">
        <v>4593.9480743412214</v>
      </c>
      <c r="N161" s="5">
        <v>5241.9837294898834</v>
      </c>
      <c r="O161" s="5">
        <v>5371.4243872301977</v>
      </c>
      <c r="P161" s="5">
        <v>5288.4446942397808</v>
      </c>
      <c r="Q161" s="5">
        <v>5134.2146286178277</v>
      </c>
      <c r="R161" s="5">
        <v>5644.7567129571298</v>
      </c>
      <c r="S161" s="5">
        <v>5943.8828860897356</v>
      </c>
      <c r="T161" s="5">
        <v>5654.5151114372857</v>
      </c>
      <c r="U161" s="5">
        <v>5885.5859666082033</v>
      </c>
      <c r="V161" s="5">
        <v>5940.7432460281043</v>
      </c>
      <c r="W161" s="5">
        <v>6197.9123073103174</v>
      </c>
      <c r="X161" s="5">
        <v>6309.0586551339229</v>
      </c>
      <c r="Y161" s="5">
        <v>5896.823290202743</v>
      </c>
      <c r="Z161" s="5">
        <v>6001.5910195883189</v>
      </c>
      <c r="AA161" s="5">
        <v>5417.0878522382864</v>
      </c>
      <c r="AB161" s="5">
        <v>5591.4859371608736</v>
      </c>
      <c r="AC161" s="5">
        <v>6053.3696514881321</v>
      </c>
      <c r="AD161" s="5">
        <v>6080.7485585244776</v>
      </c>
      <c r="AE161" s="5">
        <v>5792.515291327396</v>
      </c>
      <c r="AF161" s="5">
        <v>6347.037862311854</v>
      </c>
      <c r="AG161" s="5">
        <v>6461.5788401005011</v>
      </c>
    </row>
    <row r="163" spans="1:33">
      <c r="A163" s="56" t="s">
        <v>70</v>
      </c>
      <c r="B163" s="56" t="s">
        <v>163</v>
      </c>
      <c r="C163" s="56" t="s">
        <v>290</v>
      </c>
      <c r="D163" s="56" t="s">
        <v>291</v>
      </c>
      <c r="E163" s="56" t="s">
        <v>141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</row>
    <row r="164" spans="1:33">
      <c r="A164" s="56" t="s">
        <v>70</v>
      </c>
      <c r="B164" s="56" t="s">
        <v>163</v>
      </c>
      <c r="C164" s="56" t="s">
        <v>292</v>
      </c>
      <c r="D164" s="56" t="s">
        <v>293</v>
      </c>
      <c r="E164" s="56" t="s">
        <v>141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6.3256000000000005E-7</v>
      </c>
      <c r="R164" s="5">
        <v>3.7258999999999998E-7</v>
      </c>
      <c r="S164" s="5">
        <v>1.09139E-6</v>
      </c>
      <c r="T164" s="5">
        <v>2.9982899999999999E-6</v>
      </c>
      <c r="U164" s="5">
        <v>2.0409049999999989E-6</v>
      </c>
      <c r="V164" s="5">
        <v>2.573539999999999E-6</v>
      </c>
      <c r="W164" s="5">
        <v>2.7354000000000009E-6</v>
      </c>
      <c r="X164" s="5">
        <v>2.2473000000000009E-6</v>
      </c>
      <c r="Y164" s="5">
        <v>2.8644550000000001E-6</v>
      </c>
      <c r="Z164" s="5">
        <v>3.505664999999999E-6</v>
      </c>
      <c r="AA164" s="5">
        <v>1.2229409999999999E-5</v>
      </c>
      <c r="AB164" s="5">
        <v>2.1110125000000012E-5</v>
      </c>
      <c r="AC164" s="5">
        <v>2.181382500000001E-5</v>
      </c>
      <c r="AD164" s="5">
        <v>3.8182825000000018E-5</v>
      </c>
      <c r="AE164" s="5">
        <v>1.4976755999999999E-4</v>
      </c>
      <c r="AF164" s="5">
        <v>1150.1967219007161</v>
      </c>
      <c r="AG164" s="5">
        <v>1195.737394536055</v>
      </c>
    </row>
    <row r="165" spans="1:33">
      <c r="A165" s="56" t="s">
        <v>70</v>
      </c>
      <c r="B165" s="56" t="s">
        <v>198</v>
      </c>
      <c r="C165" s="56" t="s">
        <v>294</v>
      </c>
      <c r="D165" s="56" t="s">
        <v>295</v>
      </c>
      <c r="E165" s="56" t="s">
        <v>141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</row>
    <row r="166" spans="1:33">
      <c r="A166" s="56" t="s">
        <v>70</v>
      </c>
      <c r="B166" s="56" t="s">
        <v>200</v>
      </c>
      <c r="C166" s="56" t="s">
        <v>296</v>
      </c>
      <c r="D166" s="56" t="s">
        <v>297</v>
      </c>
      <c r="E166" s="56" t="s">
        <v>141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</row>
    <row r="167" spans="1:33">
      <c r="A167" s="56" t="s">
        <v>70</v>
      </c>
      <c r="B167" s="56" t="s">
        <v>198</v>
      </c>
      <c r="C167" s="56" t="s">
        <v>298</v>
      </c>
      <c r="D167" s="56" t="s">
        <v>299</v>
      </c>
      <c r="E167" s="56" t="s">
        <v>141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</row>
    <row r="168" spans="1:33">
      <c r="A168" s="56" t="s">
        <v>70</v>
      </c>
      <c r="B168" s="56" t="s">
        <v>199</v>
      </c>
      <c r="C168" s="56" t="s">
        <v>300</v>
      </c>
      <c r="D168" s="56" t="s">
        <v>301</v>
      </c>
      <c r="E168" s="56" t="s">
        <v>141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</row>
    <row r="170" spans="1:33">
      <c r="A170" s="56" t="s">
        <v>73</v>
      </c>
      <c r="B170" s="56" t="s">
        <v>197</v>
      </c>
      <c r="C170" s="56" t="s">
        <v>215</v>
      </c>
      <c r="D170" s="56" t="s">
        <v>216</v>
      </c>
      <c r="E170" s="56" t="s">
        <v>217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</row>
    <row r="171" spans="1:33">
      <c r="A171" s="56" t="s">
        <v>73</v>
      </c>
      <c r="B171" s="56" t="s">
        <v>197</v>
      </c>
      <c r="C171" s="56" t="s">
        <v>218</v>
      </c>
      <c r="D171" s="56" t="s">
        <v>219</v>
      </c>
      <c r="E171" s="56" t="s">
        <v>217</v>
      </c>
      <c r="F171" s="5">
        <v>184.74286535496</v>
      </c>
      <c r="G171" s="5">
        <v>176.57903005861499</v>
      </c>
      <c r="H171" s="5">
        <v>189.88730681323011</v>
      </c>
      <c r="I171" s="5">
        <v>179.8237798621399</v>
      </c>
      <c r="J171" s="5">
        <v>180.92730100229011</v>
      </c>
      <c r="K171" s="5">
        <v>171.74995449159499</v>
      </c>
      <c r="L171" s="5">
        <v>170.83653595651501</v>
      </c>
      <c r="M171" s="5">
        <v>180.5369455949801</v>
      </c>
      <c r="N171" s="5">
        <v>174.56771819086509</v>
      </c>
      <c r="O171" s="5">
        <v>164.11658683260521</v>
      </c>
      <c r="P171" s="5">
        <v>182.15095036229999</v>
      </c>
      <c r="Q171" s="5">
        <v>192.46881938218499</v>
      </c>
      <c r="R171" s="5">
        <v>185.4353845937849</v>
      </c>
      <c r="S171" s="5">
        <v>185.35526780152989</v>
      </c>
      <c r="T171" s="5">
        <v>68.200053417530029</v>
      </c>
      <c r="U171" s="5">
        <v>68.148176193455043</v>
      </c>
      <c r="V171" s="5">
        <v>32.593437276979977</v>
      </c>
      <c r="W171" s="5">
        <v>35.478084700274991</v>
      </c>
      <c r="X171" s="5">
        <v>33.127965298195022</v>
      </c>
      <c r="Y171" s="5">
        <v>29.574390992604979</v>
      </c>
      <c r="Z171" s="5">
        <v>26.18812299403999</v>
      </c>
      <c r="AA171" s="5">
        <v>27.80658114106501</v>
      </c>
      <c r="AB171" s="5">
        <v>26.766646031739981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</row>
    <row r="172" spans="1:33">
      <c r="A172" s="56" t="s">
        <v>73</v>
      </c>
      <c r="B172" s="56" t="s">
        <v>197</v>
      </c>
      <c r="C172" s="56" t="s">
        <v>220</v>
      </c>
      <c r="D172" s="56" t="s">
        <v>221</v>
      </c>
      <c r="E172" s="56" t="s">
        <v>217</v>
      </c>
      <c r="F172" s="5">
        <v>845.45424875113986</v>
      </c>
      <c r="G172" s="5">
        <v>860.0952541861252</v>
      </c>
      <c r="H172" s="5">
        <v>969.19707899989476</v>
      </c>
      <c r="I172" s="5">
        <v>952.70530964285501</v>
      </c>
      <c r="J172" s="5">
        <v>895.1207910886701</v>
      </c>
      <c r="K172" s="5">
        <v>858.42744359249014</v>
      </c>
      <c r="L172" s="5">
        <v>842.3167868241801</v>
      </c>
      <c r="M172" s="5">
        <v>926.53554974589474</v>
      </c>
      <c r="N172" s="5">
        <v>934.41998648576021</v>
      </c>
      <c r="O172" s="5">
        <v>769.27010278456532</v>
      </c>
      <c r="P172" s="5">
        <v>893.27606784741499</v>
      </c>
      <c r="Q172" s="5">
        <v>922.38359849304015</v>
      </c>
      <c r="R172" s="5">
        <v>935.1000671041902</v>
      </c>
      <c r="S172" s="5">
        <v>996.41837231771001</v>
      </c>
      <c r="T172" s="5">
        <v>957.34819762486472</v>
      </c>
      <c r="U172" s="5">
        <v>926.80393880335453</v>
      </c>
      <c r="V172" s="5">
        <v>961.69816473929529</v>
      </c>
      <c r="W172" s="5">
        <v>923.07191670707016</v>
      </c>
      <c r="X172" s="5">
        <v>933.84043297833477</v>
      </c>
      <c r="Y172" s="5">
        <v>671.97098112158028</v>
      </c>
      <c r="Z172" s="5">
        <v>969.79579658628984</v>
      </c>
      <c r="AA172" s="5">
        <v>1068.846904397946</v>
      </c>
      <c r="AB172" s="5">
        <v>2044.122241259339</v>
      </c>
      <c r="AC172" s="5">
        <v>1837.672647416246</v>
      </c>
      <c r="AD172" s="5">
        <v>1758.9365393544349</v>
      </c>
      <c r="AE172" s="5">
        <v>1877.603705307615</v>
      </c>
      <c r="AF172" s="5">
        <v>1630.028465812444</v>
      </c>
      <c r="AG172" s="5">
        <v>1606.891963335135</v>
      </c>
    </row>
    <row r="173" spans="1:33">
      <c r="A173" s="56" t="s">
        <v>73</v>
      </c>
      <c r="B173" s="56" t="s">
        <v>197</v>
      </c>
      <c r="C173" s="56" t="s">
        <v>222</v>
      </c>
      <c r="D173" s="56" t="s">
        <v>223</v>
      </c>
      <c r="E173" s="56" t="s">
        <v>217</v>
      </c>
      <c r="F173" s="5">
        <v>1162.1123633027751</v>
      </c>
      <c r="G173" s="5">
        <v>1226.01622882434</v>
      </c>
      <c r="H173" s="5">
        <v>1342.6215146145951</v>
      </c>
      <c r="I173" s="5">
        <v>1301.3344761651999</v>
      </c>
      <c r="J173" s="5">
        <v>1237.7849223268749</v>
      </c>
      <c r="K173" s="5">
        <v>1246.53125651851</v>
      </c>
      <c r="L173" s="5">
        <v>1221.33211571635</v>
      </c>
      <c r="M173" s="5">
        <v>1315.0497013875549</v>
      </c>
      <c r="N173" s="5">
        <v>1309.3755113244949</v>
      </c>
      <c r="O173" s="5">
        <v>1115.31795724668</v>
      </c>
      <c r="P173" s="5">
        <v>1282.6801799284549</v>
      </c>
      <c r="Q173" s="5">
        <v>1304.498538948824</v>
      </c>
      <c r="R173" s="5">
        <v>1334.07557808562</v>
      </c>
      <c r="S173" s="5">
        <v>1391.2825662468349</v>
      </c>
      <c r="T173" s="5">
        <v>1336.74665512449</v>
      </c>
      <c r="U173" s="5">
        <v>1298.0216531154349</v>
      </c>
      <c r="V173" s="5">
        <v>1385.5622727966199</v>
      </c>
      <c r="W173" s="5">
        <v>1345.424317601545</v>
      </c>
      <c r="X173" s="5">
        <v>1346.120647770231</v>
      </c>
      <c r="Y173" s="5">
        <v>1302.49063229491</v>
      </c>
      <c r="Z173" s="5">
        <v>1061.1805564235151</v>
      </c>
      <c r="AA173" s="5">
        <v>1096.4368632481501</v>
      </c>
      <c r="AB173" s="5">
        <v>1099.2414403016951</v>
      </c>
      <c r="AC173" s="5">
        <v>1032.776868662545</v>
      </c>
      <c r="AD173" s="5">
        <v>1079.932595992075</v>
      </c>
      <c r="AE173" s="5">
        <v>3641.9390387668082</v>
      </c>
      <c r="AF173" s="5">
        <v>4169.4109327953538</v>
      </c>
      <c r="AG173" s="5">
        <v>4230.6221226713214</v>
      </c>
    </row>
    <row r="174" spans="1:33">
      <c r="A174" s="56" t="s">
        <v>73</v>
      </c>
      <c r="B174" s="56" t="s">
        <v>197</v>
      </c>
      <c r="C174" s="56" t="s">
        <v>224</v>
      </c>
      <c r="D174" s="56" t="s">
        <v>225</v>
      </c>
      <c r="E174" s="56" t="s">
        <v>217</v>
      </c>
      <c r="F174" s="5">
        <v>31.350264622790021</v>
      </c>
      <c r="G174" s="5">
        <v>30.172142153435001</v>
      </c>
      <c r="H174" s="5">
        <v>31.698289884545009</v>
      </c>
      <c r="I174" s="5">
        <v>30.640782542124999</v>
      </c>
      <c r="J174" s="5">
        <v>28.956454574704999</v>
      </c>
      <c r="K174" s="5">
        <v>29.721621393490011</v>
      </c>
      <c r="L174" s="5">
        <v>30.821022966215001</v>
      </c>
      <c r="M174" s="5">
        <v>29.36381496488999</v>
      </c>
      <c r="N174" s="5">
        <v>29.170331725895</v>
      </c>
      <c r="O174" s="5">
        <v>27.838506873139998</v>
      </c>
      <c r="P174" s="5">
        <v>30.586758107624981</v>
      </c>
      <c r="Q174" s="5">
        <v>31.025919934590011</v>
      </c>
      <c r="R174" s="5">
        <v>158.9121861709599</v>
      </c>
      <c r="S174" s="5">
        <v>157.13050432552501</v>
      </c>
      <c r="T174" s="5">
        <v>146.2618188502999</v>
      </c>
      <c r="U174" s="5">
        <v>145.22996098087009</v>
      </c>
      <c r="V174" s="5">
        <v>156.742096714605</v>
      </c>
      <c r="W174" s="5">
        <v>156.61818340100999</v>
      </c>
      <c r="X174" s="5">
        <v>161.68513535324499</v>
      </c>
      <c r="Y174" s="5">
        <v>155.0751308886199</v>
      </c>
      <c r="Z174" s="5">
        <v>128.20042389430009</v>
      </c>
      <c r="AA174" s="5">
        <v>144.1089271902699</v>
      </c>
      <c r="AB174" s="5">
        <v>140.66914331247989</v>
      </c>
      <c r="AC174" s="5">
        <v>126.750671098425</v>
      </c>
      <c r="AD174" s="5">
        <v>133.5363764688401</v>
      </c>
      <c r="AE174" s="5">
        <v>120.67525862748001</v>
      </c>
      <c r="AF174" s="5">
        <v>115.4799007319799</v>
      </c>
      <c r="AG174" s="5">
        <v>117.9633322038799</v>
      </c>
    </row>
    <row r="175" spans="1:33">
      <c r="A175" s="56" t="s">
        <v>73</v>
      </c>
      <c r="B175" s="56" t="s">
        <v>197</v>
      </c>
      <c r="C175" s="56" t="s">
        <v>226</v>
      </c>
      <c r="D175" s="56" t="s">
        <v>227</v>
      </c>
      <c r="E175" s="56" t="s">
        <v>217</v>
      </c>
      <c r="F175" s="5">
        <v>157.69233320888489</v>
      </c>
      <c r="G175" s="5">
        <v>182.9392394459999</v>
      </c>
      <c r="H175" s="5">
        <v>183.20614013554001</v>
      </c>
      <c r="I175" s="5">
        <v>150.29057511301491</v>
      </c>
      <c r="J175" s="5">
        <v>162.56244607216979</v>
      </c>
      <c r="K175" s="5">
        <v>151.18751587050991</v>
      </c>
      <c r="L175" s="5">
        <v>150.71979220878509</v>
      </c>
      <c r="M175" s="5">
        <v>170.34112034607</v>
      </c>
      <c r="N175" s="5">
        <v>160.28599545201999</v>
      </c>
      <c r="O175" s="5">
        <v>151.425118879655</v>
      </c>
      <c r="P175" s="5">
        <v>171.47124054929009</v>
      </c>
      <c r="Q175" s="5">
        <v>166.34048290485501</v>
      </c>
      <c r="R175" s="5">
        <v>1761.896209581419</v>
      </c>
      <c r="S175" s="5">
        <v>3016.4626636372868</v>
      </c>
      <c r="T175" s="5">
        <v>6020.8198039205772</v>
      </c>
      <c r="U175" s="5">
        <v>5807.4755853810439</v>
      </c>
      <c r="V175" s="5">
        <v>6150.7866168261271</v>
      </c>
      <c r="W175" s="5">
        <v>7654.4023733093209</v>
      </c>
      <c r="X175" s="5">
        <v>9696.9014842757151</v>
      </c>
      <c r="Y175" s="5">
        <v>9249.2087773795974</v>
      </c>
      <c r="Z175" s="5">
        <v>7531.7992893323244</v>
      </c>
      <c r="AA175" s="5">
        <v>8843.3608328344963</v>
      </c>
      <c r="AB175" s="5">
        <v>10344.23106062632</v>
      </c>
      <c r="AC175" s="5">
        <v>14886.077926817739</v>
      </c>
      <c r="AD175" s="5">
        <v>18035.454923412741</v>
      </c>
      <c r="AE175" s="5">
        <v>18049.498303889901</v>
      </c>
      <c r="AF175" s="5">
        <v>17416.10843446133</v>
      </c>
      <c r="AG175" s="5">
        <v>17608.221581774091</v>
      </c>
    </row>
    <row r="176" spans="1:33">
      <c r="A176" s="56" t="s">
        <v>73</v>
      </c>
      <c r="B176" s="56" t="s">
        <v>197</v>
      </c>
      <c r="C176" s="56" t="s">
        <v>228</v>
      </c>
      <c r="D176" s="56" t="s">
        <v>229</v>
      </c>
      <c r="E176" s="56" t="s">
        <v>217</v>
      </c>
      <c r="F176" s="5">
        <v>606.85420022004496</v>
      </c>
      <c r="G176" s="5">
        <v>974.24359464406962</v>
      </c>
      <c r="H176" s="5">
        <v>1016.240196035895</v>
      </c>
      <c r="I176" s="5">
        <v>1044.294219286525</v>
      </c>
      <c r="J176" s="5">
        <v>1029.6094865570001</v>
      </c>
      <c r="K176" s="5">
        <v>965.26619482482965</v>
      </c>
      <c r="L176" s="5">
        <v>948.87587405583974</v>
      </c>
      <c r="M176" s="5">
        <v>993.37868917108972</v>
      </c>
      <c r="N176" s="5">
        <v>971.84411938111498</v>
      </c>
      <c r="O176" s="5">
        <v>885.01278026412501</v>
      </c>
      <c r="P176" s="5">
        <v>1007.446491875951</v>
      </c>
      <c r="Q176" s="5">
        <v>1014.6867001120399</v>
      </c>
      <c r="R176" s="5">
        <v>1082.033758503509</v>
      </c>
      <c r="S176" s="5">
        <v>1064.7649848963399</v>
      </c>
      <c r="T176" s="5">
        <v>1059.64933450632</v>
      </c>
      <c r="U176" s="5">
        <v>1036.492794869745</v>
      </c>
      <c r="V176" s="5">
        <v>1086.58685255303</v>
      </c>
      <c r="W176" s="5">
        <v>1056.6215288520141</v>
      </c>
      <c r="X176" s="5">
        <v>1019.064518531699</v>
      </c>
      <c r="Y176" s="5">
        <v>962.08405188279016</v>
      </c>
      <c r="Z176" s="5">
        <v>1180.5166806489401</v>
      </c>
      <c r="AA176" s="5">
        <v>1266.6806623070449</v>
      </c>
      <c r="AB176" s="5">
        <v>1341.7105084288551</v>
      </c>
      <c r="AC176" s="5">
        <v>1539.481307759414</v>
      </c>
      <c r="AD176" s="5">
        <v>1260.565280065565</v>
      </c>
      <c r="AE176" s="5">
        <v>3944.6712663959202</v>
      </c>
      <c r="AF176" s="5">
        <v>4568.1317844400819</v>
      </c>
      <c r="AG176" s="5">
        <v>4557.4144662847184</v>
      </c>
    </row>
    <row r="177" spans="1:33">
      <c r="A177" s="56" t="s">
        <v>73</v>
      </c>
      <c r="B177" s="56" t="s">
        <v>197</v>
      </c>
      <c r="C177" s="56" t="s">
        <v>230</v>
      </c>
      <c r="D177" s="56" t="s">
        <v>231</v>
      </c>
      <c r="E177" s="56" t="s">
        <v>217</v>
      </c>
      <c r="F177" s="5">
        <v>2419.787667301599</v>
      </c>
      <c r="G177" s="5">
        <v>2863.8759210027501</v>
      </c>
      <c r="H177" s="5">
        <v>2900.658941550706</v>
      </c>
      <c r="I177" s="5">
        <v>2865.931666901316</v>
      </c>
      <c r="J177" s="5">
        <v>2856.1051077404909</v>
      </c>
      <c r="K177" s="5">
        <v>2816.3564562614351</v>
      </c>
      <c r="L177" s="5">
        <v>2833.7541845030801</v>
      </c>
      <c r="M177" s="5">
        <v>2927.8663711563559</v>
      </c>
      <c r="N177" s="5">
        <v>2820.34090992868</v>
      </c>
      <c r="O177" s="5">
        <v>2529.4830155122149</v>
      </c>
      <c r="P177" s="5">
        <v>2797.655879267445</v>
      </c>
      <c r="Q177" s="5">
        <v>2916.2894420456551</v>
      </c>
      <c r="R177" s="5">
        <v>3099.3900615548851</v>
      </c>
      <c r="S177" s="5">
        <v>2803.417230383136</v>
      </c>
      <c r="T177" s="5">
        <v>4423.2288461243361</v>
      </c>
      <c r="U177" s="5">
        <v>4433.4283106100611</v>
      </c>
      <c r="V177" s="5">
        <v>4630.9458506131696</v>
      </c>
      <c r="W177" s="5">
        <v>5272.8599409610533</v>
      </c>
      <c r="X177" s="5">
        <v>6362.5203984310419</v>
      </c>
      <c r="Y177" s="5">
        <v>7119.8556170804859</v>
      </c>
      <c r="Z177" s="5">
        <v>6912.7358990639987</v>
      </c>
      <c r="AA177" s="5">
        <v>7292.2132345296422</v>
      </c>
      <c r="AB177" s="5">
        <v>8339.7976219887605</v>
      </c>
      <c r="AC177" s="5">
        <v>10764.40591580715</v>
      </c>
      <c r="AD177" s="5">
        <v>10744.681246067979</v>
      </c>
      <c r="AE177" s="5">
        <v>16085.00493046466</v>
      </c>
      <c r="AF177" s="5">
        <v>19336.642716466191</v>
      </c>
      <c r="AG177" s="5">
        <v>19778.110146372939</v>
      </c>
    </row>
    <row r="178" spans="1:33">
      <c r="A178" s="56" t="s">
        <v>73</v>
      </c>
      <c r="B178" s="56" t="s">
        <v>197</v>
      </c>
      <c r="C178" s="56" t="s">
        <v>232</v>
      </c>
      <c r="D178" s="56" t="s">
        <v>233</v>
      </c>
      <c r="E178" s="56" t="s">
        <v>217</v>
      </c>
      <c r="F178" s="5">
        <v>0</v>
      </c>
      <c r="G178" s="5">
        <v>0</v>
      </c>
      <c r="H178" s="5">
        <v>0</v>
      </c>
      <c r="I178" s="5">
        <v>0</v>
      </c>
      <c r="J178" s="5">
        <v>3.821800000000001E-7</v>
      </c>
      <c r="K178" s="5">
        <v>5.0882499999999995E-7</v>
      </c>
      <c r="L178" s="5">
        <v>6.2664999999999975E-7</v>
      </c>
      <c r="M178" s="5">
        <v>5.1097050000000016E-6</v>
      </c>
      <c r="N178" s="5">
        <v>5.376595E-6</v>
      </c>
      <c r="O178" s="5">
        <v>6.3181550000000019E-6</v>
      </c>
      <c r="P178" s="5">
        <v>1.7005414999999989E-5</v>
      </c>
      <c r="Q178" s="5">
        <v>1.651238E-5</v>
      </c>
      <c r="R178" s="5">
        <v>1.145302595000001E-3</v>
      </c>
      <c r="S178" s="5">
        <v>355.95546799027522</v>
      </c>
      <c r="T178" s="5">
        <v>344.0223891850149</v>
      </c>
      <c r="U178" s="5">
        <v>341.05848307240012</v>
      </c>
      <c r="V178" s="5">
        <v>364.9910057956601</v>
      </c>
      <c r="W178" s="5">
        <v>354.12642846974501</v>
      </c>
      <c r="X178" s="5">
        <v>339.40976905575502</v>
      </c>
      <c r="Y178" s="5">
        <v>314.52229108860041</v>
      </c>
      <c r="Z178" s="5">
        <v>275.16069556386992</v>
      </c>
      <c r="AA178" s="5">
        <v>1405.406541385275</v>
      </c>
      <c r="AB178" s="5">
        <v>1788.4111416501109</v>
      </c>
      <c r="AC178" s="5">
        <v>4489.2323677887107</v>
      </c>
      <c r="AD178" s="5">
        <v>6555.2501960677992</v>
      </c>
      <c r="AE178" s="5">
        <v>10735.07232428395</v>
      </c>
      <c r="AF178" s="5">
        <v>13389.396181160721</v>
      </c>
      <c r="AG178" s="5">
        <v>13783.723145022859</v>
      </c>
    </row>
    <row r="179" spans="1:33">
      <c r="A179" s="56" t="s">
        <v>73</v>
      </c>
      <c r="B179" s="56" t="s">
        <v>163</v>
      </c>
      <c r="C179" s="56" t="s">
        <v>234</v>
      </c>
      <c r="D179" s="56" t="s">
        <v>235</v>
      </c>
      <c r="E179" s="56" t="s">
        <v>217</v>
      </c>
      <c r="F179" s="5">
        <v>0</v>
      </c>
      <c r="G179" s="5">
        <v>6.4999999999999986E-9</v>
      </c>
      <c r="H179" s="5">
        <v>2.2648999999999988E-6</v>
      </c>
      <c r="I179" s="5">
        <v>5.7983200000000006E-6</v>
      </c>
      <c r="J179" s="5">
        <v>6.0207199999999987E-6</v>
      </c>
      <c r="K179" s="5">
        <v>6.5187199999999954E-6</v>
      </c>
      <c r="L179" s="5">
        <v>6.9520099999999978E-6</v>
      </c>
      <c r="M179" s="5">
        <v>7.6080100000000048E-6</v>
      </c>
      <c r="N179" s="5">
        <v>7.9428150000000057E-6</v>
      </c>
      <c r="O179" s="5">
        <v>8.5476950000000025E-6</v>
      </c>
      <c r="P179" s="5">
        <v>1.236629500000001E-5</v>
      </c>
      <c r="Q179" s="5">
        <v>2.6245975000000001E-5</v>
      </c>
      <c r="R179" s="5">
        <v>2.9622320000000021E-5</v>
      </c>
      <c r="S179" s="5">
        <v>3.0893700000000012E-5</v>
      </c>
      <c r="T179" s="5">
        <v>4.4253604999999993E-5</v>
      </c>
      <c r="U179" s="5">
        <v>4.2039324999999991E-5</v>
      </c>
      <c r="V179" s="5">
        <v>4.6931369999999967E-5</v>
      </c>
      <c r="W179" s="5">
        <v>7.527959999999997E-5</v>
      </c>
      <c r="X179" s="5">
        <v>7.1155299999999972E-5</v>
      </c>
      <c r="Y179" s="5">
        <v>2.1258832499999999E-4</v>
      </c>
      <c r="Z179" s="5">
        <v>1.430848125000001E-3</v>
      </c>
      <c r="AA179" s="5">
        <v>1.3933574250000009E-3</v>
      </c>
      <c r="AB179" s="5">
        <v>1.4674833900000009E-3</v>
      </c>
      <c r="AC179" s="5">
        <v>1.5139261900000019E-3</v>
      </c>
      <c r="AD179" s="5">
        <v>1.445314349999998E-3</v>
      </c>
      <c r="AE179" s="5">
        <v>149.14425133782001</v>
      </c>
      <c r="AF179" s="5">
        <v>3041.242248412359</v>
      </c>
      <c r="AG179" s="5">
        <v>3314.1008917805279</v>
      </c>
    </row>
    <row r="180" spans="1:33">
      <c r="A180" s="56" t="s">
        <v>73</v>
      </c>
      <c r="B180" s="56" t="s">
        <v>163</v>
      </c>
      <c r="C180" s="56" t="s">
        <v>236</v>
      </c>
      <c r="D180" s="56" t="s">
        <v>237</v>
      </c>
      <c r="E180" s="56" t="s">
        <v>217</v>
      </c>
      <c r="F180" s="5">
        <v>319.44308672722008</v>
      </c>
      <c r="G180" s="5">
        <v>212.80939608300989</v>
      </c>
      <c r="H180" s="5">
        <v>239.3320451637201</v>
      </c>
      <c r="I180" s="5">
        <v>234.16450305551001</v>
      </c>
      <c r="J180" s="5">
        <v>397.1572176896899</v>
      </c>
      <c r="K180" s="5">
        <v>413.99458086862529</v>
      </c>
      <c r="L180" s="5">
        <v>386.46516240969981</v>
      </c>
      <c r="M180" s="5">
        <v>395.07352826517013</v>
      </c>
      <c r="N180" s="5">
        <v>402.81083526396009</v>
      </c>
      <c r="O180" s="5">
        <v>386.41204678756009</v>
      </c>
      <c r="P180" s="5">
        <v>402.20447069019002</v>
      </c>
      <c r="Q180" s="5">
        <v>419.19770714972998</v>
      </c>
      <c r="R180" s="5">
        <v>424.09304645422492</v>
      </c>
      <c r="S180" s="5">
        <v>403.98205301672499</v>
      </c>
      <c r="T180" s="5">
        <v>399.02065095576</v>
      </c>
      <c r="U180" s="5">
        <v>385.97046273228511</v>
      </c>
      <c r="V180" s="5">
        <v>431.30545648178492</v>
      </c>
      <c r="W180" s="5">
        <v>432.42375837257498</v>
      </c>
      <c r="X180" s="5">
        <v>403.21134740368512</v>
      </c>
      <c r="Y180" s="5">
        <v>394.98990664666991</v>
      </c>
      <c r="Z180" s="5">
        <v>380.42320370364502</v>
      </c>
      <c r="AA180" s="5">
        <v>392.95730910820521</v>
      </c>
      <c r="AB180" s="5">
        <v>391.19670732918468</v>
      </c>
      <c r="AC180" s="5">
        <v>403.58188937348478</v>
      </c>
      <c r="AD180" s="5">
        <v>396.07705378217003</v>
      </c>
      <c r="AE180" s="5">
        <v>380.86228690107998</v>
      </c>
      <c r="AF180" s="5">
        <v>394.88409599602983</v>
      </c>
      <c r="AG180" s="5">
        <v>418.81721696960977</v>
      </c>
    </row>
    <row r="181" spans="1:33">
      <c r="A181" s="56" t="s">
        <v>73</v>
      </c>
      <c r="B181" s="56" t="s">
        <v>163</v>
      </c>
      <c r="C181" s="56" t="s">
        <v>238</v>
      </c>
      <c r="D181" s="56" t="s">
        <v>239</v>
      </c>
      <c r="E181" s="56" t="s">
        <v>217</v>
      </c>
      <c r="F181" s="5">
        <v>959.69646893863955</v>
      </c>
      <c r="G181" s="5">
        <v>587.74401774624494</v>
      </c>
      <c r="H181" s="5">
        <v>636.14488824611044</v>
      </c>
      <c r="I181" s="5">
        <v>613.67187595036501</v>
      </c>
      <c r="J181" s="5">
        <v>1110.7601769579951</v>
      </c>
      <c r="K181" s="5">
        <v>2017.6961472790449</v>
      </c>
      <c r="L181" s="5">
        <v>4525.214681122201</v>
      </c>
      <c r="M181" s="5">
        <v>4585.0816549252086</v>
      </c>
      <c r="N181" s="5">
        <v>4524.7181022357618</v>
      </c>
      <c r="O181" s="5">
        <v>3927.9596246275182</v>
      </c>
      <c r="P181" s="5">
        <v>4195.5868518380403</v>
      </c>
      <c r="Q181" s="5">
        <v>4526.4184316068868</v>
      </c>
      <c r="R181" s="5">
        <v>4783.6350199473382</v>
      </c>
      <c r="S181" s="5">
        <v>4535.0436278128718</v>
      </c>
      <c r="T181" s="5">
        <v>5743.8665190822294</v>
      </c>
      <c r="U181" s="5">
        <v>5518.8721876111667</v>
      </c>
      <c r="V181" s="5">
        <v>7124.9235511050156</v>
      </c>
      <c r="W181" s="5">
        <v>8160.3817214238916</v>
      </c>
      <c r="X181" s="5">
        <v>7782.6019335065484</v>
      </c>
      <c r="Y181" s="5">
        <v>7512.4989732003023</v>
      </c>
      <c r="Z181" s="5">
        <v>6374.2054305266374</v>
      </c>
      <c r="AA181" s="5">
        <v>6744.2176106767347</v>
      </c>
      <c r="AB181" s="5">
        <v>7214.9351830527903</v>
      </c>
      <c r="AC181" s="5">
        <v>9662.6555397616539</v>
      </c>
      <c r="AD181" s="5">
        <v>9893.6291617745937</v>
      </c>
      <c r="AE181" s="5">
        <v>13527.4602572805</v>
      </c>
      <c r="AF181" s="5">
        <v>14241.054225230189</v>
      </c>
      <c r="AG181" s="5">
        <v>15473.46195443014</v>
      </c>
    </row>
    <row r="182" spans="1:33">
      <c r="A182" s="56" t="s">
        <v>73</v>
      </c>
      <c r="B182" s="56" t="s">
        <v>163</v>
      </c>
      <c r="C182" s="56" t="s">
        <v>240</v>
      </c>
      <c r="D182" s="56" t="s">
        <v>241</v>
      </c>
      <c r="E182" s="56" t="s">
        <v>217</v>
      </c>
      <c r="F182" s="5">
        <v>1548.0604108980549</v>
      </c>
      <c r="G182" s="5">
        <v>1362.4028723304</v>
      </c>
      <c r="H182" s="5">
        <v>1477.5778707519501</v>
      </c>
      <c r="I182" s="5">
        <v>2521.4968096267098</v>
      </c>
      <c r="J182" s="5">
        <v>2595.591282993365</v>
      </c>
      <c r="K182" s="5">
        <v>2714.8262913206349</v>
      </c>
      <c r="L182" s="5">
        <v>4506.5496932989054</v>
      </c>
      <c r="M182" s="5">
        <v>4585.2293103697657</v>
      </c>
      <c r="N182" s="5">
        <v>4517.230434657451</v>
      </c>
      <c r="O182" s="5">
        <v>3985.034286556725</v>
      </c>
      <c r="P182" s="5">
        <v>4185.4387386062317</v>
      </c>
      <c r="Q182" s="5">
        <v>5967.1156162436364</v>
      </c>
      <c r="R182" s="5">
        <v>5962.8558740924027</v>
      </c>
      <c r="S182" s="5">
        <v>6873.5161546758081</v>
      </c>
      <c r="T182" s="5">
        <v>6843.5147379132359</v>
      </c>
      <c r="U182" s="5">
        <v>6701.8153575180067</v>
      </c>
      <c r="V182" s="5">
        <v>7244.7929110235464</v>
      </c>
      <c r="W182" s="5">
        <v>7429.7379993161676</v>
      </c>
      <c r="X182" s="5">
        <v>7781.0154629439739</v>
      </c>
      <c r="Y182" s="5">
        <v>7882.9456345389672</v>
      </c>
      <c r="Z182" s="5">
        <v>9391.554011064527</v>
      </c>
      <c r="AA182" s="5">
        <v>9852.8894840874782</v>
      </c>
      <c r="AB182" s="5">
        <v>13325.901957547851</v>
      </c>
      <c r="AC182" s="5">
        <v>13052.911060770821</v>
      </c>
      <c r="AD182" s="5">
        <v>13226.249743550559</v>
      </c>
      <c r="AE182" s="5">
        <v>15261.997028186161</v>
      </c>
      <c r="AF182" s="5">
        <v>17154.63645925789</v>
      </c>
      <c r="AG182" s="5">
        <v>18642.103338128269</v>
      </c>
    </row>
    <row r="183" spans="1:33">
      <c r="A183" s="56" t="s">
        <v>73</v>
      </c>
      <c r="B183" s="56" t="s">
        <v>163</v>
      </c>
      <c r="C183" s="56" t="s">
        <v>242</v>
      </c>
      <c r="D183" s="56" t="s">
        <v>243</v>
      </c>
      <c r="E183" s="56" t="s">
        <v>217</v>
      </c>
      <c r="F183" s="5">
        <v>104.6981854096901</v>
      </c>
      <c r="G183" s="5">
        <v>93.510991360979986</v>
      </c>
      <c r="H183" s="5">
        <v>101.8287081074599</v>
      </c>
      <c r="I183" s="5">
        <v>341.10731834468498</v>
      </c>
      <c r="J183" s="5">
        <v>365.56973531132007</v>
      </c>
      <c r="K183" s="5">
        <v>371.12782650014992</v>
      </c>
      <c r="L183" s="5">
        <v>415.78683453867018</v>
      </c>
      <c r="M183" s="5">
        <v>451.76391346877989</v>
      </c>
      <c r="N183" s="5">
        <v>429.39472011652521</v>
      </c>
      <c r="O183" s="5">
        <v>414.99976532801492</v>
      </c>
      <c r="P183" s="5">
        <v>436.63893574252512</v>
      </c>
      <c r="Q183" s="5">
        <v>439.73000360820498</v>
      </c>
      <c r="R183" s="5">
        <v>434.89792440748488</v>
      </c>
      <c r="S183" s="5">
        <v>433.1165921726751</v>
      </c>
      <c r="T183" s="5">
        <v>404.4277615530051</v>
      </c>
      <c r="U183" s="5">
        <v>404.87163244740537</v>
      </c>
      <c r="V183" s="5">
        <v>431.90467580941532</v>
      </c>
      <c r="W183" s="5">
        <v>450.0283488552551</v>
      </c>
      <c r="X183" s="5">
        <v>459.45021268338519</v>
      </c>
      <c r="Y183" s="5">
        <v>402.81852451416489</v>
      </c>
      <c r="Z183" s="5">
        <v>449.91380278005499</v>
      </c>
      <c r="AA183" s="5">
        <v>463.66819289715488</v>
      </c>
      <c r="AB183" s="5">
        <v>451.90098752037488</v>
      </c>
      <c r="AC183" s="5">
        <v>429.90389702936989</v>
      </c>
      <c r="AD183" s="5">
        <v>428.45600618157511</v>
      </c>
      <c r="AE183" s="5">
        <v>376.84178044275012</v>
      </c>
      <c r="AF183" s="5">
        <v>424.42416562266499</v>
      </c>
      <c r="AG183" s="5">
        <v>420.46187065813479</v>
      </c>
    </row>
    <row r="184" spans="1:33">
      <c r="A184" s="56" t="s">
        <v>73</v>
      </c>
      <c r="B184" s="56" t="s">
        <v>163</v>
      </c>
      <c r="C184" s="56" t="s">
        <v>244</v>
      </c>
      <c r="D184" s="56" t="s">
        <v>245</v>
      </c>
      <c r="E184" s="56" t="s">
        <v>217</v>
      </c>
      <c r="F184" s="5">
        <v>1723.8555003676499</v>
      </c>
      <c r="G184" s="5">
        <v>1490.2330908239001</v>
      </c>
      <c r="H184" s="5">
        <v>2417.30954260112</v>
      </c>
      <c r="I184" s="5">
        <v>2480.2765154332792</v>
      </c>
      <c r="J184" s="5">
        <v>2500.745488579606</v>
      </c>
      <c r="K184" s="5">
        <v>2609.8641901668352</v>
      </c>
      <c r="L184" s="5">
        <v>2465.00106263822</v>
      </c>
      <c r="M184" s="5">
        <v>2580.672579740376</v>
      </c>
      <c r="N184" s="5">
        <v>2564.295585993335</v>
      </c>
      <c r="O184" s="5">
        <v>2332.2944005278291</v>
      </c>
      <c r="P184" s="5">
        <v>2476.1526307193608</v>
      </c>
      <c r="Q184" s="5">
        <v>2583.3265893225912</v>
      </c>
      <c r="R184" s="5">
        <v>2458.4953452479249</v>
      </c>
      <c r="S184" s="5">
        <v>2577.3632320218758</v>
      </c>
      <c r="T184" s="5">
        <v>2510.7428009373052</v>
      </c>
      <c r="U184" s="5">
        <v>2093.5007298238102</v>
      </c>
      <c r="V184" s="5">
        <v>2249.027988281005</v>
      </c>
      <c r="W184" s="5">
        <v>2271.5381079365511</v>
      </c>
      <c r="X184" s="5">
        <v>5150.2523734407396</v>
      </c>
      <c r="Y184" s="5">
        <v>6436.9597806042921</v>
      </c>
      <c r="Z184" s="5">
        <v>6878.2338233397904</v>
      </c>
      <c r="AA184" s="5">
        <v>7379.6300970592738</v>
      </c>
      <c r="AB184" s="5">
        <v>7489.1957615787042</v>
      </c>
      <c r="AC184" s="5">
        <v>6749.4130719233044</v>
      </c>
      <c r="AD184" s="5">
        <v>7095.7074025740658</v>
      </c>
      <c r="AE184" s="5">
        <v>6613.0408666291078</v>
      </c>
      <c r="AF184" s="5">
        <v>6244.1785841183719</v>
      </c>
      <c r="AG184" s="5">
        <v>6387.3457272948344</v>
      </c>
    </row>
    <row r="185" spans="1:33">
      <c r="A185" s="56" t="s">
        <v>73</v>
      </c>
      <c r="B185" s="56" t="s">
        <v>163</v>
      </c>
      <c r="C185" s="56" t="s">
        <v>246</v>
      </c>
      <c r="D185" s="56" t="s">
        <v>247</v>
      </c>
      <c r="E185" s="56" t="s">
        <v>217</v>
      </c>
      <c r="F185" s="5">
        <v>811.1804727606999</v>
      </c>
      <c r="G185" s="5">
        <v>737.9458406021148</v>
      </c>
      <c r="H185" s="5">
        <v>850.04305917682007</v>
      </c>
      <c r="I185" s="5">
        <v>864.98882385226545</v>
      </c>
      <c r="J185" s="5">
        <v>881.62610265609999</v>
      </c>
      <c r="K185" s="5">
        <v>921.49728997249986</v>
      </c>
      <c r="L185" s="5">
        <v>866.11269120990517</v>
      </c>
      <c r="M185" s="5">
        <v>873.28973548390024</v>
      </c>
      <c r="N185" s="5">
        <v>891.68502324940482</v>
      </c>
      <c r="O185" s="5">
        <v>821.17259660285515</v>
      </c>
      <c r="P185" s="5">
        <v>868.47845548265514</v>
      </c>
      <c r="Q185" s="5">
        <v>911.89075285682009</v>
      </c>
      <c r="R185" s="5">
        <v>864.43690707608005</v>
      </c>
      <c r="S185" s="5">
        <v>2201.524134161039</v>
      </c>
      <c r="T185" s="5">
        <v>2116.988232041575</v>
      </c>
      <c r="U185" s="5">
        <v>2041.465799753885</v>
      </c>
      <c r="V185" s="5">
        <v>2198.162520882735</v>
      </c>
      <c r="W185" s="5">
        <v>2214.7870436398789</v>
      </c>
      <c r="X185" s="5">
        <v>2111.8513580270851</v>
      </c>
      <c r="Y185" s="5">
        <v>3093.0985571707452</v>
      </c>
      <c r="Z185" s="5">
        <v>2758.2871739844859</v>
      </c>
      <c r="AA185" s="5">
        <v>2918.7159869029888</v>
      </c>
      <c r="AB185" s="5">
        <v>2973.1666660653709</v>
      </c>
      <c r="AC185" s="5">
        <v>2682.3595008847201</v>
      </c>
      <c r="AD185" s="5">
        <v>2838.4240208663541</v>
      </c>
      <c r="AE185" s="5">
        <v>2637.9493681485901</v>
      </c>
      <c r="AF185" s="5">
        <v>2267.1782032620749</v>
      </c>
      <c r="AG185" s="5">
        <v>2247.4435252345579</v>
      </c>
    </row>
    <row r="186" spans="1:33">
      <c r="A186" s="56" t="s">
        <v>73</v>
      </c>
      <c r="B186" s="56" t="s">
        <v>163</v>
      </c>
      <c r="C186" s="56" t="s">
        <v>248</v>
      </c>
      <c r="D186" s="56" t="s">
        <v>249</v>
      </c>
      <c r="E186" s="56" t="s">
        <v>217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</row>
    <row r="187" spans="1:33">
      <c r="A187" s="56" t="s">
        <v>73</v>
      </c>
      <c r="B187" s="56" t="s">
        <v>163</v>
      </c>
      <c r="C187" s="56" t="s">
        <v>250</v>
      </c>
      <c r="D187" s="56" t="s">
        <v>251</v>
      </c>
      <c r="E187" s="56" t="s">
        <v>217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</row>
    <row r="188" spans="1:33">
      <c r="A188" s="56" t="s">
        <v>73</v>
      </c>
      <c r="B188" s="56" t="s">
        <v>198</v>
      </c>
      <c r="C188" s="56" t="s">
        <v>252</v>
      </c>
      <c r="D188" s="56" t="s">
        <v>253</v>
      </c>
      <c r="E188" s="56" t="s">
        <v>217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</row>
    <row r="189" spans="1:33">
      <c r="A189" s="56" t="s">
        <v>73</v>
      </c>
      <c r="B189" s="56" t="s">
        <v>198</v>
      </c>
      <c r="C189" s="56" t="s">
        <v>254</v>
      </c>
      <c r="D189" s="56" t="s">
        <v>255</v>
      </c>
      <c r="E189" s="56" t="s">
        <v>217</v>
      </c>
      <c r="F189" s="5">
        <v>0</v>
      </c>
      <c r="G189" s="5">
        <v>0</v>
      </c>
      <c r="H189" s="5">
        <v>3.1149850000000009E-6</v>
      </c>
      <c r="I189" s="5">
        <v>8.4710500000000036E-7</v>
      </c>
      <c r="J189" s="5">
        <v>6.0234499999999991E-7</v>
      </c>
      <c r="K189" s="5">
        <v>9.2686999999999999E-7</v>
      </c>
      <c r="L189" s="5">
        <v>7.1943500000000006E-7</v>
      </c>
      <c r="M189" s="5">
        <v>2.8815799999999991E-6</v>
      </c>
      <c r="N189" s="5">
        <v>3.6186150000000019E-6</v>
      </c>
      <c r="O189" s="5">
        <v>4.847125000000004E-6</v>
      </c>
      <c r="P189" s="5">
        <v>6.9048949999999968E-6</v>
      </c>
      <c r="Q189" s="5">
        <v>9.6012849999999929E-6</v>
      </c>
      <c r="R189" s="5">
        <v>8.4923450000000031E-6</v>
      </c>
      <c r="S189" s="5">
        <v>1.9223865000000002E-5</v>
      </c>
      <c r="T189" s="5">
        <v>2.4140664999999998E-5</v>
      </c>
      <c r="U189" s="5">
        <v>2.2115845000000009E-5</v>
      </c>
      <c r="V189" s="5">
        <v>2.4158014999999979E-5</v>
      </c>
      <c r="W189" s="5">
        <v>2.545554500000001E-5</v>
      </c>
      <c r="X189" s="5">
        <v>2.520117000000001E-5</v>
      </c>
      <c r="Y189" s="5">
        <v>3.0044435000000009E-5</v>
      </c>
      <c r="Z189" s="5">
        <v>7.9173115000000038E-5</v>
      </c>
      <c r="AA189" s="5">
        <v>8.8838620000000008E-5</v>
      </c>
      <c r="AB189" s="5">
        <v>1.274389750000001E-4</v>
      </c>
      <c r="AC189" s="5">
        <v>1.1562279E-4</v>
      </c>
      <c r="AD189" s="5">
        <v>758.36127582589961</v>
      </c>
      <c r="AE189" s="5">
        <v>768.75855255838053</v>
      </c>
      <c r="AF189" s="5">
        <v>712.24421157562472</v>
      </c>
      <c r="AG189" s="5">
        <v>789.33885390560499</v>
      </c>
    </row>
    <row r="190" spans="1:33">
      <c r="A190" s="56" t="s">
        <v>73</v>
      </c>
      <c r="B190" s="56" t="s">
        <v>198</v>
      </c>
      <c r="C190" s="56" t="s">
        <v>256</v>
      </c>
      <c r="D190" s="56" t="s">
        <v>257</v>
      </c>
      <c r="E190" s="56" t="s">
        <v>217</v>
      </c>
      <c r="F190" s="5">
        <v>1101.4008423868149</v>
      </c>
      <c r="G190" s="5">
        <v>878.64360220523486</v>
      </c>
      <c r="H190" s="5">
        <v>1009.173519416645</v>
      </c>
      <c r="I190" s="5">
        <v>974.04450260019041</v>
      </c>
      <c r="J190" s="5">
        <v>963.2367470455049</v>
      </c>
      <c r="K190" s="5">
        <v>1063.7557161823599</v>
      </c>
      <c r="L190" s="5">
        <v>1043.41118083077</v>
      </c>
      <c r="M190" s="5">
        <v>1084.56903359589</v>
      </c>
      <c r="N190" s="5">
        <v>1057.3659107292649</v>
      </c>
      <c r="O190" s="5">
        <v>1062.097367056115</v>
      </c>
      <c r="P190" s="5">
        <v>1114.6508096278201</v>
      </c>
      <c r="Q190" s="5">
        <v>1130.7946999925</v>
      </c>
      <c r="R190" s="5">
        <v>1097.8006365466399</v>
      </c>
      <c r="S190" s="5">
        <v>1167.4406960015349</v>
      </c>
      <c r="T190" s="5">
        <v>1144.2737395615</v>
      </c>
      <c r="U190" s="5">
        <v>1286.4213241534701</v>
      </c>
      <c r="V190" s="5">
        <v>1357.5589779765551</v>
      </c>
      <c r="W190" s="5">
        <v>1396.154728930481</v>
      </c>
      <c r="X190" s="5">
        <v>1367.116908422264</v>
      </c>
      <c r="Y190" s="5">
        <v>4409.1473164218442</v>
      </c>
      <c r="Z190" s="5">
        <v>4915.8990882029893</v>
      </c>
      <c r="AA190" s="5">
        <v>5294.8898151448466</v>
      </c>
      <c r="AB190" s="5">
        <v>5644.9801838566618</v>
      </c>
      <c r="AC190" s="5">
        <v>5304.9357731621549</v>
      </c>
      <c r="AD190" s="5">
        <v>6136.7702522185118</v>
      </c>
      <c r="AE190" s="5">
        <v>6000.4916753966108</v>
      </c>
      <c r="AF190" s="5">
        <v>6019.3676783290084</v>
      </c>
      <c r="AG190" s="5">
        <v>6321.7227572545398</v>
      </c>
    </row>
    <row r="191" spans="1:33">
      <c r="A191" s="56" t="s">
        <v>73</v>
      </c>
      <c r="B191" s="56" t="s">
        <v>198</v>
      </c>
      <c r="C191" s="56" t="s">
        <v>258</v>
      </c>
      <c r="D191" s="56" t="s">
        <v>259</v>
      </c>
      <c r="E191" s="56" t="s">
        <v>217</v>
      </c>
      <c r="F191" s="5">
        <v>0</v>
      </c>
      <c r="G191" s="5">
        <v>0</v>
      </c>
      <c r="H191" s="5">
        <v>3.54112E-6</v>
      </c>
      <c r="I191" s="5">
        <v>1.6118550000000011E-6</v>
      </c>
      <c r="J191" s="5">
        <v>1.46606E-6</v>
      </c>
      <c r="K191" s="5">
        <v>1.723535E-6</v>
      </c>
      <c r="L191" s="5">
        <v>1.6690250000000001E-6</v>
      </c>
      <c r="M191" s="5">
        <v>3.2113199999999989E-6</v>
      </c>
      <c r="N191" s="5">
        <v>3.5633449999999979E-6</v>
      </c>
      <c r="O191" s="5">
        <v>4.2976649999999988E-6</v>
      </c>
      <c r="P191" s="5">
        <v>7.0462749999999946E-6</v>
      </c>
      <c r="Q191" s="5">
        <v>1.0408360000000001E-5</v>
      </c>
      <c r="R191" s="5">
        <v>9.3678149999999997E-6</v>
      </c>
      <c r="S191" s="5">
        <v>1.6511320000000011E-5</v>
      </c>
      <c r="T191" s="5">
        <v>2.2491639999999979E-5</v>
      </c>
      <c r="U191" s="5">
        <v>2.179600500000001E-5</v>
      </c>
      <c r="V191" s="5">
        <v>2.3607129999999998E-5</v>
      </c>
      <c r="W191" s="5">
        <v>3.019769E-5</v>
      </c>
      <c r="X191" s="5">
        <v>2.7730245000000011E-5</v>
      </c>
      <c r="Y191" s="5">
        <v>2.5668565000000011E-5</v>
      </c>
      <c r="Z191" s="5">
        <v>3.6811315000000019E-5</v>
      </c>
      <c r="AA191" s="5">
        <v>4.6038860000000001E-5</v>
      </c>
      <c r="AB191" s="5">
        <v>1.6396781499999999E-4</v>
      </c>
      <c r="AC191" s="5">
        <v>1.5325796E-4</v>
      </c>
      <c r="AD191" s="5">
        <v>681.97485262634473</v>
      </c>
      <c r="AE191" s="5">
        <v>707.46152510708498</v>
      </c>
      <c r="AF191" s="5">
        <v>4874.548559268912</v>
      </c>
      <c r="AG191" s="5">
        <v>5257.3271996039111</v>
      </c>
    </row>
    <row r="192" spans="1:33">
      <c r="A192" s="56" t="s">
        <v>73</v>
      </c>
      <c r="B192" s="56" t="s">
        <v>198</v>
      </c>
      <c r="C192" s="56" t="s">
        <v>260</v>
      </c>
      <c r="D192" s="56" t="s">
        <v>261</v>
      </c>
      <c r="E192" s="56" t="s">
        <v>217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</row>
    <row r="193" spans="1:33">
      <c r="A193" s="56" t="s">
        <v>73</v>
      </c>
      <c r="B193" s="56" t="s">
        <v>198</v>
      </c>
      <c r="C193" s="56" t="s">
        <v>262</v>
      </c>
      <c r="D193" s="56" t="s">
        <v>263</v>
      </c>
      <c r="E193" s="56" t="s">
        <v>217</v>
      </c>
      <c r="F193" s="5">
        <v>0</v>
      </c>
      <c r="G193" s="5">
        <v>0</v>
      </c>
      <c r="H193" s="5">
        <v>1.0750850000000001E-6</v>
      </c>
      <c r="I193" s="5">
        <v>1.51055E-7</v>
      </c>
      <c r="J193" s="5">
        <v>1.25795E-7</v>
      </c>
      <c r="K193" s="5">
        <v>2.0291499999999999E-7</v>
      </c>
      <c r="L193" s="5">
        <v>1.48835E-7</v>
      </c>
      <c r="M193" s="5">
        <v>1.7450250000000009E-6</v>
      </c>
      <c r="N193" s="5">
        <v>2.14246E-6</v>
      </c>
      <c r="O193" s="5">
        <v>2.9903649999999999E-6</v>
      </c>
      <c r="P193" s="5">
        <v>4.0754999999999994E-6</v>
      </c>
      <c r="Q193" s="5">
        <v>6.6720000000000024E-6</v>
      </c>
      <c r="R193" s="5">
        <v>6.1989099999999991E-6</v>
      </c>
      <c r="S193" s="5">
        <v>8.5004099999999964E-6</v>
      </c>
      <c r="T193" s="5">
        <v>1.2874595E-5</v>
      </c>
      <c r="U193" s="5">
        <v>1.3231190000000011E-5</v>
      </c>
      <c r="V193" s="5">
        <v>1.415275999999999E-5</v>
      </c>
      <c r="W193" s="5">
        <v>1.5857590000000012E-5</v>
      </c>
      <c r="X193" s="5">
        <v>1.4392175000000009E-5</v>
      </c>
      <c r="Y193" s="5">
        <v>1.5518609999999991E-5</v>
      </c>
      <c r="Z193" s="5">
        <v>2.1782845000000011E-5</v>
      </c>
      <c r="AA193" s="5">
        <v>2.2249509999999981E-5</v>
      </c>
      <c r="AB193" s="5">
        <v>7.1123534999999993E-5</v>
      </c>
      <c r="AC193" s="5">
        <v>6.7926079999999978E-5</v>
      </c>
      <c r="AD193" s="5">
        <v>735.65946881000002</v>
      </c>
      <c r="AE193" s="5">
        <v>776.48600203898013</v>
      </c>
      <c r="AF193" s="5">
        <v>749.8012003824357</v>
      </c>
      <c r="AG193" s="5">
        <v>810.84402323437007</v>
      </c>
    </row>
    <row r="194" spans="1:33">
      <c r="A194" s="56" t="s">
        <v>73</v>
      </c>
      <c r="B194" s="56" t="s">
        <v>198</v>
      </c>
      <c r="C194" s="56" t="s">
        <v>264</v>
      </c>
      <c r="D194" s="56" t="s">
        <v>265</v>
      </c>
      <c r="E194" s="56" t="s">
        <v>217</v>
      </c>
      <c r="F194" s="5">
        <v>709.75581602091006</v>
      </c>
      <c r="G194" s="5">
        <v>526.85284850726998</v>
      </c>
      <c r="H194" s="5">
        <v>614.35287128691493</v>
      </c>
      <c r="I194" s="5">
        <v>605.67887934772011</v>
      </c>
      <c r="J194" s="5">
        <v>575.10175330819027</v>
      </c>
      <c r="K194" s="5">
        <v>650.99685824165499</v>
      </c>
      <c r="L194" s="5">
        <v>621.52952733482505</v>
      </c>
      <c r="M194" s="5">
        <v>637.85003957176002</v>
      </c>
      <c r="N194" s="5">
        <v>638.83736693764001</v>
      </c>
      <c r="O194" s="5">
        <v>643.06146771217004</v>
      </c>
      <c r="P194" s="5">
        <v>684.51156785188505</v>
      </c>
      <c r="Q194" s="5">
        <v>704.46035463315013</v>
      </c>
      <c r="R194" s="5">
        <v>656.54312572375966</v>
      </c>
      <c r="S194" s="5">
        <v>710.47330353929488</v>
      </c>
      <c r="T194" s="5">
        <v>707.23955994520009</v>
      </c>
      <c r="U194" s="5">
        <v>675.76139593261507</v>
      </c>
      <c r="V194" s="5">
        <v>728.01105981258502</v>
      </c>
      <c r="W194" s="5">
        <v>727.20412391828029</v>
      </c>
      <c r="X194" s="5">
        <v>695.00442074181501</v>
      </c>
      <c r="Y194" s="5">
        <v>666.04549800480993</v>
      </c>
      <c r="Z194" s="5">
        <v>613.29499070714019</v>
      </c>
      <c r="AA194" s="5">
        <v>445.15535533918001</v>
      </c>
      <c r="AB194" s="5">
        <v>444.64193835663002</v>
      </c>
      <c r="AC194" s="5">
        <v>403.73536127761008</v>
      </c>
      <c r="AD194" s="5">
        <v>3196.4992381286038</v>
      </c>
      <c r="AE194" s="5">
        <v>3235.7812166653339</v>
      </c>
      <c r="AF194" s="5">
        <v>3182.3541082046331</v>
      </c>
      <c r="AG194" s="5">
        <v>3445.8882242738891</v>
      </c>
    </row>
    <row r="195" spans="1:33">
      <c r="A195" s="56" t="s">
        <v>73</v>
      </c>
      <c r="B195" s="56" t="s">
        <v>199</v>
      </c>
      <c r="C195" s="56" t="s">
        <v>266</v>
      </c>
      <c r="D195" s="56" t="s">
        <v>267</v>
      </c>
      <c r="E195" s="56" t="s">
        <v>217</v>
      </c>
      <c r="F195" s="5">
        <v>215.36355239256011</v>
      </c>
      <c r="G195" s="5">
        <v>186.7967356367551</v>
      </c>
      <c r="H195" s="5">
        <v>225.36463545708509</v>
      </c>
      <c r="I195" s="5">
        <v>226.6248164624551</v>
      </c>
      <c r="J195" s="5">
        <v>225.21714013815</v>
      </c>
      <c r="K195" s="5">
        <v>232.25204191779989</v>
      </c>
      <c r="L195" s="5">
        <v>234.2113352599801</v>
      </c>
      <c r="M195" s="5">
        <v>239.46210845669009</v>
      </c>
      <c r="N195" s="5">
        <v>229.88002080002499</v>
      </c>
      <c r="O195" s="5">
        <v>234.2355127052451</v>
      </c>
      <c r="P195" s="5">
        <v>250.20566292292989</v>
      </c>
      <c r="Q195" s="5">
        <v>248.28984212736501</v>
      </c>
      <c r="R195" s="5">
        <v>238.21122080753989</v>
      </c>
      <c r="S195" s="5">
        <v>252.28555964083989</v>
      </c>
      <c r="T195" s="5">
        <v>257.33356271870991</v>
      </c>
      <c r="U195" s="5">
        <v>251.10077750499511</v>
      </c>
      <c r="V195" s="5">
        <v>256.86629881248012</v>
      </c>
      <c r="W195" s="5">
        <v>276.50578077423017</v>
      </c>
      <c r="X195" s="5">
        <v>171.01132783020529</v>
      </c>
      <c r="Y195" s="5">
        <v>156.37845549299001</v>
      </c>
      <c r="Z195" s="5">
        <v>139.77953388985</v>
      </c>
      <c r="AA195" s="5">
        <v>146.863954435365</v>
      </c>
      <c r="AB195" s="5">
        <v>128.23367171664009</v>
      </c>
      <c r="AC195" s="5">
        <v>141.2760506675699</v>
      </c>
      <c r="AD195" s="5">
        <v>152.75237740175001</v>
      </c>
      <c r="AE195" s="5">
        <v>155.65776925623999</v>
      </c>
      <c r="AF195" s="5">
        <v>0</v>
      </c>
      <c r="AG195" s="5">
        <v>0</v>
      </c>
    </row>
    <row r="196" spans="1:33">
      <c r="A196" s="56" t="s">
        <v>73</v>
      </c>
      <c r="B196" s="56" t="s">
        <v>199</v>
      </c>
      <c r="C196" s="56" t="s">
        <v>268</v>
      </c>
      <c r="D196" s="56" t="s">
        <v>269</v>
      </c>
      <c r="E196" s="56" t="s">
        <v>217</v>
      </c>
      <c r="F196" s="5">
        <v>28.84529101499</v>
      </c>
      <c r="G196" s="5">
        <v>28.620220090219998</v>
      </c>
      <c r="H196" s="5">
        <v>32.60818388637999</v>
      </c>
      <c r="I196" s="5">
        <v>32.940370437465013</v>
      </c>
      <c r="J196" s="5">
        <v>32.354166606584997</v>
      </c>
      <c r="K196" s="5">
        <v>33.796004384150002</v>
      </c>
      <c r="L196" s="5">
        <v>33.631991990749988</v>
      </c>
      <c r="M196" s="5">
        <v>35.363710279424993</v>
      </c>
      <c r="N196" s="5">
        <v>25.15455948009501</v>
      </c>
      <c r="O196" s="5">
        <v>25.166347080649999</v>
      </c>
      <c r="P196" s="5">
        <v>25.772393403519992</v>
      </c>
      <c r="Q196" s="5">
        <v>26.531076027259999</v>
      </c>
      <c r="R196" s="5">
        <v>25.804728325829998</v>
      </c>
      <c r="S196" s="5">
        <v>26.527680386140009</v>
      </c>
      <c r="T196" s="5">
        <v>26.142250891300002</v>
      </c>
      <c r="U196" s="5">
        <v>25.82354595532501</v>
      </c>
      <c r="V196" s="5">
        <v>26.828122660129999</v>
      </c>
      <c r="W196" s="5">
        <v>123.03850952203</v>
      </c>
      <c r="X196" s="5">
        <v>102.67229701852</v>
      </c>
      <c r="Y196" s="5">
        <v>91.362715448255116</v>
      </c>
      <c r="Z196" s="5">
        <v>1265.107619973171</v>
      </c>
      <c r="AA196" s="5">
        <v>1353.16450040218</v>
      </c>
      <c r="AB196" s="5">
        <v>1614.993722029383</v>
      </c>
      <c r="AC196" s="5">
        <v>1518.016247418391</v>
      </c>
      <c r="AD196" s="5">
        <v>1474.081302281905</v>
      </c>
      <c r="AE196" s="5">
        <v>1412.78020655469</v>
      </c>
      <c r="AF196" s="5">
        <v>1853.3042558392301</v>
      </c>
      <c r="AG196" s="5">
        <v>1874.990750416936</v>
      </c>
    </row>
    <row r="197" spans="1:33">
      <c r="A197" s="56" t="s">
        <v>73</v>
      </c>
      <c r="B197" s="56" t="s">
        <v>199</v>
      </c>
      <c r="C197" s="56" t="s">
        <v>270</v>
      </c>
      <c r="D197" s="56" t="s">
        <v>271</v>
      </c>
      <c r="E197" s="56" t="s">
        <v>217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</row>
    <row r="198" spans="1:33">
      <c r="A198" s="56" t="s">
        <v>73</v>
      </c>
      <c r="B198" s="56" t="s">
        <v>199</v>
      </c>
      <c r="C198" s="56" t="s">
        <v>272</v>
      </c>
      <c r="D198" s="56" t="s">
        <v>273</v>
      </c>
      <c r="E198" s="56" t="s">
        <v>217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</row>
    <row r="199" spans="1:33">
      <c r="A199" s="56" t="s">
        <v>73</v>
      </c>
      <c r="B199" s="56" t="s">
        <v>199</v>
      </c>
      <c r="C199" s="56" t="s">
        <v>274</v>
      </c>
      <c r="D199" s="56" t="s">
        <v>275</v>
      </c>
      <c r="E199" s="56" t="s">
        <v>217</v>
      </c>
      <c r="F199" s="5">
        <v>537.59060180314498</v>
      </c>
      <c r="G199" s="5">
        <v>451.38969838935509</v>
      </c>
      <c r="H199" s="5">
        <v>530.30634064391006</v>
      </c>
      <c r="I199" s="5">
        <v>517.59258405041487</v>
      </c>
      <c r="J199" s="5">
        <v>530.47477264529005</v>
      </c>
      <c r="K199" s="5">
        <v>547.09694582479494</v>
      </c>
      <c r="L199" s="5">
        <v>535.30782481290976</v>
      </c>
      <c r="M199" s="5">
        <v>582.15641417130973</v>
      </c>
      <c r="N199" s="5">
        <v>540.1868612481951</v>
      </c>
      <c r="O199" s="5">
        <v>545.72287423640512</v>
      </c>
      <c r="P199" s="5">
        <v>566.72390383670029</v>
      </c>
      <c r="Q199" s="5">
        <v>572.87818572254002</v>
      </c>
      <c r="R199" s="5">
        <v>564.80149674658503</v>
      </c>
      <c r="S199" s="5">
        <v>588.32177506896005</v>
      </c>
      <c r="T199" s="5">
        <v>577.95637785571012</v>
      </c>
      <c r="U199" s="5">
        <v>574.56621374245003</v>
      </c>
      <c r="V199" s="5">
        <v>591.69932891723511</v>
      </c>
      <c r="W199" s="5">
        <v>614.57227498779002</v>
      </c>
      <c r="X199" s="5">
        <v>618.83562422363502</v>
      </c>
      <c r="Y199" s="5">
        <v>548.70901024809007</v>
      </c>
      <c r="Z199" s="5">
        <v>491.58434491015993</v>
      </c>
      <c r="AA199" s="5">
        <v>135.84225549052999</v>
      </c>
      <c r="AB199" s="5">
        <v>130.25791332884501</v>
      </c>
      <c r="AC199" s="5">
        <v>121.2746811675899</v>
      </c>
      <c r="AD199" s="5">
        <v>7.3879947000000034E-4</v>
      </c>
      <c r="AE199" s="5">
        <v>1249.1828676595501</v>
      </c>
      <c r="AF199" s="5">
        <v>3135.720489033823</v>
      </c>
      <c r="AG199" s="5">
        <v>3175.8151840103092</v>
      </c>
    </row>
    <row r="200" spans="1:33">
      <c r="A200" s="56" t="s">
        <v>73</v>
      </c>
      <c r="B200" s="56" t="s">
        <v>199</v>
      </c>
      <c r="C200" s="56" t="s">
        <v>276</v>
      </c>
      <c r="D200" s="56" t="s">
        <v>277</v>
      </c>
      <c r="E200" s="56" t="s">
        <v>217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5.5835400000000019E-6</v>
      </c>
      <c r="N200" s="5">
        <v>6.479069999999994E-6</v>
      </c>
      <c r="O200" s="5">
        <v>1.0097945E-5</v>
      </c>
      <c r="P200" s="5">
        <v>1.620696999999999E-5</v>
      </c>
      <c r="Q200" s="5">
        <v>2.1466679999999991E-5</v>
      </c>
      <c r="R200" s="5">
        <v>2.2431430000000009E-5</v>
      </c>
      <c r="S200" s="5">
        <v>8.190191999999997E-5</v>
      </c>
      <c r="T200" s="5">
        <v>8.9528305000000056E-5</v>
      </c>
      <c r="U200" s="5">
        <v>9.1745105000000011E-5</v>
      </c>
      <c r="V200" s="5">
        <v>9.6104724999999949E-5</v>
      </c>
      <c r="W200" s="5">
        <v>1.0254526999999999E-4</v>
      </c>
      <c r="X200" s="5">
        <v>1.21262005E-4</v>
      </c>
      <c r="Y200" s="5">
        <v>1.4347266000000011E-4</v>
      </c>
      <c r="Z200" s="5">
        <v>587.64677020070042</v>
      </c>
      <c r="AA200" s="5">
        <v>705.88845444623496</v>
      </c>
      <c r="AB200" s="5">
        <v>792.33737393548984</v>
      </c>
      <c r="AC200" s="5">
        <v>795.29946905461964</v>
      </c>
      <c r="AD200" s="5">
        <v>1927.8063921916939</v>
      </c>
      <c r="AE200" s="5">
        <v>2872.1519250375732</v>
      </c>
      <c r="AF200" s="5">
        <v>2839.580115458019</v>
      </c>
      <c r="AG200" s="5">
        <v>2954.8343666703349</v>
      </c>
    </row>
    <row r="201" spans="1:33">
      <c r="A201" s="56" t="s">
        <v>73</v>
      </c>
      <c r="B201" s="56" t="s">
        <v>199</v>
      </c>
      <c r="C201" s="56" t="s">
        <v>278</v>
      </c>
      <c r="D201" s="56" t="s">
        <v>279</v>
      </c>
      <c r="E201" s="56" t="s">
        <v>217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6.1476849999999994E-6</v>
      </c>
      <c r="N201" s="5">
        <v>6.061730000000002E-6</v>
      </c>
      <c r="O201" s="5">
        <v>1.0555715000000001E-5</v>
      </c>
      <c r="P201" s="5">
        <v>1.7203670000000011E-5</v>
      </c>
      <c r="Q201" s="5">
        <v>2.678066000000001E-5</v>
      </c>
      <c r="R201" s="5">
        <v>2.6609924999999999E-5</v>
      </c>
      <c r="S201" s="5">
        <v>6.676879000000001E-5</v>
      </c>
      <c r="T201" s="5">
        <v>249.8630573057352</v>
      </c>
      <c r="U201" s="5">
        <v>250.67109673842509</v>
      </c>
      <c r="V201" s="5">
        <v>259.95505223157022</v>
      </c>
      <c r="W201" s="5">
        <v>786.54736375344555</v>
      </c>
      <c r="X201" s="5">
        <v>1250.075915409599</v>
      </c>
      <c r="Y201" s="5">
        <v>1086.293747446005</v>
      </c>
      <c r="Z201" s="5">
        <v>1062.087610002581</v>
      </c>
      <c r="AA201" s="5">
        <v>1155.9827782035049</v>
      </c>
      <c r="AB201" s="5">
        <v>1149.1294523627059</v>
      </c>
      <c r="AC201" s="5">
        <v>1099.1503417598551</v>
      </c>
      <c r="AD201" s="5">
        <v>1029.2733962577199</v>
      </c>
      <c r="AE201" s="5">
        <v>1044.311460079475</v>
      </c>
      <c r="AF201" s="5">
        <v>1014.721331360515</v>
      </c>
      <c r="AG201" s="5">
        <v>1004.498705021394</v>
      </c>
    </row>
    <row r="202" spans="1:33">
      <c r="A202" s="56" t="s">
        <v>73</v>
      </c>
      <c r="B202" s="56" t="s">
        <v>199</v>
      </c>
      <c r="C202" s="56" t="s">
        <v>280</v>
      </c>
      <c r="D202" s="56" t="s">
        <v>281</v>
      </c>
      <c r="E202" s="56" t="s">
        <v>217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</row>
    <row r="203" spans="1:33">
      <c r="A203" s="56" t="s">
        <v>73</v>
      </c>
      <c r="B203" s="56" t="s">
        <v>199</v>
      </c>
      <c r="C203" s="56" t="s">
        <v>282</v>
      </c>
      <c r="D203" s="56" t="s">
        <v>283</v>
      </c>
      <c r="E203" s="56" t="s">
        <v>217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</row>
    <row r="204" spans="1:33">
      <c r="A204" s="56" t="s">
        <v>73</v>
      </c>
      <c r="B204" s="56" t="s">
        <v>200</v>
      </c>
      <c r="C204" s="56" t="s">
        <v>284</v>
      </c>
      <c r="D204" s="56" t="s">
        <v>285</v>
      </c>
      <c r="E204" s="56" t="s">
        <v>217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</row>
    <row r="205" spans="1:33">
      <c r="A205" s="56" t="s">
        <v>73</v>
      </c>
      <c r="B205" s="56" t="s">
        <v>200</v>
      </c>
      <c r="C205" s="56" t="s">
        <v>286</v>
      </c>
      <c r="D205" s="56" t="s">
        <v>287</v>
      </c>
      <c r="E205" s="56" t="s">
        <v>217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</row>
    <row r="206" spans="1:33">
      <c r="A206" s="56" t="s">
        <v>73</v>
      </c>
      <c r="B206" s="56" t="s">
        <v>200</v>
      </c>
      <c r="C206" s="56" t="s">
        <v>288</v>
      </c>
      <c r="D206" s="56" t="s">
        <v>303</v>
      </c>
      <c r="E206" s="56" t="s">
        <v>217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</row>
    <row r="207" spans="1:33" ht="16.5" customHeight="1"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</row>
    <row r="208" spans="1:33">
      <c r="A208" s="56" t="s">
        <v>73</v>
      </c>
      <c r="B208" s="56" t="s">
        <v>197</v>
      </c>
      <c r="C208" s="56" t="s">
        <v>215</v>
      </c>
      <c r="D208" s="56" t="s">
        <v>216</v>
      </c>
      <c r="E208" s="56" t="s">
        <v>142</v>
      </c>
      <c r="F208" s="5">
        <v>1350.89380569177</v>
      </c>
      <c r="G208" s="5">
        <v>2565.5266677601671</v>
      </c>
      <c r="H208" s="5">
        <v>3249.2403800633979</v>
      </c>
      <c r="I208" s="5">
        <v>3512.4516450147648</v>
      </c>
      <c r="J208" s="5">
        <v>3553.762852625759</v>
      </c>
      <c r="K208" s="5">
        <v>3775.3353630074989</v>
      </c>
      <c r="L208" s="5">
        <v>3933.8392068194512</v>
      </c>
      <c r="M208" s="5">
        <v>3332.8775653044709</v>
      </c>
      <c r="N208" s="5">
        <v>3735.019711308471</v>
      </c>
      <c r="O208" s="5">
        <v>3483.7052480629259</v>
      </c>
      <c r="P208" s="5">
        <v>3616.7908193268759</v>
      </c>
      <c r="Q208" s="5">
        <v>3754.2476374431139</v>
      </c>
      <c r="R208" s="5">
        <v>3815.7438967893509</v>
      </c>
      <c r="S208" s="5">
        <v>3894.9454842076811</v>
      </c>
      <c r="T208" s="5">
        <v>3457.849019975818</v>
      </c>
      <c r="U208" s="5">
        <v>3530.3953669083921</v>
      </c>
      <c r="V208" s="5">
        <v>3800.116758491326</v>
      </c>
      <c r="W208" s="5">
        <v>3908.0516857754151</v>
      </c>
      <c r="X208" s="5">
        <v>3467.4204618304748</v>
      </c>
      <c r="Y208" s="5">
        <v>3877.439512796087</v>
      </c>
      <c r="Z208" s="5">
        <v>3573.6383550224</v>
      </c>
      <c r="AA208" s="5">
        <v>4893.7282996611284</v>
      </c>
      <c r="AB208" s="5">
        <v>5134.869935733067</v>
      </c>
      <c r="AC208" s="5">
        <v>5459.0089527657656</v>
      </c>
      <c r="AD208" s="5">
        <v>5595.727526087423</v>
      </c>
      <c r="AE208" s="5">
        <v>4635.828176819402</v>
      </c>
      <c r="AF208" s="5">
        <v>5409.2558257197534</v>
      </c>
      <c r="AG208" s="5">
        <v>6694.5178805470441</v>
      </c>
    </row>
    <row r="209" spans="1:33">
      <c r="A209" s="56" t="s">
        <v>73</v>
      </c>
      <c r="B209" s="56" t="s">
        <v>197</v>
      </c>
      <c r="C209" s="56" t="s">
        <v>218</v>
      </c>
      <c r="D209" s="56" t="s">
        <v>219</v>
      </c>
      <c r="E209" s="56" t="s">
        <v>142</v>
      </c>
      <c r="F209" s="5">
        <v>104.24751888421</v>
      </c>
      <c r="G209" s="5">
        <v>110.0402885404151</v>
      </c>
      <c r="H209" s="5">
        <v>112.6601741263401</v>
      </c>
      <c r="I209" s="5">
        <v>100.028485473095</v>
      </c>
      <c r="J209" s="5">
        <v>106.56553952045</v>
      </c>
      <c r="K209" s="5">
        <v>104.53495133532</v>
      </c>
      <c r="L209" s="5">
        <v>113.641412766445</v>
      </c>
      <c r="M209" s="5">
        <v>92.911172018279942</v>
      </c>
      <c r="N209" s="5">
        <v>108.62808790518</v>
      </c>
      <c r="O209" s="5">
        <v>101.66824863197</v>
      </c>
      <c r="P209" s="5">
        <v>98.294045694029919</v>
      </c>
      <c r="Q209" s="5">
        <v>104.3873255190849</v>
      </c>
      <c r="R209" s="5">
        <v>104.36905074527</v>
      </c>
      <c r="S209" s="5">
        <v>106.90022097137</v>
      </c>
      <c r="T209" s="5">
        <v>93.141369512260013</v>
      </c>
      <c r="U209" s="5">
        <v>2071.1648270304909</v>
      </c>
      <c r="V209" s="5">
        <v>2533.7777106000358</v>
      </c>
      <c r="W209" s="5">
        <v>2607.137597341391</v>
      </c>
      <c r="X209" s="5">
        <v>2340.8677756437041</v>
      </c>
      <c r="Y209" s="5">
        <v>2573.070538807463</v>
      </c>
      <c r="Z209" s="5">
        <v>2860.60752591234</v>
      </c>
      <c r="AA209" s="5">
        <v>2731.0610352426252</v>
      </c>
      <c r="AB209" s="5">
        <v>2684.7123163989509</v>
      </c>
      <c r="AC209" s="5">
        <v>2685.1254023438819</v>
      </c>
      <c r="AD209" s="5">
        <v>2544.079923936958</v>
      </c>
      <c r="AE209" s="5">
        <v>2128.530307852413</v>
      </c>
      <c r="AF209" s="5">
        <v>2352.4116719637018</v>
      </c>
      <c r="AG209" s="5">
        <v>2404.1225764695942</v>
      </c>
    </row>
    <row r="210" spans="1:33">
      <c r="A210" s="56" t="s">
        <v>73</v>
      </c>
      <c r="B210" s="56" t="s">
        <v>197</v>
      </c>
      <c r="C210" s="56" t="s">
        <v>220</v>
      </c>
      <c r="D210" s="56" t="s">
        <v>221</v>
      </c>
      <c r="E210" s="56" t="s">
        <v>142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</row>
    <row r="211" spans="1:33">
      <c r="A211" s="56" t="s">
        <v>73</v>
      </c>
      <c r="B211" s="56" t="s">
        <v>197</v>
      </c>
      <c r="C211" s="56" t="s">
        <v>222</v>
      </c>
      <c r="D211" s="56" t="s">
        <v>223</v>
      </c>
      <c r="E211" s="56" t="s">
        <v>142</v>
      </c>
      <c r="F211" s="5">
        <v>0</v>
      </c>
      <c r="G211" s="5">
        <v>0</v>
      </c>
      <c r="H211" s="5">
        <v>0</v>
      </c>
      <c r="I211" s="5">
        <v>8.7817000000000014E-7</v>
      </c>
      <c r="J211" s="5">
        <v>5.2245550000000044E-6</v>
      </c>
      <c r="K211" s="5">
        <v>4.4669349999999986E-6</v>
      </c>
      <c r="L211" s="5">
        <v>1.0275435000000001E-5</v>
      </c>
      <c r="M211" s="5">
        <v>1.647925500000001E-5</v>
      </c>
      <c r="N211" s="5">
        <v>4.3717390000000022E-5</v>
      </c>
      <c r="O211" s="5">
        <v>1.0669571E-4</v>
      </c>
      <c r="P211" s="5">
        <v>1296.376283941009</v>
      </c>
      <c r="Q211" s="5">
        <v>2866.441451426585</v>
      </c>
      <c r="R211" s="5">
        <v>5965.271627853378</v>
      </c>
      <c r="S211" s="5">
        <v>5451.7773155421182</v>
      </c>
      <c r="T211" s="5">
        <v>5117.5176781021864</v>
      </c>
      <c r="U211" s="5">
        <v>5368.7738346153856</v>
      </c>
      <c r="V211" s="5">
        <v>5166.1071862767403</v>
      </c>
      <c r="W211" s="5">
        <v>5856.4630680909904</v>
      </c>
      <c r="X211" s="5">
        <v>4977.2639033782671</v>
      </c>
      <c r="Y211" s="5">
        <v>5302.1816023252923</v>
      </c>
      <c r="Z211" s="5">
        <v>5337.2161862514231</v>
      </c>
      <c r="AA211" s="5">
        <v>5184.8934469931519</v>
      </c>
      <c r="AB211" s="5">
        <v>5498.6966685557036</v>
      </c>
      <c r="AC211" s="5">
        <v>6198.3154646781077</v>
      </c>
      <c r="AD211" s="5">
        <v>5714.928688115333</v>
      </c>
      <c r="AE211" s="5">
        <v>8863.354592666481</v>
      </c>
      <c r="AF211" s="5">
        <v>9276.9946776452962</v>
      </c>
      <c r="AG211" s="5">
        <v>8769.5801708405634</v>
      </c>
    </row>
    <row r="212" spans="1:33">
      <c r="A212" s="56" t="s">
        <v>73</v>
      </c>
      <c r="B212" s="56" t="s">
        <v>197</v>
      </c>
      <c r="C212" s="56" t="s">
        <v>224</v>
      </c>
      <c r="D212" s="56" t="s">
        <v>225</v>
      </c>
      <c r="E212" s="56" t="s">
        <v>142</v>
      </c>
      <c r="F212" s="5">
        <v>0</v>
      </c>
      <c r="G212" s="5">
        <v>0</v>
      </c>
      <c r="H212" s="5">
        <v>0</v>
      </c>
      <c r="I212" s="5">
        <v>3.4874500000000002E-7</v>
      </c>
      <c r="J212" s="5">
        <v>3.0500349999999999E-6</v>
      </c>
      <c r="K212" s="5">
        <v>2.9543500000000012E-6</v>
      </c>
      <c r="L212" s="5">
        <v>3.9315999999999998E-6</v>
      </c>
      <c r="M212" s="5">
        <v>7.2825700000000017E-6</v>
      </c>
      <c r="N212" s="5">
        <v>1.8037825E-5</v>
      </c>
      <c r="O212" s="5">
        <v>2.064389E-5</v>
      </c>
      <c r="P212" s="5">
        <v>2.8884260000000001E-5</v>
      </c>
      <c r="Q212" s="5">
        <v>3.5525264999999981E-5</v>
      </c>
      <c r="R212" s="5">
        <v>178.18457327280501</v>
      </c>
      <c r="S212" s="5">
        <v>268.95014647326008</v>
      </c>
      <c r="T212" s="5">
        <v>247.61508271575519</v>
      </c>
      <c r="U212" s="5">
        <v>251.272940996655</v>
      </c>
      <c r="V212" s="5">
        <v>252.68499295798989</v>
      </c>
      <c r="W212" s="5">
        <v>262.58696713000501</v>
      </c>
      <c r="X212" s="5">
        <v>224.42584471903501</v>
      </c>
      <c r="Y212" s="5">
        <v>247.523807911745</v>
      </c>
      <c r="Z212" s="5">
        <v>226.6187392754502</v>
      </c>
      <c r="AA212" s="5">
        <v>218.90771207183519</v>
      </c>
      <c r="AB212" s="5">
        <v>219.9040599943001</v>
      </c>
      <c r="AC212" s="5">
        <v>238.1182774105701</v>
      </c>
      <c r="AD212" s="5">
        <v>260.35823071185013</v>
      </c>
      <c r="AE212" s="5">
        <v>243.21140752752501</v>
      </c>
      <c r="AF212" s="5">
        <v>251.6946147116401</v>
      </c>
      <c r="AG212" s="5">
        <v>248.91325239236011</v>
      </c>
    </row>
    <row r="213" spans="1:33">
      <c r="A213" s="56" t="s">
        <v>73</v>
      </c>
      <c r="B213" s="56" t="s">
        <v>197</v>
      </c>
      <c r="C213" s="56" t="s">
        <v>226</v>
      </c>
      <c r="D213" s="56" t="s">
        <v>227</v>
      </c>
      <c r="E213" s="56" t="s">
        <v>142</v>
      </c>
      <c r="F213" s="5">
        <v>0</v>
      </c>
      <c r="G213" s="5">
        <v>1.60664E-6</v>
      </c>
      <c r="H213" s="5">
        <v>1.484970000000001E-6</v>
      </c>
      <c r="I213" s="5">
        <v>1.163602999999999E-5</v>
      </c>
      <c r="J213" s="5">
        <v>3.1103125000000012E-5</v>
      </c>
      <c r="K213" s="5">
        <v>3.0396250000000009E-5</v>
      </c>
      <c r="L213" s="5">
        <v>5.1019444000000014E-4</v>
      </c>
      <c r="M213" s="5">
        <v>4.6994431500000012E-4</v>
      </c>
      <c r="N213" s="5">
        <v>225.24621283046491</v>
      </c>
      <c r="O213" s="5">
        <v>2969.7591582774148</v>
      </c>
      <c r="P213" s="5">
        <v>3048.3917444151052</v>
      </c>
      <c r="Q213" s="5">
        <v>3034.4870166296619</v>
      </c>
      <c r="R213" s="5">
        <v>4337.1478471203463</v>
      </c>
      <c r="S213" s="5">
        <v>4199.5190540131807</v>
      </c>
      <c r="T213" s="5">
        <v>4734.2759190671404</v>
      </c>
      <c r="U213" s="5">
        <v>4841.9871108311418</v>
      </c>
      <c r="V213" s="5">
        <v>4753.159177129507</v>
      </c>
      <c r="W213" s="5">
        <v>5435.3909122093164</v>
      </c>
      <c r="X213" s="5">
        <v>4921.2562561481718</v>
      </c>
      <c r="Y213" s="5">
        <v>9214.5065330085563</v>
      </c>
      <c r="Z213" s="5">
        <v>10146.433979670999</v>
      </c>
      <c r="AA213" s="5">
        <v>10383.960849817049</v>
      </c>
      <c r="AB213" s="5">
        <v>10390.802183969859</v>
      </c>
      <c r="AC213" s="5">
        <v>9723.4923831316992</v>
      </c>
      <c r="AD213" s="5">
        <v>9631.1503840404166</v>
      </c>
      <c r="AE213" s="5">
        <v>8934.029987809814</v>
      </c>
      <c r="AF213" s="5">
        <v>9098.0538592696739</v>
      </c>
      <c r="AG213" s="5">
        <v>8861.0639720566887</v>
      </c>
    </row>
    <row r="214" spans="1:33">
      <c r="A214" s="56" t="s">
        <v>73</v>
      </c>
      <c r="B214" s="56" t="s">
        <v>197</v>
      </c>
      <c r="C214" s="56" t="s">
        <v>228</v>
      </c>
      <c r="D214" s="56" t="s">
        <v>229</v>
      </c>
      <c r="E214" s="56" t="s">
        <v>142</v>
      </c>
      <c r="F214" s="5">
        <v>0</v>
      </c>
      <c r="G214" s="5">
        <v>0</v>
      </c>
      <c r="H214" s="5">
        <v>0</v>
      </c>
      <c r="I214" s="5">
        <v>1.20976E-6</v>
      </c>
      <c r="J214" s="5">
        <v>3.1963500000000012E-6</v>
      </c>
      <c r="K214" s="5">
        <v>3.5554249999999991E-6</v>
      </c>
      <c r="L214" s="5">
        <v>3.4436400000000002E-6</v>
      </c>
      <c r="M214" s="5">
        <v>1.45709E-5</v>
      </c>
      <c r="N214" s="5">
        <v>2.4870955E-5</v>
      </c>
      <c r="O214" s="5">
        <v>1.4155718999999989E-4</v>
      </c>
      <c r="P214" s="5">
        <v>335.15021891094472</v>
      </c>
      <c r="Q214" s="5">
        <v>329.86608005681512</v>
      </c>
      <c r="R214" s="5">
        <v>593.48925174616022</v>
      </c>
      <c r="S214" s="5">
        <v>959.84086344817456</v>
      </c>
      <c r="T214" s="5">
        <v>1033.1173972593999</v>
      </c>
      <c r="U214" s="5">
        <v>1030.92584936155</v>
      </c>
      <c r="V214" s="5">
        <v>1055.2259815912639</v>
      </c>
      <c r="W214" s="5">
        <v>1086.49529737797</v>
      </c>
      <c r="X214" s="5">
        <v>1014.635854786095</v>
      </c>
      <c r="Y214" s="5">
        <v>1401.2773881807209</v>
      </c>
      <c r="Z214" s="5">
        <v>2785.423770480621</v>
      </c>
      <c r="AA214" s="5">
        <v>2805.8590682093509</v>
      </c>
      <c r="AB214" s="5">
        <v>2784.4075147793919</v>
      </c>
      <c r="AC214" s="5">
        <v>2433.6795950851001</v>
      </c>
      <c r="AD214" s="5">
        <v>2579.3310173190748</v>
      </c>
      <c r="AE214" s="5">
        <v>4732.2982533097284</v>
      </c>
      <c r="AF214" s="5">
        <v>6464.587772433325</v>
      </c>
      <c r="AG214" s="5">
        <v>6516.9205316017906</v>
      </c>
    </row>
    <row r="215" spans="1:33">
      <c r="A215" s="56" t="s">
        <v>73</v>
      </c>
      <c r="B215" s="56" t="s">
        <v>197</v>
      </c>
      <c r="C215" s="56" t="s">
        <v>230</v>
      </c>
      <c r="D215" s="56" t="s">
        <v>231</v>
      </c>
      <c r="E215" s="56" t="s">
        <v>142</v>
      </c>
      <c r="F215" s="5">
        <v>2734.340969703554</v>
      </c>
      <c r="G215" s="5">
        <v>2778.8890694677448</v>
      </c>
      <c r="H215" s="5">
        <v>2848.7615279425449</v>
      </c>
      <c r="I215" s="5">
        <v>3911.9059058976441</v>
      </c>
      <c r="J215" s="5">
        <v>5229.9053583943551</v>
      </c>
      <c r="K215" s="5">
        <v>6496.1608820124948</v>
      </c>
      <c r="L215" s="5">
        <v>7662.9605327545423</v>
      </c>
      <c r="M215" s="5">
        <v>7029.393640099076</v>
      </c>
      <c r="N215" s="5">
        <v>7375.073962097812</v>
      </c>
      <c r="O215" s="5">
        <v>7456.047973617452</v>
      </c>
      <c r="P215" s="5">
        <v>8275.0386239853869</v>
      </c>
      <c r="Q215" s="5">
        <v>10824.21686682672</v>
      </c>
      <c r="R215" s="5">
        <v>13276.81599699785</v>
      </c>
      <c r="S215" s="5">
        <v>14196.32994884592</v>
      </c>
      <c r="T215" s="5">
        <v>14099.51155895949</v>
      </c>
      <c r="U215" s="5">
        <v>13499.979648261749</v>
      </c>
      <c r="V215" s="5">
        <v>13885.751328629311</v>
      </c>
      <c r="W215" s="5">
        <v>14529.58350839686</v>
      </c>
      <c r="X215" s="5">
        <v>13594.459538168359</v>
      </c>
      <c r="Y215" s="5">
        <v>18103.823234341911</v>
      </c>
      <c r="Z215" s="5">
        <v>17852.899484289352</v>
      </c>
      <c r="AA215" s="5">
        <v>16629.591020492051</v>
      </c>
      <c r="AB215" s="5">
        <v>17269.971361377891</v>
      </c>
      <c r="AC215" s="5">
        <v>16243.91073941757</v>
      </c>
      <c r="AD215" s="5">
        <v>22448.81210236363</v>
      </c>
      <c r="AE215" s="5">
        <v>28447.708518040628</v>
      </c>
      <c r="AF215" s="5">
        <v>26827.608252186608</v>
      </c>
      <c r="AG215" s="5">
        <v>27200.219571433481</v>
      </c>
    </row>
    <row r="216" spans="1:33">
      <c r="A216" s="56" t="s">
        <v>73</v>
      </c>
      <c r="B216" s="56" t="s">
        <v>197</v>
      </c>
      <c r="C216" s="56" t="s">
        <v>232</v>
      </c>
      <c r="D216" s="56" t="s">
        <v>233</v>
      </c>
      <c r="E216" s="56" t="s">
        <v>142</v>
      </c>
      <c r="F216" s="5">
        <v>0</v>
      </c>
      <c r="G216" s="5">
        <v>0</v>
      </c>
      <c r="H216" s="5">
        <v>0</v>
      </c>
      <c r="I216" s="5">
        <v>1.3084999999999999E-8</v>
      </c>
      <c r="J216" s="5">
        <v>6.172699999999997E-7</v>
      </c>
      <c r="K216" s="5">
        <v>9.99925E-7</v>
      </c>
      <c r="L216" s="5">
        <v>1.611815E-6</v>
      </c>
      <c r="M216" s="5">
        <v>1.0217705000000001E-5</v>
      </c>
      <c r="N216" s="5">
        <v>1.7021325000000001E-5</v>
      </c>
      <c r="O216" s="5">
        <v>3.5914874999999989E-5</v>
      </c>
      <c r="P216" s="5">
        <v>7.437704500000002E-5</v>
      </c>
      <c r="Q216" s="5">
        <v>7.6620475000000035E-5</v>
      </c>
      <c r="R216" s="5">
        <v>7.0614079999999991E-5</v>
      </c>
      <c r="S216" s="5">
        <v>1.3401620500000001E-4</v>
      </c>
      <c r="T216" s="5">
        <v>1.8921903499999991E-4</v>
      </c>
      <c r="U216" s="5">
        <v>1.8298865999999989E-4</v>
      </c>
      <c r="V216" s="5">
        <v>1.8341945000000011E-4</v>
      </c>
      <c r="W216" s="5">
        <v>150.2796938001301</v>
      </c>
      <c r="X216" s="5">
        <v>135.92610674770989</v>
      </c>
      <c r="Y216" s="5">
        <v>383.10609206618028</v>
      </c>
      <c r="Z216" s="5">
        <v>625.69689882936507</v>
      </c>
      <c r="AA216" s="5">
        <v>2238.7265751177711</v>
      </c>
      <c r="AB216" s="5">
        <v>3319.4697590246269</v>
      </c>
      <c r="AC216" s="5">
        <v>4907.3546884678053</v>
      </c>
      <c r="AD216" s="5">
        <v>8105.4699549399966</v>
      </c>
      <c r="AE216" s="5">
        <v>7275.0191396607552</v>
      </c>
      <c r="AF216" s="5">
        <v>7430.4167273064559</v>
      </c>
      <c r="AG216" s="5">
        <v>7247.3162864153837</v>
      </c>
    </row>
    <row r="217" spans="1:33">
      <c r="A217" s="56" t="s">
        <v>73</v>
      </c>
      <c r="B217" s="56" t="s">
        <v>163</v>
      </c>
      <c r="C217" s="56" t="s">
        <v>234</v>
      </c>
      <c r="D217" s="56" t="s">
        <v>235</v>
      </c>
      <c r="E217" s="56" t="s">
        <v>142</v>
      </c>
      <c r="F217" s="5">
        <v>0</v>
      </c>
      <c r="G217" s="5">
        <v>2.937749965E-3</v>
      </c>
      <c r="H217" s="5">
        <v>1293.9877507324791</v>
      </c>
      <c r="I217" s="5">
        <v>1344.672269380085</v>
      </c>
      <c r="J217" s="5">
        <v>1284.1909430656401</v>
      </c>
      <c r="K217" s="5">
        <v>1359.531093527065</v>
      </c>
      <c r="L217" s="5">
        <v>1284.5745208925141</v>
      </c>
      <c r="M217" s="5">
        <v>1369.883255348245</v>
      </c>
      <c r="N217" s="5">
        <v>1309.106489879455</v>
      </c>
      <c r="O217" s="5">
        <v>1439.755894547774</v>
      </c>
      <c r="P217" s="5">
        <v>5216.483737240671</v>
      </c>
      <c r="Q217" s="5">
        <v>5207.9623808883116</v>
      </c>
      <c r="R217" s="5">
        <v>5132.0488412646346</v>
      </c>
      <c r="S217" s="5">
        <v>5105.1648530459915</v>
      </c>
      <c r="T217" s="5">
        <v>5281.5445831532134</v>
      </c>
      <c r="U217" s="5">
        <v>4809.2945066066241</v>
      </c>
      <c r="V217" s="5">
        <v>5213.1508607173228</v>
      </c>
      <c r="W217" s="5">
        <v>5136.6159021783569</v>
      </c>
      <c r="X217" s="5">
        <v>5308.8257210671727</v>
      </c>
      <c r="Y217" s="5">
        <v>5033.4723064959389</v>
      </c>
      <c r="Z217" s="5">
        <v>5444.9255880038081</v>
      </c>
      <c r="AA217" s="5">
        <v>5176.4383032537253</v>
      </c>
      <c r="AB217" s="5">
        <v>5109.0777690811692</v>
      </c>
      <c r="AC217" s="5">
        <v>4991.1847690313843</v>
      </c>
      <c r="AD217" s="5">
        <v>4983.4817574037197</v>
      </c>
      <c r="AE217" s="5">
        <v>5180.6252534140676</v>
      </c>
      <c r="AF217" s="5">
        <v>4697.8479341653156</v>
      </c>
      <c r="AG217" s="5">
        <v>5080.668385930936</v>
      </c>
    </row>
    <row r="218" spans="1:33">
      <c r="A218" s="56" t="s">
        <v>73</v>
      </c>
      <c r="B218" s="56" t="s">
        <v>163</v>
      </c>
      <c r="C218" s="56" t="s">
        <v>236</v>
      </c>
      <c r="D218" s="56" t="s">
        <v>237</v>
      </c>
      <c r="E218" s="56" t="s">
        <v>142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</row>
    <row r="219" spans="1:33">
      <c r="A219" s="56" t="s">
        <v>73</v>
      </c>
      <c r="B219" s="56" t="s">
        <v>163</v>
      </c>
      <c r="C219" s="56" t="s">
        <v>238</v>
      </c>
      <c r="D219" s="56" t="s">
        <v>239</v>
      </c>
      <c r="E219" s="56" t="s">
        <v>142</v>
      </c>
      <c r="F219" s="5">
        <v>1271.236654042764</v>
      </c>
      <c r="G219" s="5">
        <v>1788.415440079415</v>
      </c>
      <c r="H219" s="5">
        <v>2153.2666588307052</v>
      </c>
      <c r="I219" s="5">
        <v>3277.724892219921</v>
      </c>
      <c r="J219" s="5">
        <v>8537.8983249132471</v>
      </c>
      <c r="K219" s="5">
        <v>13371.560309236969</v>
      </c>
      <c r="L219" s="5">
        <v>12853.339741827711</v>
      </c>
      <c r="M219" s="5">
        <v>12606.273667963351</v>
      </c>
      <c r="N219" s="5">
        <v>13128.57348760471</v>
      </c>
      <c r="O219" s="5">
        <v>14196.31028136241</v>
      </c>
      <c r="P219" s="5">
        <v>13431.84984271653</v>
      </c>
      <c r="Q219" s="5">
        <v>13557.49197775778</v>
      </c>
      <c r="R219" s="5">
        <v>12807.823672582301</v>
      </c>
      <c r="S219" s="5">
        <v>13864.579263686061</v>
      </c>
      <c r="T219" s="5">
        <v>13652.85012828459</v>
      </c>
      <c r="U219" s="5">
        <v>21965.104766608019</v>
      </c>
      <c r="V219" s="5">
        <v>24365.81365344713</v>
      </c>
      <c r="W219" s="5">
        <v>24188.598443992851</v>
      </c>
      <c r="X219" s="5">
        <v>23246.864301950569</v>
      </c>
      <c r="Y219" s="5">
        <v>24137.23333738052</v>
      </c>
      <c r="Z219" s="5">
        <v>25331.650299442499</v>
      </c>
      <c r="AA219" s="5">
        <v>23818.634314400111</v>
      </c>
      <c r="AB219" s="5">
        <v>23881.950497680718</v>
      </c>
      <c r="AC219" s="5">
        <v>21888.291150299829</v>
      </c>
      <c r="AD219" s="5">
        <v>22994.676712746019</v>
      </c>
      <c r="AE219" s="5">
        <v>21333.168513490909</v>
      </c>
      <c r="AF219" s="5">
        <v>21517.468890466491</v>
      </c>
      <c r="AG219" s="5">
        <v>22850.255975802062</v>
      </c>
    </row>
    <row r="220" spans="1:33">
      <c r="A220" s="56" t="s">
        <v>73</v>
      </c>
      <c r="B220" s="56" t="s">
        <v>163</v>
      </c>
      <c r="C220" s="56" t="s">
        <v>240</v>
      </c>
      <c r="D220" s="56" t="s">
        <v>241</v>
      </c>
      <c r="E220" s="56" t="s">
        <v>142</v>
      </c>
      <c r="F220" s="5">
        <v>341.87520465487012</v>
      </c>
      <c r="G220" s="5">
        <v>1524.2516603447709</v>
      </c>
      <c r="H220" s="5">
        <v>2831.2458497857469</v>
      </c>
      <c r="I220" s="5">
        <v>2895.2129716131999</v>
      </c>
      <c r="J220" s="5">
        <v>2710.9565545426708</v>
      </c>
      <c r="K220" s="5">
        <v>2948.5037231132019</v>
      </c>
      <c r="L220" s="5">
        <v>2838.3125002023739</v>
      </c>
      <c r="M220" s="5">
        <v>2830.669959190539</v>
      </c>
      <c r="N220" s="5">
        <v>2842.702770914093</v>
      </c>
      <c r="O220" s="5">
        <v>3018.5484479738429</v>
      </c>
      <c r="P220" s="5">
        <v>9636.5744654278569</v>
      </c>
      <c r="Q220" s="5">
        <v>9395.8951949757466</v>
      </c>
      <c r="R220" s="5">
        <v>9084.9868067706047</v>
      </c>
      <c r="S220" s="5">
        <v>10575.36556346167</v>
      </c>
      <c r="T220" s="5">
        <v>10517.42237927114</v>
      </c>
      <c r="U220" s="5">
        <v>10030.387093435171</v>
      </c>
      <c r="V220" s="5">
        <v>10658.089815407589</v>
      </c>
      <c r="W220" s="5">
        <v>12590.187017973871</v>
      </c>
      <c r="X220" s="5">
        <v>12279.88329733809</v>
      </c>
      <c r="Y220" s="5">
        <v>12575.52861608881</v>
      </c>
      <c r="Z220" s="5">
        <v>15500.077145398491</v>
      </c>
      <c r="AA220" s="5">
        <v>15527.089312964261</v>
      </c>
      <c r="AB220" s="5">
        <v>17234.879601309531</v>
      </c>
      <c r="AC220" s="5">
        <v>16504.697068800899</v>
      </c>
      <c r="AD220" s="5">
        <v>18550.820398348151</v>
      </c>
      <c r="AE220" s="5">
        <v>22682.453611369179</v>
      </c>
      <c r="AF220" s="5">
        <v>26291.46528908849</v>
      </c>
      <c r="AG220" s="5">
        <v>27966.19275354865</v>
      </c>
    </row>
    <row r="221" spans="1:33">
      <c r="A221" s="56" t="s">
        <v>73</v>
      </c>
      <c r="B221" s="56" t="s">
        <v>163</v>
      </c>
      <c r="C221" s="56" t="s">
        <v>242</v>
      </c>
      <c r="D221" s="56" t="s">
        <v>243</v>
      </c>
      <c r="E221" s="56" t="s">
        <v>142</v>
      </c>
      <c r="F221" s="5">
        <v>645.00831078217436</v>
      </c>
      <c r="G221" s="5">
        <v>643.34480685892015</v>
      </c>
      <c r="H221" s="5">
        <v>673.71872707595946</v>
      </c>
      <c r="I221" s="5">
        <v>659.49973899733516</v>
      </c>
      <c r="J221" s="5">
        <v>623.09941455064472</v>
      </c>
      <c r="K221" s="5">
        <v>665.67571581455491</v>
      </c>
      <c r="L221" s="5">
        <v>623.22255674763949</v>
      </c>
      <c r="M221" s="5">
        <v>593.34944329522978</v>
      </c>
      <c r="N221" s="5">
        <v>667.98591851632989</v>
      </c>
      <c r="O221" s="5">
        <v>675.00651846092012</v>
      </c>
      <c r="P221" s="5">
        <v>679.17656914445456</v>
      </c>
      <c r="Q221" s="5">
        <v>638.9020772485203</v>
      </c>
      <c r="R221" s="5">
        <v>655.48688718495464</v>
      </c>
      <c r="S221" s="5">
        <v>871.40713048819453</v>
      </c>
      <c r="T221" s="5">
        <v>853.56133969071493</v>
      </c>
      <c r="U221" s="5">
        <v>774.91588716438946</v>
      </c>
      <c r="V221" s="5">
        <v>858.35114757006966</v>
      </c>
      <c r="W221" s="5">
        <v>825.03481835212494</v>
      </c>
      <c r="X221" s="5">
        <v>796.75453556159505</v>
      </c>
      <c r="Y221" s="5">
        <v>878.5381039022451</v>
      </c>
      <c r="Z221" s="5">
        <v>757.57259485797056</v>
      </c>
      <c r="AA221" s="5">
        <v>774.19165753161974</v>
      </c>
      <c r="AB221" s="5">
        <v>743.18169734464448</v>
      </c>
      <c r="AC221" s="5">
        <v>751.66561527341503</v>
      </c>
      <c r="AD221" s="5">
        <v>758.89668280176522</v>
      </c>
      <c r="AE221" s="5">
        <v>760.08173147997547</v>
      </c>
      <c r="AF221" s="5">
        <v>653.64644675032025</v>
      </c>
      <c r="AG221" s="5">
        <v>733.89529663457415</v>
      </c>
    </row>
    <row r="222" spans="1:33">
      <c r="A222" s="56" t="s">
        <v>73</v>
      </c>
      <c r="B222" s="56" t="s">
        <v>163</v>
      </c>
      <c r="C222" s="56" t="s">
        <v>244</v>
      </c>
      <c r="D222" s="56" t="s">
        <v>245</v>
      </c>
      <c r="E222" s="56" t="s">
        <v>142</v>
      </c>
      <c r="F222" s="5">
        <v>0</v>
      </c>
      <c r="G222" s="5">
        <v>0</v>
      </c>
      <c r="H222" s="5">
        <v>0</v>
      </c>
      <c r="I222" s="5">
        <v>2.1351999999999991E-6</v>
      </c>
      <c r="J222" s="5">
        <v>1.98176E-6</v>
      </c>
      <c r="K222" s="5">
        <v>2.3405350000000002E-6</v>
      </c>
      <c r="L222" s="5">
        <v>4.7151149999999993E-6</v>
      </c>
      <c r="M222" s="5">
        <v>1.393374E-5</v>
      </c>
      <c r="N222" s="5">
        <v>1.7557965000000001E-5</v>
      </c>
      <c r="O222" s="5">
        <v>1.7712325000000002E-5</v>
      </c>
      <c r="P222" s="5">
        <v>3.2265159999999988E-5</v>
      </c>
      <c r="Q222" s="5">
        <v>4.1676505000000027E-5</v>
      </c>
      <c r="R222" s="5">
        <v>9.5093515000000049E-5</v>
      </c>
      <c r="S222" s="5">
        <v>1.4511379500000009E-4</v>
      </c>
      <c r="T222" s="5">
        <v>1.5550182999999999E-4</v>
      </c>
      <c r="U222" s="5">
        <v>1.2826579999999999E-4</v>
      </c>
      <c r="V222" s="5">
        <v>1.4656366500000011E-4</v>
      </c>
      <c r="W222" s="5">
        <v>1.7665966000000009E-4</v>
      </c>
      <c r="X222" s="5">
        <v>1.6803699500000011E-4</v>
      </c>
      <c r="Y222" s="5">
        <v>1.8481302000000009E-4</v>
      </c>
      <c r="Z222" s="5">
        <v>1.766123700000001E-4</v>
      </c>
      <c r="AA222" s="5">
        <v>3.939344850000002E-4</v>
      </c>
      <c r="AB222" s="5">
        <v>186.4089321153551</v>
      </c>
      <c r="AC222" s="5">
        <v>7137.5452137128214</v>
      </c>
      <c r="AD222" s="5">
        <v>8351.8363445039049</v>
      </c>
      <c r="AE222" s="5">
        <v>8993.0588360633992</v>
      </c>
      <c r="AF222" s="5">
        <v>7950.3121150134866</v>
      </c>
      <c r="AG222" s="5">
        <v>8878.5781280909505</v>
      </c>
    </row>
    <row r="223" spans="1:33">
      <c r="A223" s="56" t="s">
        <v>73</v>
      </c>
      <c r="B223" s="56" t="s">
        <v>163</v>
      </c>
      <c r="C223" s="56" t="s">
        <v>246</v>
      </c>
      <c r="D223" s="56" t="s">
        <v>247</v>
      </c>
      <c r="E223" s="56" t="s">
        <v>142</v>
      </c>
      <c r="F223" s="5">
        <v>0</v>
      </c>
      <c r="G223" s="5">
        <v>0</v>
      </c>
      <c r="H223" s="5">
        <v>0</v>
      </c>
      <c r="I223" s="5">
        <v>2.1994000000000001E-6</v>
      </c>
      <c r="J223" s="5">
        <v>2.0758500000000002E-6</v>
      </c>
      <c r="K223" s="5">
        <v>1.9036099999999999E-6</v>
      </c>
      <c r="L223" s="5">
        <v>4.302184999999999E-6</v>
      </c>
      <c r="M223" s="5">
        <v>1.2246330000000011E-5</v>
      </c>
      <c r="N223" s="5">
        <v>1.3576494999999999E-5</v>
      </c>
      <c r="O223" s="5">
        <v>1.6009695E-5</v>
      </c>
      <c r="P223" s="5">
        <v>2.6811524999999991E-5</v>
      </c>
      <c r="Q223" s="5">
        <v>3.6283864999999991E-5</v>
      </c>
      <c r="R223" s="5">
        <v>4.7727125000000008E-5</v>
      </c>
      <c r="S223" s="5">
        <v>4.6912214999999982E-5</v>
      </c>
      <c r="T223" s="5">
        <v>6.3306464999999992E-5</v>
      </c>
      <c r="U223" s="5">
        <v>5.1373899999999993E-5</v>
      </c>
      <c r="V223" s="5">
        <v>5.6966950000000002E-5</v>
      </c>
      <c r="W223" s="5">
        <v>7.645085499999996E-5</v>
      </c>
      <c r="X223" s="5">
        <v>7.1398465000000036E-5</v>
      </c>
      <c r="Y223" s="5">
        <v>6.6183905000000029E-5</v>
      </c>
      <c r="Z223" s="5">
        <v>6.534822499999998E-5</v>
      </c>
      <c r="AA223" s="5">
        <v>1.7190931500000011E-4</v>
      </c>
      <c r="AB223" s="5">
        <v>3.8818777999999999E-4</v>
      </c>
      <c r="AC223" s="5">
        <v>4.8569515000000001E-4</v>
      </c>
      <c r="AD223" s="5">
        <v>4.4800622000000008E-4</v>
      </c>
      <c r="AE223" s="5">
        <v>646.57222860292495</v>
      </c>
      <c r="AF223" s="5">
        <v>568.50054444653017</v>
      </c>
      <c r="AG223" s="5">
        <v>611.65219353317491</v>
      </c>
    </row>
    <row r="224" spans="1:33">
      <c r="A224" s="56" t="s">
        <v>73</v>
      </c>
      <c r="B224" s="56" t="s">
        <v>163</v>
      </c>
      <c r="C224" s="56" t="s">
        <v>248</v>
      </c>
      <c r="D224" s="56" t="s">
        <v>249</v>
      </c>
      <c r="E224" s="56" t="s">
        <v>142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</row>
    <row r="225" spans="1:33">
      <c r="A225" s="56" t="s">
        <v>73</v>
      </c>
      <c r="B225" s="56" t="s">
        <v>163</v>
      </c>
      <c r="C225" s="56" t="s">
        <v>250</v>
      </c>
      <c r="D225" s="56" t="s">
        <v>251</v>
      </c>
      <c r="E225" s="56" t="s">
        <v>142</v>
      </c>
      <c r="F225" s="5">
        <v>365.44624572564987</v>
      </c>
      <c r="G225" s="5">
        <v>712.77050567871504</v>
      </c>
      <c r="H225" s="5">
        <v>668.00005645497492</v>
      </c>
      <c r="I225" s="5">
        <v>1352.309764520815</v>
      </c>
      <c r="J225" s="5">
        <v>1377.1607302239299</v>
      </c>
      <c r="K225" s="5">
        <v>1391.000630728156</v>
      </c>
      <c r="L225" s="5">
        <v>1349.402155044776</v>
      </c>
      <c r="M225" s="5">
        <v>1397.98944433985</v>
      </c>
      <c r="N225" s="5">
        <v>1327.2415848231899</v>
      </c>
      <c r="O225" s="5">
        <v>1367.8270373775649</v>
      </c>
      <c r="P225" s="5">
        <v>1371.9621045873901</v>
      </c>
      <c r="Q225" s="5">
        <v>2179.0023106548751</v>
      </c>
      <c r="R225" s="5">
        <v>2861.6192024648399</v>
      </c>
      <c r="S225" s="5">
        <v>3040.9006303716201</v>
      </c>
      <c r="T225" s="5">
        <v>3149.0231594720831</v>
      </c>
      <c r="U225" s="5">
        <v>3050.9798596395099</v>
      </c>
      <c r="V225" s="5">
        <v>3179.9738487616278</v>
      </c>
      <c r="W225" s="5">
        <v>2802.985902013877</v>
      </c>
      <c r="X225" s="5">
        <v>2842.5811210554052</v>
      </c>
      <c r="Y225" s="5">
        <v>2680.4613959796552</v>
      </c>
      <c r="Z225" s="5">
        <v>2720.023022854934</v>
      </c>
      <c r="AA225" s="5">
        <v>2801.4736351450679</v>
      </c>
      <c r="AB225" s="5">
        <v>2893.794735448701</v>
      </c>
      <c r="AC225" s="5">
        <v>2874.0614950650361</v>
      </c>
      <c r="AD225" s="5">
        <v>2620.4103048115198</v>
      </c>
      <c r="AE225" s="5">
        <v>2721.60149897156</v>
      </c>
      <c r="AF225" s="5">
        <v>2637.8613211103302</v>
      </c>
      <c r="AG225" s="5">
        <v>2766.83382453895</v>
      </c>
    </row>
    <row r="226" spans="1:33">
      <c r="A226" s="56" t="s">
        <v>73</v>
      </c>
      <c r="B226" s="56" t="s">
        <v>198</v>
      </c>
      <c r="C226" s="56" t="s">
        <v>252</v>
      </c>
      <c r="D226" s="56" t="s">
        <v>253</v>
      </c>
      <c r="E226" s="56" t="s">
        <v>142</v>
      </c>
      <c r="F226" s="5">
        <v>0</v>
      </c>
      <c r="G226" s="5">
        <v>1.7946035E-5</v>
      </c>
      <c r="H226" s="5">
        <v>1.6373019999999999E-5</v>
      </c>
      <c r="I226" s="5">
        <v>1.4123909999999999E-5</v>
      </c>
      <c r="J226" s="5">
        <v>1.318134499999999E-5</v>
      </c>
      <c r="K226" s="5">
        <v>1.4174185E-5</v>
      </c>
      <c r="L226" s="5">
        <v>1.45957E-5</v>
      </c>
      <c r="M226" s="5">
        <v>3.2908654999999989E-5</v>
      </c>
      <c r="N226" s="5">
        <v>2.8904030000000009E-5</v>
      </c>
      <c r="O226" s="5">
        <v>7.3451845000000037E-5</v>
      </c>
      <c r="P226" s="5">
        <v>3.385741410000003E-3</v>
      </c>
      <c r="Q226" s="5">
        <v>3.0285996050000009E-3</v>
      </c>
      <c r="R226" s="5">
        <v>3.5275144450000002E-3</v>
      </c>
      <c r="S226" s="5">
        <v>2.9545459050000018E-3</v>
      </c>
      <c r="T226" s="5">
        <v>733.25810705085019</v>
      </c>
      <c r="U226" s="5">
        <v>688.33791616676012</v>
      </c>
      <c r="V226" s="5">
        <v>722.84611719154987</v>
      </c>
      <c r="W226" s="5">
        <v>1331.2678892346851</v>
      </c>
      <c r="X226" s="5">
        <v>1345.376213522431</v>
      </c>
      <c r="Y226" s="5">
        <v>1175.1690145325599</v>
      </c>
      <c r="Z226" s="5">
        <v>1209.2574375444101</v>
      </c>
      <c r="AA226" s="5">
        <v>1332.824747941605</v>
      </c>
      <c r="AB226" s="5">
        <v>1176.827376062246</v>
      </c>
      <c r="AC226" s="5">
        <v>1371.152478264514</v>
      </c>
      <c r="AD226" s="5">
        <v>1129.0439878611151</v>
      </c>
      <c r="AE226" s="5">
        <v>1244.4104561409899</v>
      </c>
      <c r="AF226" s="5">
        <v>1145.5762590306099</v>
      </c>
      <c r="AG226" s="5">
        <v>1216.804661809859</v>
      </c>
    </row>
    <row r="227" spans="1:33">
      <c r="A227" s="56" t="s">
        <v>73</v>
      </c>
      <c r="B227" s="56" t="s">
        <v>198</v>
      </c>
      <c r="C227" s="56" t="s">
        <v>254</v>
      </c>
      <c r="D227" s="56" t="s">
        <v>255</v>
      </c>
      <c r="E227" s="56" t="s">
        <v>142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</row>
    <row r="228" spans="1:33">
      <c r="A228" s="56" t="s">
        <v>73</v>
      </c>
      <c r="B228" s="56" t="s">
        <v>198</v>
      </c>
      <c r="C228" s="56" t="s">
        <v>256</v>
      </c>
      <c r="D228" s="56" t="s">
        <v>257</v>
      </c>
      <c r="E228" s="56" t="s">
        <v>142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</row>
    <row r="229" spans="1:33">
      <c r="A229" s="56" t="s">
        <v>73</v>
      </c>
      <c r="B229" s="56" t="s">
        <v>198</v>
      </c>
      <c r="C229" s="56" t="s">
        <v>258</v>
      </c>
      <c r="D229" s="56" t="s">
        <v>259</v>
      </c>
      <c r="E229" s="56" t="s">
        <v>142</v>
      </c>
      <c r="F229" s="5">
        <v>5312.4645322486758</v>
      </c>
      <c r="G229" s="5">
        <v>5620.9390774357544</v>
      </c>
      <c r="H229" s="5">
        <v>5232.1590074153864</v>
      </c>
      <c r="I229" s="5">
        <v>5288.6276976906202</v>
      </c>
      <c r="J229" s="5">
        <v>5080.5101467161048</v>
      </c>
      <c r="K229" s="5">
        <v>5438.0040147863356</v>
      </c>
      <c r="L229" s="5">
        <v>5465.7664824816566</v>
      </c>
      <c r="M229" s="5">
        <v>5730.7967451856521</v>
      </c>
      <c r="N229" s="5">
        <v>5312.1631772341998</v>
      </c>
      <c r="O229" s="5">
        <v>5321.5653294739259</v>
      </c>
      <c r="P229" s="5">
        <v>5605.0204706139584</v>
      </c>
      <c r="Q229" s="5">
        <v>5211.7028570507509</v>
      </c>
      <c r="R229" s="5">
        <v>5930.1635211103066</v>
      </c>
      <c r="S229" s="5">
        <v>5326.7924216115362</v>
      </c>
      <c r="T229" s="5">
        <v>7000.9471700711592</v>
      </c>
      <c r="U229" s="5">
        <v>6858.3304734249487</v>
      </c>
      <c r="V229" s="5">
        <v>6935.4505994764531</v>
      </c>
      <c r="W229" s="5">
        <v>7507.3658540732658</v>
      </c>
      <c r="X229" s="5">
        <v>7721.9348213753756</v>
      </c>
      <c r="Y229" s="5">
        <v>6989.4557211999054</v>
      </c>
      <c r="Z229" s="5">
        <v>7287.0699034668869</v>
      </c>
      <c r="AA229" s="5">
        <v>8256.8370473664763</v>
      </c>
      <c r="AB229" s="5">
        <v>10758.75585275254</v>
      </c>
      <c r="AC229" s="5">
        <v>13491.90903184403</v>
      </c>
      <c r="AD229" s="5">
        <v>15994.569090681191</v>
      </c>
      <c r="AE229" s="5">
        <v>16229.26583847523</v>
      </c>
      <c r="AF229" s="5">
        <v>13186.96203407151</v>
      </c>
      <c r="AG229" s="5">
        <v>14481.16920208481</v>
      </c>
    </row>
    <row r="230" spans="1:33">
      <c r="A230" s="56" t="s">
        <v>73</v>
      </c>
      <c r="B230" s="56" t="s">
        <v>198</v>
      </c>
      <c r="C230" s="56" t="s">
        <v>260</v>
      </c>
      <c r="D230" s="56" t="s">
        <v>261</v>
      </c>
      <c r="E230" s="56" t="s">
        <v>142</v>
      </c>
      <c r="F230" s="5">
        <v>5593.6942363771486</v>
      </c>
      <c r="G230" s="5">
        <v>6114.2320130333164</v>
      </c>
      <c r="H230" s="5">
        <v>5575.9374916758152</v>
      </c>
      <c r="I230" s="5">
        <v>5853.7946978186264</v>
      </c>
      <c r="J230" s="5">
        <v>5576.0998453298771</v>
      </c>
      <c r="K230" s="5">
        <v>6078.0373773154352</v>
      </c>
      <c r="L230" s="5">
        <v>6135.0871287679793</v>
      </c>
      <c r="M230" s="5">
        <v>6215.2637256171902</v>
      </c>
      <c r="N230" s="5">
        <v>5656.9505209363388</v>
      </c>
      <c r="O230" s="5">
        <v>5742.0313506164402</v>
      </c>
      <c r="P230" s="5">
        <v>9166.9606589245777</v>
      </c>
      <c r="Q230" s="5">
        <v>8485.1146246794342</v>
      </c>
      <c r="R230" s="5">
        <v>9798.9318134132554</v>
      </c>
      <c r="S230" s="5">
        <v>8497.5445720401895</v>
      </c>
      <c r="T230" s="5">
        <v>9841.0496578823349</v>
      </c>
      <c r="U230" s="5">
        <v>8583.9575536377561</v>
      </c>
      <c r="V230" s="5">
        <v>9077.4490223081248</v>
      </c>
      <c r="W230" s="5">
        <v>11136.417827294021</v>
      </c>
      <c r="X230" s="5">
        <v>11239.33538805914</v>
      </c>
      <c r="Y230" s="5">
        <v>10330.70758980177</v>
      </c>
      <c r="Z230" s="5">
        <v>14001.63400507221</v>
      </c>
      <c r="AA230" s="5">
        <v>15274.776211138291</v>
      </c>
      <c r="AB230" s="5">
        <v>11977.89679046843</v>
      </c>
      <c r="AC230" s="5">
        <v>13611.1537480609</v>
      </c>
      <c r="AD230" s="5">
        <v>11816.50557187391</v>
      </c>
      <c r="AE230" s="5">
        <v>12585.81279407508</v>
      </c>
      <c r="AF230" s="5">
        <v>11928.89781976511</v>
      </c>
      <c r="AG230" s="5">
        <v>11694.40977923193</v>
      </c>
    </row>
    <row r="231" spans="1:33">
      <c r="A231" s="56" t="s">
        <v>73</v>
      </c>
      <c r="B231" s="56" t="s">
        <v>198</v>
      </c>
      <c r="C231" s="56" t="s">
        <v>262</v>
      </c>
      <c r="D231" s="56" t="s">
        <v>263</v>
      </c>
      <c r="E231" s="56" t="s">
        <v>142</v>
      </c>
      <c r="F231" s="5">
        <v>0</v>
      </c>
      <c r="G231" s="5">
        <v>1799.9998314783199</v>
      </c>
      <c r="H231" s="5">
        <v>1652.8043076125241</v>
      </c>
      <c r="I231" s="5">
        <v>1609.661892380866</v>
      </c>
      <c r="J231" s="5">
        <v>1573.63270511056</v>
      </c>
      <c r="K231" s="5">
        <v>1601.266690341411</v>
      </c>
      <c r="L231" s="5">
        <v>1595.625882631269</v>
      </c>
      <c r="M231" s="5">
        <v>1702.1364412465491</v>
      </c>
      <c r="N231" s="5">
        <v>1569.975240108505</v>
      </c>
      <c r="O231" s="5">
        <v>1581.360510989475</v>
      </c>
      <c r="P231" s="5">
        <v>2340.0485035668371</v>
      </c>
      <c r="Q231" s="5">
        <v>3721.5692079920768</v>
      </c>
      <c r="R231" s="5">
        <v>6277.6545666853526</v>
      </c>
      <c r="S231" s="5">
        <v>5565.3597532105468</v>
      </c>
      <c r="T231" s="5">
        <v>6158.711902572747</v>
      </c>
      <c r="U231" s="5">
        <v>5857.7052052988456</v>
      </c>
      <c r="V231" s="5">
        <v>6060.6761021852581</v>
      </c>
      <c r="W231" s="5">
        <v>5970.858704656961</v>
      </c>
      <c r="X231" s="5">
        <v>6345.6770700545894</v>
      </c>
      <c r="Y231" s="5">
        <v>5832.6829378455641</v>
      </c>
      <c r="Z231" s="5">
        <v>5720.5736257098706</v>
      </c>
      <c r="AA231" s="5">
        <v>6039.6240111547504</v>
      </c>
      <c r="AB231" s="5">
        <v>5694.8779652469393</v>
      </c>
      <c r="AC231" s="5">
        <v>6539.2052065389007</v>
      </c>
      <c r="AD231" s="5">
        <v>5781.6320394649902</v>
      </c>
      <c r="AE231" s="5">
        <v>5983.8553928309329</v>
      </c>
      <c r="AF231" s="5">
        <v>5575.6886431755311</v>
      </c>
      <c r="AG231" s="5">
        <v>5914.8614740653502</v>
      </c>
    </row>
    <row r="232" spans="1:33">
      <c r="A232" s="56" t="s">
        <v>73</v>
      </c>
      <c r="B232" s="56" t="s">
        <v>198</v>
      </c>
      <c r="C232" s="56" t="s">
        <v>264</v>
      </c>
      <c r="D232" s="56" t="s">
        <v>265</v>
      </c>
      <c r="E232" s="56" t="s">
        <v>142</v>
      </c>
      <c r="F232" s="5">
        <v>0</v>
      </c>
      <c r="G232" s="5">
        <v>0</v>
      </c>
      <c r="H232" s="5">
        <v>6.503875000000003E-6</v>
      </c>
      <c r="I232" s="5">
        <v>3.8308150000000009E-6</v>
      </c>
      <c r="J232" s="5">
        <v>3.2123000000000001E-6</v>
      </c>
      <c r="K232" s="5">
        <v>4.0778700000000034E-6</v>
      </c>
      <c r="L232" s="5">
        <v>4.5654700000000002E-6</v>
      </c>
      <c r="M232" s="5">
        <v>1.4298724999999999E-5</v>
      </c>
      <c r="N232" s="5">
        <v>2.4799299999999991E-5</v>
      </c>
      <c r="O232" s="5">
        <v>3.6191330000000009E-5</v>
      </c>
      <c r="P232" s="5">
        <v>3.8607280000000038E-5</v>
      </c>
      <c r="Q232" s="5">
        <v>8.3888500000000002E-5</v>
      </c>
      <c r="R232" s="5">
        <v>8.5660014999999984E-5</v>
      </c>
      <c r="S232" s="5">
        <v>5.1966067499999993E-4</v>
      </c>
      <c r="T232" s="5">
        <v>4.9583804000000013E-4</v>
      </c>
      <c r="U232" s="5">
        <v>4.3725960000000011E-4</v>
      </c>
      <c r="V232" s="5">
        <v>4.9267831000000004E-4</v>
      </c>
      <c r="W232" s="5">
        <v>5.2080579000000004E-4</v>
      </c>
      <c r="X232" s="5">
        <v>4.9894709500000007E-4</v>
      </c>
      <c r="Y232" s="5">
        <v>1604.790496629794</v>
      </c>
      <c r="Z232" s="5">
        <v>1531.014725663041</v>
      </c>
      <c r="AA232" s="5">
        <v>1991.661220104869</v>
      </c>
      <c r="AB232" s="5">
        <v>1978.4878817930751</v>
      </c>
      <c r="AC232" s="5">
        <v>2029.631755975201</v>
      </c>
      <c r="AD232" s="5">
        <v>4013.5530592719638</v>
      </c>
      <c r="AE232" s="5">
        <v>3949.1902240438312</v>
      </c>
      <c r="AF232" s="5">
        <v>3542.5997713199658</v>
      </c>
      <c r="AG232" s="5">
        <v>3955.59133838461</v>
      </c>
    </row>
    <row r="233" spans="1:33">
      <c r="A233" s="56" t="s">
        <v>73</v>
      </c>
      <c r="B233" s="56" t="s">
        <v>199</v>
      </c>
      <c r="C233" s="56" t="s">
        <v>266</v>
      </c>
      <c r="D233" s="56" t="s">
        <v>267</v>
      </c>
      <c r="E233" s="56" t="s">
        <v>142</v>
      </c>
      <c r="F233" s="5">
        <v>709.06792121894523</v>
      </c>
      <c r="G233" s="5">
        <v>739.55193366090487</v>
      </c>
      <c r="H233" s="5">
        <v>703.20423512557477</v>
      </c>
      <c r="I233" s="5">
        <v>714.06622445763514</v>
      </c>
      <c r="J233" s="5">
        <v>703.48177559746478</v>
      </c>
      <c r="K233" s="5">
        <v>759.27768711472027</v>
      </c>
      <c r="L233" s="5">
        <v>736.26654500028997</v>
      </c>
      <c r="M233" s="5">
        <v>646.98860704041465</v>
      </c>
      <c r="N233" s="5">
        <v>594.07990019596502</v>
      </c>
      <c r="O233" s="5">
        <v>582.82836171142503</v>
      </c>
      <c r="P233" s="5">
        <v>2699.1347856604662</v>
      </c>
      <c r="Q233" s="5">
        <v>2995.479980380966</v>
      </c>
      <c r="R233" s="5">
        <v>3871.628886527295</v>
      </c>
      <c r="S233" s="5">
        <v>3391.178992781126</v>
      </c>
      <c r="T233" s="5">
        <v>3853.241718921844</v>
      </c>
      <c r="U233" s="5">
        <v>3201.6174317741979</v>
      </c>
      <c r="V233" s="5">
        <v>3612.1752222493651</v>
      </c>
      <c r="W233" s="5">
        <v>3770.7945969636162</v>
      </c>
      <c r="X233" s="5">
        <v>3758.9226471636321</v>
      </c>
      <c r="Y233" s="5">
        <v>3460.7589105331122</v>
      </c>
      <c r="Z233" s="5">
        <v>3377.4218249412179</v>
      </c>
      <c r="AA233" s="5">
        <v>4094.3463465065988</v>
      </c>
      <c r="AB233" s="5">
        <v>3711.95137791252</v>
      </c>
      <c r="AC233" s="5">
        <v>4213.3869209645281</v>
      </c>
      <c r="AD233" s="5">
        <v>3594.8354469897522</v>
      </c>
      <c r="AE233" s="5">
        <v>6027.3638770595699</v>
      </c>
      <c r="AF233" s="5">
        <v>5472.4403105197744</v>
      </c>
      <c r="AG233" s="5">
        <v>5980.6418715910713</v>
      </c>
    </row>
    <row r="234" spans="1:33">
      <c r="A234" s="56" t="s">
        <v>73</v>
      </c>
      <c r="B234" s="56" t="s">
        <v>199</v>
      </c>
      <c r="C234" s="56" t="s">
        <v>268</v>
      </c>
      <c r="D234" s="56" t="s">
        <v>269</v>
      </c>
      <c r="E234" s="56" t="s">
        <v>142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</row>
    <row r="235" spans="1:33">
      <c r="A235" s="56" t="s">
        <v>73</v>
      </c>
      <c r="B235" s="56" t="s">
        <v>199</v>
      </c>
      <c r="C235" s="56" t="s">
        <v>270</v>
      </c>
      <c r="D235" s="56" t="s">
        <v>271</v>
      </c>
      <c r="E235" s="56" t="s">
        <v>142</v>
      </c>
      <c r="F235" s="5">
        <v>3689.4662212502399</v>
      </c>
      <c r="G235" s="5">
        <v>3990.1862930212251</v>
      </c>
      <c r="H235" s="5">
        <v>3731.5346087287198</v>
      </c>
      <c r="I235" s="5">
        <v>3895.6822860815182</v>
      </c>
      <c r="J235" s="5">
        <v>3687.8647001057238</v>
      </c>
      <c r="K235" s="5">
        <v>4156.4449781130397</v>
      </c>
      <c r="L235" s="5">
        <v>4042.8796450678851</v>
      </c>
      <c r="M235" s="5">
        <v>3977.0474874799252</v>
      </c>
      <c r="N235" s="5">
        <v>5695.2167397022658</v>
      </c>
      <c r="O235" s="5">
        <v>7483.0248679977394</v>
      </c>
      <c r="P235" s="5">
        <v>7672.7873150112246</v>
      </c>
      <c r="Q235" s="5">
        <v>7283.9092124550816</v>
      </c>
      <c r="R235" s="5">
        <v>7684.4934106740066</v>
      </c>
      <c r="S235" s="5">
        <v>6976.0400102539279</v>
      </c>
      <c r="T235" s="5">
        <v>7035.6401142602372</v>
      </c>
      <c r="U235" s="5">
        <v>6429.2911865883543</v>
      </c>
      <c r="V235" s="5">
        <v>8466.7971215221805</v>
      </c>
      <c r="W235" s="5">
        <v>8225.2329639640375</v>
      </c>
      <c r="X235" s="5">
        <v>8811.3935245435405</v>
      </c>
      <c r="Y235" s="5">
        <v>10614.49280144401</v>
      </c>
      <c r="Z235" s="5">
        <v>9919.4925034376665</v>
      </c>
      <c r="AA235" s="5">
        <v>10173.515785906169</v>
      </c>
      <c r="AB235" s="5">
        <v>9982.8258461479054</v>
      </c>
      <c r="AC235" s="5">
        <v>12528.775621518589</v>
      </c>
      <c r="AD235" s="5">
        <v>12106.42139225997</v>
      </c>
      <c r="AE235" s="5">
        <v>12379.20708087262</v>
      </c>
      <c r="AF235" s="5">
        <v>10874.70056361664</v>
      </c>
      <c r="AG235" s="5">
        <v>12570.503068532251</v>
      </c>
    </row>
    <row r="236" spans="1:33">
      <c r="A236" s="56" t="s">
        <v>73</v>
      </c>
      <c r="B236" s="56" t="s">
        <v>199</v>
      </c>
      <c r="C236" s="56" t="s">
        <v>272</v>
      </c>
      <c r="D236" s="56" t="s">
        <v>273</v>
      </c>
      <c r="E236" s="56" t="s">
        <v>142</v>
      </c>
      <c r="F236" s="5">
        <v>243.67972494683511</v>
      </c>
      <c r="G236" s="5">
        <v>269.40608034475991</v>
      </c>
      <c r="H236" s="5">
        <v>259.26153286534998</v>
      </c>
      <c r="I236" s="5">
        <v>266.66272047369512</v>
      </c>
      <c r="J236" s="5">
        <v>246.53975489239471</v>
      </c>
      <c r="K236" s="5">
        <v>267.57941874119518</v>
      </c>
      <c r="L236" s="5">
        <v>0</v>
      </c>
      <c r="M236" s="5">
        <v>5.0869475000000003E-5</v>
      </c>
      <c r="N236" s="5">
        <v>5.0888675000000018E-5</v>
      </c>
      <c r="O236" s="5">
        <v>9.7338779999999982E-5</v>
      </c>
      <c r="P236" s="5">
        <v>2.212150386500001E-2</v>
      </c>
      <c r="Q236" s="5">
        <v>300.02316629753989</v>
      </c>
      <c r="R236" s="5">
        <v>344.64443745738498</v>
      </c>
      <c r="S236" s="5">
        <v>304.43048996533491</v>
      </c>
      <c r="T236" s="5">
        <v>310.32360961679012</v>
      </c>
      <c r="U236" s="5">
        <v>283.36957957627021</v>
      </c>
      <c r="V236" s="5">
        <v>317.44268989018991</v>
      </c>
      <c r="W236" s="5">
        <v>334.90332934473531</v>
      </c>
      <c r="X236" s="5">
        <v>316.17756920747507</v>
      </c>
      <c r="Y236" s="5">
        <v>286.00628413662992</v>
      </c>
      <c r="Z236" s="5">
        <v>277.45330159297498</v>
      </c>
      <c r="AA236" s="5">
        <v>326.0382801296002</v>
      </c>
      <c r="AB236" s="5">
        <v>294.00445018896011</v>
      </c>
      <c r="AC236" s="5">
        <v>319.97164773263518</v>
      </c>
      <c r="AD236" s="5">
        <v>265.10736683076499</v>
      </c>
      <c r="AE236" s="5">
        <v>270.85861294041001</v>
      </c>
      <c r="AF236" s="5">
        <v>242.35309704605521</v>
      </c>
      <c r="AG236" s="5">
        <v>261.39929740029999</v>
      </c>
    </row>
    <row r="237" spans="1:33">
      <c r="A237" s="56" t="s">
        <v>73</v>
      </c>
      <c r="B237" s="56" t="s">
        <v>199</v>
      </c>
      <c r="C237" s="56" t="s">
        <v>274</v>
      </c>
      <c r="D237" s="56" t="s">
        <v>275</v>
      </c>
      <c r="E237" s="56" t="s">
        <v>142</v>
      </c>
      <c r="F237" s="5">
        <v>1141.9940247618049</v>
      </c>
      <c r="G237" s="5">
        <v>1169.9775839158999</v>
      </c>
      <c r="H237" s="5">
        <v>1189.942933787381</v>
      </c>
      <c r="I237" s="5">
        <v>1098.3100294984599</v>
      </c>
      <c r="J237" s="5">
        <v>1117.9445135483841</v>
      </c>
      <c r="K237" s="5">
        <v>1189.1892079741251</v>
      </c>
      <c r="L237" s="5">
        <v>1243.0790368682451</v>
      </c>
      <c r="M237" s="5">
        <v>1148.434582559715</v>
      </c>
      <c r="N237" s="5">
        <v>1201.1747090770759</v>
      </c>
      <c r="O237" s="5">
        <v>1126.94686677919</v>
      </c>
      <c r="P237" s="5">
        <v>1172.0618891105339</v>
      </c>
      <c r="Q237" s="5">
        <v>1174.4591538981999</v>
      </c>
      <c r="R237" s="5">
        <v>1249.6031801521699</v>
      </c>
      <c r="S237" s="5">
        <v>1212.739811636415</v>
      </c>
      <c r="T237" s="5">
        <v>1100.576115508655</v>
      </c>
      <c r="U237" s="5">
        <v>1113.684005465145</v>
      </c>
      <c r="V237" s="5">
        <v>1187.68136194761</v>
      </c>
      <c r="W237" s="5">
        <v>1259.929487135576</v>
      </c>
      <c r="X237" s="5">
        <v>1141.1953259813049</v>
      </c>
      <c r="Y237" s="5">
        <v>1169.2133951344249</v>
      </c>
      <c r="Z237" s="5">
        <v>1061.984321771929</v>
      </c>
      <c r="AA237" s="5">
        <v>1101.336026924655</v>
      </c>
      <c r="AB237" s="5">
        <v>616.80246579503512</v>
      </c>
      <c r="AC237" s="5">
        <v>608.89492575430529</v>
      </c>
      <c r="AD237" s="5">
        <v>617.77890515084505</v>
      </c>
      <c r="AE237" s="5">
        <v>502.47268437757458</v>
      </c>
      <c r="AF237" s="5">
        <v>533.55238517938028</v>
      </c>
      <c r="AG237" s="5">
        <v>577.12065356139988</v>
      </c>
    </row>
    <row r="238" spans="1:33">
      <c r="A238" s="56" t="s">
        <v>73</v>
      </c>
      <c r="B238" s="56" t="s">
        <v>199</v>
      </c>
      <c r="C238" s="56" t="s">
        <v>276</v>
      </c>
      <c r="D238" s="56" t="s">
        <v>277</v>
      </c>
      <c r="E238" s="56" t="s">
        <v>142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3.051662500000001E-5</v>
      </c>
      <c r="N238" s="5">
        <v>3.7686419999999987E-5</v>
      </c>
      <c r="O238" s="5">
        <v>4.7926415000000017E-5</v>
      </c>
      <c r="P238" s="5">
        <v>6.2065775000000044E-5</v>
      </c>
      <c r="Q238" s="5">
        <v>6.6270469999999993E-5</v>
      </c>
      <c r="R238" s="5">
        <v>6.2895529999999983E-5</v>
      </c>
      <c r="S238" s="5">
        <v>2.1905351000000011E-4</v>
      </c>
      <c r="T238" s="5">
        <v>2.1808332999999989E-4</v>
      </c>
      <c r="U238" s="5">
        <v>2.0089975500000009E-4</v>
      </c>
      <c r="V238" s="5">
        <v>2.2139454000000009E-4</v>
      </c>
      <c r="W238" s="5">
        <v>2.1709806499999981E-4</v>
      </c>
      <c r="X238" s="5">
        <v>2.4928891499999988E-4</v>
      </c>
      <c r="Y238" s="5">
        <v>3.4710835499999999E-4</v>
      </c>
      <c r="Z238" s="5">
        <v>1229.745277775354</v>
      </c>
      <c r="AA238" s="5">
        <v>1275.416997410344</v>
      </c>
      <c r="AB238" s="5">
        <v>1336.068972432636</v>
      </c>
      <c r="AC238" s="5">
        <v>1238.31318049065</v>
      </c>
      <c r="AD238" s="5">
        <v>4352.1808291158422</v>
      </c>
      <c r="AE238" s="5">
        <v>4712.9495691511866</v>
      </c>
      <c r="AF238" s="5">
        <v>4718.7283789298326</v>
      </c>
      <c r="AG238" s="5">
        <v>5113.3414710688512</v>
      </c>
    </row>
    <row r="239" spans="1:33">
      <c r="A239" s="56" t="s">
        <v>73</v>
      </c>
      <c r="B239" s="56" t="s">
        <v>199</v>
      </c>
      <c r="C239" s="56" t="s">
        <v>278</v>
      </c>
      <c r="D239" s="56" t="s">
        <v>279</v>
      </c>
      <c r="E239" s="56" t="s">
        <v>142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</row>
    <row r="240" spans="1:33">
      <c r="A240" s="56" t="s">
        <v>73</v>
      </c>
      <c r="B240" s="56" t="s">
        <v>199</v>
      </c>
      <c r="C240" s="56" t="s">
        <v>280</v>
      </c>
      <c r="D240" s="56" t="s">
        <v>281</v>
      </c>
      <c r="E240" s="56" t="s">
        <v>142</v>
      </c>
      <c r="F240" s="5">
        <v>328.66701149514</v>
      </c>
      <c r="G240" s="5">
        <v>359.6102904911499</v>
      </c>
      <c r="H240" s="5">
        <v>337.13289199119509</v>
      </c>
      <c r="I240" s="5">
        <v>342.23502226441508</v>
      </c>
      <c r="J240" s="5">
        <v>308.32466672594501</v>
      </c>
      <c r="K240" s="5">
        <v>349.34317524675009</v>
      </c>
      <c r="L240" s="5">
        <v>333.614760992095</v>
      </c>
      <c r="M240" s="5">
        <v>145.86469731208999</v>
      </c>
      <c r="N240" s="5">
        <v>174.595731214105</v>
      </c>
      <c r="O240" s="5">
        <v>172.10271649504489</v>
      </c>
      <c r="P240" s="5">
        <v>175.58566814928511</v>
      </c>
      <c r="Q240" s="5">
        <v>426.64554303047009</v>
      </c>
      <c r="R240" s="5">
        <v>471.94857696680492</v>
      </c>
      <c r="S240" s="5">
        <v>1005.501313123345</v>
      </c>
      <c r="T240" s="5">
        <v>1004.264528671721</v>
      </c>
      <c r="U240" s="5">
        <v>901.89270287361524</v>
      </c>
      <c r="V240" s="5">
        <v>1043.2688227940739</v>
      </c>
      <c r="W240" s="5">
        <v>1044.13852361509</v>
      </c>
      <c r="X240" s="5">
        <v>983.3928038606598</v>
      </c>
      <c r="Y240" s="5">
        <v>943.03868080791972</v>
      </c>
      <c r="Z240" s="5">
        <v>886.6282908106856</v>
      </c>
      <c r="AA240" s="5">
        <v>951.13692187543086</v>
      </c>
      <c r="AB240" s="5">
        <v>906.0502021618446</v>
      </c>
      <c r="AC240" s="5">
        <v>938.62061353218019</v>
      </c>
      <c r="AD240" s="5">
        <v>813.73519614494467</v>
      </c>
      <c r="AE240" s="5">
        <v>815.3148073311437</v>
      </c>
      <c r="AF240" s="5">
        <v>715.0937742183894</v>
      </c>
      <c r="AG240" s="5">
        <v>828.0201451967107</v>
      </c>
    </row>
    <row r="241" spans="1:33">
      <c r="A241" s="56" t="s">
        <v>73</v>
      </c>
      <c r="B241" s="56" t="s">
        <v>199</v>
      </c>
      <c r="C241" s="56" t="s">
        <v>282</v>
      </c>
      <c r="D241" s="56" t="s">
        <v>283</v>
      </c>
      <c r="E241" s="56" t="s">
        <v>142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</row>
    <row r="242" spans="1:33">
      <c r="A242" s="56" t="s">
        <v>73</v>
      </c>
      <c r="B242" s="56" t="s">
        <v>200</v>
      </c>
      <c r="C242" s="56" t="s">
        <v>284</v>
      </c>
      <c r="D242" s="56" t="s">
        <v>285</v>
      </c>
      <c r="E242" s="56" t="s">
        <v>142</v>
      </c>
      <c r="F242" s="5">
        <v>539.79024023120007</v>
      </c>
      <c r="G242" s="5">
        <v>564.01779857855479</v>
      </c>
      <c r="H242" s="5">
        <v>538.18458714818485</v>
      </c>
      <c r="I242" s="5">
        <v>544.34792307677014</v>
      </c>
      <c r="J242" s="5">
        <v>960.44039544880502</v>
      </c>
      <c r="K242" s="5">
        <v>902.19923566609532</v>
      </c>
      <c r="L242" s="5">
        <v>922.0713526937302</v>
      </c>
      <c r="M242" s="5">
        <v>950.19664196722931</v>
      </c>
      <c r="N242" s="5">
        <v>830.48989652417947</v>
      </c>
      <c r="O242" s="5">
        <v>889.49110762891974</v>
      </c>
      <c r="P242" s="5">
        <v>849.52163649658007</v>
      </c>
      <c r="Q242" s="5">
        <v>814.00909040862996</v>
      </c>
      <c r="R242" s="5">
        <v>860.33193840382523</v>
      </c>
      <c r="S242" s="5">
        <v>906.60483901846965</v>
      </c>
      <c r="T242" s="5">
        <v>916.52031752476501</v>
      </c>
      <c r="U242" s="5">
        <v>975.67331593972449</v>
      </c>
      <c r="V242" s="5">
        <v>934.48783719846028</v>
      </c>
      <c r="W242" s="5">
        <v>1013.776010345785</v>
      </c>
      <c r="X242" s="5">
        <v>1016.324052739066</v>
      </c>
      <c r="Y242" s="5">
        <v>874.45307959331501</v>
      </c>
      <c r="Z242" s="5">
        <v>918.13478762906993</v>
      </c>
      <c r="AA242" s="5">
        <v>883.42622539791535</v>
      </c>
      <c r="AB242" s="5">
        <v>825.54309269629482</v>
      </c>
      <c r="AC242" s="5">
        <v>856.17163318392477</v>
      </c>
      <c r="AD242" s="5">
        <v>899.39010811537992</v>
      </c>
      <c r="AE242" s="5">
        <v>955.18874652814964</v>
      </c>
      <c r="AF242" s="5">
        <v>1079.76637122133</v>
      </c>
      <c r="AG242" s="5">
        <v>555.54988146233029</v>
      </c>
    </row>
    <row r="243" spans="1:33">
      <c r="A243" s="56" t="s">
        <v>73</v>
      </c>
      <c r="B243" s="56" t="s">
        <v>200</v>
      </c>
      <c r="C243" s="56" t="s">
        <v>286</v>
      </c>
      <c r="D243" s="56" t="s">
        <v>287</v>
      </c>
      <c r="E243" s="56" t="s">
        <v>142</v>
      </c>
      <c r="F243" s="5">
        <v>846.72257372172032</v>
      </c>
      <c r="G243" s="5">
        <v>933.29698407384467</v>
      </c>
      <c r="H243" s="5">
        <v>862.63135617362991</v>
      </c>
      <c r="I243" s="5">
        <v>836.08629847907525</v>
      </c>
      <c r="J243" s="5">
        <v>863.30872617085492</v>
      </c>
      <c r="K243" s="5">
        <v>896.76106480468547</v>
      </c>
      <c r="L243" s="5">
        <v>869.18458812797576</v>
      </c>
      <c r="M243" s="5">
        <v>888.04325757310005</v>
      </c>
      <c r="N243" s="5">
        <v>3131.3629382577292</v>
      </c>
      <c r="O243" s="5">
        <v>3216.682684955259</v>
      </c>
      <c r="P243" s="5">
        <v>3105.109354441207</v>
      </c>
      <c r="Q243" s="5">
        <v>3976.0464136878732</v>
      </c>
      <c r="R243" s="5">
        <v>4417.6382983857284</v>
      </c>
      <c r="S243" s="5">
        <v>6530.7079351459461</v>
      </c>
      <c r="T243" s="5">
        <v>6313.1085632404374</v>
      </c>
      <c r="U243" s="5">
        <v>6402.6881563167562</v>
      </c>
      <c r="V243" s="5">
        <v>6515.8680250533034</v>
      </c>
      <c r="W243" s="5">
        <v>6565.6300787720138</v>
      </c>
      <c r="X243" s="5">
        <v>6922.9720078432247</v>
      </c>
      <c r="Y243" s="5">
        <v>6484.2776070478658</v>
      </c>
      <c r="Z243" s="5">
        <v>6612.4221780848166</v>
      </c>
      <c r="AA243" s="5">
        <v>6298.010008445709</v>
      </c>
      <c r="AB243" s="5">
        <v>6006.9837609449878</v>
      </c>
      <c r="AC243" s="5">
        <v>6597.1153567374158</v>
      </c>
      <c r="AD243" s="5">
        <v>6456.925882250468</v>
      </c>
      <c r="AE243" s="5">
        <v>6242.2239634891803</v>
      </c>
      <c r="AF243" s="5">
        <v>6272.605648606389</v>
      </c>
      <c r="AG243" s="5">
        <v>5915.8136032091143</v>
      </c>
    </row>
    <row r="244" spans="1:33">
      <c r="A244" s="56" t="s">
        <v>73</v>
      </c>
      <c r="B244" s="56" t="s">
        <v>200</v>
      </c>
      <c r="C244" s="56" t="s">
        <v>288</v>
      </c>
      <c r="D244" s="56" t="s">
        <v>303</v>
      </c>
      <c r="E244" s="56" t="s">
        <v>142</v>
      </c>
      <c r="F244" s="5">
        <v>458.48683404270969</v>
      </c>
      <c r="G244" s="5">
        <v>1159.9789199818599</v>
      </c>
      <c r="H244" s="5">
        <v>1733.2271226739049</v>
      </c>
      <c r="I244" s="5">
        <v>2253.5890827185199</v>
      </c>
      <c r="J244" s="5">
        <v>2552.3954879728249</v>
      </c>
      <c r="K244" s="5">
        <v>3136.923914653968</v>
      </c>
      <c r="L244" s="5">
        <v>3893.83739483927</v>
      </c>
      <c r="M244" s="5">
        <v>4639.6368108642864</v>
      </c>
      <c r="N244" s="5">
        <v>5239.1744833890261</v>
      </c>
      <c r="O244" s="5">
        <v>5369.1185227148653</v>
      </c>
      <c r="P244" s="5">
        <v>5277.39728717449</v>
      </c>
      <c r="Q244" s="5">
        <v>5130.1505733882259</v>
      </c>
      <c r="R244" s="5">
        <v>5639.2980198708983</v>
      </c>
      <c r="S244" s="5">
        <v>5990.0676555973578</v>
      </c>
      <c r="T244" s="5">
        <v>5701.6582537486756</v>
      </c>
      <c r="U244" s="5">
        <v>5935.1882053513018</v>
      </c>
      <c r="V244" s="5">
        <v>5988.1375560560109</v>
      </c>
      <c r="W244" s="5">
        <v>6246.9696197241819</v>
      </c>
      <c r="X244" s="5">
        <v>6360.2440357430842</v>
      </c>
      <c r="Y244" s="5">
        <v>5935.0248461226174</v>
      </c>
      <c r="Z244" s="5">
        <v>6040.848606396512</v>
      </c>
      <c r="AA244" s="5">
        <v>5451.8977333633356</v>
      </c>
      <c r="AB244" s="5">
        <v>5628.5561589326344</v>
      </c>
      <c r="AC244" s="5">
        <v>6091.4815091981991</v>
      </c>
      <c r="AD244" s="5">
        <v>6087.7843492659631</v>
      </c>
      <c r="AE244" s="5">
        <v>5799.15664013887</v>
      </c>
      <c r="AF244" s="5">
        <v>6352.1568689026662</v>
      </c>
      <c r="AG244" s="5">
        <v>6466.2087619298563</v>
      </c>
    </row>
    <row r="246" spans="1:33">
      <c r="A246" s="56" t="s">
        <v>73</v>
      </c>
      <c r="B246" s="56" t="s">
        <v>163</v>
      </c>
      <c r="C246" s="56" t="s">
        <v>290</v>
      </c>
      <c r="D246" s="56" t="s">
        <v>291</v>
      </c>
      <c r="E246" s="56" t="s">
        <v>141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</row>
    <row r="247" spans="1:33">
      <c r="A247" s="56" t="s">
        <v>73</v>
      </c>
      <c r="B247" s="56" t="s">
        <v>163</v>
      </c>
      <c r="C247" s="56" t="s">
        <v>292</v>
      </c>
      <c r="D247" s="56" t="s">
        <v>293</v>
      </c>
      <c r="E247" s="56" t="s">
        <v>141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4.342050000000001E-7</v>
      </c>
      <c r="R247" s="5">
        <v>2.0832E-7</v>
      </c>
      <c r="S247" s="5">
        <v>9.0450000000000009E-7</v>
      </c>
      <c r="T247" s="5">
        <v>4.051254999999999E-6</v>
      </c>
      <c r="U247" s="5">
        <v>2.7819500000000001E-6</v>
      </c>
      <c r="V247" s="5">
        <v>3.4321449999999999E-6</v>
      </c>
      <c r="W247" s="5">
        <v>4.021709999999999E-6</v>
      </c>
      <c r="X247" s="5">
        <v>3.566985000000001E-6</v>
      </c>
      <c r="Y247" s="5">
        <v>4.9881700000000012E-6</v>
      </c>
      <c r="Z247" s="5">
        <v>6.4568849999999998E-6</v>
      </c>
      <c r="AA247" s="5">
        <v>1.244588500000001E-5</v>
      </c>
      <c r="AB247" s="5">
        <v>2.1509364999999999E-5</v>
      </c>
      <c r="AC247" s="5">
        <v>2.2463599999999979E-5</v>
      </c>
      <c r="AD247" s="5">
        <v>3.8905054999999991E-5</v>
      </c>
      <c r="AE247" s="5">
        <v>1.538397199999999E-4</v>
      </c>
      <c r="AF247" s="5">
        <v>1104.606771175195</v>
      </c>
      <c r="AG247" s="5">
        <v>1148.048096316571</v>
      </c>
    </row>
    <row r="248" spans="1:33">
      <c r="A248" s="56" t="s">
        <v>73</v>
      </c>
      <c r="B248" s="56" t="s">
        <v>198</v>
      </c>
      <c r="C248" s="56" t="s">
        <v>294</v>
      </c>
      <c r="D248" s="56" t="s">
        <v>295</v>
      </c>
      <c r="E248" s="56" t="s">
        <v>141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</row>
    <row r="249" spans="1:33">
      <c r="A249" s="56" t="s">
        <v>73</v>
      </c>
      <c r="B249" s="56" t="s">
        <v>200</v>
      </c>
      <c r="C249" s="56" t="s">
        <v>296</v>
      </c>
      <c r="D249" s="56" t="s">
        <v>297</v>
      </c>
      <c r="E249" s="56" t="s">
        <v>141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</row>
    <row r="250" spans="1:33">
      <c r="A250" s="56" t="s">
        <v>73</v>
      </c>
      <c r="B250" s="56" t="s">
        <v>198</v>
      </c>
      <c r="C250" s="56" t="s">
        <v>298</v>
      </c>
      <c r="D250" s="56" t="s">
        <v>299</v>
      </c>
      <c r="E250" s="56" t="s">
        <v>141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</row>
    <row r="251" spans="1:33">
      <c r="A251" s="56" t="s">
        <v>73</v>
      </c>
      <c r="B251" s="56" t="s">
        <v>199</v>
      </c>
      <c r="C251" s="56" t="s">
        <v>300</v>
      </c>
      <c r="D251" s="56" t="s">
        <v>301</v>
      </c>
      <c r="E251" s="56" t="s">
        <v>141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</row>
    <row r="253" spans="1:33">
      <c r="A253" s="56" t="s">
        <v>75</v>
      </c>
      <c r="B253" s="56" t="s">
        <v>197</v>
      </c>
      <c r="C253" s="56" t="s">
        <v>215</v>
      </c>
      <c r="D253" s="56" t="s">
        <v>216</v>
      </c>
      <c r="E253" s="56" t="s">
        <v>217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</row>
    <row r="254" spans="1:33">
      <c r="A254" s="56" t="s">
        <v>75</v>
      </c>
      <c r="B254" s="56" t="s">
        <v>197</v>
      </c>
      <c r="C254" s="56" t="s">
        <v>218</v>
      </c>
      <c r="D254" s="56" t="s">
        <v>219</v>
      </c>
      <c r="E254" s="56" t="s">
        <v>217</v>
      </c>
      <c r="F254" s="5">
        <v>184.74109914353011</v>
      </c>
      <c r="G254" s="5">
        <v>174.66474568079499</v>
      </c>
      <c r="H254" s="5">
        <v>186.63671006535489</v>
      </c>
      <c r="I254" s="5">
        <v>179.36730868794999</v>
      </c>
      <c r="J254" s="5">
        <v>180.9445011237201</v>
      </c>
      <c r="K254" s="5">
        <v>174.40296107329499</v>
      </c>
      <c r="L254" s="5">
        <v>172.87473900310999</v>
      </c>
      <c r="M254" s="5">
        <v>174.79958131343511</v>
      </c>
      <c r="N254" s="5">
        <v>172.05870722909501</v>
      </c>
      <c r="O254" s="5">
        <v>162.78406799961991</v>
      </c>
      <c r="P254" s="5">
        <v>184.17923515695</v>
      </c>
      <c r="Q254" s="5">
        <v>193.56598513815001</v>
      </c>
      <c r="R254" s="5">
        <v>186.64710812312001</v>
      </c>
      <c r="S254" s="5">
        <v>185.84139528150999</v>
      </c>
      <c r="T254" s="5">
        <v>68.76663346968499</v>
      </c>
      <c r="U254" s="5">
        <v>67.383516681074951</v>
      </c>
      <c r="V254" s="5">
        <v>32.178733738835007</v>
      </c>
      <c r="W254" s="5">
        <v>35.018724749380013</v>
      </c>
      <c r="X254" s="5">
        <v>33.377787220670008</v>
      </c>
      <c r="Y254" s="5">
        <v>28.209513837494999</v>
      </c>
      <c r="Z254" s="5">
        <v>26.591207536180011</v>
      </c>
      <c r="AA254" s="5">
        <v>27.711666619045001</v>
      </c>
      <c r="AB254" s="5">
        <v>26.87083415503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</row>
    <row r="255" spans="1:33">
      <c r="A255" s="56" t="s">
        <v>75</v>
      </c>
      <c r="B255" s="56" t="s">
        <v>197</v>
      </c>
      <c r="C255" s="56" t="s">
        <v>220</v>
      </c>
      <c r="D255" s="56" t="s">
        <v>221</v>
      </c>
      <c r="E255" s="56" t="s">
        <v>217</v>
      </c>
      <c r="F255" s="5">
        <v>845.45132418715502</v>
      </c>
      <c r="G255" s="5">
        <v>862.05406960460982</v>
      </c>
      <c r="H255" s="5">
        <v>974.92214996777989</v>
      </c>
      <c r="I255" s="5">
        <v>956.01222474876533</v>
      </c>
      <c r="J255" s="5">
        <v>895.18072720463022</v>
      </c>
      <c r="K255" s="5">
        <v>869.84107201363497</v>
      </c>
      <c r="L255" s="5">
        <v>854.32686529907505</v>
      </c>
      <c r="M255" s="5">
        <v>915.39903990788002</v>
      </c>
      <c r="N255" s="5">
        <v>927.79006277189512</v>
      </c>
      <c r="O255" s="5">
        <v>770.48335424479535</v>
      </c>
      <c r="P255" s="5">
        <v>901.52398954091996</v>
      </c>
      <c r="Q255" s="5">
        <v>929.78559806410522</v>
      </c>
      <c r="R255" s="5">
        <v>938.62705597269496</v>
      </c>
      <c r="S255" s="5">
        <v>999.84573027867555</v>
      </c>
      <c r="T255" s="5">
        <v>953.97353452586981</v>
      </c>
      <c r="U255" s="5">
        <v>924.17015165300006</v>
      </c>
      <c r="V255" s="5">
        <v>958.49283512027023</v>
      </c>
      <c r="W255" s="5">
        <v>921.21804616216002</v>
      </c>
      <c r="X255" s="5">
        <v>932.23541903721468</v>
      </c>
      <c r="Y255" s="5">
        <v>686.14957173277503</v>
      </c>
      <c r="Z255" s="5">
        <v>998.46523938246025</v>
      </c>
      <c r="AA255" s="5">
        <v>1098.4759115464799</v>
      </c>
      <c r="AB255" s="5">
        <v>2037.098689483325</v>
      </c>
      <c r="AC255" s="5">
        <v>1834.2135794339099</v>
      </c>
      <c r="AD255" s="5">
        <v>1752.8218871523561</v>
      </c>
      <c r="AE255" s="5">
        <v>1866.4702799653439</v>
      </c>
      <c r="AF255" s="5">
        <v>1620.520567099861</v>
      </c>
      <c r="AG255" s="5">
        <v>1596.661059694241</v>
      </c>
    </row>
    <row r="256" spans="1:33">
      <c r="A256" s="56" t="s">
        <v>75</v>
      </c>
      <c r="B256" s="56" t="s">
        <v>197</v>
      </c>
      <c r="C256" s="56" t="s">
        <v>222</v>
      </c>
      <c r="D256" s="56" t="s">
        <v>223</v>
      </c>
      <c r="E256" s="56" t="s">
        <v>217</v>
      </c>
      <c r="F256" s="5">
        <v>1162.1101253112149</v>
      </c>
      <c r="G256" s="5">
        <v>1226.0110283110951</v>
      </c>
      <c r="H256" s="5">
        <v>1346.057779858214</v>
      </c>
      <c r="I256" s="5">
        <v>1304.87529309554</v>
      </c>
      <c r="J256" s="5">
        <v>1237.7883987722</v>
      </c>
      <c r="K256" s="5">
        <v>1263.9312370872999</v>
      </c>
      <c r="L256" s="5">
        <v>1238.636172315405</v>
      </c>
      <c r="M256" s="5">
        <v>1296.64068255086</v>
      </c>
      <c r="N256" s="5">
        <v>1299.10094340674</v>
      </c>
      <c r="O256" s="5">
        <v>1115.9577996985199</v>
      </c>
      <c r="P256" s="5">
        <v>1291.781128678</v>
      </c>
      <c r="Q256" s="5">
        <v>1312.4245217862101</v>
      </c>
      <c r="R256" s="5">
        <v>1338.81920188975</v>
      </c>
      <c r="S256" s="5">
        <v>1394.96150298817</v>
      </c>
      <c r="T256" s="5">
        <v>1335.190027013485</v>
      </c>
      <c r="U256" s="5">
        <v>1294.609070018505</v>
      </c>
      <c r="V256" s="5">
        <v>1383.69710522523</v>
      </c>
      <c r="W256" s="5">
        <v>1343.72211482596</v>
      </c>
      <c r="X256" s="5">
        <v>1343.1925870354451</v>
      </c>
      <c r="Y256" s="5">
        <v>1300.3206947055601</v>
      </c>
      <c r="Z256" s="5">
        <v>1058.5846012657</v>
      </c>
      <c r="AA256" s="5">
        <v>1094.329699725625</v>
      </c>
      <c r="AB256" s="5">
        <v>1097.6854185464349</v>
      </c>
      <c r="AC256" s="5">
        <v>1031.7607722990599</v>
      </c>
      <c r="AD256" s="5">
        <v>1079.2843592393699</v>
      </c>
      <c r="AE256" s="5">
        <v>3634.4249531165419</v>
      </c>
      <c r="AF256" s="5">
        <v>4164.9294745432162</v>
      </c>
      <c r="AG256" s="5">
        <v>4222.004849652043</v>
      </c>
    </row>
    <row r="257" spans="1:33">
      <c r="A257" s="56" t="s">
        <v>75</v>
      </c>
      <c r="B257" s="56" t="s">
        <v>197</v>
      </c>
      <c r="C257" s="56" t="s">
        <v>224</v>
      </c>
      <c r="D257" s="56" t="s">
        <v>225</v>
      </c>
      <c r="E257" s="56" t="s">
        <v>217</v>
      </c>
      <c r="F257" s="5">
        <v>31.34993546565002</v>
      </c>
      <c r="G257" s="5">
        <v>30.17157088650001</v>
      </c>
      <c r="H257" s="5">
        <v>31.748148570445</v>
      </c>
      <c r="I257" s="5">
        <v>30.693834621070021</v>
      </c>
      <c r="J257" s="5">
        <v>28.95660430266501</v>
      </c>
      <c r="K257" s="5">
        <v>30.005500006260021</v>
      </c>
      <c r="L257" s="5">
        <v>31.208981787325001</v>
      </c>
      <c r="M257" s="5">
        <v>28.79024300748501</v>
      </c>
      <c r="N257" s="5">
        <v>28.713676229130019</v>
      </c>
      <c r="O257" s="5">
        <v>27.677719622019989</v>
      </c>
      <c r="P257" s="5">
        <v>31.043648470729991</v>
      </c>
      <c r="Q257" s="5">
        <v>31.42458829764502</v>
      </c>
      <c r="R257" s="5">
        <v>162.43756645817501</v>
      </c>
      <c r="S257" s="5">
        <v>160.27607467634499</v>
      </c>
      <c r="T257" s="5">
        <v>147.71210982654989</v>
      </c>
      <c r="U257" s="5">
        <v>145.89277668802001</v>
      </c>
      <c r="V257" s="5">
        <v>158.21121686461501</v>
      </c>
      <c r="W257" s="5">
        <v>158.2412380575</v>
      </c>
      <c r="X257" s="5">
        <v>159.84883271222</v>
      </c>
      <c r="Y257" s="5">
        <v>155.11692729098991</v>
      </c>
      <c r="Z257" s="5">
        <v>128.18902525441001</v>
      </c>
      <c r="AA257" s="5">
        <v>143.52366352137011</v>
      </c>
      <c r="AB257" s="5">
        <v>140.414391309845</v>
      </c>
      <c r="AC257" s="5">
        <v>126.58603990812</v>
      </c>
      <c r="AD257" s="5">
        <v>133.325582708685</v>
      </c>
      <c r="AE257" s="5">
        <v>120.47219729421489</v>
      </c>
      <c r="AF257" s="5">
        <v>115.4733769447201</v>
      </c>
      <c r="AG257" s="5">
        <v>117.963250730845</v>
      </c>
    </row>
    <row r="258" spans="1:33">
      <c r="A258" s="56" t="s">
        <v>75</v>
      </c>
      <c r="B258" s="56" t="s">
        <v>197</v>
      </c>
      <c r="C258" s="56" t="s">
        <v>226</v>
      </c>
      <c r="D258" s="56" t="s">
        <v>227</v>
      </c>
      <c r="E258" s="56" t="s">
        <v>217</v>
      </c>
      <c r="F258" s="5">
        <v>157.69315234491489</v>
      </c>
      <c r="G258" s="5">
        <v>182.93521532315989</v>
      </c>
      <c r="H258" s="5">
        <v>183.5342930688</v>
      </c>
      <c r="I258" s="5">
        <v>151.06661179856991</v>
      </c>
      <c r="J258" s="5">
        <v>162.5521871914948</v>
      </c>
      <c r="K258" s="5">
        <v>153.62140984571499</v>
      </c>
      <c r="L258" s="5">
        <v>152.97315134245011</v>
      </c>
      <c r="M258" s="5">
        <v>169.014924090775</v>
      </c>
      <c r="N258" s="5">
        <v>157.42964151829</v>
      </c>
      <c r="O258" s="5">
        <v>151.0487683150152</v>
      </c>
      <c r="P258" s="5">
        <v>172.30770915526489</v>
      </c>
      <c r="Q258" s="5">
        <v>167.66666141891989</v>
      </c>
      <c r="R258" s="5">
        <v>1601.3052700686701</v>
      </c>
      <c r="S258" s="5">
        <v>2976.6412218796709</v>
      </c>
      <c r="T258" s="5">
        <v>5623.5072837014823</v>
      </c>
      <c r="U258" s="5">
        <v>5411.8226813296669</v>
      </c>
      <c r="V258" s="5">
        <v>5981.2198708059223</v>
      </c>
      <c r="W258" s="5">
        <v>7584.2671479501169</v>
      </c>
      <c r="X258" s="5">
        <v>9657.6168730611262</v>
      </c>
      <c r="Y258" s="5">
        <v>9213.8154489511435</v>
      </c>
      <c r="Z258" s="5">
        <v>7506.9816958792499</v>
      </c>
      <c r="AA258" s="5">
        <v>8732.7139619384288</v>
      </c>
      <c r="AB258" s="5">
        <v>10187.82129285287</v>
      </c>
      <c r="AC258" s="5">
        <v>14851.97724661294</v>
      </c>
      <c r="AD258" s="5">
        <v>18017.282149233681</v>
      </c>
      <c r="AE258" s="5">
        <v>18026.873567070721</v>
      </c>
      <c r="AF258" s="5">
        <v>17391.252405565381</v>
      </c>
      <c r="AG258" s="5">
        <v>17579.498172784399</v>
      </c>
    </row>
    <row r="259" spans="1:33">
      <c r="A259" s="56" t="s">
        <v>75</v>
      </c>
      <c r="B259" s="56" t="s">
        <v>197</v>
      </c>
      <c r="C259" s="56" t="s">
        <v>228</v>
      </c>
      <c r="D259" s="56" t="s">
        <v>229</v>
      </c>
      <c r="E259" s="56" t="s">
        <v>217</v>
      </c>
      <c r="F259" s="5">
        <v>610.83256801135997</v>
      </c>
      <c r="G259" s="5">
        <v>974.24730020899972</v>
      </c>
      <c r="H259" s="5">
        <v>1019.65892134196</v>
      </c>
      <c r="I259" s="5">
        <v>1047.9126088456301</v>
      </c>
      <c r="J259" s="5">
        <v>1029.6666353604101</v>
      </c>
      <c r="K259" s="5">
        <v>982.04308482596446</v>
      </c>
      <c r="L259" s="5">
        <v>964.57830795764949</v>
      </c>
      <c r="M259" s="5">
        <v>975.7048980556749</v>
      </c>
      <c r="N259" s="5">
        <v>961.52399009018995</v>
      </c>
      <c r="O259" s="5">
        <v>885.18151654811504</v>
      </c>
      <c r="P259" s="5">
        <v>1019.78198828053</v>
      </c>
      <c r="Q259" s="5">
        <v>1024.60279210422</v>
      </c>
      <c r="R259" s="5">
        <v>1087.4740385736641</v>
      </c>
      <c r="S259" s="5">
        <v>1068.6499153816901</v>
      </c>
      <c r="T259" s="5">
        <v>1055.3588676701199</v>
      </c>
      <c r="U259" s="5">
        <v>1029.228269557675</v>
      </c>
      <c r="V259" s="5">
        <v>1082.0807151297149</v>
      </c>
      <c r="W259" s="5">
        <v>1051.740872620185</v>
      </c>
      <c r="X259" s="5">
        <v>1014.316609799145</v>
      </c>
      <c r="Y259" s="5">
        <v>960.1885791646049</v>
      </c>
      <c r="Z259" s="5">
        <v>1164.7669661366799</v>
      </c>
      <c r="AA259" s="5">
        <v>1249.22843793177</v>
      </c>
      <c r="AB259" s="5">
        <v>1331.9370041141799</v>
      </c>
      <c r="AC259" s="5">
        <v>1539.0497842526249</v>
      </c>
      <c r="AD259" s="5">
        <v>1260.2909623836099</v>
      </c>
      <c r="AE259" s="5">
        <v>4053.1040294786721</v>
      </c>
      <c r="AF259" s="5">
        <v>4571.3177198520252</v>
      </c>
      <c r="AG259" s="5">
        <v>4550.6692698228662</v>
      </c>
    </row>
    <row r="260" spans="1:33">
      <c r="A260" s="56" t="s">
        <v>75</v>
      </c>
      <c r="B260" s="56" t="s">
        <v>197</v>
      </c>
      <c r="C260" s="56" t="s">
        <v>230</v>
      </c>
      <c r="D260" s="56" t="s">
        <v>231</v>
      </c>
      <c r="E260" s="56" t="s">
        <v>217</v>
      </c>
      <c r="F260" s="5">
        <v>2435.3296635936249</v>
      </c>
      <c r="G260" s="5">
        <v>2863.8484945827058</v>
      </c>
      <c r="H260" s="5">
        <v>2909.4311029087612</v>
      </c>
      <c r="I260" s="5">
        <v>2875.37672758588</v>
      </c>
      <c r="J260" s="5">
        <v>2855.9818666300612</v>
      </c>
      <c r="K260" s="5">
        <v>2863.265502896435</v>
      </c>
      <c r="L260" s="5">
        <v>2879.4370913282851</v>
      </c>
      <c r="M260" s="5">
        <v>2886.078469075725</v>
      </c>
      <c r="N260" s="5">
        <v>2796.150374029341</v>
      </c>
      <c r="O260" s="5">
        <v>2527.4025999627752</v>
      </c>
      <c r="P260" s="5">
        <v>2814.6540542456351</v>
      </c>
      <c r="Q260" s="5">
        <v>2931.355432984496</v>
      </c>
      <c r="R260" s="5">
        <v>3107.5687609871602</v>
      </c>
      <c r="S260" s="5">
        <v>2808.2223317362009</v>
      </c>
      <c r="T260" s="5">
        <v>4522.8402162787988</v>
      </c>
      <c r="U260" s="5">
        <v>4523.0572971035645</v>
      </c>
      <c r="V260" s="5">
        <v>4735.3741185638692</v>
      </c>
      <c r="W260" s="5">
        <v>5239.846650466644</v>
      </c>
      <c r="X260" s="5">
        <v>6230.8870817598327</v>
      </c>
      <c r="Y260" s="5">
        <v>7015.2995353553342</v>
      </c>
      <c r="Z260" s="5">
        <v>6833.7529394830462</v>
      </c>
      <c r="AA260" s="5">
        <v>7208.2946030763123</v>
      </c>
      <c r="AB260" s="5">
        <v>8365.624314711089</v>
      </c>
      <c r="AC260" s="5">
        <v>10780.85594429085</v>
      </c>
      <c r="AD260" s="5">
        <v>10750.69075843003</v>
      </c>
      <c r="AE260" s="5">
        <v>16095.477695454951</v>
      </c>
      <c r="AF260" s="5">
        <v>19308.198481934069</v>
      </c>
      <c r="AG260" s="5">
        <v>19733.2118406394</v>
      </c>
    </row>
    <row r="261" spans="1:33">
      <c r="A261" s="56" t="s">
        <v>75</v>
      </c>
      <c r="B261" s="56" t="s">
        <v>197</v>
      </c>
      <c r="C261" s="56" t="s">
        <v>232</v>
      </c>
      <c r="D261" s="56" t="s">
        <v>233</v>
      </c>
      <c r="E261" s="56" t="s">
        <v>217</v>
      </c>
      <c r="F261" s="5">
        <v>0</v>
      </c>
      <c r="G261" s="5">
        <v>0</v>
      </c>
      <c r="H261" s="5">
        <v>1.4488000000000001E-7</v>
      </c>
      <c r="I261" s="5">
        <v>1.7606149999999991E-6</v>
      </c>
      <c r="J261" s="5">
        <v>3.2675999999999999E-6</v>
      </c>
      <c r="K261" s="5">
        <v>3.2143850000000041E-6</v>
      </c>
      <c r="L261" s="5">
        <v>4.78988E-6</v>
      </c>
      <c r="M261" s="5">
        <v>6.4311550000000031E-6</v>
      </c>
      <c r="N261" s="5">
        <v>6.1205250000000018E-6</v>
      </c>
      <c r="O261" s="5">
        <v>6.5306650000000001E-6</v>
      </c>
      <c r="P261" s="5">
        <v>1.8674625000000011E-5</v>
      </c>
      <c r="Q261" s="5">
        <v>1.8157574999999999E-5</v>
      </c>
      <c r="R261" s="5">
        <v>8.3680268999999973E-4</v>
      </c>
      <c r="S261" s="5">
        <v>357.66555779187013</v>
      </c>
      <c r="T261" s="5">
        <v>342.86751172535497</v>
      </c>
      <c r="U261" s="5">
        <v>338.69777718369511</v>
      </c>
      <c r="V261" s="5">
        <v>363.84303208395488</v>
      </c>
      <c r="W261" s="5">
        <v>353.34471844312998</v>
      </c>
      <c r="X261" s="5">
        <v>338.72922092862512</v>
      </c>
      <c r="Y261" s="5">
        <v>313.51875352979448</v>
      </c>
      <c r="Z261" s="5">
        <v>274.0340616916252</v>
      </c>
      <c r="AA261" s="5">
        <v>1402.2250816229739</v>
      </c>
      <c r="AB261" s="5">
        <v>1782.12115744567</v>
      </c>
      <c r="AC261" s="5">
        <v>4397.8799632742994</v>
      </c>
      <c r="AD261" s="5">
        <v>6542.486855601489</v>
      </c>
      <c r="AE261" s="5">
        <v>10561.563876683471</v>
      </c>
      <c r="AF261" s="5">
        <v>13397.541048021791</v>
      </c>
      <c r="AG261" s="5">
        <v>13775.70032454685</v>
      </c>
    </row>
    <row r="262" spans="1:33">
      <c r="A262" s="56" t="s">
        <v>75</v>
      </c>
      <c r="B262" s="56" t="s">
        <v>163</v>
      </c>
      <c r="C262" s="56" t="s">
        <v>234</v>
      </c>
      <c r="D262" s="56" t="s">
        <v>235</v>
      </c>
      <c r="E262" s="56" t="s">
        <v>217</v>
      </c>
      <c r="F262" s="5">
        <v>0</v>
      </c>
      <c r="G262" s="5">
        <v>1.548475E-6</v>
      </c>
      <c r="H262" s="5">
        <v>3.7322949999999969E-6</v>
      </c>
      <c r="I262" s="5">
        <v>1.330725E-5</v>
      </c>
      <c r="J262" s="5">
        <v>1.339907999999999E-5</v>
      </c>
      <c r="K262" s="5">
        <v>1.4482430000000009E-5</v>
      </c>
      <c r="L262" s="5">
        <v>1.6877630000000001E-5</v>
      </c>
      <c r="M262" s="5">
        <v>1.7754660000000009E-5</v>
      </c>
      <c r="N262" s="5">
        <v>1.7753144999999991E-5</v>
      </c>
      <c r="O262" s="5">
        <v>1.7524899999999999E-5</v>
      </c>
      <c r="P262" s="5">
        <v>2.3227040000000009E-5</v>
      </c>
      <c r="Q262" s="5">
        <v>3.0182705000000009E-5</v>
      </c>
      <c r="R262" s="5">
        <v>3.750155000000001E-5</v>
      </c>
      <c r="S262" s="5">
        <v>3.9543635000000028E-5</v>
      </c>
      <c r="T262" s="5">
        <v>4.8335239999999973E-5</v>
      </c>
      <c r="U262" s="5">
        <v>4.6004059999999979E-5</v>
      </c>
      <c r="V262" s="5">
        <v>5.1219669999999971E-5</v>
      </c>
      <c r="W262" s="5">
        <v>7.5428934999999974E-5</v>
      </c>
      <c r="X262" s="5">
        <v>7.1558284999999954E-5</v>
      </c>
      <c r="Y262" s="5">
        <v>2.1453836000000001E-4</v>
      </c>
      <c r="Z262" s="5">
        <v>1.4374284899999999E-3</v>
      </c>
      <c r="AA262" s="5">
        <v>1.395654494999999E-3</v>
      </c>
      <c r="AB262" s="5">
        <v>1.47261572E-3</v>
      </c>
      <c r="AC262" s="5">
        <v>1.52679942E-3</v>
      </c>
      <c r="AD262" s="5">
        <v>1.486655225000001E-3</v>
      </c>
      <c r="AE262" s="5">
        <v>171.26694578155491</v>
      </c>
      <c r="AF262" s="5">
        <v>3036.9760277199971</v>
      </c>
      <c r="AG262" s="5">
        <v>3310.8530001913969</v>
      </c>
    </row>
    <row r="263" spans="1:33">
      <c r="A263" s="56" t="s">
        <v>75</v>
      </c>
      <c r="B263" s="56" t="s">
        <v>163</v>
      </c>
      <c r="C263" s="56" t="s">
        <v>236</v>
      </c>
      <c r="D263" s="56" t="s">
        <v>237</v>
      </c>
      <c r="E263" s="56" t="s">
        <v>217</v>
      </c>
      <c r="F263" s="5">
        <v>319.45017622250521</v>
      </c>
      <c r="G263" s="5">
        <v>212.72696786538489</v>
      </c>
      <c r="H263" s="5">
        <v>243.3950044815</v>
      </c>
      <c r="I263" s="5">
        <v>229.8579483714349</v>
      </c>
      <c r="J263" s="5">
        <v>364.5873961115949</v>
      </c>
      <c r="K263" s="5">
        <v>393.34908075349512</v>
      </c>
      <c r="L263" s="5">
        <v>378.15590465745993</v>
      </c>
      <c r="M263" s="5">
        <v>389.71509399413509</v>
      </c>
      <c r="N263" s="5">
        <v>399.44741104465999</v>
      </c>
      <c r="O263" s="5">
        <v>388.68393318105478</v>
      </c>
      <c r="P263" s="5">
        <v>422.14907708665987</v>
      </c>
      <c r="Q263" s="5">
        <v>434.37652665738511</v>
      </c>
      <c r="R263" s="5">
        <v>438.08819144998478</v>
      </c>
      <c r="S263" s="5">
        <v>418.14309522128502</v>
      </c>
      <c r="T263" s="5">
        <v>410.94016218770992</v>
      </c>
      <c r="U263" s="5">
        <v>395.77893662358002</v>
      </c>
      <c r="V263" s="5">
        <v>442.49172645847528</v>
      </c>
      <c r="W263" s="5">
        <v>444.66079932796998</v>
      </c>
      <c r="X263" s="5">
        <v>408.56264546566501</v>
      </c>
      <c r="Y263" s="5">
        <v>396.39054186431991</v>
      </c>
      <c r="Z263" s="5">
        <v>380.10501849183493</v>
      </c>
      <c r="AA263" s="5">
        <v>391.93782870886503</v>
      </c>
      <c r="AB263" s="5">
        <v>390.69948069082511</v>
      </c>
      <c r="AC263" s="5">
        <v>403.27948876696979</v>
      </c>
      <c r="AD263" s="5">
        <v>396.07463870595979</v>
      </c>
      <c r="AE263" s="5">
        <v>380.74601136023</v>
      </c>
      <c r="AF263" s="5">
        <v>395.15001828523009</v>
      </c>
      <c r="AG263" s="5">
        <v>419.07368744810481</v>
      </c>
    </row>
    <row r="264" spans="1:33">
      <c r="A264" s="56" t="s">
        <v>75</v>
      </c>
      <c r="B264" s="56" t="s">
        <v>163</v>
      </c>
      <c r="C264" s="56" t="s">
        <v>238</v>
      </c>
      <c r="D264" s="56" t="s">
        <v>239</v>
      </c>
      <c r="E264" s="56" t="s">
        <v>217</v>
      </c>
      <c r="F264" s="5">
        <v>959.74065575927932</v>
      </c>
      <c r="G264" s="5">
        <v>587.68878114271547</v>
      </c>
      <c r="H264" s="5">
        <v>650.66317535100052</v>
      </c>
      <c r="I264" s="5">
        <v>606.15768236386964</v>
      </c>
      <c r="J264" s="5">
        <v>1056.1805090506141</v>
      </c>
      <c r="K264" s="5">
        <v>1139.984971316615</v>
      </c>
      <c r="L264" s="5">
        <v>4512.7722071338339</v>
      </c>
      <c r="M264" s="5">
        <v>4672.8047608636662</v>
      </c>
      <c r="N264" s="5">
        <v>4626.537486910207</v>
      </c>
      <c r="O264" s="5">
        <v>4051.5949644050288</v>
      </c>
      <c r="P264" s="5">
        <v>4391.8547235588503</v>
      </c>
      <c r="Q264" s="5">
        <v>4728.3682182122184</v>
      </c>
      <c r="R264" s="5">
        <v>4985.0934558134923</v>
      </c>
      <c r="S264" s="5">
        <v>4734.470793546514</v>
      </c>
      <c r="T264" s="5">
        <v>5953.0229350449008</v>
      </c>
      <c r="U264" s="5">
        <v>5706.5491062622414</v>
      </c>
      <c r="V264" s="5">
        <v>7339.920210543045</v>
      </c>
      <c r="W264" s="5">
        <v>8159.4268696098279</v>
      </c>
      <c r="X264" s="5">
        <v>7778.7987545880014</v>
      </c>
      <c r="Y264" s="5">
        <v>7514.5024890640962</v>
      </c>
      <c r="Z264" s="5">
        <v>6379.35097571609</v>
      </c>
      <c r="AA264" s="5">
        <v>6739.9940447198178</v>
      </c>
      <c r="AB264" s="5">
        <v>7210.4125410274064</v>
      </c>
      <c r="AC264" s="5">
        <v>9657.6815739418234</v>
      </c>
      <c r="AD264" s="5">
        <v>9895.0561874277973</v>
      </c>
      <c r="AE264" s="5">
        <v>13522.24676437149</v>
      </c>
      <c r="AF264" s="5">
        <v>14213.03570057744</v>
      </c>
      <c r="AG264" s="5">
        <v>15445.208757418661</v>
      </c>
    </row>
    <row r="265" spans="1:33">
      <c r="A265" s="56" t="s">
        <v>75</v>
      </c>
      <c r="B265" s="56" t="s">
        <v>163</v>
      </c>
      <c r="C265" s="56" t="s">
        <v>240</v>
      </c>
      <c r="D265" s="56" t="s">
        <v>241</v>
      </c>
      <c r="E265" s="56" t="s">
        <v>217</v>
      </c>
      <c r="F265" s="5">
        <v>1548.118716804415</v>
      </c>
      <c r="G265" s="5">
        <v>1360.7046216490601</v>
      </c>
      <c r="H265" s="5">
        <v>1473.5260807837701</v>
      </c>
      <c r="I265" s="5">
        <v>1514.7657371599801</v>
      </c>
      <c r="J265" s="5">
        <v>1555.9106066796351</v>
      </c>
      <c r="K265" s="5">
        <v>1653.4161285266</v>
      </c>
      <c r="L265" s="5">
        <v>2165.9138417008562</v>
      </c>
      <c r="M265" s="5">
        <v>2246.811975850741</v>
      </c>
      <c r="N265" s="5">
        <v>2230.137810273206</v>
      </c>
      <c r="O265" s="5">
        <v>2014.6669010871051</v>
      </c>
      <c r="P265" s="5">
        <v>2535.2730913597602</v>
      </c>
      <c r="Q265" s="5">
        <v>5673.7448947410148</v>
      </c>
      <c r="R265" s="5">
        <v>5668.7484841644709</v>
      </c>
      <c r="S265" s="5">
        <v>6933.1593768494167</v>
      </c>
      <c r="T265" s="5">
        <v>6898.1199239176849</v>
      </c>
      <c r="U265" s="5">
        <v>6745.7000930167706</v>
      </c>
      <c r="V265" s="5">
        <v>7302.5535361806624</v>
      </c>
      <c r="W265" s="5">
        <v>7495.7703543810758</v>
      </c>
      <c r="X265" s="5">
        <v>7747.5097926112403</v>
      </c>
      <c r="Y265" s="5">
        <v>7837.2279888975399</v>
      </c>
      <c r="Z265" s="5">
        <v>9420.4954900050161</v>
      </c>
      <c r="AA265" s="5">
        <v>9872.8388096336657</v>
      </c>
      <c r="AB265" s="5">
        <v>13297.863773901479</v>
      </c>
      <c r="AC265" s="5">
        <v>13020.08879445747</v>
      </c>
      <c r="AD265" s="5">
        <v>13211.55884934427</v>
      </c>
      <c r="AE265" s="5">
        <v>15258.362503644719</v>
      </c>
      <c r="AF265" s="5">
        <v>17161.429314533489</v>
      </c>
      <c r="AG265" s="5">
        <v>18651.75222936353</v>
      </c>
    </row>
    <row r="266" spans="1:33">
      <c r="A266" s="56" t="s">
        <v>75</v>
      </c>
      <c r="B266" s="56" t="s">
        <v>163</v>
      </c>
      <c r="C266" s="56" t="s">
        <v>242</v>
      </c>
      <c r="D266" s="56" t="s">
        <v>243</v>
      </c>
      <c r="E266" s="56" t="s">
        <v>217</v>
      </c>
      <c r="F266" s="5">
        <v>104.69876382104999</v>
      </c>
      <c r="G266" s="5">
        <v>93.30280140424999</v>
      </c>
      <c r="H266" s="5">
        <v>101.37786071517</v>
      </c>
      <c r="I266" s="5">
        <v>94.590331947634979</v>
      </c>
      <c r="J266" s="5">
        <v>101.21723536631001</v>
      </c>
      <c r="K266" s="5">
        <v>104.3293050710249</v>
      </c>
      <c r="L266" s="5">
        <v>397.20974905234522</v>
      </c>
      <c r="M266" s="5">
        <v>436.88206999627499</v>
      </c>
      <c r="N266" s="5">
        <v>415.79517773982508</v>
      </c>
      <c r="O266" s="5">
        <v>407.81159028736471</v>
      </c>
      <c r="P266" s="5">
        <v>448.88028954079527</v>
      </c>
      <c r="Q266" s="5">
        <v>446.71477843698472</v>
      </c>
      <c r="R266" s="5">
        <v>441.98702661778009</v>
      </c>
      <c r="S266" s="5">
        <v>439.41316499836017</v>
      </c>
      <c r="T266" s="5">
        <v>408.70125211646501</v>
      </c>
      <c r="U266" s="5">
        <v>408.20204523528031</v>
      </c>
      <c r="V266" s="5">
        <v>436.54529561483992</v>
      </c>
      <c r="W266" s="5">
        <v>454.88575102097502</v>
      </c>
      <c r="X266" s="5">
        <v>458.74149280261992</v>
      </c>
      <c r="Y266" s="5">
        <v>402.59440561748488</v>
      </c>
      <c r="Z266" s="5">
        <v>450.14985623171532</v>
      </c>
      <c r="AA266" s="5">
        <v>463.51537106448001</v>
      </c>
      <c r="AB266" s="5">
        <v>452.2104274225851</v>
      </c>
      <c r="AC266" s="5">
        <v>430.67067332302508</v>
      </c>
      <c r="AD266" s="5">
        <v>428.79290126800993</v>
      </c>
      <c r="AE266" s="5">
        <v>377.02501069219028</v>
      </c>
      <c r="AF266" s="5">
        <v>424.4646580135198</v>
      </c>
      <c r="AG266" s="5">
        <v>420.42190128366491</v>
      </c>
    </row>
    <row r="267" spans="1:33">
      <c r="A267" s="56" t="s">
        <v>75</v>
      </c>
      <c r="B267" s="56" t="s">
        <v>163</v>
      </c>
      <c r="C267" s="56" t="s">
        <v>244</v>
      </c>
      <c r="D267" s="56" t="s">
        <v>245</v>
      </c>
      <c r="E267" s="56" t="s">
        <v>217</v>
      </c>
      <c r="F267" s="5">
        <v>1723.9102737517151</v>
      </c>
      <c r="G267" s="5">
        <v>1488.4372661702901</v>
      </c>
      <c r="H267" s="5">
        <v>2409.8585290692199</v>
      </c>
      <c r="I267" s="5">
        <v>2331.040534837734</v>
      </c>
      <c r="J267" s="5">
        <v>2361.4243332961701</v>
      </c>
      <c r="K267" s="5">
        <v>2492.1733151973949</v>
      </c>
      <c r="L267" s="5">
        <v>2296.6416500139612</v>
      </c>
      <c r="M267" s="5">
        <v>2471.7988301081041</v>
      </c>
      <c r="N267" s="5">
        <v>2475.0982833480361</v>
      </c>
      <c r="O267" s="5">
        <v>2297.2751513781741</v>
      </c>
      <c r="P267" s="5">
        <v>2487.862288950716</v>
      </c>
      <c r="Q267" s="5">
        <v>2586.320216886621</v>
      </c>
      <c r="R267" s="5">
        <v>2461.8966092813348</v>
      </c>
      <c r="S267" s="5">
        <v>2579.060987402846</v>
      </c>
      <c r="T267" s="5">
        <v>2510.358829074944</v>
      </c>
      <c r="U267" s="5">
        <v>2089.9289772816892</v>
      </c>
      <c r="V267" s="5">
        <v>2248.3044644189499</v>
      </c>
      <c r="W267" s="5">
        <v>2478.1896190577158</v>
      </c>
      <c r="X267" s="5">
        <v>5480.4740703609395</v>
      </c>
      <c r="Y267" s="5">
        <v>6608.9054054869412</v>
      </c>
      <c r="Z267" s="5">
        <v>6888.1244509866056</v>
      </c>
      <c r="AA267" s="5">
        <v>7387.4556096736369</v>
      </c>
      <c r="AB267" s="5">
        <v>7495.6338711425688</v>
      </c>
      <c r="AC267" s="5">
        <v>6764.9158869165049</v>
      </c>
      <c r="AD267" s="5">
        <v>7103.7085451388884</v>
      </c>
      <c r="AE267" s="5">
        <v>6619.9793538145932</v>
      </c>
      <c r="AF267" s="5">
        <v>6247.1526302098446</v>
      </c>
      <c r="AG267" s="5">
        <v>6391.8858462450926</v>
      </c>
    </row>
    <row r="268" spans="1:33">
      <c r="A268" s="56" t="s">
        <v>75</v>
      </c>
      <c r="B268" s="56" t="s">
        <v>163</v>
      </c>
      <c r="C268" s="56" t="s">
        <v>246</v>
      </c>
      <c r="D268" s="56" t="s">
        <v>247</v>
      </c>
      <c r="E268" s="56" t="s">
        <v>217</v>
      </c>
      <c r="F268" s="5">
        <v>811.20656438098013</v>
      </c>
      <c r="G268" s="5">
        <v>737.04268655160479</v>
      </c>
      <c r="H268" s="5">
        <v>847.39199892230022</v>
      </c>
      <c r="I268" s="5">
        <v>812.80639900391566</v>
      </c>
      <c r="J268" s="5">
        <v>825.77914587128487</v>
      </c>
      <c r="K268" s="5">
        <v>879.57267778512482</v>
      </c>
      <c r="L268" s="5">
        <v>807.48663424122446</v>
      </c>
      <c r="M268" s="5">
        <v>836.98353406226511</v>
      </c>
      <c r="N268" s="5">
        <v>859.22087810699009</v>
      </c>
      <c r="O268" s="5">
        <v>804.69505506636983</v>
      </c>
      <c r="P268" s="5">
        <v>876.06499794590025</v>
      </c>
      <c r="Q268" s="5">
        <v>913.72908171165545</v>
      </c>
      <c r="R268" s="5">
        <v>866.48720049563497</v>
      </c>
      <c r="S268" s="5">
        <v>1933.2801791767149</v>
      </c>
      <c r="T268" s="5">
        <v>1856.3899683417751</v>
      </c>
      <c r="U268" s="5">
        <v>1788.19973048166</v>
      </c>
      <c r="V268" s="5">
        <v>1931.2612615442649</v>
      </c>
      <c r="W268" s="5">
        <v>1945.815429270534</v>
      </c>
      <c r="X268" s="5">
        <v>1852.542395810671</v>
      </c>
      <c r="Y268" s="5">
        <v>3092.949082622506</v>
      </c>
      <c r="Z268" s="5">
        <v>2758.7488511545398</v>
      </c>
      <c r="AA268" s="5">
        <v>2917.9208495089092</v>
      </c>
      <c r="AB268" s="5">
        <v>2972.6072256505959</v>
      </c>
      <c r="AC268" s="5">
        <v>2685.287951570629</v>
      </c>
      <c r="AD268" s="5">
        <v>2838.80247397226</v>
      </c>
      <c r="AE268" s="5">
        <v>2637.657397395586</v>
      </c>
      <c r="AF268" s="5">
        <v>2267.9799762888401</v>
      </c>
      <c r="AG268" s="5">
        <v>2232.4831190974151</v>
      </c>
    </row>
    <row r="269" spans="1:33">
      <c r="A269" s="56" t="s">
        <v>75</v>
      </c>
      <c r="B269" s="56" t="s">
        <v>163</v>
      </c>
      <c r="C269" s="56" t="s">
        <v>248</v>
      </c>
      <c r="D269" s="56" t="s">
        <v>249</v>
      </c>
      <c r="E269" s="56" t="s">
        <v>217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</row>
    <row r="270" spans="1:33">
      <c r="A270" s="56" t="s">
        <v>75</v>
      </c>
      <c r="B270" s="56" t="s">
        <v>163</v>
      </c>
      <c r="C270" s="56" t="s">
        <v>250</v>
      </c>
      <c r="D270" s="56" t="s">
        <v>251</v>
      </c>
      <c r="E270" s="56" t="s">
        <v>217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</row>
    <row r="271" spans="1:33">
      <c r="A271" s="56" t="s">
        <v>75</v>
      </c>
      <c r="B271" s="56" t="s">
        <v>198</v>
      </c>
      <c r="C271" s="56" t="s">
        <v>252</v>
      </c>
      <c r="D271" s="56" t="s">
        <v>253</v>
      </c>
      <c r="E271" s="56" t="s">
        <v>217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</row>
    <row r="272" spans="1:33">
      <c r="A272" s="56" t="s">
        <v>75</v>
      </c>
      <c r="B272" s="56" t="s">
        <v>198</v>
      </c>
      <c r="C272" s="56" t="s">
        <v>254</v>
      </c>
      <c r="D272" s="56" t="s">
        <v>255</v>
      </c>
      <c r="E272" s="56" t="s">
        <v>217</v>
      </c>
      <c r="F272" s="5">
        <v>0</v>
      </c>
      <c r="G272" s="5">
        <v>1.569274999999999E-6</v>
      </c>
      <c r="H272" s="5">
        <v>8.2470999999999994E-6</v>
      </c>
      <c r="I272" s="5">
        <v>4.9559050000000023E-6</v>
      </c>
      <c r="J272" s="5">
        <v>4.4472199999999984E-6</v>
      </c>
      <c r="K272" s="5">
        <v>5.1074199999999976E-6</v>
      </c>
      <c r="L272" s="5">
        <v>4.8120399999999967E-6</v>
      </c>
      <c r="M272" s="5">
        <v>6.0270400000000054E-6</v>
      </c>
      <c r="N272" s="5">
        <v>6.5087750000000019E-6</v>
      </c>
      <c r="O272" s="5">
        <v>6.8614849999999992E-6</v>
      </c>
      <c r="P272" s="5">
        <v>8.9655949999999905E-6</v>
      </c>
      <c r="Q272" s="5">
        <v>1.0810175E-5</v>
      </c>
      <c r="R272" s="5">
        <v>9.5555100000000043E-6</v>
      </c>
      <c r="S272" s="5">
        <v>2.011684500000001E-5</v>
      </c>
      <c r="T272" s="5">
        <v>2.305254999999999E-5</v>
      </c>
      <c r="U272" s="5">
        <v>2.1145714999999991E-5</v>
      </c>
      <c r="V272" s="5">
        <v>2.3125065000000001E-5</v>
      </c>
      <c r="W272" s="5">
        <v>2.391358999999999E-5</v>
      </c>
      <c r="X272" s="5">
        <v>2.3428345000000021E-5</v>
      </c>
      <c r="Y272" s="5">
        <v>2.4907035E-5</v>
      </c>
      <c r="Z272" s="5">
        <v>5.2680859999999989E-5</v>
      </c>
      <c r="AA272" s="5">
        <v>6.1461274999999999E-5</v>
      </c>
      <c r="AB272" s="5">
        <v>1.2569662999999999E-4</v>
      </c>
      <c r="AC272" s="5">
        <v>1.143908249999999E-4</v>
      </c>
      <c r="AD272" s="5">
        <v>758.31658726183991</v>
      </c>
      <c r="AE272" s="5">
        <v>768.67247453863445</v>
      </c>
      <c r="AF272" s="5">
        <v>711.97931377112502</v>
      </c>
      <c r="AG272" s="5">
        <v>789.04942899976982</v>
      </c>
    </row>
    <row r="273" spans="1:33">
      <c r="A273" s="56" t="s">
        <v>75</v>
      </c>
      <c r="B273" s="56" t="s">
        <v>198</v>
      </c>
      <c r="C273" s="56" t="s">
        <v>256</v>
      </c>
      <c r="D273" s="56" t="s">
        <v>257</v>
      </c>
      <c r="E273" s="56" t="s">
        <v>217</v>
      </c>
      <c r="F273" s="5">
        <v>1097.4490880493099</v>
      </c>
      <c r="G273" s="5">
        <v>878.53109700338484</v>
      </c>
      <c r="H273" s="5">
        <v>1006.95374988205</v>
      </c>
      <c r="I273" s="5">
        <v>939.18979481533029</v>
      </c>
      <c r="J273" s="5">
        <v>926.51036533447996</v>
      </c>
      <c r="K273" s="5">
        <v>1032.0570432366851</v>
      </c>
      <c r="L273" s="5">
        <v>1014.45076916286</v>
      </c>
      <c r="M273" s="5">
        <v>1061.098442808415</v>
      </c>
      <c r="N273" s="5">
        <v>1045.8133807372401</v>
      </c>
      <c r="O273" s="5">
        <v>1054.2306852760751</v>
      </c>
      <c r="P273" s="5">
        <v>1119.2627860452651</v>
      </c>
      <c r="Q273" s="5">
        <v>1132.655020176775</v>
      </c>
      <c r="R273" s="5">
        <v>1100.184305417795</v>
      </c>
      <c r="S273" s="5">
        <v>1168.791626419285</v>
      </c>
      <c r="T273" s="5">
        <v>1143.5684669064799</v>
      </c>
      <c r="U273" s="5">
        <v>1283.2856438323599</v>
      </c>
      <c r="V273" s="5">
        <v>1355.540894815766</v>
      </c>
      <c r="W273" s="5">
        <v>1395.292228907861</v>
      </c>
      <c r="X273" s="5">
        <v>1365.1020180298799</v>
      </c>
      <c r="Y273" s="5">
        <v>4387.0618166583363</v>
      </c>
      <c r="Z273" s="5">
        <v>4926.1163702565318</v>
      </c>
      <c r="AA273" s="5">
        <v>5307.1931976932819</v>
      </c>
      <c r="AB273" s="5">
        <v>5643.9800841383931</v>
      </c>
      <c r="AC273" s="5">
        <v>5306.4573870647273</v>
      </c>
      <c r="AD273" s="5">
        <v>6136.0746965677199</v>
      </c>
      <c r="AE273" s="5">
        <v>6002.1404553397924</v>
      </c>
      <c r="AF273" s="5">
        <v>6018.4745884799659</v>
      </c>
      <c r="AG273" s="5">
        <v>6320.9430526627639</v>
      </c>
    </row>
    <row r="274" spans="1:33">
      <c r="A274" s="56" t="s">
        <v>75</v>
      </c>
      <c r="B274" s="56" t="s">
        <v>198</v>
      </c>
      <c r="C274" s="56" t="s">
        <v>258</v>
      </c>
      <c r="D274" s="56" t="s">
        <v>259</v>
      </c>
      <c r="E274" s="56" t="s">
        <v>217</v>
      </c>
      <c r="F274" s="5">
        <v>0</v>
      </c>
      <c r="G274" s="5">
        <v>1.855535E-6</v>
      </c>
      <c r="H274" s="5">
        <v>9.4432050000000034E-6</v>
      </c>
      <c r="I274" s="5">
        <v>5.7231449999999933E-6</v>
      </c>
      <c r="J274" s="5">
        <v>5.423979999999997E-6</v>
      </c>
      <c r="K274" s="5">
        <v>6.038569999999998E-6</v>
      </c>
      <c r="L274" s="5">
        <v>6.0033299999999976E-6</v>
      </c>
      <c r="M274" s="5">
        <v>7.0475099999999997E-6</v>
      </c>
      <c r="N274" s="5">
        <v>7.1948650000000064E-6</v>
      </c>
      <c r="O274" s="5">
        <v>7.1489749999999988E-6</v>
      </c>
      <c r="P274" s="5">
        <v>9.5091949999999983E-6</v>
      </c>
      <c r="Q274" s="5">
        <v>1.1761635E-5</v>
      </c>
      <c r="R274" s="5">
        <v>1.0636024999999989E-5</v>
      </c>
      <c r="S274" s="5">
        <v>1.7391990000000002E-5</v>
      </c>
      <c r="T274" s="5">
        <v>2.0584054999999988E-5</v>
      </c>
      <c r="U274" s="5">
        <v>1.9926149999999989E-5</v>
      </c>
      <c r="V274" s="5">
        <v>2.1499755000000001E-5</v>
      </c>
      <c r="W274" s="5">
        <v>2.4574129999999971E-5</v>
      </c>
      <c r="X274" s="5">
        <v>2.2570255E-5</v>
      </c>
      <c r="Y274" s="5">
        <v>2.0801889999999991E-5</v>
      </c>
      <c r="Z274" s="5">
        <v>2.4952894999999989E-5</v>
      </c>
      <c r="AA274" s="5">
        <v>4.4886855000000023E-5</v>
      </c>
      <c r="AB274" s="5">
        <v>1.622801700000001E-4</v>
      </c>
      <c r="AC274" s="5">
        <v>1.5210687499999989E-4</v>
      </c>
      <c r="AD274" s="5">
        <v>681.9278246876645</v>
      </c>
      <c r="AE274" s="5">
        <v>707.40299990988467</v>
      </c>
      <c r="AF274" s="5">
        <v>4895.2685609826212</v>
      </c>
      <c r="AG274" s="5">
        <v>5279.654082257508</v>
      </c>
    </row>
    <row r="275" spans="1:33">
      <c r="A275" s="56" t="s">
        <v>75</v>
      </c>
      <c r="B275" s="56" t="s">
        <v>198</v>
      </c>
      <c r="C275" s="56" t="s">
        <v>260</v>
      </c>
      <c r="D275" s="56" t="s">
        <v>261</v>
      </c>
      <c r="E275" s="56" t="s">
        <v>217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</row>
    <row r="276" spans="1:33">
      <c r="A276" s="56" t="s">
        <v>75</v>
      </c>
      <c r="B276" s="56" t="s">
        <v>198</v>
      </c>
      <c r="C276" s="56" t="s">
        <v>262</v>
      </c>
      <c r="D276" s="56" t="s">
        <v>263</v>
      </c>
      <c r="E276" s="56" t="s">
        <v>217</v>
      </c>
      <c r="F276" s="5">
        <v>0</v>
      </c>
      <c r="G276" s="5">
        <v>9.8976999999999963E-7</v>
      </c>
      <c r="H276" s="5">
        <v>4.4742600000000003E-6</v>
      </c>
      <c r="I276" s="5">
        <v>2.2971349999999991E-6</v>
      </c>
      <c r="J276" s="5">
        <v>2.19498E-6</v>
      </c>
      <c r="K276" s="5">
        <v>2.519620000000001E-6</v>
      </c>
      <c r="L276" s="5">
        <v>2.3634250000000002E-6</v>
      </c>
      <c r="M276" s="5">
        <v>3.567000000000002E-6</v>
      </c>
      <c r="N276" s="5">
        <v>3.7281649999999998E-6</v>
      </c>
      <c r="O276" s="5">
        <v>4.0915550000000019E-6</v>
      </c>
      <c r="P276" s="5">
        <v>5.2828150000000007E-6</v>
      </c>
      <c r="Q276" s="5">
        <v>7.513085000000005E-6</v>
      </c>
      <c r="R276" s="5">
        <v>6.9764149999999992E-6</v>
      </c>
      <c r="S276" s="5">
        <v>9.2176450000000011E-6</v>
      </c>
      <c r="T276" s="5">
        <v>1.1597430000000011E-5</v>
      </c>
      <c r="U276" s="5">
        <v>1.182704E-5</v>
      </c>
      <c r="V276" s="5">
        <v>1.265519E-5</v>
      </c>
      <c r="W276" s="5">
        <v>1.349470499999999E-5</v>
      </c>
      <c r="X276" s="5">
        <v>1.219224999999999E-5</v>
      </c>
      <c r="Y276" s="5">
        <v>1.2158935000000011E-5</v>
      </c>
      <c r="Z276" s="5">
        <v>1.4847274999999991E-5</v>
      </c>
      <c r="AA276" s="5">
        <v>2.0847564999999991E-5</v>
      </c>
      <c r="AB276" s="5">
        <v>7.0398600000000014E-5</v>
      </c>
      <c r="AC276" s="5">
        <v>6.7422334999999996E-5</v>
      </c>
      <c r="AD276" s="5">
        <v>735.29836289403545</v>
      </c>
      <c r="AE276" s="5">
        <v>776.15247284085956</v>
      </c>
      <c r="AF276" s="5">
        <v>749.0906962099649</v>
      </c>
      <c r="AG276" s="5">
        <v>810.24176920573996</v>
      </c>
    </row>
    <row r="277" spans="1:33">
      <c r="A277" s="56" t="s">
        <v>75</v>
      </c>
      <c r="B277" s="56" t="s">
        <v>198</v>
      </c>
      <c r="C277" s="56" t="s">
        <v>264</v>
      </c>
      <c r="D277" s="56" t="s">
        <v>265</v>
      </c>
      <c r="E277" s="56" t="s">
        <v>217</v>
      </c>
      <c r="F277" s="5">
        <v>711.79952391122004</v>
      </c>
      <c r="G277" s="5">
        <v>526.72538271587973</v>
      </c>
      <c r="H277" s="5">
        <v>612.97935168315507</v>
      </c>
      <c r="I277" s="5">
        <v>583.76973949014018</v>
      </c>
      <c r="J277" s="5">
        <v>553.04761753214029</v>
      </c>
      <c r="K277" s="5">
        <v>631.70022912882484</v>
      </c>
      <c r="L277" s="5">
        <v>604.4783760285552</v>
      </c>
      <c r="M277" s="5">
        <v>624.55543911924985</v>
      </c>
      <c r="N277" s="5">
        <v>631.7536957720049</v>
      </c>
      <c r="O277" s="5">
        <v>638.13542590923009</v>
      </c>
      <c r="P277" s="5">
        <v>687.59633100681481</v>
      </c>
      <c r="Q277" s="5">
        <v>705.67601437443011</v>
      </c>
      <c r="R277" s="5">
        <v>657.98970702713461</v>
      </c>
      <c r="S277" s="5">
        <v>711.35700077629986</v>
      </c>
      <c r="T277" s="5">
        <v>706.91232697858015</v>
      </c>
      <c r="U277" s="5">
        <v>674.12396546914488</v>
      </c>
      <c r="V277" s="5">
        <v>727.78493465230497</v>
      </c>
      <c r="W277" s="5">
        <v>726.80277120275991</v>
      </c>
      <c r="X277" s="5">
        <v>694.53331157185994</v>
      </c>
      <c r="Y277" s="5">
        <v>666.65714051185489</v>
      </c>
      <c r="Z277" s="5">
        <v>613.98467324143508</v>
      </c>
      <c r="AA277" s="5">
        <v>445.25417719978998</v>
      </c>
      <c r="AB277" s="5">
        <v>444.63958451528998</v>
      </c>
      <c r="AC277" s="5">
        <v>403.98417692291008</v>
      </c>
      <c r="AD277" s="5">
        <v>3196.2512742035251</v>
      </c>
      <c r="AE277" s="5">
        <v>3235.4947131934468</v>
      </c>
      <c r="AF277" s="5">
        <v>3181.4935615893478</v>
      </c>
      <c r="AG277" s="5">
        <v>3444.8993394620029</v>
      </c>
    </row>
    <row r="278" spans="1:33">
      <c r="A278" s="56" t="s">
        <v>75</v>
      </c>
      <c r="B278" s="56" t="s">
        <v>199</v>
      </c>
      <c r="C278" s="56" t="s">
        <v>266</v>
      </c>
      <c r="D278" s="56" t="s">
        <v>267</v>
      </c>
      <c r="E278" s="56" t="s">
        <v>217</v>
      </c>
      <c r="F278" s="5">
        <v>215.4149627916801</v>
      </c>
      <c r="G278" s="5">
        <v>187.64036368118499</v>
      </c>
      <c r="H278" s="5">
        <v>224.5308130467551</v>
      </c>
      <c r="I278" s="5">
        <v>217.92465381236011</v>
      </c>
      <c r="J278" s="5">
        <v>215.64847615767499</v>
      </c>
      <c r="K278" s="5">
        <v>223.20134243818501</v>
      </c>
      <c r="L278" s="5">
        <v>226.29840228220499</v>
      </c>
      <c r="M278" s="5">
        <v>231.924364418175</v>
      </c>
      <c r="N278" s="5">
        <v>223.22038151823989</v>
      </c>
      <c r="O278" s="5">
        <v>230.92927707852499</v>
      </c>
      <c r="P278" s="5">
        <v>251.39527300489999</v>
      </c>
      <c r="Q278" s="5">
        <v>248.61238846769021</v>
      </c>
      <c r="R278" s="5">
        <v>239.10328034015501</v>
      </c>
      <c r="S278" s="5">
        <v>252.7448417842798</v>
      </c>
      <c r="T278" s="5">
        <v>256.56149844162491</v>
      </c>
      <c r="U278" s="5">
        <v>249.2969011101051</v>
      </c>
      <c r="V278" s="5">
        <v>257.03123551177998</v>
      </c>
      <c r="W278" s="5">
        <v>274.25269169601017</v>
      </c>
      <c r="X278" s="5">
        <v>169.52727083805999</v>
      </c>
      <c r="Y278" s="5">
        <v>156.22911172298021</v>
      </c>
      <c r="Z278" s="5">
        <v>139.47310673317</v>
      </c>
      <c r="AA278" s="5">
        <v>150.2637252943899</v>
      </c>
      <c r="AB278" s="5">
        <v>133.27048036375501</v>
      </c>
      <c r="AC278" s="5">
        <v>120.204253181845</v>
      </c>
      <c r="AD278" s="5">
        <v>147.6728929137401</v>
      </c>
      <c r="AE278" s="5">
        <v>145.00784623136511</v>
      </c>
      <c r="AF278" s="5">
        <v>0</v>
      </c>
      <c r="AG278" s="5">
        <v>0</v>
      </c>
    </row>
    <row r="279" spans="1:33">
      <c r="A279" s="56" t="s">
        <v>75</v>
      </c>
      <c r="B279" s="56" t="s">
        <v>199</v>
      </c>
      <c r="C279" s="56" t="s">
        <v>268</v>
      </c>
      <c r="D279" s="56" t="s">
        <v>269</v>
      </c>
      <c r="E279" s="56" t="s">
        <v>217</v>
      </c>
      <c r="F279" s="5">
        <v>29.168930481789999</v>
      </c>
      <c r="G279" s="5">
        <v>28.597650852489998</v>
      </c>
      <c r="H279" s="5">
        <v>32.575450671275</v>
      </c>
      <c r="I279" s="5">
        <v>32.096477285785006</v>
      </c>
      <c r="J279" s="5">
        <v>31.230991617154999</v>
      </c>
      <c r="K279" s="5">
        <v>32.788842328299992</v>
      </c>
      <c r="L279" s="5">
        <v>32.700468064779997</v>
      </c>
      <c r="M279" s="5">
        <v>34.302655605364997</v>
      </c>
      <c r="N279" s="5">
        <v>24.419991598090011</v>
      </c>
      <c r="O279" s="5">
        <v>24.719477635210001</v>
      </c>
      <c r="P279" s="5">
        <v>25.992512638089991</v>
      </c>
      <c r="Q279" s="5">
        <v>26.618179560760002</v>
      </c>
      <c r="R279" s="5">
        <v>25.920034615195011</v>
      </c>
      <c r="S279" s="5">
        <v>26.583990836504999</v>
      </c>
      <c r="T279" s="5">
        <v>26.069872534190011</v>
      </c>
      <c r="U279" s="5">
        <v>25.770559683350001</v>
      </c>
      <c r="V279" s="5">
        <v>26.75119567118</v>
      </c>
      <c r="W279" s="5">
        <v>140.68696863038491</v>
      </c>
      <c r="X279" s="5">
        <v>119.729906069055</v>
      </c>
      <c r="Y279" s="5">
        <v>106.67423930707</v>
      </c>
      <c r="Z279" s="5">
        <v>1293.42530324019</v>
      </c>
      <c r="AA279" s="5">
        <v>1385.207252686645</v>
      </c>
      <c r="AB279" s="5">
        <v>1661.078637971654</v>
      </c>
      <c r="AC279" s="5">
        <v>1562.132069692065</v>
      </c>
      <c r="AD279" s="5">
        <v>1514.118166579206</v>
      </c>
      <c r="AE279" s="5">
        <v>1451.211653827035</v>
      </c>
      <c r="AF279" s="5">
        <v>1852.8972495804201</v>
      </c>
      <c r="AG279" s="5">
        <v>1873.292998719256</v>
      </c>
    </row>
    <row r="280" spans="1:33">
      <c r="A280" s="56" t="s">
        <v>75</v>
      </c>
      <c r="B280" s="56" t="s">
        <v>199</v>
      </c>
      <c r="C280" s="56" t="s">
        <v>270</v>
      </c>
      <c r="D280" s="56" t="s">
        <v>271</v>
      </c>
      <c r="E280" s="56" t="s">
        <v>217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</row>
    <row r="281" spans="1:33">
      <c r="A281" s="56" t="s">
        <v>75</v>
      </c>
      <c r="B281" s="56" t="s">
        <v>199</v>
      </c>
      <c r="C281" s="56" t="s">
        <v>272</v>
      </c>
      <c r="D281" s="56" t="s">
        <v>273</v>
      </c>
      <c r="E281" s="56" t="s">
        <v>217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</row>
    <row r="282" spans="1:33">
      <c r="A282" s="56" t="s">
        <v>75</v>
      </c>
      <c r="B282" s="56" t="s">
        <v>199</v>
      </c>
      <c r="C282" s="56" t="s">
        <v>274</v>
      </c>
      <c r="D282" s="56" t="s">
        <v>275</v>
      </c>
      <c r="E282" s="56" t="s">
        <v>217</v>
      </c>
      <c r="F282" s="5">
        <v>533.4113113845001</v>
      </c>
      <c r="G282" s="5">
        <v>451.36151983055993</v>
      </c>
      <c r="H282" s="5">
        <v>528.96493405462002</v>
      </c>
      <c r="I282" s="5">
        <v>496.50412055429979</v>
      </c>
      <c r="J282" s="5">
        <v>505.88286313038009</v>
      </c>
      <c r="K282" s="5">
        <v>527.31398534506491</v>
      </c>
      <c r="L282" s="5">
        <v>516.60481844728474</v>
      </c>
      <c r="M282" s="5">
        <v>565.36333929886007</v>
      </c>
      <c r="N282" s="5">
        <v>528.10649978181982</v>
      </c>
      <c r="O282" s="5">
        <v>538.53822857053979</v>
      </c>
      <c r="P282" s="5">
        <v>570.32841073674001</v>
      </c>
      <c r="Q282" s="5">
        <v>573.49682836683473</v>
      </c>
      <c r="R282" s="5">
        <v>566.6236474696949</v>
      </c>
      <c r="S282" s="5">
        <v>589.37257283953988</v>
      </c>
      <c r="T282" s="5">
        <v>576.93752102009501</v>
      </c>
      <c r="U282" s="5">
        <v>572.81049217253485</v>
      </c>
      <c r="V282" s="5">
        <v>592.2229580918148</v>
      </c>
      <c r="W282" s="5">
        <v>614.06283535085993</v>
      </c>
      <c r="X282" s="5">
        <v>618.33961208438996</v>
      </c>
      <c r="Y282" s="5">
        <v>548.23517361481538</v>
      </c>
      <c r="Z282" s="5">
        <v>491.52058279272501</v>
      </c>
      <c r="AA282" s="5">
        <v>135.93145668019511</v>
      </c>
      <c r="AB282" s="5">
        <v>130.27925745795511</v>
      </c>
      <c r="AC282" s="5">
        <v>121.26707461184</v>
      </c>
      <c r="AD282" s="5">
        <v>4.7856934500000001E-4</v>
      </c>
      <c r="AE282" s="5">
        <v>1234.941491113811</v>
      </c>
      <c r="AF282" s="5">
        <v>3150.931559342856</v>
      </c>
      <c r="AG282" s="5">
        <v>3188.49448876625</v>
      </c>
    </row>
    <row r="283" spans="1:33">
      <c r="A283" s="56" t="s">
        <v>75</v>
      </c>
      <c r="B283" s="56" t="s">
        <v>199</v>
      </c>
      <c r="C283" s="56" t="s">
        <v>276</v>
      </c>
      <c r="D283" s="56" t="s">
        <v>277</v>
      </c>
      <c r="E283" s="56" t="s">
        <v>217</v>
      </c>
      <c r="F283" s="5">
        <v>0</v>
      </c>
      <c r="G283" s="5">
        <v>0</v>
      </c>
      <c r="H283" s="5">
        <v>0</v>
      </c>
      <c r="I283" s="5">
        <v>0</v>
      </c>
      <c r="J283" s="5">
        <v>1.8795000000000001E-8</v>
      </c>
      <c r="K283" s="5">
        <v>2.328849999999999E-7</v>
      </c>
      <c r="L283" s="5">
        <v>4.1153500000000012E-7</v>
      </c>
      <c r="M283" s="5">
        <v>5.7321599999999946E-6</v>
      </c>
      <c r="N283" s="5">
        <v>6.3916049999999986E-6</v>
      </c>
      <c r="O283" s="5">
        <v>9.7607250000000047E-6</v>
      </c>
      <c r="P283" s="5">
        <v>1.7628014999999999E-5</v>
      </c>
      <c r="Q283" s="5">
        <v>2.2332580000000029E-5</v>
      </c>
      <c r="R283" s="5">
        <v>2.3281084999999989E-5</v>
      </c>
      <c r="S283" s="5">
        <v>8.261929000000005E-5</v>
      </c>
      <c r="T283" s="5">
        <v>8.6658419999999998E-5</v>
      </c>
      <c r="U283" s="5">
        <v>8.8960930000000026E-5</v>
      </c>
      <c r="V283" s="5">
        <v>9.3343110000000012E-5</v>
      </c>
      <c r="W283" s="5">
        <v>9.7993190000000063E-5</v>
      </c>
      <c r="X283" s="5">
        <v>1.116500199999999E-4</v>
      </c>
      <c r="Y283" s="5">
        <v>1.0929631000000009E-4</v>
      </c>
      <c r="Z283" s="5">
        <v>569.36322093466504</v>
      </c>
      <c r="AA283" s="5">
        <v>649.31264091839455</v>
      </c>
      <c r="AB283" s="5">
        <v>777.60890571867492</v>
      </c>
      <c r="AC283" s="5">
        <v>779.81123282687872</v>
      </c>
      <c r="AD283" s="5">
        <v>1931.427771242945</v>
      </c>
      <c r="AE283" s="5">
        <v>2867.4306993016412</v>
      </c>
      <c r="AF283" s="5">
        <v>2836.494386705795</v>
      </c>
      <c r="AG283" s="5">
        <v>2949.2967866596791</v>
      </c>
    </row>
    <row r="284" spans="1:33">
      <c r="A284" s="56" t="s">
        <v>75</v>
      </c>
      <c r="B284" s="56" t="s">
        <v>199</v>
      </c>
      <c r="C284" s="56" t="s">
        <v>278</v>
      </c>
      <c r="D284" s="56" t="s">
        <v>279</v>
      </c>
      <c r="E284" s="56" t="s">
        <v>217</v>
      </c>
      <c r="F284" s="5">
        <v>0</v>
      </c>
      <c r="G284" s="5">
        <v>0</v>
      </c>
      <c r="H284" s="5">
        <v>0</v>
      </c>
      <c r="I284" s="5">
        <v>0</v>
      </c>
      <c r="J284" s="5">
        <v>3.9175000000000012E-8</v>
      </c>
      <c r="K284" s="5">
        <v>3.6253E-7</v>
      </c>
      <c r="L284" s="5">
        <v>6.0433999999999992E-7</v>
      </c>
      <c r="M284" s="5">
        <v>6.4148399999999994E-6</v>
      </c>
      <c r="N284" s="5">
        <v>6.1934349999999998E-6</v>
      </c>
      <c r="O284" s="5">
        <v>1.0254025E-5</v>
      </c>
      <c r="P284" s="5">
        <v>1.9076934999999999E-5</v>
      </c>
      <c r="Q284" s="5">
        <v>2.7630775000000001E-5</v>
      </c>
      <c r="R284" s="5">
        <v>2.7437154999999989E-5</v>
      </c>
      <c r="S284" s="5">
        <v>6.4777859999999959E-5</v>
      </c>
      <c r="T284" s="5">
        <v>305.78151230299511</v>
      </c>
      <c r="U284" s="5">
        <v>305.9529140888647</v>
      </c>
      <c r="V284" s="5">
        <v>318.65624393145481</v>
      </c>
      <c r="W284" s="5">
        <v>967.99901351396034</v>
      </c>
      <c r="X284" s="5">
        <v>1248.8188254604061</v>
      </c>
      <c r="Y284" s="5">
        <v>1085.087760411335</v>
      </c>
      <c r="Z284" s="5">
        <v>1061.7550978747299</v>
      </c>
      <c r="AA284" s="5">
        <v>1141.493662985315</v>
      </c>
      <c r="AB284" s="5">
        <v>1150.4949724917701</v>
      </c>
      <c r="AC284" s="5">
        <v>1099.7836493175789</v>
      </c>
      <c r="AD284" s="5">
        <v>1029.708582476786</v>
      </c>
      <c r="AE284" s="5">
        <v>1045.1587946771911</v>
      </c>
      <c r="AF284" s="5">
        <v>1015.87713840274</v>
      </c>
      <c r="AG284" s="5">
        <v>1005.09974412687</v>
      </c>
    </row>
    <row r="285" spans="1:33">
      <c r="A285" s="56" t="s">
        <v>75</v>
      </c>
      <c r="B285" s="56" t="s">
        <v>199</v>
      </c>
      <c r="C285" s="56" t="s">
        <v>280</v>
      </c>
      <c r="D285" s="56" t="s">
        <v>281</v>
      </c>
      <c r="E285" s="56" t="s">
        <v>217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</row>
    <row r="286" spans="1:33">
      <c r="A286" s="56" t="s">
        <v>75</v>
      </c>
      <c r="B286" s="56" t="s">
        <v>199</v>
      </c>
      <c r="C286" s="56" t="s">
        <v>282</v>
      </c>
      <c r="D286" s="56" t="s">
        <v>283</v>
      </c>
      <c r="E286" s="56" t="s">
        <v>217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</row>
    <row r="287" spans="1:33">
      <c r="A287" s="56" t="s">
        <v>75</v>
      </c>
      <c r="B287" s="56" t="s">
        <v>200</v>
      </c>
      <c r="C287" s="56" t="s">
        <v>284</v>
      </c>
      <c r="D287" s="56" t="s">
        <v>285</v>
      </c>
      <c r="E287" s="56" t="s">
        <v>217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</row>
    <row r="288" spans="1:33">
      <c r="A288" s="56" t="s">
        <v>75</v>
      </c>
      <c r="B288" s="56" t="s">
        <v>200</v>
      </c>
      <c r="C288" s="56" t="s">
        <v>286</v>
      </c>
      <c r="D288" s="56" t="s">
        <v>287</v>
      </c>
      <c r="E288" s="56" t="s">
        <v>217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</row>
    <row r="289" spans="1:33">
      <c r="A289" s="56" t="s">
        <v>75</v>
      </c>
      <c r="B289" s="56" t="s">
        <v>200</v>
      </c>
      <c r="C289" s="56" t="s">
        <v>288</v>
      </c>
      <c r="D289" s="56" t="s">
        <v>303</v>
      </c>
      <c r="E289" s="56" t="s">
        <v>217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</row>
    <row r="290" spans="1:33" ht="16.5" customHeight="1"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</row>
    <row r="291" spans="1:33">
      <c r="A291" s="56" t="s">
        <v>75</v>
      </c>
      <c r="B291" s="56" t="s">
        <v>197</v>
      </c>
      <c r="C291" s="56" t="s">
        <v>215</v>
      </c>
      <c r="D291" s="56" t="s">
        <v>216</v>
      </c>
      <c r="E291" s="56" t="s">
        <v>142</v>
      </c>
      <c r="F291" s="5">
        <v>1350.89314709774</v>
      </c>
      <c r="G291" s="5">
        <v>2565.52614140688</v>
      </c>
      <c r="H291" s="5">
        <v>3230.2673385769708</v>
      </c>
      <c r="I291" s="5">
        <v>3512.4513008101312</v>
      </c>
      <c r="J291" s="5">
        <v>3553.7624352685152</v>
      </c>
      <c r="K291" s="5">
        <v>3775.5404219053198</v>
      </c>
      <c r="L291" s="5">
        <v>3934.1281960449119</v>
      </c>
      <c r="M291" s="5">
        <v>3315.7953798424601</v>
      </c>
      <c r="N291" s="5">
        <v>3721.4958292326701</v>
      </c>
      <c r="O291" s="5">
        <v>3485.7039456224379</v>
      </c>
      <c r="P291" s="5">
        <v>3629.9911747259839</v>
      </c>
      <c r="Q291" s="5">
        <v>3764.8653256537868</v>
      </c>
      <c r="R291" s="5">
        <v>3821.4036669415709</v>
      </c>
      <c r="S291" s="5">
        <v>3898.9435696514452</v>
      </c>
      <c r="T291" s="5">
        <v>3450.1943238171061</v>
      </c>
      <c r="U291" s="5">
        <v>3519.11198845839</v>
      </c>
      <c r="V291" s="5">
        <v>3792.9867635424812</v>
      </c>
      <c r="W291" s="5">
        <v>3901.6472943734511</v>
      </c>
      <c r="X291" s="5">
        <v>3460.5715611388659</v>
      </c>
      <c r="Y291" s="5">
        <v>3891.3096327833659</v>
      </c>
      <c r="Z291" s="5">
        <v>3573.990832835671</v>
      </c>
      <c r="AA291" s="5">
        <v>4977.2222241002282</v>
      </c>
      <c r="AB291" s="5">
        <v>5155.0641080205896</v>
      </c>
      <c r="AC291" s="5">
        <v>5475.5279008954039</v>
      </c>
      <c r="AD291" s="5">
        <v>5610.9402810663178</v>
      </c>
      <c r="AE291" s="5">
        <v>4649.0406174995514</v>
      </c>
      <c r="AF291" s="5">
        <v>5437.9944746839919</v>
      </c>
      <c r="AG291" s="5">
        <v>6701.1233741767537</v>
      </c>
    </row>
    <row r="292" spans="1:33">
      <c r="A292" s="56" t="s">
        <v>75</v>
      </c>
      <c r="B292" s="56" t="s">
        <v>197</v>
      </c>
      <c r="C292" s="56" t="s">
        <v>218</v>
      </c>
      <c r="D292" s="56" t="s">
        <v>219</v>
      </c>
      <c r="E292" s="56" t="s">
        <v>142</v>
      </c>
      <c r="F292" s="5">
        <v>104.24754009162</v>
      </c>
      <c r="G292" s="5">
        <v>110.04007084496</v>
      </c>
      <c r="H292" s="5">
        <v>112.65993547140999</v>
      </c>
      <c r="I292" s="5">
        <v>100.02833160317</v>
      </c>
      <c r="J292" s="5">
        <v>106.56538947685991</v>
      </c>
      <c r="K292" s="5">
        <v>104.5386271672601</v>
      </c>
      <c r="L292" s="5">
        <v>113.64415567899989</v>
      </c>
      <c r="M292" s="5">
        <v>92.501366979989967</v>
      </c>
      <c r="N292" s="5">
        <v>108.09606136076999</v>
      </c>
      <c r="O292" s="5">
        <v>101.6427507454551</v>
      </c>
      <c r="P292" s="5">
        <v>98.608362723615002</v>
      </c>
      <c r="Q292" s="5">
        <v>104.7599578928851</v>
      </c>
      <c r="R292" s="5">
        <v>104.642554740775</v>
      </c>
      <c r="S292" s="5">
        <v>106.9940571289101</v>
      </c>
      <c r="T292" s="5">
        <v>93.056101604715025</v>
      </c>
      <c r="U292" s="5">
        <v>2036.142557501335</v>
      </c>
      <c r="V292" s="5">
        <v>2535.754672314099</v>
      </c>
      <c r="W292" s="5">
        <v>2610.0108995121618</v>
      </c>
      <c r="X292" s="5">
        <v>2343.3676002955699</v>
      </c>
      <c r="Y292" s="5">
        <v>2607.662702875728</v>
      </c>
      <c r="Z292" s="5">
        <v>2863.0457021839279</v>
      </c>
      <c r="AA292" s="5">
        <v>2728.4898063948331</v>
      </c>
      <c r="AB292" s="5">
        <v>2685.4531926603108</v>
      </c>
      <c r="AC292" s="5">
        <v>2686.6959224034972</v>
      </c>
      <c r="AD292" s="5">
        <v>2544.6849762538432</v>
      </c>
      <c r="AE292" s="5">
        <v>2129.942495584979</v>
      </c>
      <c r="AF292" s="5">
        <v>2353.608389811784</v>
      </c>
      <c r="AG292" s="5">
        <v>2407.2966686511409</v>
      </c>
    </row>
    <row r="293" spans="1:33">
      <c r="A293" s="56" t="s">
        <v>75</v>
      </c>
      <c r="B293" s="56" t="s">
        <v>197</v>
      </c>
      <c r="C293" s="56" t="s">
        <v>220</v>
      </c>
      <c r="D293" s="56" t="s">
        <v>221</v>
      </c>
      <c r="E293" s="56" t="s">
        <v>142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</row>
    <row r="294" spans="1:33">
      <c r="A294" s="56" t="s">
        <v>75</v>
      </c>
      <c r="B294" s="56" t="s">
        <v>197</v>
      </c>
      <c r="C294" s="56" t="s">
        <v>222</v>
      </c>
      <c r="D294" s="56" t="s">
        <v>223</v>
      </c>
      <c r="E294" s="56" t="s">
        <v>142</v>
      </c>
      <c r="F294" s="5">
        <v>0</v>
      </c>
      <c r="G294" s="5">
        <v>5.9377700000000006E-6</v>
      </c>
      <c r="H294" s="5">
        <v>4.7963450000000016E-6</v>
      </c>
      <c r="I294" s="5">
        <v>9.2166200000000005E-6</v>
      </c>
      <c r="J294" s="5">
        <v>2.276999499999999E-5</v>
      </c>
      <c r="K294" s="5">
        <v>2.1778504999999982E-5</v>
      </c>
      <c r="L294" s="5">
        <v>3.2018290000000018E-5</v>
      </c>
      <c r="M294" s="5">
        <v>4.0081705E-5</v>
      </c>
      <c r="N294" s="5">
        <v>4.3932515000000008E-5</v>
      </c>
      <c r="O294" s="5">
        <v>4.4916804999999997E-5</v>
      </c>
      <c r="P294" s="5">
        <v>1156.5079232847499</v>
      </c>
      <c r="Q294" s="5">
        <v>2282.7084424555551</v>
      </c>
      <c r="R294" s="5">
        <v>5995.5357795563023</v>
      </c>
      <c r="S294" s="5">
        <v>5477.1351995073264</v>
      </c>
      <c r="T294" s="5">
        <v>5133.4429050302724</v>
      </c>
      <c r="U294" s="5">
        <v>5380.546489312721</v>
      </c>
      <c r="V294" s="5">
        <v>5183.1163902385633</v>
      </c>
      <c r="W294" s="5">
        <v>5876.9290612142686</v>
      </c>
      <c r="X294" s="5">
        <v>4994.1912317780843</v>
      </c>
      <c r="Y294" s="5">
        <v>5318.6299258185527</v>
      </c>
      <c r="Z294" s="5">
        <v>5358.5997913193214</v>
      </c>
      <c r="AA294" s="5">
        <v>5202.5373192543602</v>
      </c>
      <c r="AB294" s="5">
        <v>5522.4225508273103</v>
      </c>
      <c r="AC294" s="5">
        <v>6264.0526599901741</v>
      </c>
      <c r="AD294" s="5">
        <v>5771.2345134344687</v>
      </c>
      <c r="AE294" s="5">
        <v>8856.1529455163618</v>
      </c>
      <c r="AF294" s="5">
        <v>9270.892886355603</v>
      </c>
      <c r="AG294" s="5">
        <v>8763.2523769960571</v>
      </c>
    </row>
    <row r="295" spans="1:33">
      <c r="A295" s="56" t="s">
        <v>75</v>
      </c>
      <c r="B295" s="56" t="s">
        <v>197</v>
      </c>
      <c r="C295" s="56" t="s">
        <v>224</v>
      </c>
      <c r="D295" s="56" t="s">
        <v>225</v>
      </c>
      <c r="E295" s="56" t="s">
        <v>142</v>
      </c>
      <c r="F295" s="5">
        <v>0</v>
      </c>
      <c r="G295" s="5">
        <v>2.510585E-6</v>
      </c>
      <c r="H295" s="5">
        <v>2.9099949999999989E-6</v>
      </c>
      <c r="I295" s="5">
        <v>5.2332400000000004E-6</v>
      </c>
      <c r="J295" s="5">
        <v>1.080576999999999E-5</v>
      </c>
      <c r="K295" s="5">
        <v>1.1812230000000001E-5</v>
      </c>
      <c r="L295" s="5">
        <v>1.2802904999999999E-5</v>
      </c>
      <c r="M295" s="5">
        <v>1.640651000000001E-5</v>
      </c>
      <c r="N295" s="5">
        <v>1.9421810000000008E-5</v>
      </c>
      <c r="O295" s="5">
        <v>1.822235000000001E-5</v>
      </c>
      <c r="P295" s="5">
        <v>2.9741175000000001E-5</v>
      </c>
      <c r="Q295" s="5">
        <v>3.564904499999998E-5</v>
      </c>
      <c r="R295" s="5">
        <v>144.32056343891989</v>
      </c>
      <c r="S295" s="5">
        <v>267.29793096931519</v>
      </c>
      <c r="T295" s="5">
        <v>245.75797264496961</v>
      </c>
      <c r="U295" s="5">
        <v>248.6407572086201</v>
      </c>
      <c r="V295" s="5">
        <v>250.7180902748151</v>
      </c>
      <c r="W295" s="5">
        <v>260.83634462129021</v>
      </c>
      <c r="X295" s="5">
        <v>223.16329416818499</v>
      </c>
      <c r="Y295" s="5">
        <v>245.80309181835011</v>
      </c>
      <c r="Z295" s="5">
        <v>225.58600603745961</v>
      </c>
      <c r="AA295" s="5">
        <v>217.2508197400351</v>
      </c>
      <c r="AB295" s="5">
        <v>218.716867472795</v>
      </c>
      <c r="AC295" s="5">
        <v>238.21895966403491</v>
      </c>
      <c r="AD295" s="5">
        <v>260.19412675485012</v>
      </c>
      <c r="AE295" s="5">
        <v>243.81210886877011</v>
      </c>
      <c r="AF295" s="5">
        <v>251.55339213959999</v>
      </c>
      <c r="AG295" s="5">
        <v>249.0183633788501</v>
      </c>
    </row>
    <row r="296" spans="1:33">
      <c r="A296" s="56" t="s">
        <v>75</v>
      </c>
      <c r="B296" s="56" t="s">
        <v>197</v>
      </c>
      <c r="C296" s="56" t="s">
        <v>226</v>
      </c>
      <c r="D296" s="56" t="s">
        <v>227</v>
      </c>
      <c r="E296" s="56" t="s">
        <v>142</v>
      </c>
      <c r="F296" s="5">
        <v>0</v>
      </c>
      <c r="G296" s="5">
        <v>1.024969E-5</v>
      </c>
      <c r="H296" s="5">
        <v>1.0001085E-5</v>
      </c>
      <c r="I296" s="5">
        <v>3.1722229999999988E-5</v>
      </c>
      <c r="J296" s="5">
        <v>1.07757215E-4</v>
      </c>
      <c r="K296" s="5">
        <v>1.0470625999999991E-4</v>
      </c>
      <c r="L296" s="5">
        <v>38.107986489599988</v>
      </c>
      <c r="M296" s="5">
        <v>1922.3310898166251</v>
      </c>
      <c r="N296" s="5">
        <v>2030.557819283036</v>
      </c>
      <c r="O296" s="5">
        <v>2124.052722448499</v>
      </c>
      <c r="P296" s="5">
        <v>3052.553762945462</v>
      </c>
      <c r="Q296" s="5">
        <v>3038.3170018663332</v>
      </c>
      <c r="R296" s="5">
        <v>4086.572399381625</v>
      </c>
      <c r="S296" s="5">
        <v>3946.9680834378341</v>
      </c>
      <c r="T296" s="5">
        <v>5000.1756578153563</v>
      </c>
      <c r="U296" s="5">
        <v>5116.3403531057393</v>
      </c>
      <c r="V296" s="5">
        <v>5024.7326110420381</v>
      </c>
      <c r="W296" s="5">
        <v>5490.1115574895721</v>
      </c>
      <c r="X296" s="5">
        <v>4971.356025712209</v>
      </c>
      <c r="Y296" s="5">
        <v>9341.974858473417</v>
      </c>
      <c r="Z296" s="5">
        <v>10051.19836255155</v>
      </c>
      <c r="AA296" s="5">
        <v>10377.250746315671</v>
      </c>
      <c r="AB296" s="5">
        <v>10390.67250201971</v>
      </c>
      <c r="AC296" s="5">
        <v>9705.6625957683445</v>
      </c>
      <c r="AD296" s="5">
        <v>9624.445890367324</v>
      </c>
      <c r="AE296" s="5">
        <v>8930.0815496439518</v>
      </c>
      <c r="AF296" s="5">
        <v>9097.9354853951154</v>
      </c>
      <c r="AG296" s="5">
        <v>8858.5602818728094</v>
      </c>
    </row>
    <row r="297" spans="1:33">
      <c r="A297" s="56" t="s">
        <v>75</v>
      </c>
      <c r="B297" s="56" t="s">
        <v>197</v>
      </c>
      <c r="C297" s="56" t="s">
        <v>228</v>
      </c>
      <c r="D297" s="56" t="s">
        <v>229</v>
      </c>
      <c r="E297" s="56" t="s">
        <v>142</v>
      </c>
      <c r="F297" s="5">
        <v>0</v>
      </c>
      <c r="G297" s="5">
        <v>2.6857349999999999E-6</v>
      </c>
      <c r="H297" s="5">
        <v>3.985085E-6</v>
      </c>
      <c r="I297" s="5">
        <v>8.8432700000000001E-6</v>
      </c>
      <c r="J297" s="5">
        <v>1.401092000000001E-5</v>
      </c>
      <c r="K297" s="5">
        <v>1.6462874999999999E-5</v>
      </c>
      <c r="L297" s="5">
        <v>1.7460994999999991E-5</v>
      </c>
      <c r="M297" s="5">
        <v>3.3887389999999983E-5</v>
      </c>
      <c r="N297" s="5">
        <v>3.6581700000000002E-5</v>
      </c>
      <c r="O297" s="5">
        <v>3.9918025000000001E-5</v>
      </c>
      <c r="P297" s="5">
        <v>226.91267722377501</v>
      </c>
      <c r="Q297" s="5">
        <v>222.9428896080102</v>
      </c>
      <c r="R297" s="5">
        <v>629.32298295067483</v>
      </c>
      <c r="S297" s="5">
        <v>1001.154933153825</v>
      </c>
      <c r="T297" s="5">
        <v>1150.6663257279899</v>
      </c>
      <c r="U297" s="5">
        <v>1144.4819857728539</v>
      </c>
      <c r="V297" s="5">
        <v>1175.341474499545</v>
      </c>
      <c r="W297" s="5">
        <v>1212.4669553209801</v>
      </c>
      <c r="X297" s="5">
        <v>1129.0754779459151</v>
      </c>
      <c r="Y297" s="5">
        <v>1404.4876943423899</v>
      </c>
      <c r="Z297" s="5">
        <v>2786.0741453430001</v>
      </c>
      <c r="AA297" s="5">
        <v>2804.458353210779</v>
      </c>
      <c r="AB297" s="5">
        <v>2783.8044243568202</v>
      </c>
      <c r="AC297" s="5">
        <v>2435.2185175110249</v>
      </c>
      <c r="AD297" s="5">
        <v>2579.3070394535712</v>
      </c>
      <c r="AE297" s="5">
        <v>4852.3306884266431</v>
      </c>
      <c r="AF297" s="5">
        <v>6465.109869978317</v>
      </c>
      <c r="AG297" s="5">
        <v>6516.5196301202996</v>
      </c>
    </row>
    <row r="298" spans="1:33">
      <c r="A298" s="56" t="s">
        <v>75</v>
      </c>
      <c r="B298" s="56" t="s">
        <v>197</v>
      </c>
      <c r="C298" s="56" t="s">
        <v>230</v>
      </c>
      <c r="D298" s="56" t="s">
        <v>231</v>
      </c>
      <c r="E298" s="56" t="s">
        <v>142</v>
      </c>
      <c r="F298" s="5">
        <v>2714.7928841161511</v>
      </c>
      <c r="G298" s="5">
        <v>2778.8888201475279</v>
      </c>
      <c r="H298" s="5">
        <v>2848.7612776266951</v>
      </c>
      <c r="I298" s="5">
        <v>3891.5722687525399</v>
      </c>
      <c r="J298" s="5">
        <v>5229.9048261574171</v>
      </c>
      <c r="K298" s="5">
        <v>6397.4403433445286</v>
      </c>
      <c r="L298" s="5">
        <v>7528.4617477115853</v>
      </c>
      <c r="M298" s="5">
        <v>7087.9986417868631</v>
      </c>
      <c r="N298" s="5">
        <v>7442.7740746242134</v>
      </c>
      <c r="O298" s="5">
        <v>7458.1027981566722</v>
      </c>
      <c r="P298" s="5">
        <v>8082.347513096187</v>
      </c>
      <c r="Q298" s="5">
        <v>10670.36912630404</v>
      </c>
      <c r="R298" s="5">
        <v>13333.585312721139</v>
      </c>
      <c r="S298" s="5">
        <v>14178.13334549078</v>
      </c>
      <c r="T298" s="5">
        <v>14185.22036621752</v>
      </c>
      <c r="U298" s="5">
        <v>13569.496239246761</v>
      </c>
      <c r="V298" s="5">
        <v>13963.16463024374</v>
      </c>
      <c r="W298" s="5">
        <v>14506.56616656052</v>
      </c>
      <c r="X298" s="5">
        <v>13579.568005880221</v>
      </c>
      <c r="Y298" s="5">
        <v>18269.749597511742</v>
      </c>
      <c r="Z298" s="5">
        <v>18021.80053142476</v>
      </c>
      <c r="AA298" s="5">
        <v>16648.48116910438</v>
      </c>
      <c r="AB298" s="5">
        <v>17387.344994595511</v>
      </c>
      <c r="AC298" s="5">
        <v>16353.875449681809</v>
      </c>
      <c r="AD298" s="5">
        <v>22453.363930927972</v>
      </c>
      <c r="AE298" s="5">
        <v>28456.051032203071</v>
      </c>
      <c r="AF298" s="5">
        <v>26837.909927897548</v>
      </c>
      <c r="AG298" s="5">
        <v>27206.274238081289</v>
      </c>
    </row>
    <row r="299" spans="1:33">
      <c r="A299" s="56" t="s">
        <v>75</v>
      </c>
      <c r="B299" s="56" t="s">
        <v>197</v>
      </c>
      <c r="C299" s="56" t="s">
        <v>232</v>
      </c>
      <c r="D299" s="56" t="s">
        <v>233</v>
      </c>
      <c r="E299" s="56" t="s">
        <v>142</v>
      </c>
      <c r="F299" s="5">
        <v>0</v>
      </c>
      <c r="G299" s="5">
        <v>1.5778E-6</v>
      </c>
      <c r="H299" s="5">
        <v>2.214685E-6</v>
      </c>
      <c r="I299" s="5">
        <v>4.6870250000000002E-6</v>
      </c>
      <c r="J299" s="5">
        <v>7.9644350000000003E-6</v>
      </c>
      <c r="K299" s="5">
        <v>9.8494799999999998E-6</v>
      </c>
      <c r="L299" s="5">
        <v>1.08996E-5</v>
      </c>
      <c r="M299" s="5">
        <v>2.105009E-5</v>
      </c>
      <c r="N299" s="5">
        <v>2.3225705000000001E-5</v>
      </c>
      <c r="O299" s="5">
        <v>2.4230070000000002E-5</v>
      </c>
      <c r="P299" s="5">
        <v>7.632942500000003E-5</v>
      </c>
      <c r="Q299" s="5">
        <v>7.8445654999999983E-5</v>
      </c>
      <c r="R299" s="5">
        <v>7.1853865000000018E-5</v>
      </c>
      <c r="S299" s="5">
        <v>1.3329041499999999E-4</v>
      </c>
      <c r="T299" s="5">
        <v>1.7517180000000009E-4</v>
      </c>
      <c r="U299" s="5">
        <v>1.6977320500000009E-4</v>
      </c>
      <c r="V299" s="5">
        <v>1.6957628E-4</v>
      </c>
      <c r="W299" s="5">
        <v>125.6316481984649</v>
      </c>
      <c r="X299" s="5">
        <v>113.50686044574999</v>
      </c>
      <c r="Y299" s="5">
        <v>383.9026040061002</v>
      </c>
      <c r="Z299" s="5">
        <v>615.04035218808974</v>
      </c>
      <c r="AA299" s="5">
        <v>2237.5187016350151</v>
      </c>
      <c r="AB299" s="5">
        <v>3315.0568430037151</v>
      </c>
      <c r="AC299" s="5">
        <v>4810.17960015067</v>
      </c>
      <c r="AD299" s="5">
        <v>8104.4694842433701</v>
      </c>
      <c r="AE299" s="5">
        <v>7279.7434794067613</v>
      </c>
      <c r="AF299" s="5">
        <v>7429.8758925023676</v>
      </c>
      <c r="AG299" s="5">
        <v>7248.1184011113346</v>
      </c>
    </row>
    <row r="300" spans="1:33">
      <c r="A300" s="56" t="s">
        <v>75</v>
      </c>
      <c r="B300" s="56" t="s">
        <v>163</v>
      </c>
      <c r="C300" s="56" t="s">
        <v>234</v>
      </c>
      <c r="D300" s="56" t="s">
        <v>235</v>
      </c>
      <c r="E300" s="56" t="s">
        <v>142</v>
      </c>
      <c r="F300" s="5">
        <v>1.0703149999999999E-6</v>
      </c>
      <c r="G300" s="5">
        <v>2.9713620600000002E-3</v>
      </c>
      <c r="H300" s="5">
        <v>1203.4249519328</v>
      </c>
      <c r="I300" s="5">
        <v>1327.7791950171049</v>
      </c>
      <c r="J300" s="5">
        <v>1261.708518990863</v>
      </c>
      <c r="K300" s="5">
        <v>1338.028949200544</v>
      </c>
      <c r="L300" s="5">
        <v>1263.8571527144511</v>
      </c>
      <c r="M300" s="5">
        <v>1354.7213212039651</v>
      </c>
      <c r="N300" s="5">
        <v>1297.786373676139</v>
      </c>
      <c r="O300" s="5">
        <v>2772.3634280565011</v>
      </c>
      <c r="P300" s="5">
        <v>5246.7552130786617</v>
      </c>
      <c r="Q300" s="5">
        <v>5210.5520630629189</v>
      </c>
      <c r="R300" s="5">
        <v>5135.3390577308664</v>
      </c>
      <c r="S300" s="5">
        <v>5106.5510049246013</v>
      </c>
      <c r="T300" s="5">
        <v>5281.384097587159</v>
      </c>
      <c r="U300" s="5">
        <v>4805.5934489030833</v>
      </c>
      <c r="V300" s="5">
        <v>5212.8584681803814</v>
      </c>
      <c r="W300" s="5">
        <v>5136.6658456701771</v>
      </c>
      <c r="X300" s="5">
        <v>5307.0706535414101</v>
      </c>
      <c r="Y300" s="5">
        <v>5033.8559390927148</v>
      </c>
      <c r="Z300" s="5">
        <v>5444.3338561344108</v>
      </c>
      <c r="AA300" s="5">
        <v>5174.2555605105936</v>
      </c>
      <c r="AB300" s="5">
        <v>5107.4948575658091</v>
      </c>
      <c r="AC300" s="5">
        <v>4990.7025478512478</v>
      </c>
      <c r="AD300" s="5">
        <v>4982.6744974338362</v>
      </c>
      <c r="AE300" s="5">
        <v>5179.1103061047752</v>
      </c>
      <c r="AF300" s="5">
        <v>4696.1964273704434</v>
      </c>
      <c r="AG300" s="5">
        <v>5078.9489098933464</v>
      </c>
    </row>
    <row r="301" spans="1:33">
      <c r="A301" s="56" t="s">
        <v>75</v>
      </c>
      <c r="B301" s="56" t="s">
        <v>163</v>
      </c>
      <c r="C301" s="56" t="s">
        <v>236</v>
      </c>
      <c r="D301" s="56" t="s">
        <v>237</v>
      </c>
      <c r="E301" s="56" t="s">
        <v>142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</row>
    <row r="302" spans="1:33">
      <c r="A302" s="56" t="s">
        <v>75</v>
      </c>
      <c r="B302" s="56" t="s">
        <v>163</v>
      </c>
      <c r="C302" s="56" t="s">
        <v>238</v>
      </c>
      <c r="D302" s="56" t="s">
        <v>239</v>
      </c>
      <c r="E302" s="56" t="s">
        <v>142</v>
      </c>
      <c r="F302" s="5">
        <v>1271.2395245237849</v>
      </c>
      <c r="G302" s="5">
        <v>1778.021013749285</v>
      </c>
      <c r="H302" s="5">
        <v>1892.078107169966</v>
      </c>
      <c r="I302" s="5">
        <v>3119.9939397651042</v>
      </c>
      <c r="J302" s="5">
        <v>8233.2262653317266</v>
      </c>
      <c r="K302" s="5">
        <v>13794.44719293315</v>
      </c>
      <c r="L302" s="5">
        <v>13086.479189647711</v>
      </c>
      <c r="M302" s="5">
        <v>12888.746522128569</v>
      </c>
      <c r="N302" s="5">
        <v>13470.71401933139</v>
      </c>
      <c r="O302" s="5">
        <v>14531.76449552024</v>
      </c>
      <c r="P302" s="5">
        <v>13817.442736896261</v>
      </c>
      <c r="Q302" s="5">
        <v>13771.26115007911</v>
      </c>
      <c r="R302" s="5">
        <v>13003.352760776201</v>
      </c>
      <c r="S302" s="5">
        <v>13842.051509234559</v>
      </c>
      <c r="T302" s="5">
        <v>12907.950809054129</v>
      </c>
      <c r="U302" s="5">
        <v>21909.41685174239</v>
      </c>
      <c r="V302" s="5">
        <v>24391.174997509799</v>
      </c>
      <c r="W302" s="5">
        <v>24188.721219000519</v>
      </c>
      <c r="X302" s="5">
        <v>23244.442175542688</v>
      </c>
      <c r="Y302" s="5">
        <v>24134.001334615939</v>
      </c>
      <c r="Z302" s="5">
        <v>25322.097378500232</v>
      </c>
      <c r="AA302" s="5">
        <v>23813.425658152431</v>
      </c>
      <c r="AB302" s="5">
        <v>23877.231753331511</v>
      </c>
      <c r="AC302" s="5">
        <v>21887.144245161191</v>
      </c>
      <c r="AD302" s="5">
        <v>22994.22519219391</v>
      </c>
      <c r="AE302" s="5">
        <v>21332.278307963399</v>
      </c>
      <c r="AF302" s="5">
        <v>21522.743179397919</v>
      </c>
      <c r="AG302" s="5">
        <v>22858.175147373371</v>
      </c>
    </row>
    <row r="303" spans="1:33">
      <c r="A303" s="56" t="s">
        <v>75</v>
      </c>
      <c r="B303" s="56" t="s">
        <v>163</v>
      </c>
      <c r="C303" s="56" t="s">
        <v>240</v>
      </c>
      <c r="D303" s="56" t="s">
        <v>241</v>
      </c>
      <c r="E303" s="56" t="s">
        <v>142</v>
      </c>
      <c r="F303" s="5">
        <v>341.8753859275098</v>
      </c>
      <c r="G303" s="5">
        <v>947.69637344449507</v>
      </c>
      <c r="H303" s="5">
        <v>2772.658104940077</v>
      </c>
      <c r="I303" s="5">
        <v>4290.2342580989116</v>
      </c>
      <c r="J303" s="5">
        <v>4081.2580815605611</v>
      </c>
      <c r="K303" s="5">
        <v>4356.5999969075092</v>
      </c>
      <c r="L303" s="5">
        <v>4287.2074605592998</v>
      </c>
      <c r="M303" s="5">
        <v>4280.711912373944</v>
      </c>
      <c r="N303" s="5">
        <v>4266.1450299206408</v>
      </c>
      <c r="O303" s="5">
        <v>4525.1514892713349</v>
      </c>
      <c r="P303" s="5">
        <v>9652.8277505332007</v>
      </c>
      <c r="Q303" s="5">
        <v>9403.3763996008111</v>
      </c>
      <c r="R303" s="5">
        <v>9092.0571405322626</v>
      </c>
      <c r="S303" s="5">
        <v>10373.220767648891</v>
      </c>
      <c r="T303" s="5">
        <v>10317.383169597169</v>
      </c>
      <c r="U303" s="5">
        <v>9829.3834659830391</v>
      </c>
      <c r="V303" s="5">
        <v>10453.487821054499</v>
      </c>
      <c r="W303" s="5">
        <v>12572.35238298377</v>
      </c>
      <c r="X303" s="5">
        <v>12272.59734374019</v>
      </c>
      <c r="Y303" s="5">
        <v>12198.772215051011</v>
      </c>
      <c r="Z303" s="5">
        <v>15567.163292540779</v>
      </c>
      <c r="AA303" s="5">
        <v>15717.16358161423</v>
      </c>
      <c r="AB303" s="5">
        <v>17240.736868761531</v>
      </c>
      <c r="AC303" s="5">
        <v>16518.79562665007</v>
      </c>
      <c r="AD303" s="5">
        <v>18556.353289833751</v>
      </c>
      <c r="AE303" s="5">
        <v>22671.949899675619</v>
      </c>
      <c r="AF303" s="5">
        <v>26289.791724242328</v>
      </c>
      <c r="AG303" s="5">
        <v>27972.222533941971</v>
      </c>
    </row>
    <row r="304" spans="1:33">
      <c r="A304" s="56" t="s">
        <v>75</v>
      </c>
      <c r="B304" s="56" t="s">
        <v>163</v>
      </c>
      <c r="C304" s="56" t="s">
        <v>242</v>
      </c>
      <c r="D304" s="56" t="s">
        <v>243</v>
      </c>
      <c r="E304" s="56" t="s">
        <v>142</v>
      </c>
      <c r="F304" s="5">
        <v>645.00942347572004</v>
      </c>
      <c r="G304" s="5">
        <v>643.17648115274437</v>
      </c>
      <c r="H304" s="5">
        <v>673.04594337161529</v>
      </c>
      <c r="I304" s="5">
        <v>654.48099323517999</v>
      </c>
      <c r="J304" s="5">
        <v>614.37857940654999</v>
      </c>
      <c r="K304" s="5">
        <v>658.90833803510475</v>
      </c>
      <c r="L304" s="5">
        <v>615.63424506653519</v>
      </c>
      <c r="M304" s="5">
        <v>588.60845273295445</v>
      </c>
      <c r="N304" s="5">
        <v>662.45694723661484</v>
      </c>
      <c r="O304" s="5">
        <v>670.41749558593028</v>
      </c>
      <c r="P304" s="5">
        <v>681.05485840625965</v>
      </c>
      <c r="Q304" s="5">
        <v>638.84464641909506</v>
      </c>
      <c r="R304" s="5">
        <v>655.56862682223425</v>
      </c>
      <c r="S304" s="5">
        <v>869.2814223999211</v>
      </c>
      <c r="T304" s="5">
        <v>851.31148379133538</v>
      </c>
      <c r="U304" s="5">
        <v>771.93834763011466</v>
      </c>
      <c r="V304" s="5">
        <v>856.27911107913485</v>
      </c>
      <c r="W304" s="5">
        <v>823.08152713190509</v>
      </c>
      <c r="X304" s="5">
        <v>796.40360867454513</v>
      </c>
      <c r="Y304" s="5">
        <v>878.84079470611994</v>
      </c>
      <c r="Z304" s="5">
        <v>757.71433737199004</v>
      </c>
      <c r="AA304" s="5">
        <v>773.83257236632471</v>
      </c>
      <c r="AB304" s="5">
        <v>743.27857225456034</v>
      </c>
      <c r="AC304" s="5">
        <v>752.76129548676522</v>
      </c>
      <c r="AD304" s="5">
        <v>758.58922498165418</v>
      </c>
      <c r="AE304" s="5">
        <v>759.05968574721999</v>
      </c>
      <c r="AF304" s="5">
        <v>652.97451453330507</v>
      </c>
      <c r="AG304" s="5">
        <v>733.34520910781521</v>
      </c>
    </row>
    <row r="305" spans="1:33">
      <c r="A305" s="56" t="s">
        <v>75</v>
      </c>
      <c r="B305" s="56" t="s">
        <v>163</v>
      </c>
      <c r="C305" s="56" t="s">
        <v>244</v>
      </c>
      <c r="D305" s="56" t="s">
        <v>245</v>
      </c>
      <c r="E305" s="56" t="s">
        <v>142</v>
      </c>
      <c r="F305" s="5">
        <v>0</v>
      </c>
      <c r="G305" s="5">
        <v>7.656010000000005E-6</v>
      </c>
      <c r="H305" s="5">
        <v>6.8579000000000009E-6</v>
      </c>
      <c r="I305" s="5">
        <v>8.4930049999999985E-6</v>
      </c>
      <c r="J305" s="5">
        <v>7.3967899999999977E-6</v>
      </c>
      <c r="K305" s="5">
        <v>8.2507450000000019E-6</v>
      </c>
      <c r="L305" s="5">
        <v>1.623898E-5</v>
      </c>
      <c r="M305" s="5">
        <v>2.201967000000001E-5</v>
      </c>
      <c r="N305" s="5">
        <v>2.3712434999999999E-5</v>
      </c>
      <c r="O305" s="5">
        <v>2.337864500000002E-5</v>
      </c>
      <c r="P305" s="5">
        <v>3.7032534999999997E-5</v>
      </c>
      <c r="Q305" s="5">
        <v>4.2781420000000012E-5</v>
      </c>
      <c r="R305" s="5">
        <v>9.6025264999999988E-5</v>
      </c>
      <c r="S305" s="5">
        <v>1.5049627E-4</v>
      </c>
      <c r="T305" s="5">
        <v>1.7033951999999999E-4</v>
      </c>
      <c r="U305" s="5">
        <v>1.4070489000000001E-4</v>
      </c>
      <c r="V305" s="5">
        <v>1.6045291E-4</v>
      </c>
      <c r="W305" s="5">
        <v>1.8399898499999999E-4</v>
      </c>
      <c r="X305" s="5">
        <v>1.743780550000001E-4</v>
      </c>
      <c r="Y305" s="5">
        <v>1.806806500000001E-4</v>
      </c>
      <c r="Z305" s="5">
        <v>1.7276402999999999E-4</v>
      </c>
      <c r="AA305" s="5">
        <v>3.7068912000000012E-4</v>
      </c>
      <c r="AB305" s="5">
        <v>274.07453939705488</v>
      </c>
      <c r="AC305" s="5">
        <v>7057.3111493784891</v>
      </c>
      <c r="AD305" s="5">
        <v>8343.5375915829245</v>
      </c>
      <c r="AE305" s="5">
        <v>8991.4181280423181</v>
      </c>
      <c r="AF305" s="5">
        <v>7950.799573101358</v>
      </c>
      <c r="AG305" s="5">
        <v>8878.3691669684158</v>
      </c>
    </row>
    <row r="306" spans="1:33">
      <c r="A306" s="56" t="s">
        <v>75</v>
      </c>
      <c r="B306" s="56" t="s">
        <v>163</v>
      </c>
      <c r="C306" s="56" t="s">
        <v>246</v>
      </c>
      <c r="D306" s="56" t="s">
        <v>247</v>
      </c>
      <c r="E306" s="56" t="s">
        <v>142</v>
      </c>
      <c r="F306" s="5">
        <v>0</v>
      </c>
      <c r="G306" s="5">
        <v>6.2836849999999952E-6</v>
      </c>
      <c r="H306" s="5">
        <v>5.5958249999999982E-6</v>
      </c>
      <c r="I306" s="5">
        <v>7.7032050000000014E-6</v>
      </c>
      <c r="J306" s="5">
        <v>6.8090999999999997E-6</v>
      </c>
      <c r="K306" s="5">
        <v>7.0599849999999957E-6</v>
      </c>
      <c r="L306" s="5">
        <v>1.4581624999999999E-5</v>
      </c>
      <c r="M306" s="5">
        <v>1.9663195000000012E-5</v>
      </c>
      <c r="N306" s="5">
        <v>1.976145E-5</v>
      </c>
      <c r="O306" s="5">
        <v>2.086542999999999E-5</v>
      </c>
      <c r="P306" s="5">
        <v>3.1587970000000021E-5</v>
      </c>
      <c r="Q306" s="5">
        <v>3.7938035000000011E-5</v>
      </c>
      <c r="R306" s="5">
        <v>4.9439650000000031E-5</v>
      </c>
      <c r="S306" s="5">
        <v>4.8930929999999971E-5</v>
      </c>
      <c r="T306" s="5">
        <v>6.0485670000000021E-5</v>
      </c>
      <c r="U306" s="5">
        <v>4.9161865000000032E-5</v>
      </c>
      <c r="V306" s="5">
        <v>5.4605200000000017E-5</v>
      </c>
      <c r="W306" s="5">
        <v>6.6934630000000024E-5</v>
      </c>
      <c r="X306" s="5">
        <v>6.2272010000000017E-5</v>
      </c>
      <c r="Y306" s="5">
        <v>5.7527089999999993E-5</v>
      </c>
      <c r="Z306" s="5">
        <v>5.6873125000000018E-5</v>
      </c>
      <c r="AA306" s="5">
        <v>1.6696749999999989E-4</v>
      </c>
      <c r="AB306" s="5">
        <v>3.797717050000001E-4</v>
      </c>
      <c r="AC306" s="5">
        <v>4.7567180499999992E-4</v>
      </c>
      <c r="AD306" s="5">
        <v>4.3984918499999999E-4</v>
      </c>
      <c r="AE306" s="5">
        <v>646.49148396492524</v>
      </c>
      <c r="AF306" s="5">
        <v>568.56374606573502</v>
      </c>
      <c r="AG306" s="5">
        <v>611.73500222190034</v>
      </c>
    </row>
    <row r="307" spans="1:33">
      <c r="A307" s="56" t="s">
        <v>75</v>
      </c>
      <c r="B307" s="56" t="s">
        <v>163</v>
      </c>
      <c r="C307" s="56" t="s">
        <v>248</v>
      </c>
      <c r="D307" s="56" t="s">
        <v>249</v>
      </c>
      <c r="E307" s="56" t="s">
        <v>142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</row>
    <row r="308" spans="1:33">
      <c r="A308" s="56" t="s">
        <v>75</v>
      </c>
      <c r="B308" s="56" t="s">
        <v>163</v>
      </c>
      <c r="C308" s="56" t="s">
        <v>250</v>
      </c>
      <c r="D308" s="56" t="s">
        <v>251</v>
      </c>
      <c r="E308" s="56" t="s">
        <v>142</v>
      </c>
      <c r="F308" s="5">
        <v>365.44710195247501</v>
      </c>
      <c r="G308" s="5">
        <v>1301.5221230961949</v>
      </c>
      <c r="H308" s="5">
        <v>1236.3989294774301</v>
      </c>
      <c r="I308" s="5">
        <v>1301.6253019026949</v>
      </c>
      <c r="J308" s="5">
        <v>1314.0561720973949</v>
      </c>
      <c r="K308" s="5">
        <v>1331.67579144254</v>
      </c>
      <c r="L308" s="5">
        <v>1320.60237486508</v>
      </c>
      <c r="M308" s="5">
        <v>1376.183759305</v>
      </c>
      <c r="N308" s="5">
        <v>1310.7212018487901</v>
      </c>
      <c r="O308" s="5">
        <v>1352.387025968475</v>
      </c>
      <c r="P308" s="5">
        <v>1377.7637010645151</v>
      </c>
      <c r="Q308" s="5">
        <v>2033.291696037556</v>
      </c>
      <c r="R308" s="5">
        <v>2670.869707365609</v>
      </c>
      <c r="S308" s="5">
        <v>3040.939123682178</v>
      </c>
      <c r="T308" s="5">
        <v>3148.3799851508061</v>
      </c>
      <c r="U308" s="5">
        <v>3047.7543278918711</v>
      </c>
      <c r="V308" s="5">
        <v>3179.5280618104298</v>
      </c>
      <c r="W308" s="5">
        <v>2802.8802856776242</v>
      </c>
      <c r="X308" s="5">
        <v>2841.1520763184972</v>
      </c>
      <c r="Y308" s="5">
        <v>2680.727403230474</v>
      </c>
      <c r="Z308" s="5">
        <v>2721.5539249758872</v>
      </c>
      <c r="AA308" s="5">
        <v>2800.8128758816501</v>
      </c>
      <c r="AB308" s="5">
        <v>2913.313112014524</v>
      </c>
      <c r="AC308" s="5">
        <v>2853.9540401776298</v>
      </c>
      <c r="AD308" s="5">
        <v>2621.4583846071901</v>
      </c>
      <c r="AE308" s="5">
        <v>2736.490462074953</v>
      </c>
      <c r="AF308" s="5">
        <v>2636.046019456875</v>
      </c>
      <c r="AG308" s="5">
        <v>2769.6200661355601</v>
      </c>
    </row>
    <row r="309" spans="1:33">
      <c r="A309" s="56" t="s">
        <v>75</v>
      </c>
      <c r="B309" s="56" t="s">
        <v>198</v>
      </c>
      <c r="C309" s="56" t="s">
        <v>252</v>
      </c>
      <c r="D309" s="56" t="s">
        <v>253</v>
      </c>
      <c r="E309" s="56" t="s">
        <v>142</v>
      </c>
      <c r="F309" s="5">
        <v>0</v>
      </c>
      <c r="G309" s="5">
        <v>4.3548904999999999E-5</v>
      </c>
      <c r="H309" s="5">
        <v>4.1329134999999993E-5</v>
      </c>
      <c r="I309" s="5">
        <v>3.5668749999999989E-5</v>
      </c>
      <c r="J309" s="5">
        <v>3.3654585000000007E-5</v>
      </c>
      <c r="K309" s="5">
        <v>3.5202729999999983E-5</v>
      </c>
      <c r="L309" s="5">
        <v>3.6361155000000017E-5</v>
      </c>
      <c r="M309" s="5">
        <v>4.7354254999999992E-5</v>
      </c>
      <c r="N309" s="5">
        <v>4.3767620000000012E-5</v>
      </c>
      <c r="O309" s="5">
        <v>5.8090064999999979E-5</v>
      </c>
      <c r="P309" s="5">
        <v>3.3850643000000028E-3</v>
      </c>
      <c r="Q309" s="5">
        <v>3.038392904999996E-3</v>
      </c>
      <c r="R309" s="5">
        <v>3.5452006899999991E-3</v>
      </c>
      <c r="S309" s="5">
        <v>2.9665673100000012E-3</v>
      </c>
      <c r="T309" s="5">
        <v>858.90409846115017</v>
      </c>
      <c r="U309" s="5">
        <v>805.2251755319503</v>
      </c>
      <c r="V309" s="5">
        <v>846.16274185906445</v>
      </c>
      <c r="W309" s="5">
        <v>1331.0449962492301</v>
      </c>
      <c r="X309" s="5">
        <v>1344.5938416359199</v>
      </c>
      <c r="Y309" s="5">
        <v>1175.233530270845</v>
      </c>
      <c r="Z309" s="5">
        <v>1209.6257518300499</v>
      </c>
      <c r="AA309" s="5">
        <v>1332.5062069698849</v>
      </c>
      <c r="AB309" s="5">
        <v>1176.8199661168101</v>
      </c>
      <c r="AC309" s="5">
        <v>1372.0154411200399</v>
      </c>
      <c r="AD309" s="5">
        <v>1128.95489863272</v>
      </c>
      <c r="AE309" s="5">
        <v>1244.2377219741149</v>
      </c>
      <c r="AF309" s="5">
        <v>1145.3787531872199</v>
      </c>
      <c r="AG309" s="5">
        <v>1216.8090755405849</v>
      </c>
    </row>
    <row r="310" spans="1:33">
      <c r="A310" s="56" t="s">
        <v>75</v>
      </c>
      <c r="B310" s="56" t="s">
        <v>198</v>
      </c>
      <c r="C310" s="56" t="s">
        <v>254</v>
      </c>
      <c r="D310" s="56" t="s">
        <v>255</v>
      </c>
      <c r="E310" s="56" t="s">
        <v>142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</row>
    <row r="311" spans="1:33">
      <c r="A311" s="56" t="s">
        <v>75</v>
      </c>
      <c r="B311" s="56" t="s">
        <v>198</v>
      </c>
      <c r="C311" s="56" t="s">
        <v>256</v>
      </c>
      <c r="D311" s="56" t="s">
        <v>257</v>
      </c>
      <c r="E311" s="56" t="s">
        <v>142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</row>
    <row r="312" spans="1:33">
      <c r="A312" s="56" t="s">
        <v>75</v>
      </c>
      <c r="B312" s="56" t="s">
        <v>198</v>
      </c>
      <c r="C312" s="56" t="s">
        <v>258</v>
      </c>
      <c r="D312" s="56" t="s">
        <v>259</v>
      </c>
      <c r="E312" s="56" t="s">
        <v>142</v>
      </c>
      <c r="F312" s="5">
        <v>5293.3342014135796</v>
      </c>
      <c r="G312" s="5">
        <v>5619.8863548660611</v>
      </c>
      <c r="H312" s="5">
        <v>5229.1496280995552</v>
      </c>
      <c r="I312" s="5">
        <v>5256.5334575002544</v>
      </c>
      <c r="J312" s="5">
        <v>5035.6952085047214</v>
      </c>
      <c r="K312" s="5">
        <v>5402.7703577788689</v>
      </c>
      <c r="L312" s="5">
        <v>5428.5294560771126</v>
      </c>
      <c r="M312" s="5">
        <v>5701.800944402461</v>
      </c>
      <c r="N312" s="5">
        <v>5301.6364456934007</v>
      </c>
      <c r="O312" s="5">
        <v>5316.6643208249097</v>
      </c>
      <c r="P312" s="5">
        <v>5610.2940015395843</v>
      </c>
      <c r="Q312" s="5">
        <v>5214.2405186584501</v>
      </c>
      <c r="R312" s="5">
        <v>5933.9495241501327</v>
      </c>
      <c r="S312" s="5">
        <v>5328.4670201895269</v>
      </c>
      <c r="T312" s="5">
        <v>7058.1820231763186</v>
      </c>
      <c r="U312" s="5">
        <v>6898.9356328630975</v>
      </c>
      <c r="V312" s="5">
        <v>6939.5708329183244</v>
      </c>
      <c r="W312" s="5">
        <v>7506.9028574150734</v>
      </c>
      <c r="X312" s="5">
        <v>7719.3602504672835</v>
      </c>
      <c r="Y312" s="5">
        <v>6989.568268779306</v>
      </c>
      <c r="Z312" s="5">
        <v>7288.4924691604838</v>
      </c>
      <c r="AA312" s="5">
        <v>8237.2630381951476</v>
      </c>
      <c r="AB312" s="5">
        <v>10773.3328365039</v>
      </c>
      <c r="AC312" s="5">
        <v>13509.673276625361</v>
      </c>
      <c r="AD312" s="5">
        <v>15994.847798724821</v>
      </c>
      <c r="AE312" s="5">
        <v>16229.16025873386</v>
      </c>
      <c r="AF312" s="5">
        <v>13186.053463402061</v>
      </c>
      <c r="AG312" s="5">
        <v>14478.860181263521</v>
      </c>
    </row>
    <row r="313" spans="1:33">
      <c r="A313" s="56" t="s">
        <v>75</v>
      </c>
      <c r="B313" s="56" t="s">
        <v>198</v>
      </c>
      <c r="C313" s="56" t="s">
        <v>260</v>
      </c>
      <c r="D313" s="56" t="s">
        <v>261</v>
      </c>
      <c r="E313" s="56" t="s">
        <v>142</v>
      </c>
      <c r="F313" s="5">
        <v>5617.6944390155631</v>
      </c>
      <c r="G313" s="5">
        <v>6111.9737469812153</v>
      </c>
      <c r="H313" s="5">
        <v>5571.8748745662842</v>
      </c>
      <c r="I313" s="5">
        <v>5815.8898026910556</v>
      </c>
      <c r="J313" s="5">
        <v>5528.7404108547498</v>
      </c>
      <c r="K313" s="5">
        <v>6041.2772541173563</v>
      </c>
      <c r="L313" s="5">
        <v>6098.4783622463028</v>
      </c>
      <c r="M313" s="5">
        <v>6185.6290200145559</v>
      </c>
      <c r="N313" s="5">
        <v>5648.691498987745</v>
      </c>
      <c r="O313" s="5">
        <v>5735.8970330473448</v>
      </c>
      <c r="P313" s="5">
        <v>9173.6495077187083</v>
      </c>
      <c r="Q313" s="5">
        <v>8487.9474811098698</v>
      </c>
      <c r="R313" s="5">
        <v>9805.5223987908957</v>
      </c>
      <c r="S313" s="5">
        <v>8502.4998115495946</v>
      </c>
      <c r="T313" s="5">
        <v>9872.9267344320087</v>
      </c>
      <c r="U313" s="5">
        <v>8611.499765768378</v>
      </c>
      <c r="V313" s="5">
        <v>9109.6937430722046</v>
      </c>
      <c r="W313" s="5">
        <v>11377.859625879</v>
      </c>
      <c r="X313" s="5">
        <v>11476.759322608061</v>
      </c>
      <c r="Y313" s="5">
        <v>10554.76483260032</v>
      </c>
      <c r="Z313" s="5">
        <v>13991.494417619229</v>
      </c>
      <c r="AA313" s="5">
        <v>15268.00700665256</v>
      </c>
      <c r="AB313" s="5">
        <v>11971.723268428739</v>
      </c>
      <c r="AC313" s="5">
        <v>13614.613941410011</v>
      </c>
      <c r="AD313" s="5">
        <v>11823.30312724641</v>
      </c>
      <c r="AE313" s="5">
        <v>12605.780719456439</v>
      </c>
      <c r="AF313" s="5">
        <v>11902.11997280299</v>
      </c>
      <c r="AG313" s="5">
        <v>11688.557789929389</v>
      </c>
    </row>
    <row r="314" spans="1:33">
      <c r="A314" s="56" t="s">
        <v>75</v>
      </c>
      <c r="B314" s="56" t="s">
        <v>198</v>
      </c>
      <c r="C314" s="56" t="s">
        <v>262</v>
      </c>
      <c r="D314" s="56" t="s">
        <v>263</v>
      </c>
      <c r="E314" s="56" t="s">
        <v>142</v>
      </c>
      <c r="F314" s="5">
        <v>0</v>
      </c>
      <c r="G314" s="5">
        <v>1799.999624718884</v>
      </c>
      <c r="H314" s="5">
        <v>1652.804320129015</v>
      </c>
      <c r="I314" s="5">
        <v>1597.724025390931</v>
      </c>
      <c r="J314" s="5">
        <v>1557.688091860545</v>
      </c>
      <c r="K314" s="5">
        <v>1586.580723506155</v>
      </c>
      <c r="L314" s="5">
        <v>1583.666566757285</v>
      </c>
      <c r="M314" s="5">
        <v>1691.9511356062001</v>
      </c>
      <c r="N314" s="5">
        <v>1565.2680092466951</v>
      </c>
      <c r="O314" s="5">
        <v>1577.638429393314</v>
      </c>
      <c r="P314" s="5">
        <v>2798.9448889815699</v>
      </c>
      <c r="Q314" s="5">
        <v>3797.2883549614089</v>
      </c>
      <c r="R314" s="5">
        <v>6244.9101413051721</v>
      </c>
      <c r="S314" s="5">
        <v>5534.4454698789214</v>
      </c>
      <c r="T314" s="5">
        <v>6138.4406748589836</v>
      </c>
      <c r="U314" s="5">
        <v>5832.4345224699928</v>
      </c>
      <c r="V314" s="5">
        <v>6039.7856036909907</v>
      </c>
      <c r="W314" s="5">
        <v>5970.413096866976</v>
      </c>
      <c r="X314" s="5">
        <v>6336.3797614156747</v>
      </c>
      <c r="Y314" s="5">
        <v>5842.1743698771852</v>
      </c>
      <c r="Z314" s="5">
        <v>5709.4306372450401</v>
      </c>
      <c r="AA314" s="5">
        <v>6043.9643343236639</v>
      </c>
      <c r="AB314" s="5">
        <v>5695.9877168540797</v>
      </c>
      <c r="AC314" s="5">
        <v>6539.6748835237131</v>
      </c>
      <c r="AD314" s="5">
        <v>5762.9602036213219</v>
      </c>
      <c r="AE314" s="5">
        <v>5956.3905112005823</v>
      </c>
      <c r="AF314" s="5">
        <v>5597.7944059318734</v>
      </c>
      <c r="AG314" s="5">
        <v>5918.0039733374751</v>
      </c>
    </row>
    <row r="315" spans="1:33">
      <c r="A315" s="56" t="s">
        <v>75</v>
      </c>
      <c r="B315" s="56" t="s">
        <v>198</v>
      </c>
      <c r="C315" s="56" t="s">
        <v>264</v>
      </c>
      <c r="D315" s="56" t="s">
        <v>265</v>
      </c>
      <c r="E315" s="56" t="s">
        <v>142</v>
      </c>
      <c r="F315" s="5">
        <v>0</v>
      </c>
      <c r="G315" s="5">
        <v>6.4793599999999974E-6</v>
      </c>
      <c r="H315" s="5">
        <v>2.1831135000000021E-5</v>
      </c>
      <c r="I315" s="5">
        <v>1.5517475E-5</v>
      </c>
      <c r="J315" s="5">
        <v>1.349295999999999E-5</v>
      </c>
      <c r="K315" s="5">
        <v>1.5520464999999999E-5</v>
      </c>
      <c r="L315" s="5">
        <v>1.646346499999999E-5</v>
      </c>
      <c r="M315" s="5">
        <v>2.2798395000000012E-5</v>
      </c>
      <c r="N315" s="5">
        <v>3.1876870000000011E-5</v>
      </c>
      <c r="O315" s="5">
        <v>3.4499259999999987E-5</v>
      </c>
      <c r="P315" s="5">
        <v>4.1471855000000022E-5</v>
      </c>
      <c r="Q315" s="5">
        <v>8.6939845E-5</v>
      </c>
      <c r="R315" s="5">
        <v>8.8833750000000061E-5</v>
      </c>
      <c r="S315" s="5">
        <v>1.1155095800000009E-3</v>
      </c>
      <c r="T315" s="5">
        <v>1.0456448900000011E-3</v>
      </c>
      <c r="U315" s="5">
        <v>9.2326417000000022E-4</v>
      </c>
      <c r="V315" s="5">
        <v>1.0385658E-3</v>
      </c>
      <c r="W315" s="5">
        <v>1.0783257699999991E-3</v>
      </c>
      <c r="X315" s="5">
        <v>1.030820495E-3</v>
      </c>
      <c r="Y315" s="5">
        <v>1502.069771304866</v>
      </c>
      <c r="Z315" s="5">
        <v>1531.389168217135</v>
      </c>
      <c r="AA315" s="5">
        <v>1991.42934990405</v>
      </c>
      <c r="AB315" s="5">
        <v>1978.8299700649411</v>
      </c>
      <c r="AC315" s="5">
        <v>2031.246602652421</v>
      </c>
      <c r="AD315" s="5">
        <v>4013.6581184349452</v>
      </c>
      <c r="AE315" s="5">
        <v>3949.3164937048568</v>
      </c>
      <c r="AF315" s="5">
        <v>3542.658682497934</v>
      </c>
      <c r="AG315" s="5">
        <v>3955.847954425491</v>
      </c>
    </row>
    <row r="316" spans="1:33">
      <c r="A316" s="56" t="s">
        <v>75</v>
      </c>
      <c r="B316" s="56" t="s">
        <v>199</v>
      </c>
      <c r="C316" s="56" t="s">
        <v>266</v>
      </c>
      <c r="D316" s="56" t="s">
        <v>267</v>
      </c>
      <c r="E316" s="56" t="s">
        <v>142</v>
      </c>
      <c r="F316" s="5">
        <v>711.70244317661013</v>
      </c>
      <c r="G316" s="5">
        <v>738.88797034026948</v>
      </c>
      <c r="H316" s="5">
        <v>702.00318839716067</v>
      </c>
      <c r="I316" s="5">
        <v>705.43013958029496</v>
      </c>
      <c r="J316" s="5">
        <v>691.92959290720978</v>
      </c>
      <c r="K316" s="5">
        <v>746.72613722021026</v>
      </c>
      <c r="L316" s="5">
        <v>725.34558961933533</v>
      </c>
      <c r="M316" s="5">
        <v>639.49744536033973</v>
      </c>
      <c r="N316" s="5">
        <v>589.11815971116482</v>
      </c>
      <c r="O316" s="5">
        <v>579.39579023454473</v>
      </c>
      <c r="P316" s="5">
        <v>2709.9106985202038</v>
      </c>
      <c r="Q316" s="5">
        <v>2996.762465870826</v>
      </c>
      <c r="R316" s="5">
        <v>3867.900118748551</v>
      </c>
      <c r="S316" s="5">
        <v>3385.9356368292438</v>
      </c>
      <c r="T316" s="5">
        <v>3871.943335999043</v>
      </c>
      <c r="U316" s="5">
        <v>3220.4541775220241</v>
      </c>
      <c r="V316" s="5">
        <v>3642.026149052409</v>
      </c>
      <c r="W316" s="5">
        <v>3774.7627834156119</v>
      </c>
      <c r="X316" s="5">
        <v>3758.541379807978</v>
      </c>
      <c r="Y316" s="5">
        <v>3459.8596174785289</v>
      </c>
      <c r="Z316" s="5">
        <v>3376.3346004678888</v>
      </c>
      <c r="AA316" s="5">
        <v>4026.4356437861211</v>
      </c>
      <c r="AB316" s="5">
        <v>3646.707156396385</v>
      </c>
      <c r="AC316" s="5">
        <v>4174.1583654534952</v>
      </c>
      <c r="AD316" s="5">
        <v>3541.205638171019</v>
      </c>
      <c r="AE316" s="5">
        <v>6033.9894711386032</v>
      </c>
      <c r="AF316" s="5">
        <v>5466.8212154767234</v>
      </c>
      <c r="AG316" s="5">
        <v>5977.1839854760628</v>
      </c>
    </row>
    <row r="317" spans="1:33">
      <c r="A317" s="56" t="s">
        <v>75</v>
      </c>
      <c r="B317" s="56" t="s">
        <v>199</v>
      </c>
      <c r="C317" s="56" t="s">
        <v>268</v>
      </c>
      <c r="D317" s="56" t="s">
        <v>269</v>
      </c>
      <c r="E317" s="56" t="s">
        <v>142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</row>
    <row r="318" spans="1:33">
      <c r="A318" s="56" t="s">
        <v>75</v>
      </c>
      <c r="B318" s="56" t="s">
        <v>199</v>
      </c>
      <c r="C318" s="56" t="s">
        <v>270</v>
      </c>
      <c r="D318" s="56" t="s">
        <v>271</v>
      </c>
      <c r="E318" s="56" t="s">
        <v>142</v>
      </c>
      <c r="F318" s="5">
        <v>3685.8134247600301</v>
      </c>
      <c r="G318" s="5">
        <v>3981.84257121785</v>
      </c>
      <c r="H318" s="5">
        <v>3729.621371062156</v>
      </c>
      <c r="I318" s="5">
        <v>3864.8962517985642</v>
      </c>
      <c r="J318" s="5">
        <v>3641.8357639392102</v>
      </c>
      <c r="K318" s="5">
        <v>4113.1384269439041</v>
      </c>
      <c r="L318" s="5">
        <v>3999.0020071993349</v>
      </c>
      <c r="M318" s="5">
        <v>3942.1046064441612</v>
      </c>
      <c r="N318" s="5">
        <v>5846.9792172726357</v>
      </c>
      <c r="O318" s="5">
        <v>7183.0168050813172</v>
      </c>
      <c r="P318" s="5">
        <v>7681.1466795896849</v>
      </c>
      <c r="Q318" s="5">
        <v>7284.9675866025946</v>
      </c>
      <c r="R318" s="5">
        <v>7691.465355971849</v>
      </c>
      <c r="S318" s="5">
        <v>6987.3834196964963</v>
      </c>
      <c r="T318" s="5">
        <v>7042.3891061420509</v>
      </c>
      <c r="U318" s="5">
        <v>6431.6389238843312</v>
      </c>
      <c r="V318" s="5">
        <v>8001.8385769038132</v>
      </c>
      <c r="W318" s="5">
        <v>7770.1577368826374</v>
      </c>
      <c r="X318" s="5">
        <v>8794.4953628821004</v>
      </c>
      <c r="Y318" s="5">
        <v>10694.36300288892</v>
      </c>
      <c r="Z318" s="5">
        <v>9982.4382713065115</v>
      </c>
      <c r="AA318" s="5">
        <v>10255.78289331256</v>
      </c>
      <c r="AB318" s="5">
        <v>10000.69488394689</v>
      </c>
      <c r="AC318" s="5">
        <v>12621.22200543084</v>
      </c>
      <c r="AD318" s="5">
        <v>12134.460850861989</v>
      </c>
      <c r="AE318" s="5">
        <v>12391.814401433559</v>
      </c>
      <c r="AF318" s="5">
        <v>10882.416977699921</v>
      </c>
      <c r="AG318" s="5">
        <v>12630.80422276042</v>
      </c>
    </row>
    <row r="319" spans="1:33">
      <c r="A319" s="56" t="s">
        <v>75</v>
      </c>
      <c r="B319" s="56" t="s">
        <v>199</v>
      </c>
      <c r="C319" s="56" t="s">
        <v>272</v>
      </c>
      <c r="D319" s="56" t="s">
        <v>273</v>
      </c>
      <c r="E319" s="56" t="s">
        <v>142</v>
      </c>
      <c r="F319" s="5">
        <v>245.25406877288501</v>
      </c>
      <c r="G319" s="5">
        <v>269.37408600947498</v>
      </c>
      <c r="H319" s="5">
        <v>258.98252996712512</v>
      </c>
      <c r="I319" s="5">
        <v>264.24709854949981</v>
      </c>
      <c r="J319" s="5">
        <v>243.38933850966501</v>
      </c>
      <c r="K319" s="5">
        <v>263.19359658196998</v>
      </c>
      <c r="L319" s="5">
        <v>4.9834350000000012E-6</v>
      </c>
      <c r="M319" s="5">
        <v>3.9894820000000011E-5</v>
      </c>
      <c r="N319" s="5">
        <v>5.4591149999999983E-5</v>
      </c>
      <c r="O319" s="5">
        <v>8.7259989999999987E-5</v>
      </c>
      <c r="P319" s="5">
        <v>119.176072547575</v>
      </c>
      <c r="Q319" s="5">
        <v>300.34319917379992</v>
      </c>
      <c r="R319" s="5">
        <v>345.17302299813548</v>
      </c>
      <c r="S319" s="5">
        <v>304.47339017858502</v>
      </c>
      <c r="T319" s="5">
        <v>309.43386013758999</v>
      </c>
      <c r="U319" s="5">
        <v>282.30034316422041</v>
      </c>
      <c r="V319" s="5">
        <v>318.17847725342511</v>
      </c>
      <c r="W319" s="5">
        <v>336.81009169599997</v>
      </c>
      <c r="X319" s="5">
        <v>317.15059251394001</v>
      </c>
      <c r="Y319" s="5">
        <v>286.8192708663201</v>
      </c>
      <c r="Z319" s="5">
        <v>278.02785949996019</v>
      </c>
      <c r="AA319" s="5">
        <v>323.38489140438992</v>
      </c>
      <c r="AB319" s="5">
        <v>292.03383112967009</v>
      </c>
      <c r="AC319" s="5">
        <v>317.64034600063042</v>
      </c>
      <c r="AD319" s="5">
        <v>263.25551863886488</v>
      </c>
      <c r="AE319" s="5">
        <v>268.94438616445012</v>
      </c>
      <c r="AF319" s="5">
        <v>240.691177125655</v>
      </c>
      <c r="AG319" s="5">
        <v>259.69321686158497</v>
      </c>
    </row>
    <row r="320" spans="1:33">
      <c r="A320" s="56" t="s">
        <v>75</v>
      </c>
      <c r="B320" s="56" t="s">
        <v>199</v>
      </c>
      <c r="C320" s="56" t="s">
        <v>274</v>
      </c>
      <c r="D320" s="56" t="s">
        <v>275</v>
      </c>
      <c r="E320" s="56" t="s">
        <v>142</v>
      </c>
      <c r="F320" s="5">
        <v>1144.0140995191989</v>
      </c>
      <c r="G320" s="5">
        <v>1177.79011839946</v>
      </c>
      <c r="H320" s="5">
        <v>1188.8044660886701</v>
      </c>
      <c r="I320" s="5">
        <v>1090.714671465935</v>
      </c>
      <c r="J320" s="5">
        <v>1105.4499679463349</v>
      </c>
      <c r="K320" s="5">
        <v>1178.6619715639249</v>
      </c>
      <c r="L320" s="5">
        <v>1231.1926176900211</v>
      </c>
      <c r="M320" s="5">
        <v>1138.7222801691901</v>
      </c>
      <c r="N320" s="5">
        <v>1195.7545833629761</v>
      </c>
      <c r="O320" s="5">
        <v>1124.166096330825</v>
      </c>
      <c r="P320" s="5">
        <v>1172.94289911381</v>
      </c>
      <c r="Q320" s="5">
        <v>1176.269921877755</v>
      </c>
      <c r="R320" s="5">
        <v>1251.35676664369</v>
      </c>
      <c r="S320" s="5">
        <v>1211.7923515088501</v>
      </c>
      <c r="T320" s="5">
        <v>1095.85899589888</v>
      </c>
      <c r="U320" s="5">
        <v>1108.7209727848051</v>
      </c>
      <c r="V320" s="5">
        <v>1188.466158958855</v>
      </c>
      <c r="W320" s="5">
        <v>1258.2068682469301</v>
      </c>
      <c r="X320" s="5">
        <v>1139.256218702285</v>
      </c>
      <c r="Y320" s="5">
        <v>1173.5617539567199</v>
      </c>
      <c r="Z320" s="5">
        <v>1087.70474507228</v>
      </c>
      <c r="AA320" s="5">
        <v>1113.561981215275</v>
      </c>
      <c r="AB320" s="5">
        <v>613.00612634481513</v>
      </c>
      <c r="AC320" s="5">
        <v>618.78143353067026</v>
      </c>
      <c r="AD320" s="5">
        <v>599.52164139285537</v>
      </c>
      <c r="AE320" s="5">
        <v>498.47699229861479</v>
      </c>
      <c r="AF320" s="5">
        <v>537.01791605449</v>
      </c>
      <c r="AG320" s="5">
        <v>525.90274354454016</v>
      </c>
    </row>
    <row r="321" spans="1:33">
      <c r="A321" s="56" t="s">
        <v>75</v>
      </c>
      <c r="B321" s="56" t="s">
        <v>199</v>
      </c>
      <c r="C321" s="56" t="s">
        <v>276</v>
      </c>
      <c r="D321" s="56" t="s">
        <v>277</v>
      </c>
      <c r="E321" s="56" t="s">
        <v>142</v>
      </c>
      <c r="F321" s="5">
        <v>0</v>
      </c>
      <c r="G321" s="5">
        <v>0</v>
      </c>
      <c r="H321" s="5">
        <v>2.0627999999999999E-7</v>
      </c>
      <c r="I321" s="5">
        <v>3.0250999999999997E-7</v>
      </c>
      <c r="J321" s="5">
        <v>7.3463999999999997E-7</v>
      </c>
      <c r="K321" s="5">
        <v>2.901725000000001E-6</v>
      </c>
      <c r="L321" s="5">
        <v>3.3372749999999989E-6</v>
      </c>
      <c r="M321" s="5">
        <v>2.861664500000001E-5</v>
      </c>
      <c r="N321" s="5">
        <v>4.0033434999999991E-5</v>
      </c>
      <c r="O321" s="5">
        <v>5.0126385000000007E-5</v>
      </c>
      <c r="P321" s="5">
        <v>6.5999615000000026E-5</v>
      </c>
      <c r="Q321" s="5">
        <v>6.885373000000001E-5</v>
      </c>
      <c r="R321" s="5">
        <v>6.5406494999999991E-5</v>
      </c>
      <c r="S321" s="5">
        <v>2.2333764999999989E-4</v>
      </c>
      <c r="T321" s="5">
        <v>2.2399618500000009E-4</v>
      </c>
      <c r="U321" s="5">
        <v>2.0649892499999991E-4</v>
      </c>
      <c r="V321" s="5">
        <v>2.2882149E-4</v>
      </c>
      <c r="W321" s="5">
        <v>2.2091105999999991E-4</v>
      </c>
      <c r="X321" s="5">
        <v>2.4548781999999999E-4</v>
      </c>
      <c r="Y321" s="5">
        <v>2.5984335499999999E-4</v>
      </c>
      <c r="Z321" s="5">
        <v>1189.9950667251051</v>
      </c>
      <c r="AA321" s="5">
        <v>1225.961102336089</v>
      </c>
      <c r="AB321" s="5">
        <v>1310.767943456525</v>
      </c>
      <c r="AC321" s="5">
        <v>1211.3196328339559</v>
      </c>
      <c r="AD321" s="5">
        <v>4359.3038686865002</v>
      </c>
      <c r="AE321" s="5">
        <v>4696.4420951815009</v>
      </c>
      <c r="AF321" s="5">
        <v>4707.2694527390549</v>
      </c>
      <c r="AG321" s="5">
        <v>5100.6404471769447</v>
      </c>
    </row>
    <row r="322" spans="1:33">
      <c r="A322" s="56" t="s">
        <v>75</v>
      </c>
      <c r="B322" s="56" t="s">
        <v>199</v>
      </c>
      <c r="C322" s="56" t="s">
        <v>278</v>
      </c>
      <c r="D322" s="56" t="s">
        <v>279</v>
      </c>
      <c r="E322" s="56" t="s">
        <v>142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</row>
    <row r="323" spans="1:33">
      <c r="A323" s="56" t="s">
        <v>75</v>
      </c>
      <c r="B323" s="56" t="s">
        <v>199</v>
      </c>
      <c r="C323" s="56" t="s">
        <v>280</v>
      </c>
      <c r="D323" s="56" t="s">
        <v>281</v>
      </c>
      <c r="E323" s="56" t="s">
        <v>142</v>
      </c>
      <c r="F323" s="5">
        <v>327.98056934421032</v>
      </c>
      <c r="G323" s="5">
        <v>359.59618585402012</v>
      </c>
      <c r="H323" s="5">
        <v>336.78270076003031</v>
      </c>
      <c r="I323" s="5">
        <v>339.15193505493522</v>
      </c>
      <c r="J323" s="5">
        <v>304.59468280210979</v>
      </c>
      <c r="K323" s="5">
        <v>344.14000206984002</v>
      </c>
      <c r="L323" s="5">
        <v>330.26379712872989</v>
      </c>
      <c r="M323" s="5">
        <v>144.573118106875</v>
      </c>
      <c r="N323" s="5">
        <v>173.27027060755509</v>
      </c>
      <c r="O323" s="5">
        <v>172.5067164494599</v>
      </c>
      <c r="P323" s="5">
        <v>175.8218295093051</v>
      </c>
      <c r="Q323" s="5">
        <v>404.80210206743021</v>
      </c>
      <c r="R323" s="5">
        <v>448.66241142810998</v>
      </c>
      <c r="S323" s="5">
        <v>1000.289040382565</v>
      </c>
      <c r="T323" s="5">
        <v>997.30536429280528</v>
      </c>
      <c r="U323" s="5">
        <v>894.92361068773448</v>
      </c>
      <c r="V323" s="5">
        <v>1040.497494828126</v>
      </c>
      <c r="W323" s="5">
        <v>1040.23514766927</v>
      </c>
      <c r="X323" s="5">
        <v>977.2426685297595</v>
      </c>
      <c r="Y323" s="5">
        <v>935.66914429463975</v>
      </c>
      <c r="Z323" s="5">
        <v>880.50605295845548</v>
      </c>
      <c r="AA323" s="5">
        <v>951.02757507039507</v>
      </c>
      <c r="AB323" s="5">
        <v>908.06053865328442</v>
      </c>
      <c r="AC323" s="5">
        <v>937.8492342268454</v>
      </c>
      <c r="AD323" s="5">
        <v>813.8831291247343</v>
      </c>
      <c r="AE323" s="5">
        <v>815.15334401106008</v>
      </c>
      <c r="AF323" s="5">
        <v>715.25783280663984</v>
      </c>
      <c r="AG323" s="5">
        <v>828.29806253139498</v>
      </c>
    </row>
    <row r="324" spans="1:33">
      <c r="A324" s="56" t="s">
        <v>75</v>
      </c>
      <c r="B324" s="56" t="s">
        <v>199</v>
      </c>
      <c r="C324" s="56" t="s">
        <v>282</v>
      </c>
      <c r="D324" s="56" t="s">
        <v>283</v>
      </c>
      <c r="E324" s="56" t="s">
        <v>142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</row>
    <row r="325" spans="1:33">
      <c r="A325" s="56" t="s">
        <v>75</v>
      </c>
      <c r="B325" s="56" t="s">
        <v>200</v>
      </c>
      <c r="C325" s="56" t="s">
        <v>284</v>
      </c>
      <c r="D325" s="56" t="s">
        <v>285</v>
      </c>
      <c r="E325" s="56" t="s">
        <v>142</v>
      </c>
      <c r="F325" s="5">
        <v>539.79023953178989</v>
      </c>
      <c r="G325" s="5">
        <v>564.01790848919006</v>
      </c>
      <c r="H325" s="5">
        <v>538.18159805216987</v>
      </c>
      <c r="I325" s="5">
        <v>543.9606053768498</v>
      </c>
      <c r="J325" s="5">
        <v>985.25777886771994</v>
      </c>
      <c r="K325" s="5">
        <v>922.90562534645005</v>
      </c>
      <c r="L325" s="5">
        <v>939.27693003631975</v>
      </c>
      <c r="M325" s="5">
        <v>968.81733879366482</v>
      </c>
      <c r="N325" s="5">
        <v>851.05975263099026</v>
      </c>
      <c r="O325" s="5">
        <v>911.41160822495999</v>
      </c>
      <c r="P325" s="5">
        <v>874.78831626600038</v>
      </c>
      <c r="Q325" s="5">
        <v>837.39974436700027</v>
      </c>
      <c r="R325" s="5">
        <v>885.51115571123023</v>
      </c>
      <c r="S325" s="5">
        <v>907.55319084693986</v>
      </c>
      <c r="T325" s="5">
        <v>914.99672006967967</v>
      </c>
      <c r="U325" s="5">
        <v>971.14255699876526</v>
      </c>
      <c r="V325" s="5">
        <v>932.4443010851495</v>
      </c>
      <c r="W325" s="5">
        <v>1013.1123127382</v>
      </c>
      <c r="X325" s="5">
        <v>1016.57462978783</v>
      </c>
      <c r="Y325" s="5">
        <v>874.16005644586971</v>
      </c>
      <c r="Z325" s="5">
        <v>923.15957106947508</v>
      </c>
      <c r="AA325" s="5">
        <v>883.25372488181051</v>
      </c>
      <c r="AB325" s="5">
        <v>824.96441624484487</v>
      </c>
      <c r="AC325" s="5">
        <v>856.74300122195541</v>
      </c>
      <c r="AD325" s="5">
        <v>899.77840045055973</v>
      </c>
      <c r="AE325" s="5">
        <v>953.45985592782961</v>
      </c>
      <c r="AF325" s="5">
        <v>1070.9287119943001</v>
      </c>
      <c r="AG325" s="5">
        <v>555.59290697806512</v>
      </c>
    </row>
    <row r="326" spans="1:33">
      <c r="A326" s="56" t="s">
        <v>75</v>
      </c>
      <c r="B326" s="56" t="s">
        <v>200</v>
      </c>
      <c r="C326" s="56" t="s">
        <v>286</v>
      </c>
      <c r="D326" s="56" t="s">
        <v>287</v>
      </c>
      <c r="E326" s="56" t="s">
        <v>142</v>
      </c>
      <c r="F326" s="5">
        <v>846.72100942866996</v>
      </c>
      <c r="G326" s="5">
        <v>933.2970747266445</v>
      </c>
      <c r="H326" s="5">
        <v>862.62839628799986</v>
      </c>
      <c r="I326" s="5">
        <v>835.6848821783251</v>
      </c>
      <c r="J326" s="5">
        <v>862.52646908948009</v>
      </c>
      <c r="K326" s="5">
        <v>894.91478521856493</v>
      </c>
      <c r="L326" s="5">
        <v>863.86512340163517</v>
      </c>
      <c r="M326" s="5">
        <v>883.81025474179057</v>
      </c>
      <c r="N326" s="5">
        <v>2309.97494442382</v>
      </c>
      <c r="O326" s="5">
        <v>2382.1386150883591</v>
      </c>
      <c r="P326" s="5">
        <v>2670.6975694439402</v>
      </c>
      <c r="Q326" s="5">
        <v>3845.116469558845</v>
      </c>
      <c r="R326" s="5">
        <v>4273.5409402362257</v>
      </c>
      <c r="S326" s="5">
        <v>6532.0134118276728</v>
      </c>
      <c r="T326" s="5">
        <v>6312.0119420419733</v>
      </c>
      <c r="U326" s="5">
        <v>6402.7295525068803</v>
      </c>
      <c r="V326" s="5">
        <v>6517.5371411416681</v>
      </c>
      <c r="W326" s="5">
        <v>6565.934617398224</v>
      </c>
      <c r="X326" s="5">
        <v>6920.9140891173574</v>
      </c>
      <c r="Y326" s="5">
        <v>6485.6417928125102</v>
      </c>
      <c r="Z326" s="5">
        <v>6610.9020614876454</v>
      </c>
      <c r="AA326" s="5">
        <v>6297.5291006594534</v>
      </c>
      <c r="AB326" s="5">
        <v>6007.8090119871076</v>
      </c>
      <c r="AC326" s="5">
        <v>6598.9840927282357</v>
      </c>
      <c r="AD326" s="5">
        <v>6456.6272973272762</v>
      </c>
      <c r="AE326" s="5">
        <v>6243.342079749842</v>
      </c>
      <c r="AF326" s="5">
        <v>6280.9795870796634</v>
      </c>
      <c r="AG326" s="5">
        <v>5915.8787235430827</v>
      </c>
    </row>
    <row r="327" spans="1:33">
      <c r="A327" s="56" t="s">
        <v>75</v>
      </c>
      <c r="B327" s="56" t="s">
        <v>200</v>
      </c>
      <c r="C327" s="56" t="s">
        <v>288</v>
      </c>
      <c r="D327" s="56" t="s">
        <v>303</v>
      </c>
      <c r="E327" s="56" t="s">
        <v>142</v>
      </c>
      <c r="F327" s="5">
        <v>458.48839655004042</v>
      </c>
      <c r="G327" s="5">
        <v>1159.9786809142799</v>
      </c>
      <c r="H327" s="5">
        <v>1733.22090278838</v>
      </c>
      <c r="I327" s="5">
        <v>2252.7286936096152</v>
      </c>
      <c r="J327" s="5">
        <v>2518.923739684994</v>
      </c>
      <c r="K327" s="5">
        <v>3108.246047620547</v>
      </c>
      <c r="L327" s="5">
        <v>3848.022953623411</v>
      </c>
      <c r="M327" s="5">
        <v>4593.9480743412214</v>
      </c>
      <c r="N327" s="5">
        <v>5241.9837294898834</v>
      </c>
      <c r="O327" s="5">
        <v>5371.4243872301977</v>
      </c>
      <c r="P327" s="5">
        <v>5288.4446942397808</v>
      </c>
      <c r="Q327" s="5">
        <v>5134.2146286178277</v>
      </c>
      <c r="R327" s="5">
        <v>5644.7567129571298</v>
      </c>
      <c r="S327" s="5">
        <v>5943.8828860897356</v>
      </c>
      <c r="T327" s="5">
        <v>5654.5151114372857</v>
      </c>
      <c r="U327" s="5">
        <v>5885.5859666082033</v>
      </c>
      <c r="V327" s="5">
        <v>5940.7432460281043</v>
      </c>
      <c r="W327" s="5">
        <v>6197.9123073103174</v>
      </c>
      <c r="X327" s="5">
        <v>6309.0586551339229</v>
      </c>
      <c r="Y327" s="5">
        <v>5896.823290202743</v>
      </c>
      <c r="Z327" s="5">
        <v>6001.5910195883189</v>
      </c>
      <c r="AA327" s="5">
        <v>5417.0878522382864</v>
      </c>
      <c r="AB327" s="5">
        <v>5591.4859371608736</v>
      </c>
      <c r="AC327" s="5">
        <v>6053.3696514881321</v>
      </c>
      <c r="AD327" s="5">
        <v>6080.7485585244776</v>
      </c>
      <c r="AE327" s="5">
        <v>5792.515291327396</v>
      </c>
      <c r="AF327" s="5">
        <v>6347.037862311854</v>
      </c>
      <c r="AG327" s="5">
        <v>6461.5788401005011</v>
      </c>
    </row>
    <row r="329" spans="1:33">
      <c r="A329" s="56" t="s">
        <v>75</v>
      </c>
      <c r="B329" s="56" t="s">
        <v>163</v>
      </c>
      <c r="C329" s="56" t="s">
        <v>290</v>
      </c>
      <c r="D329" s="56" t="s">
        <v>291</v>
      </c>
      <c r="E329" s="56" t="s">
        <v>141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</row>
    <row r="330" spans="1:33">
      <c r="A330" s="56" t="s">
        <v>75</v>
      </c>
      <c r="B330" s="56" t="s">
        <v>163</v>
      </c>
      <c r="C330" s="56" t="s">
        <v>292</v>
      </c>
      <c r="D330" s="56" t="s">
        <v>293</v>
      </c>
      <c r="E330" s="56" t="s">
        <v>141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6.3256000000000005E-7</v>
      </c>
      <c r="R330" s="5">
        <v>3.7258999999999998E-7</v>
      </c>
      <c r="S330" s="5">
        <v>1.09139E-6</v>
      </c>
      <c r="T330" s="5">
        <v>2.9982899999999999E-6</v>
      </c>
      <c r="U330" s="5">
        <v>2.0409049999999989E-6</v>
      </c>
      <c r="V330" s="5">
        <v>2.573539999999999E-6</v>
      </c>
      <c r="W330" s="5">
        <v>2.7354000000000009E-6</v>
      </c>
      <c r="X330" s="5">
        <v>2.2473000000000009E-6</v>
      </c>
      <c r="Y330" s="5">
        <v>2.8644550000000001E-6</v>
      </c>
      <c r="Z330" s="5">
        <v>3.505664999999999E-6</v>
      </c>
      <c r="AA330" s="5">
        <v>1.2229409999999999E-5</v>
      </c>
      <c r="AB330" s="5">
        <v>2.1110125000000012E-5</v>
      </c>
      <c r="AC330" s="5">
        <v>2.181382500000001E-5</v>
      </c>
      <c r="AD330" s="5">
        <v>3.8182825000000018E-5</v>
      </c>
      <c r="AE330" s="5">
        <v>1.4976755999999999E-4</v>
      </c>
      <c r="AF330" s="5">
        <v>1150.1967219007161</v>
      </c>
      <c r="AG330" s="5">
        <v>1195.737394536055</v>
      </c>
    </row>
    <row r="331" spans="1:33">
      <c r="A331" s="56" t="s">
        <v>75</v>
      </c>
      <c r="B331" s="56" t="s">
        <v>198</v>
      </c>
      <c r="C331" s="56" t="s">
        <v>294</v>
      </c>
      <c r="D331" s="56" t="s">
        <v>295</v>
      </c>
      <c r="E331" s="56" t="s">
        <v>141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</row>
    <row r="332" spans="1:33">
      <c r="A332" s="56" t="s">
        <v>75</v>
      </c>
      <c r="B332" s="56" t="s">
        <v>200</v>
      </c>
      <c r="C332" s="56" t="s">
        <v>296</v>
      </c>
      <c r="D332" s="56" t="s">
        <v>297</v>
      </c>
      <c r="E332" s="56" t="s">
        <v>141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</row>
    <row r="333" spans="1:33">
      <c r="A333" s="56" t="s">
        <v>75</v>
      </c>
      <c r="B333" s="56" t="s">
        <v>198</v>
      </c>
      <c r="C333" s="56" t="s">
        <v>298</v>
      </c>
      <c r="D333" s="56" t="s">
        <v>299</v>
      </c>
      <c r="E333" s="56" t="s">
        <v>141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</row>
    <row r="334" spans="1:33">
      <c r="A334" s="56" t="s">
        <v>75</v>
      </c>
      <c r="B334" s="56" t="s">
        <v>199</v>
      </c>
      <c r="C334" s="56" t="s">
        <v>300</v>
      </c>
      <c r="D334" s="56" t="s">
        <v>301</v>
      </c>
      <c r="E334" s="56" t="s">
        <v>141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</row>
    <row r="336" spans="1:33">
      <c r="A336" s="56" t="s">
        <v>80</v>
      </c>
      <c r="B336" s="56" t="s">
        <v>197</v>
      </c>
      <c r="C336" s="56" t="s">
        <v>215</v>
      </c>
      <c r="D336" s="56" t="s">
        <v>216</v>
      </c>
      <c r="E336" s="56" t="s">
        <v>217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</row>
    <row r="337" spans="1:33">
      <c r="A337" s="56" t="s">
        <v>80</v>
      </c>
      <c r="B337" s="56" t="s">
        <v>197</v>
      </c>
      <c r="C337" s="56" t="s">
        <v>218</v>
      </c>
      <c r="D337" s="56" t="s">
        <v>219</v>
      </c>
      <c r="E337" s="56" t="s">
        <v>217</v>
      </c>
      <c r="F337" s="5">
        <v>165.70408451580499</v>
      </c>
      <c r="G337" s="5">
        <v>174.35162708684501</v>
      </c>
      <c r="H337" s="5">
        <v>183.173631088485</v>
      </c>
      <c r="I337" s="5">
        <v>188.34548954399989</v>
      </c>
      <c r="J337" s="5">
        <v>164.85779229556999</v>
      </c>
      <c r="K337" s="5">
        <v>169.1850328789051</v>
      </c>
      <c r="L337" s="5">
        <v>170.83241927559001</v>
      </c>
      <c r="M337" s="5">
        <v>181.18704650826999</v>
      </c>
      <c r="N337" s="5">
        <v>175.78505649842</v>
      </c>
      <c r="O337" s="5">
        <v>161.07703104756999</v>
      </c>
      <c r="P337" s="5">
        <v>178.24370164457511</v>
      </c>
      <c r="Q337" s="5">
        <v>173.41358144448489</v>
      </c>
      <c r="R337" s="5">
        <v>173.32690279538491</v>
      </c>
      <c r="S337" s="5">
        <v>183.61961715897499</v>
      </c>
      <c r="T337" s="5">
        <v>65.391117471855011</v>
      </c>
      <c r="U337" s="5">
        <v>64.286345468034995</v>
      </c>
      <c r="V337" s="5">
        <v>27.274299619449991</v>
      </c>
      <c r="W337" s="5">
        <v>29.04365493171499</v>
      </c>
      <c r="X337" s="5">
        <v>34.178696857585017</v>
      </c>
      <c r="Y337" s="5">
        <v>30.07676119667499</v>
      </c>
      <c r="Z337" s="5">
        <v>23.67803901407002</v>
      </c>
      <c r="AA337" s="5">
        <v>24.61046524508502</v>
      </c>
      <c r="AB337" s="5">
        <v>27.734628865744991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</row>
    <row r="338" spans="1:33">
      <c r="A338" s="56" t="s">
        <v>80</v>
      </c>
      <c r="B338" s="56" t="s">
        <v>197</v>
      </c>
      <c r="C338" s="56" t="s">
        <v>220</v>
      </c>
      <c r="D338" s="56" t="s">
        <v>221</v>
      </c>
      <c r="E338" s="56" t="s">
        <v>217</v>
      </c>
      <c r="F338" s="5">
        <v>892.05174105128492</v>
      </c>
      <c r="G338" s="5">
        <v>873.43800465061463</v>
      </c>
      <c r="H338" s="5">
        <v>957.44074319463994</v>
      </c>
      <c r="I338" s="5">
        <v>929.76187019656481</v>
      </c>
      <c r="J338" s="5">
        <v>871.96934591003992</v>
      </c>
      <c r="K338" s="5">
        <v>874.04368600203509</v>
      </c>
      <c r="L338" s="5">
        <v>857.53604276719534</v>
      </c>
      <c r="M338" s="5">
        <v>945.57813525465008</v>
      </c>
      <c r="N338" s="5">
        <v>942.75656386587525</v>
      </c>
      <c r="O338" s="5">
        <v>771.02625996043002</v>
      </c>
      <c r="P338" s="5">
        <v>895.26147271978004</v>
      </c>
      <c r="Q338" s="5">
        <v>953.65043385626518</v>
      </c>
      <c r="R338" s="5">
        <v>910.76153470528061</v>
      </c>
      <c r="S338" s="5">
        <v>1584.7421893247899</v>
      </c>
      <c r="T338" s="5">
        <v>1551.5580387631539</v>
      </c>
      <c r="U338" s="5">
        <v>1468.635841142685</v>
      </c>
      <c r="V338" s="5">
        <v>1534.76771132052</v>
      </c>
      <c r="W338" s="5">
        <v>1481.940780060085</v>
      </c>
      <c r="X338" s="5">
        <v>1520.139850210435</v>
      </c>
      <c r="Y338" s="5">
        <v>2579.34215292919</v>
      </c>
      <c r="Z338" s="5">
        <v>2687.0534413792861</v>
      </c>
      <c r="AA338" s="5">
        <v>2950.8290188888941</v>
      </c>
      <c r="AB338" s="5">
        <v>3220.3528090698242</v>
      </c>
      <c r="AC338" s="5">
        <v>3047.627768955866</v>
      </c>
      <c r="AD338" s="5">
        <v>2851.3086078325709</v>
      </c>
      <c r="AE338" s="5">
        <v>3558.199713615154</v>
      </c>
      <c r="AF338" s="5">
        <v>3156.1089830652941</v>
      </c>
      <c r="AG338" s="5">
        <v>3209.2917328248068</v>
      </c>
    </row>
    <row r="339" spans="1:33">
      <c r="A339" s="56" t="s">
        <v>80</v>
      </c>
      <c r="B339" s="56" t="s">
        <v>197</v>
      </c>
      <c r="C339" s="56" t="s">
        <v>222</v>
      </c>
      <c r="D339" s="56" t="s">
        <v>223</v>
      </c>
      <c r="E339" s="56" t="s">
        <v>217</v>
      </c>
      <c r="F339" s="5">
        <v>1158.7259846561899</v>
      </c>
      <c r="G339" s="5">
        <v>1225.71913391106</v>
      </c>
      <c r="H339" s="5">
        <v>1331.8994997770101</v>
      </c>
      <c r="I339" s="5">
        <v>1289.97574196405</v>
      </c>
      <c r="J339" s="5">
        <v>1197.2885390843901</v>
      </c>
      <c r="K339" s="5">
        <v>1254.124852040085</v>
      </c>
      <c r="L339" s="5">
        <v>1229.289237479275</v>
      </c>
      <c r="M339" s="5">
        <v>1335.149011376041</v>
      </c>
      <c r="N339" s="5">
        <v>1317.1405114495101</v>
      </c>
      <c r="O339" s="5">
        <v>1105.1937858996851</v>
      </c>
      <c r="P339" s="5">
        <v>1267.465351174</v>
      </c>
      <c r="Q339" s="5">
        <v>1310.71582580632</v>
      </c>
      <c r="R339" s="5">
        <v>1298.4861980765049</v>
      </c>
      <c r="S339" s="5">
        <v>1344.0067283747751</v>
      </c>
      <c r="T339" s="5">
        <v>1322.338470262895</v>
      </c>
      <c r="U339" s="5">
        <v>1264.8965119821951</v>
      </c>
      <c r="V339" s="5">
        <v>1320.1556540367151</v>
      </c>
      <c r="W339" s="5">
        <v>1274.19252555355</v>
      </c>
      <c r="X339" s="5">
        <v>1278.8147658640301</v>
      </c>
      <c r="Y339" s="5">
        <v>1196.47854240176</v>
      </c>
      <c r="Z339" s="5">
        <v>966.22531808842518</v>
      </c>
      <c r="AA339" s="5">
        <v>989.38617885965539</v>
      </c>
      <c r="AB339" s="5">
        <v>1044.3672525633749</v>
      </c>
      <c r="AC339" s="5">
        <v>1030.2494683151799</v>
      </c>
      <c r="AD339" s="5">
        <v>1029.119634990815</v>
      </c>
      <c r="AE339" s="5">
        <v>273.48685449099497</v>
      </c>
      <c r="AF339" s="5">
        <v>374.46214826102499</v>
      </c>
      <c r="AG339" s="5">
        <v>345.11033249445501</v>
      </c>
    </row>
    <row r="340" spans="1:33">
      <c r="A340" s="56" t="s">
        <v>80</v>
      </c>
      <c r="B340" s="56" t="s">
        <v>197</v>
      </c>
      <c r="C340" s="56" t="s">
        <v>224</v>
      </c>
      <c r="D340" s="56" t="s">
        <v>225</v>
      </c>
      <c r="E340" s="56" t="s">
        <v>217</v>
      </c>
      <c r="F340" s="5">
        <v>33.358094641280033</v>
      </c>
      <c r="G340" s="5">
        <v>30.173430147225002</v>
      </c>
      <c r="H340" s="5">
        <v>31.47484628540499</v>
      </c>
      <c r="I340" s="5">
        <v>30.35660061635501</v>
      </c>
      <c r="J340" s="5">
        <v>28.430242601395008</v>
      </c>
      <c r="K340" s="5">
        <v>29.87436639832001</v>
      </c>
      <c r="L340" s="5">
        <v>31.017435646695009</v>
      </c>
      <c r="M340" s="5">
        <v>29.07552897915004</v>
      </c>
      <c r="N340" s="5">
        <v>28.557692514605019</v>
      </c>
      <c r="O340" s="5">
        <v>27.394373439854991</v>
      </c>
      <c r="P340" s="5">
        <v>160.29995721419999</v>
      </c>
      <c r="Q340" s="5">
        <v>162.51367077064489</v>
      </c>
      <c r="R340" s="5">
        <v>155.630606824815</v>
      </c>
      <c r="S340" s="5">
        <v>155.24292264391011</v>
      </c>
      <c r="T340" s="5">
        <v>152.08397706075999</v>
      </c>
      <c r="U340" s="5">
        <v>143.262825371415</v>
      </c>
      <c r="V340" s="5">
        <v>147.64659634477999</v>
      </c>
      <c r="W340" s="5">
        <v>148.93555761482</v>
      </c>
      <c r="X340" s="5">
        <v>144.65792369725989</v>
      </c>
      <c r="Y340" s="5">
        <v>139.904781561395</v>
      </c>
      <c r="Z340" s="5">
        <v>120.062985505255</v>
      </c>
      <c r="AA340" s="5">
        <v>119.00374839396</v>
      </c>
      <c r="AB340" s="5">
        <v>125.877398571925</v>
      </c>
      <c r="AC340" s="5">
        <v>122.46859975376</v>
      </c>
      <c r="AD340" s="5">
        <v>130.17225041207001</v>
      </c>
      <c r="AE340" s="5">
        <v>127.64715838754501</v>
      </c>
      <c r="AF340" s="5">
        <v>120.41609588782499</v>
      </c>
      <c r="AG340" s="5">
        <v>127.9306544957301</v>
      </c>
    </row>
    <row r="341" spans="1:33">
      <c r="A341" s="56" t="s">
        <v>80</v>
      </c>
      <c r="B341" s="56" t="s">
        <v>197</v>
      </c>
      <c r="C341" s="56" t="s">
        <v>226</v>
      </c>
      <c r="D341" s="56" t="s">
        <v>227</v>
      </c>
      <c r="E341" s="56" t="s">
        <v>217</v>
      </c>
      <c r="F341" s="5">
        <v>160.850400980525</v>
      </c>
      <c r="G341" s="5">
        <v>178.44392285631989</v>
      </c>
      <c r="H341" s="5">
        <v>193.1388729710398</v>
      </c>
      <c r="I341" s="5">
        <v>197.18245394124509</v>
      </c>
      <c r="J341" s="5">
        <v>194.71642257522501</v>
      </c>
      <c r="K341" s="5">
        <v>197.63351241410501</v>
      </c>
      <c r="L341" s="5">
        <v>194.75994578121021</v>
      </c>
      <c r="M341" s="5">
        <v>144.90536289411011</v>
      </c>
      <c r="N341" s="5">
        <v>134.37678257574009</v>
      </c>
      <c r="O341" s="5">
        <v>129.22039793240501</v>
      </c>
      <c r="P341" s="5">
        <v>169.90866234362991</v>
      </c>
      <c r="Q341" s="5">
        <v>169.18133983255501</v>
      </c>
      <c r="R341" s="5">
        <v>3519.3845681081661</v>
      </c>
      <c r="S341" s="5">
        <v>4854.6471157749911</v>
      </c>
      <c r="T341" s="5">
        <v>6413.8686283774723</v>
      </c>
      <c r="U341" s="5">
        <v>6201.8254304610782</v>
      </c>
      <c r="V341" s="5">
        <v>8815.6020492568914</v>
      </c>
      <c r="W341" s="5">
        <v>8786.6146542246352</v>
      </c>
      <c r="X341" s="5">
        <v>10280.54213254111</v>
      </c>
      <c r="Y341" s="5">
        <v>10148.7738210351</v>
      </c>
      <c r="Z341" s="5">
        <v>8822.3958634371556</v>
      </c>
      <c r="AA341" s="5">
        <v>9927.8416514505552</v>
      </c>
      <c r="AB341" s="5">
        <v>13721.93798998089</v>
      </c>
      <c r="AC341" s="5">
        <v>15834.80267965912</v>
      </c>
      <c r="AD341" s="5">
        <v>17618.17413505504</v>
      </c>
      <c r="AE341" s="5">
        <v>19378.344586875792</v>
      </c>
      <c r="AF341" s="5">
        <v>19900.295385072859</v>
      </c>
      <c r="AG341" s="5">
        <v>20322.008657041759</v>
      </c>
    </row>
    <row r="342" spans="1:33">
      <c r="A342" s="56" t="s">
        <v>80</v>
      </c>
      <c r="B342" s="56" t="s">
        <v>197</v>
      </c>
      <c r="C342" s="56" t="s">
        <v>228</v>
      </c>
      <c r="D342" s="56" t="s">
        <v>229</v>
      </c>
      <c r="E342" s="56" t="s">
        <v>217</v>
      </c>
      <c r="F342" s="5">
        <v>609.72111947714995</v>
      </c>
      <c r="G342" s="5">
        <v>974.16366981640999</v>
      </c>
      <c r="H342" s="5">
        <v>1005.463178318755</v>
      </c>
      <c r="I342" s="5">
        <v>1033.0808727460701</v>
      </c>
      <c r="J342" s="5">
        <v>993.27399346496986</v>
      </c>
      <c r="K342" s="5">
        <v>972.87733193939016</v>
      </c>
      <c r="L342" s="5">
        <v>956.3026695523198</v>
      </c>
      <c r="M342" s="5">
        <v>1011.91007551027</v>
      </c>
      <c r="N342" s="5">
        <v>981.6480646626303</v>
      </c>
      <c r="O342" s="5">
        <v>870.47837687226001</v>
      </c>
      <c r="P342" s="5">
        <v>972.81232139776523</v>
      </c>
      <c r="Q342" s="5">
        <v>1003.006842819904</v>
      </c>
      <c r="R342" s="5">
        <v>1034.5610130508451</v>
      </c>
      <c r="S342" s="5">
        <v>1032.03666118601</v>
      </c>
      <c r="T342" s="5">
        <v>1083.86602571147</v>
      </c>
      <c r="U342" s="5">
        <v>1061.6013233585099</v>
      </c>
      <c r="V342" s="5">
        <v>1094.47496279343</v>
      </c>
      <c r="W342" s="5">
        <v>1124.0153958191599</v>
      </c>
      <c r="X342" s="5">
        <v>1207.5073161856251</v>
      </c>
      <c r="Y342" s="5">
        <v>1192.9453253174049</v>
      </c>
      <c r="Z342" s="5">
        <v>1105.575998797575</v>
      </c>
      <c r="AA342" s="5">
        <v>1210.904337564305</v>
      </c>
      <c r="AB342" s="5">
        <v>1258.107019016325</v>
      </c>
      <c r="AC342" s="5">
        <v>1366.6558792117189</v>
      </c>
      <c r="AD342" s="5">
        <v>1332.9220903047101</v>
      </c>
      <c r="AE342" s="5">
        <v>1447.828597523225</v>
      </c>
      <c r="AF342" s="5">
        <v>1461.541898897055</v>
      </c>
      <c r="AG342" s="5">
        <v>1485.766980011</v>
      </c>
    </row>
    <row r="343" spans="1:33">
      <c r="A343" s="56" t="s">
        <v>80</v>
      </c>
      <c r="B343" s="56" t="s">
        <v>197</v>
      </c>
      <c r="C343" s="56" t="s">
        <v>230</v>
      </c>
      <c r="D343" s="56" t="s">
        <v>231</v>
      </c>
      <c r="E343" s="56" t="s">
        <v>217</v>
      </c>
      <c r="F343" s="5">
        <v>2445.4635933647291</v>
      </c>
      <c r="G343" s="5">
        <v>2863.4732811764839</v>
      </c>
      <c r="H343" s="5">
        <v>2872.5348156812311</v>
      </c>
      <c r="I343" s="5">
        <v>2835.8610387564249</v>
      </c>
      <c r="J343" s="5">
        <v>2727.6343624587298</v>
      </c>
      <c r="K343" s="5">
        <v>2836.9598887803199</v>
      </c>
      <c r="L343" s="5">
        <v>2853.8542190445451</v>
      </c>
      <c r="M343" s="5">
        <v>3009.2344581335251</v>
      </c>
      <c r="N343" s="5">
        <v>2862.2467100850149</v>
      </c>
      <c r="O343" s="5">
        <v>2504.15913755987</v>
      </c>
      <c r="P343" s="5">
        <v>2767.086327290795</v>
      </c>
      <c r="Q343" s="5">
        <v>4034.317639027076</v>
      </c>
      <c r="R343" s="5">
        <v>5618.4990790438169</v>
      </c>
      <c r="S343" s="5">
        <v>5783.2589164639003</v>
      </c>
      <c r="T343" s="5">
        <v>5929.8409578409246</v>
      </c>
      <c r="U343" s="5">
        <v>6766.9937467428053</v>
      </c>
      <c r="V343" s="5">
        <v>7055.5849115677811</v>
      </c>
      <c r="W343" s="5">
        <v>7021.2760752915938</v>
      </c>
      <c r="X343" s="5">
        <v>7684.2867598928879</v>
      </c>
      <c r="Y343" s="5">
        <v>7371.6212645679352</v>
      </c>
      <c r="Z343" s="5">
        <v>6632.7757207582936</v>
      </c>
      <c r="AA343" s="5">
        <v>7444.9695483516762</v>
      </c>
      <c r="AB343" s="5">
        <v>8121.871023327737</v>
      </c>
      <c r="AC343" s="5">
        <v>8380.9078934412428</v>
      </c>
      <c r="AD343" s="5">
        <v>8201.5367466670959</v>
      </c>
      <c r="AE343" s="5">
        <v>8629.6231427145176</v>
      </c>
      <c r="AF343" s="5">
        <v>8761.5601851668252</v>
      </c>
      <c r="AG343" s="5">
        <v>9033.6924617692439</v>
      </c>
    </row>
    <row r="344" spans="1:33">
      <c r="A344" s="56" t="s">
        <v>80</v>
      </c>
      <c r="B344" s="56" t="s">
        <v>197</v>
      </c>
      <c r="C344" s="56" t="s">
        <v>232</v>
      </c>
      <c r="D344" s="56" t="s">
        <v>233</v>
      </c>
      <c r="E344" s="56" t="s">
        <v>217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1.0286E-7</v>
      </c>
      <c r="M344" s="5">
        <v>9.8966300000000032E-6</v>
      </c>
      <c r="N344" s="5">
        <v>1.00319E-5</v>
      </c>
      <c r="O344" s="5">
        <v>1.555588E-5</v>
      </c>
      <c r="P344" s="5">
        <v>246.83723145111469</v>
      </c>
      <c r="Q344" s="5">
        <v>253.89313222280981</v>
      </c>
      <c r="R344" s="5">
        <v>316.60300592717999</v>
      </c>
      <c r="S344" s="5">
        <v>318.445071590895</v>
      </c>
      <c r="T344" s="5">
        <v>330.91071153601968</v>
      </c>
      <c r="U344" s="5">
        <v>342.99961924216478</v>
      </c>
      <c r="V344" s="5">
        <v>359.35323837581501</v>
      </c>
      <c r="W344" s="5">
        <v>358.98153285054991</v>
      </c>
      <c r="X344" s="5">
        <v>393.14980609608011</v>
      </c>
      <c r="Y344" s="5">
        <v>397.57773782801019</v>
      </c>
      <c r="Z344" s="5">
        <v>348.99705316434478</v>
      </c>
      <c r="AA344" s="5">
        <v>390.72519064568019</v>
      </c>
      <c r="AB344" s="5">
        <v>398.96477515473521</v>
      </c>
      <c r="AC344" s="5">
        <v>441.09794069979017</v>
      </c>
      <c r="AD344" s="5">
        <v>448.06198843408492</v>
      </c>
      <c r="AE344" s="5">
        <v>466.68507856133522</v>
      </c>
      <c r="AF344" s="5">
        <v>459.7187387239598</v>
      </c>
      <c r="AG344" s="5">
        <v>474.96943741502031</v>
      </c>
    </row>
    <row r="345" spans="1:33">
      <c r="A345" s="56" t="s">
        <v>80</v>
      </c>
      <c r="B345" s="56" t="s">
        <v>163</v>
      </c>
      <c r="C345" s="56" t="s">
        <v>234</v>
      </c>
      <c r="D345" s="56" t="s">
        <v>235</v>
      </c>
      <c r="E345" s="56" t="s">
        <v>217</v>
      </c>
      <c r="F345" s="5">
        <v>0</v>
      </c>
      <c r="G345" s="5">
        <v>0</v>
      </c>
      <c r="H345" s="5">
        <v>2.9299999999999999E-7</v>
      </c>
      <c r="I345" s="5">
        <v>5.1580700000000002E-6</v>
      </c>
      <c r="J345" s="5">
        <v>5.1666999999999992E-6</v>
      </c>
      <c r="K345" s="5">
        <v>7.7360200000000066E-6</v>
      </c>
      <c r="L345" s="5">
        <v>8.06275E-6</v>
      </c>
      <c r="M345" s="5">
        <v>9.2750349999999975E-6</v>
      </c>
      <c r="N345" s="5">
        <v>1.0148350000000001E-5</v>
      </c>
      <c r="O345" s="5">
        <v>1.093373E-5</v>
      </c>
      <c r="P345" s="5">
        <v>1.561891475E-3</v>
      </c>
      <c r="Q345" s="5">
        <v>1.7446959149999999E-3</v>
      </c>
      <c r="R345" s="5">
        <v>1.764472784999999E-3</v>
      </c>
      <c r="S345" s="5">
        <v>1.7298633649999991E-3</v>
      </c>
      <c r="T345" s="5">
        <v>123.7936946644551</v>
      </c>
      <c r="U345" s="5">
        <v>213.45984693366489</v>
      </c>
      <c r="V345" s="5">
        <v>2025.3833517904291</v>
      </c>
      <c r="W345" s="5">
        <v>3528.2920925467088</v>
      </c>
      <c r="X345" s="5">
        <v>3398.745316164312</v>
      </c>
      <c r="Y345" s="5">
        <v>3341.9059085104</v>
      </c>
      <c r="Z345" s="5">
        <v>2888.648592289539</v>
      </c>
      <c r="AA345" s="5">
        <v>3004.1094590593289</v>
      </c>
      <c r="AB345" s="5">
        <v>3443.5268387533752</v>
      </c>
      <c r="AC345" s="5">
        <v>3540.2339676532852</v>
      </c>
      <c r="AD345" s="5">
        <v>3470.2904200823141</v>
      </c>
      <c r="AE345" s="5">
        <v>3450.6226757470522</v>
      </c>
      <c r="AF345" s="5">
        <v>3350.2562973002532</v>
      </c>
      <c r="AG345" s="5">
        <v>3622.910247579855</v>
      </c>
    </row>
    <row r="346" spans="1:33">
      <c r="A346" s="56" t="s">
        <v>80</v>
      </c>
      <c r="B346" s="56" t="s">
        <v>163</v>
      </c>
      <c r="C346" s="56" t="s">
        <v>236</v>
      </c>
      <c r="D346" s="56" t="s">
        <v>237</v>
      </c>
      <c r="E346" s="56" t="s">
        <v>217</v>
      </c>
      <c r="F346" s="5">
        <v>319.61769489588488</v>
      </c>
      <c r="G346" s="5">
        <v>212.74181026368009</v>
      </c>
      <c r="H346" s="5">
        <v>231.42642760918491</v>
      </c>
      <c r="I346" s="5">
        <v>210.72407464994501</v>
      </c>
      <c r="J346" s="5">
        <v>198.7862656938301</v>
      </c>
      <c r="K346" s="5">
        <v>276.64343219940469</v>
      </c>
      <c r="L346" s="5">
        <v>350.99447479243997</v>
      </c>
      <c r="M346" s="5">
        <v>432.51759354682002</v>
      </c>
      <c r="N346" s="5">
        <v>434.39543948328998</v>
      </c>
      <c r="O346" s="5">
        <v>424.66386392877001</v>
      </c>
      <c r="P346" s="5">
        <v>446.00851886632512</v>
      </c>
      <c r="Q346" s="5">
        <v>469.825137145535</v>
      </c>
      <c r="R346" s="5">
        <v>472.17853738451998</v>
      </c>
      <c r="S346" s="5">
        <v>470.02309839791508</v>
      </c>
      <c r="T346" s="5">
        <v>483.40613046784989</v>
      </c>
      <c r="U346" s="5">
        <v>466.00540673940992</v>
      </c>
      <c r="V346" s="5">
        <v>502.10663707034507</v>
      </c>
      <c r="W346" s="5">
        <v>504.4000425756401</v>
      </c>
      <c r="X346" s="5">
        <v>504.1115366979999</v>
      </c>
      <c r="Y346" s="5">
        <v>510.31082447093979</v>
      </c>
      <c r="Z346" s="5">
        <v>483.73480598373021</v>
      </c>
      <c r="AA346" s="5">
        <v>496.74825341983518</v>
      </c>
      <c r="AB346" s="5">
        <v>551.84649570619013</v>
      </c>
      <c r="AC346" s="5">
        <v>549.87819781839028</v>
      </c>
      <c r="AD346" s="5">
        <v>546.2072003280698</v>
      </c>
      <c r="AE346" s="5">
        <v>558.62017621719497</v>
      </c>
      <c r="AF346" s="5">
        <v>548.12994922964981</v>
      </c>
      <c r="AG346" s="5">
        <v>578.61698499523482</v>
      </c>
    </row>
    <row r="347" spans="1:33">
      <c r="A347" s="56" t="s">
        <v>80</v>
      </c>
      <c r="B347" s="56" t="s">
        <v>163</v>
      </c>
      <c r="C347" s="56" t="s">
        <v>238</v>
      </c>
      <c r="D347" s="56" t="s">
        <v>239</v>
      </c>
      <c r="E347" s="56" t="s">
        <v>217</v>
      </c>
      <c r="F347" s="5">
        <v>960.75740153770039</v>
      </c>
      <c r="G347" s="5">
        <v>587.7475663461903</v>
      </c>
      <c r="H347" s="5">
        <v>619.1729724331351</v>
      </c>
      <c r="I347" s="5">
        <v>576.33968016016036</v>
      </c>
      <c r="J347" s="5">
        <v>541.64739814032509</v>
      </c>
      <c r="K347" s="5">
        <v>756.0833971010303</v>
      </c>
      <c r="L347" s="5">
        <v>691.59031616671507</v>
      </c>
      <c r="M347" s="5">
        <v>961.15009000762484</v>
      </c>
      <c r="N347" s="5">
        <v>961.66239618622467</v>
      </c>
      <c r="O347" s="5">
        <v>871.77114508325019</v>
      </c>
      <c r="P347" s="5">
        <v>946.37106910900411</v>
      </c>
      <c r="Q347" s="5">
        <v>1030.37987506424</v>
      </c>
      <c r="R347" s="5">
        <v>1078.603257074476</v>
      </c>
      <c r="S347" s="5">
        <v>1036.1458284258049</v>
      </c>
      <c r="T347" s="5">
        <v>1102.4695581434539</v>
      </c>
      <c r="U347" s="5">
        <v>1038.355092632984</v>
      </c>
      <c r="V347" s="5">
        <v>1144.40475931378</v>
      </c>
      <c r="W347" s="5">
        <v>1129.149847345785</v>
      </c>
      <c r="X347" s="5">
        <v>1236.0287409463599</v>
      </c>
      <c r="Y347" s="5">
        <v>1240.91423780831</v>
      </c>
      <c r="Z347" s="5">
        <v>1155.3269106960699</v>
      </c>
      <c r="AA347" s="5">
        <v>1242.151532693985</v>
      </c>
      <c r="AB347" s="5">
        <v>1409.7750782677449</v>
      </c>
      <c r="AC347" s="5">
        <v>1511.40220872441</v>
      </c>
      <c r="AD347" s="5">
        <v>1454.9075270999749</v>
      </c>
      <c r="AE347" s="5">
        <v>1588.22936891125</v>
      </c>
      <c r="AF347" s="5">
        <v>1506.3471402072389</v>
      </c>
      <c r="AG347" s="5">
        <v>1655.2859384545361</v>
      </c>
    </row>
    <row r="348" spans="1:33">
      <c r="A348" s="56" t="s">
        <v>80</v>
      </c>
      <c r="B348" s="56" t="s">
        <v>163</v>
      </c>
      <c r="C348" s="56" t="s">
        <v>240</v>
      </c>
      <c r="D348" s="56" t="s">
        <v>241</v>
      </c>
      <c r="E348" s="56" t="s">
        <v>217</v>
      </c>
      <c r="F348" s="5">
        <v>1549.305335457321</v>
      </c>
      <c r="G348" s="5">
        <v>1362.9373850925599</v>
      </c>
      <c r="H348" s="5">
        <v>1483.184229609011</v>
      </c>
      <c r="I348" s="5">
        <v>2089.4223315025952</v>
      </c>
      <c r="J348" s="5">
        <v>4534.0482146411159</v>
      </c>
      <c r="K348" s="5">
        <v>5464.3669365820924</v>
      </c>
      <c r="L348" s="5">
        <v>8228.3974087649567</v>
      </c>
      <c r="M348" s="5">
        <v>8615.7534621668947</v>
      </c>
      <c r="N348" s="5">
        <v>8489.6298137183239</v>
      </c>
      <c r="O348" s="5">
        <v>7590.8403808710518</v>
      </c>
      <c r="P348" s="5">
        <v>8357.5712859465966</v>
      </c>
      <c r="Q348" s="5">
        <v>9224.521061640964</v>
      </c>
      <c r="R348" s="5">
        <v>9201.0967016214236</v>
      </c>
      <c r="S348" s="5">
        <v>9303.3601201922556</v>
      </c>
      <c r="T348" s="5">
        <v>9313.1331542761363</v>
      </c>
      <c r="U348" s="5">
        <v>9291.7871134459347</v>
      </c>
      <c r="V348" s="5">
        <v>9939.115417397139</v>
      </c>
      <c r="W348" s="5">
        <v>9992.9050095448056</v>
      </c>
      <c r="X348" s="5">
        <v>9814.7218133145543</v>
      </c>
      <c r="Y348" s="5">
        <v>10122.60963316211</v>
      </c>
      <c r="Z348" s="5">
        <v>9704.5894861328889</v>
      </c>
      <c r="AA348" s="5">
        <v>9992.0200751107095</v>
      </c>
      <c r="AB348" s="5">
        <v>11082.44877834723</v>
      </c>
      <c r="AC348" s="5">
        <v>10995.5927461356</v>
      </c>
      <c r="AD348" s="5">
        <v>11031.577884917109</v>
      </c>
      <c r="AE348" s="5">
        <v>10900.73687358287</v>
      </c>
      <c r="AF348" s="5">
        <v>10824.93998235186</v>
      </c>
      <c r="AG348" s="5">
        <v>11569.67485227114</v>
      </c>
    </row>
    <row r="349" spans="1:33">
      <c r="A349" s="56" t="s">
        <v>80</v>
      </c>
      <c r="B349" s="56" t="s">
        <v>163</v>
      </c>
      <c r="C349" s="56" t="s">
        <v>242</v>
      </c>
      <c r="D349" s="56" t="s">
        <v>243</v>
      </c>
      <c r="E349" s="56" t="s">
        <v>217</v>
      </c>
      <c r="F349" s="5">
        <v>104.71386279426</v>
      </c>
      <c r="G349" s="5">
        <v>93.335906979284985</v>
      </c>
      <c r="H349" s="5">
        <v>102.09697239554011</v>
      </c>
      <c r="I349" s="5">
        <v>93.138684014475032</v>
      </c>
      <c r="J349" s="5">
        <v>100.6303725742099</v>
      </c>
      <c r="K349" s="5">
        <v>101.31187811732499</v>
      </c>
      <c r="L349" s="5">
        <v>515.94665015415001</v>
      </c>
      <c r="M349" s="5">
        <v>563.76093052093495</v>
      </c>
      <c r="N349" s="5">
        <v>534.52828253741984</v>
      </c>
      <c r="O349" s="5">
        <v>529.09067891713005</v>
      </c>
      <c r="P349" s="5">
        <v>553.407048084395</v>
      </c>
      <c r="Q349" s="5">
        <v>557.45710748019496</v>
      </c>
      <c r="R349" s="5">
        <v>558.96851810559508</v>
      </c>
      <c r="S349" s="5">
        <v>561.14400811417534</v>
      </c>
      <c r="T349" s="5">
        <v>539.72436134496991</v>
      </c>
      <c r="U349" s="5">
        <v>545.35123162201501</v>
      </c>
      <c r="V349" s="5">
        <v>572.45495089236488</v>
      </c>
      <c r="W349" s="5">
        <v>598.39132656666459</v>
      </c>
      <c r="X349" s="5">
        <v>637.24216068804969</v>
      </c>
      <c r="Y349" s="5">
        <v>592.47160293882496</v>
      </c>
      <c r="Z349" s="5">
        <v>586.33615430352518</v>
      </c>
      <c r="AA349" s="5">
        <v>639.12367982307046</v>
      </c>
      <c r="AB349" s="5">
        <v>662.68577641312004</v>
      </c>
      <c r="AC349" s="5">
        <v>680.15125955888016</v>
      </c>
      <c r="AD349" s="5">
        <v>690.26763904835002</v>
      </c>
      <c r="AE349" s="5">
        <v>647.09557493425598</v>
      </c>
      <c r="AF349" s="5">
        <v>679.6387998996704</v>
      </c>
      <c r="AG349" s="5">
        <v>713.33460817179503</v>
      </c>
    </row>
    <row r="350" spans="1:33">
      <c r="A350" s="56" t="s">
        <v>80</v>
      </c>
      <c r="B350" s="56" t="s">
        <v>163</v>
      </c>
      <c r="C350" s="56" t="s">
        <v>244</v>
      </c>
      <c r="D350" s="56" t="s">
        <v>245</v>
      </c>
      <c r="E350" s="56" t="s">
        <v>217</v>
      </c>
      <c r="F350" s="5">
        <v>1725.0910616477361</v>
      </c>
      <c r="G350" s="5">
        <v>1490.3782131422799</v>
      </c>
      <c r="H350" s="5">
        <v>2426.89435961972</v>
      </c>
      <c r="I350" s="5">
        <v>2298.875372129874</v>
      </c>
      <c r="J350" s="5">
        <v>2349.0072439744599</v>
      </c>
      <c r="K350" s="5">
        <v>2449.4362058808711</v>
      </c>
      <c r="L350" s="5">
        <v>2245.097219160341</v>
      </c>
      <c r="M350" s="5">
        <v>2426.0649029485262</v>
      </c>
      <c r="N350" s="5">
        <v>2403.5658182549651</v>
      </c>
      <c r="O350" s="5">
        <v>2256.9635113808849</v>
      </c>
      <c r="P350" s="5">
        <v>2489.6552323559458</v>
      </c>
      <c r="Q350" s="5">
        <v>2556.219619415981</v>
      </c>
      <c r="R350" s="5">
        <v>2425.38272575786</v>
      </c>
      <c r="S350" s="5">
        <v>2995.7212336445659</v>
      </c>
      <c r="T350" s="5">
        <v>2958.3696572885892</v>
      </c>
      <c r="U350" s="5">
        <v>2592.4287504876988</v>
      </c>
      <c r="V350" s="5">
        <v>2761.8266616349752</v>
      </c>
      <c r="W350" s="5">
        <v>3116.4488600618411</v>
      </c>
      <c r="X350" s="5">
        <v>3172.776283355146</v>
      </c>
      <c r="Y350" s="5">
        <v>3367.5616319143141</v>
      </c>
      <c r="Z350" s="5">
        <v>3230.6106661356471</v>
      </c>
      <c r="AA350" s="5">
        <v>3476.62146344643</v>
      </c>
      <c r="AB350" s="5">
        <v>3599.9096876250251</v>
      </c>
      <c r="AC350" s="5">
        <v>3499.7492231512701</v>
      </c>
      <c r="AD350" s="5">
        <v>3743.1017747740962</v>
      </c>
      <c r="AE350" s="5">
        <v>3577.3476011150842</v>
      </c>
      <c r="AF350" s="5">
        <v>3850.6871304490628</v>
      </c>
      <c r="AG350" s="5">
        <v>3801.798448084799</v>
      </c>
    </row>
    <row r="351" spans="1:33">
      <c r="A351" s="56" t="s">
        <v>80</v>
      </c>
      <c r="B351" s="56" t="s">
        <v>163</v>
      </c>
      <c r="C351" s="56" t="s">
        <v>246</v>
      </c>
      <c r="D351" s="56" t="s">
        <v>247</v>
      </c>
      <c r="E351" s="56" t="s">
        <v>217</v>
      </c>
      <c r="F351" s="5">
        <v>811.76164683644538</v>
      </c>
      <c r="G351" s="5">
        <v>737.96372199242501</v>
      </c>
      <c r="H351" s="5">
        <v>852.72168842773999</v>
      </c>
      <c r="I351" s="5">
        <v>800.6126665301</v>
      </c>
      <c r="J351" s="5">
        <v>817.08619168930534</v>
      </c>
      <c r="K351" s="5">
        <v>858.0904154017104</v>
      </c>
      <c r="L351" s="5">
        <v>785.51852271454982</v>
      </c>
      <c r="M351" s="5">
        <v>819.117688710415</v>
      </c>
      <c r="N351" s="5">
        <v>832.24594942163503</v>
      </c>
      <c r="O351" s="5">
        <v>787.21864238558999</v>
      </c>
      <c r="P351" s="5">
        <v>2202.4259088504</v>
      </c>
      <c r="Q351" s="5">
        <v>2295.8414724113759</v>
      </c>
      <c r="R351" s="5">
        <v>2169.7539276371258</v>
      </c>
      <c r="S351" s="5">
        <v>2642.67904087531</v>
      </c>
      <c r="T351" s="5">
        <v>2631.9513810819199</v>
      </c>
      <c r="U351" s="5">
        <v>2543.9558670191632</v>
      </c>
      <c r="V351" s="5">
        <v>2691.729737419786</v>
      </c>
      <c r="W351" s="5">
        <v>2663.9524818966361</v>
      </c>
      <c r="X351" s="5">
        <v>2651.7700936999399</v>
      </c>
      <c r="Y351" s="5">
        <v>2766.5133661131499</v>
      </c>
      <c r="Z351" s="5">
        <v>2615.6142606935641</v>
      </c>
      <c r="AA351" s="5">
        <v>2834.1278034737102</v>
      </c>
      <c r="AB351" s="5">
        <v>2924.2562475854838</v>
      </c>
      <c r="AC351" s="5">
        <v>2834.3648977698158</v>
      </c>
      <c r="AD351" s="5">
        <v>2986.7979177173452</v>
      </c>
      <c r="AE351" s="5">
        <v>2849.60549937511</v>
      </c>
      <c r="AF351" s="5">
        <v>2819.1157472760951</v>
      </c>
      <c r="AG351" s="5">
        <v>2838.045474053391</v>
      </c>
    </row>
    <row r="352" spans="1:33">
      <c r="A352" s="56" t="s">
        <v>80</v>
      </c>
      <c r="B352" s="56" t="s">
        <v>163</v>
      </c>
      <c r="C352" s="56" t="s">
        <v>248</v>
      </c>
      <c r="D352" s="56" t="s">
        <v>249</v>
      </c>
      <c r="E352" s="56" t="s">
        <v>217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</row>
    <row r="353" spans="1:33">
      <c r="A353" s="56" t="s">
        <v>80</v>
      </c>
      <c r="B353" s="56" t="s">
        <v>163</v>
      </c>
      <c r="C353" s="56" t="s">
        <v>250</v>
      </c>
      <c r="D353" s="56" t="s">
        <v>251</v>
      </c>
      <c r="E353" s="56" t="s">
        <v>217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</row>
    <row r="354" spans="1:33">
      <c r="A354" s="56" t="s">
        <v>80</v>
      </c>
      <c r="B354" s="56" t="s">
        <v>198</v>
      </c>
      <c r="C354" s="56" t="s">
        <v>252</v>
      </c>
      <c r="D354" s="56" t="s">
        <v>253</v>
      </c>
      <c r="E354" s="56" t="s">
        <v>217</v>
      </c>
      <c r="F354" s="5">
        <v>0</v>
      </c>
      <c r="G354" s="5">
        <v>0</v>
      </c>
      <c r="H354" s="5">
        <v>4.5261999999999999E-7</v>
      </c>
      <c r="I354" s="5">
        <v>1.3855000000000001E-8</v>
      </c>
      <c r="J354" s="5">
        <v>0</v>
      </c>
      <c r="K354" s="5">
        <v>2.2685000000000001E-8</v>
      </c>
      <c r="L354" s="5">
        <v>7.3149999999999997E-9</v>
      </c>
      <c r="M354" s="5">
        <v>2.4483850000000012E-6</v>
      </c>
      <c r="N354" s="5">
        <v>3.4980599999999989E-6</v>
      </c>
      <c r="O354" s="5">
        <v>4.0370350000000021E-6</v>
      </c>
      <c r="P354" s="5">
        <v>5.3794999999999982E-6</v>
      </c>
      <c r="Q354" s="5">
        <v>9.7320100000000034E-6</v>
      </c>
      <c r="R354" s="5">
        <v>1.1898834999999999E-5</v>
      </c>
      <c r="S354" s="5">
        <v>2.2941480000000009E-5</v>
      </c>
      <c r="T354" s="5">
        <v>3.1877419999999982E-5</v>
      </c>
      <c r="U354" s="5">
        <v>5.5014454999999997E-5</v>
      </c>
      <c r="V354" s="5">
        <v>1.6112879699999999E-3</v>
      </c>
      <c r="W354" s="5">
        <v>1.66725653E-3</v>
      </c>
      <c r="X354" s="5">
        <v>1.590709869999999E-3</v>
      </c>
      <c r="Y354" s="5">
        <v>144.25129168329511</v>
      </c>
      <c r="Z354" s="5">
        <v>601.16250706457981</v>
      </c>
      <c r="AA354" s="5">
        <v>641.69514030564517</v>
      </c>
      <c r="AB354" s="5">
        <v>698.6272075239749</v>
      </c>
      <c r="AC354" s="5">
        <v>662.59169413861457</v>
      </c>
      <c r="AD354" s="5">
        <v>688.49855317070057</v>
      </c>
      <c r="AE354" s="5">
        <v>713.28823744206488</v>
      </c>
      <c r="AF354" s="5">
        <v>738.01986993396054</v>
      </c>
      <c r="AG354" s="5">
        <v>764.92092129803484</v>
      </c>
    </row>
    <row r="355" spans="1:33">
      <c r="A355" s="56" t="s">
        <v>80</v>
      </c>
      <c r="B355" s="56" t="s">
        <v>198</v>
      </c>
      <c r="C355" s="56" t="s">
        <v>254</v>
      </c>
      <c r="D355" s="56" t="s">
        <v>255</v>
      </c>
      <c r="E355" s="56" t="s">
        <v>217</v>
      </c>
      <c r="F355" s="5">
        <v>0</v>
      </c>
      <c r="G355" s="5">
        <v>0</v>
      </c>
      <c r="H355" s="5">
        <v>2.3659200000000011E-6</v>
      </c>
      <c r="I355" s="5">
        <v>4.4921500000000017E-7</v>
      </c>
      <c r="J355" s="5">
        <v>2.5485999999999999E-7</v>
      </c>
      <c r="K355" s="5">
        <v>4.1622500000000009E-7</v>
      </c>
      <c r="L355" s="5">
        <v>2.2920499999999999E-7</v>
      </c>
      <c r="M355" s="5">
        <v>4.178674999999996E-6</v>
      </c>
      <c r="N355" s="5">
        <v>6.9658599999999969E-6</v>
      </c>
      <c r="O355" s="5">
        <v>1.00728E-5</v>
      </c>
      <c r="P355" s="5">
        <v>1.4302235000000009E-5</v>
      </c>
      <c r="Q355" s="5">
        <v>3.6438675000000012E-5</v>
      </c>
      <c r="R355" s="5">
        <v>3.3727250000000049E-5</v>
      </c>
      <c r="S355" s="5">
        <v>788.7407805713998</v>
      </c>
      <c r="T355" s="5">
        <v>829.10971459589007</v>
      </c>
      <c r="U355" s="5">
        <v>779.05913158262001</v>
      </c>
      <c r="V355" s="5">
        <v>857.20684922729504</v>
      </c>
      <c r="W355" s="5">
        <v>858.17213738485486</v>
      </c>
      <c r="X355" s="5">
        <v>842.43019067697026</v>
      </c>
      <c r="Y355" s="5">
        <v>925.67551093186421</v>
      </c>
      <c r="Z355" s="5">
        <v>883.24239478919503</v>
      </c>
      <c r="AA355" s="5">
        <v>952.59595186861441</v>
      </c>
      <c r="AB355" s="5">
        <v>999.77525493294434</v>
      </c>
      <c r="AC355" s="5">
        <v>926.69839995667064</v>
      </c>
      <c r="AD355" s="5">
        <v>1033.1349946442101</v>
      </c>
      <c r="AE355" s="5">
        <v>1043.699372696525</v>
      </c>
      <c r="AF355" s="5">
        <v>1061.956159081175</v>
      </c>
      <c r="AG355" s="5">
        <v>1093.23581310396</v>
      </c>
    </row>
    <row r="356" spans="1:33">
      <c r="A356" s="56" t="s">
        <v>80</v>
      </c>
      <c r="B356" s="56" t="s">
        <v>198</v>
      </c>
      <c r="C356" s="56" t="s">
        <v>256</v>
      </c>
      <c r="D356" s="56" t="s">
        <v>257</v>
      </c>
      <c r="E356" s="56" t="s">
        <v>217</v>
      </c>
      <c r="F356" s="5">
        <v>1108.92916847076</v>
      </c>
      <c r="G356" s="5">
        <v>878.16520095336</v>
      </c>
      <c r="H356" s="5">
        <v>1010.9171114160901</v>
      </c>
      <c r="I356" s="5">
        <v>928.52928491998978</v>
      </c>
      <c r="J356" s="5">
        <v>922.52190720545491</v>
      </c>
      <c r="K356" s="5">
        <v>1013.2704996574799</v>
      </c>
      <c r="L356" s="5">
        <v>988.49315881165489</v>
      </c>
      <c r="M356" s="5">
        <v>1106.46447000488</v>
      </c>
      <c r="N356" s="5">
        <v>1084.884082786175</v>
      </c>
      <c r="O356" s="5">
        <v>1052.97932105109</v>
      </c>
      <c r="P356" s="5">
        <v>1107.8531876278</v>
      </c>
      <c r="Q356" s="5">
        <v>1127.74292611538</v>
      </c>
      <c r="R356" s="5">
        <v>1109.4055291428499</v>
      </c>
      <c r="S356" s="5">
        <v>1178.21158279409</v>
      </c>
      <c r="T356" s="5">
        <v>1169.842762769031</v>
      </c>
      <c r="U356" s="5">
        <v>1164.955532124415</v>
      </c>
      <c r="V356" s="5">
        <v>1226.4506797966151</v>
      </c>
      <c r="W356" s="5">
        <v>1265.8378131842951</v>
      </c>
      <c r="X356" s="5">
        <v>1260.6289126019039</v>
      </c>
      <c r="Y356" s="5">
        <v>1302.8981263313001</v>
      </c>
      <c r="Z356" s="5">
        <v>1252.82053978981</v>
      </c>
      <c r="AA356" s="5">
        <v>1336.6497069665049</v>
      </c>
      <c r="AB356" s="5">
        <v>1375.15927279017</v>
      </c>
      <c r="AC356" s="5">
        <v>1322.4245977922101</v>
      </c>
      <c r="AD356" s="5">
        <v>1408.4602202542651</v>
      </c>
      <c r="AE356" s="5">
        <v>1440.6082769767349</v>
      </c>
      <c r="AF356" s="5">
        <v>1471.5306763988899</v>
      </c>
      <c r="AG356" s="5">
        <v>1483.024188835519</v>
      </c>
    </row>
    <row r="357" spans="1:33">
      <c r="A357" s="56" t="s">
        <v>80</v>
      </c>
      <c r="B357" s="56" t="s">
        <v>198</v>
      </c>
      <c r="C357" s="56" t="s">
        <v>258</v>
      </c>
      <c r="D357" s="56" t="s">
        <v>259</v>
      </c>
      <c r="E357" s="56" t="s">
        <v>217</v>
      </c>
      <c r="F357" s="5">
        <v>0</v>
      </c>
      <c r="G357" s="5">
        <v>0</v>
      </c>
      <c r="H357" s="5">
        <v>2.726924999999998E-6</v>
      </c>
      <c r="I357" s="5">
        <v>5.6129000000000028E-7</v>
      </c>
      <c r="J357" s="5">
        <v>3.9603000000000009E-7</v>
      </c>
      <c r="K357" s="5">
        <v>6.0032999999999966E-7</v>
      </c>
      <c r="L357" s="5">
        <v>4.715150000000001E-7</v>
      </c>
      <c r="M357" s="5">
        <v>4.7488949999999992E-6</v>
      </c>
      <c r="N357" s="5">
        <v>6.5736849999999967E-6</v>
      </c>
      <c r="O357" s="5">
        <v>7.9573450000000023E-6</v>
      </c>
      <c r="P357" s="5">
        <v>1.4063700000000001E-5</v>
      </c>
      <c r="Q357" s="5">
        <v>2.924323E-5</v>
      </c>
      <c r="R357" s="5">
        <v>2.7402555000000001E-5</v>
      </c>
      <c r="S357" s="5">
        <v>245.94474869552019</v>
      </c>
      <c r="T357" s="5">
        <v>251.96184678010511</v>
      </c>
      <c r="U357" s="5">
        <v>729.53050344577571</v>
      </c>
      <c r="V357" s="5">
        <v>781.20895649352497</v>
      </c>
      <c r="W357" s="5">
        <v>802.95422264822002</v>
      </c>
      <c r="X357" s="5">
        <v>763.00211481669055</v>
      </c>
      <c r="Y357" s="5">
        <v>1189.6129309378309</v>
      </c>
      <c r="Z357" s="5">
        <v>1210.3060968032689</v>
      </c>
      <c r="AA357" s="5">
        <v>1695.8090202531171</v>
      </c>
      <c r="AB357" s="5">
        <v>1929.2329848885081</v>
      </c>
      <c r="AC357" s="5">
        <v>1807.299669728571</v>
      </c>
      <c r="AD357" s="5">
        <v>2509.3197466127508</v>
      </c>
      <c r="AE357" s="5">
        <v>2716.1763817346841</v>
      </c>
      <c r="AF357" s="5">
        <v>2923.4107182404969</v>
      </c>
      <c r="AG357" s="5">
        <v>3076.7032911857368</v>
      </c>
    </row>
    <row r="358" spans="1:33">
      <c r="A358" s="56" t="s">
        <v>80</v>
      </c>
      <c r="B358" s="56" t="s">
        <v>198</v>
      </c>
      <c r="C358" s="56" t="s">
        <v>260</v>
      </c>
      <c r="D358" s="56" t="s">
        <v>261</v>
      </c>
      <c r="E358" s="56" t="s">
        <v>217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</row>
    <row r="359" spans="1:33">
      <c r="A359" s="56" t="s">
        <v>80</v>
      </c>
      <c r="B359" s="56" t="s">
        <v>198</v>
      </c>
      <c r="C359" s="56" t="s">
        <v>262</v>
      </c>
      <c r="D359" s="56" t="s">
        <v>263</v>
      </c>
      <c r="E359" s="56" t="s">
        <v>217</v>
      </c>
      <c r="F359" s="5">
        <v>0</v>
      </c>
      <c r="G359" s="5">
        <v>0</v>
      </c>
      <c r="H359" s="5">
        <v>7.8001999999999986E-7</v>
      </c>
      <c r="I359" s="5">
        <v>7.2650000000000005E-8</v>
      </c>
      <c r="J359" s="5">
        <v>2.7835000000000001E-8</v>
      </c>
      <c r="K359" s="5">
        <v>7.6539999999999996E-8</v>
      </c>
      <c r="L359" s="5">
        <v>3.9655E-8</v>
      </c>
      <c r="M359" s="5">
        <v>2.9148649999999991E-6</v>
      </c>
      <c r="N359" s="5">
        <v>4.125729999999998E-6</v>
      </c>
      <c r="O359" s="5">
        <v>4.8816499999999992E-6</v>
      </c>
      <c r="P359" s="5">
        <v>6.803114999999997E-6</v>
      </c>
      <c r="Q359" s="5">
        <v>1.357508E-5</v>
      </c>
      <c r="R359" s="5">
        <v>2.0040259999999999E-5</v>
      </c>
      <c r="S359" s="5">
        <v>4.2300929999999982E-5</v>
      </c>
      <c r="T359" s="5">
        <v>5.8181060000000002E-5</v>
      </c>
      <c r="U359" s="5">
        <v>854.45329128867502</v>
      </c>
      <c r="V359" s="5">
        <v>902.46416608100935</v>
      </c>
      <c r="W359" s="5">
        <v>908.59833135875044</v>
      </c>
      <c r="X359" s="5">
        <v>860.00000450515086</v>
      </c>
      <c r="Y359" s="5">
        <v>1616.0163176228909</v>
      </c>
      <c r="Z359" s="5">
        <v>1811.9325820758211</v>
      </c>
      <c r="AA359" s="5">
        <v>2333.7772595274569</v>
      </c>
      <c r="AB359" s="5">
        <v>3417.1085129284352</v>
      </c>
      <c r="AC359" s="5">
        <v>3272.941988492943</v>
      </c>
      <c r="AD359" s="5">
        <v>3883.7318797690209</v>
      </c>
      <c r="AE359" s="5">
        <v>4110.6511455470081</v>
      </c>
      <c r="AF359" s="5">
        <v>4298.4053054411233</v>
      </c>
      <c r="AG359" s="5">
        <v>4475.4116147375926</v>
      </c>
    </row>
    <row r="360" spans="1:33">
      <c r="A360" s="56" t="s">
        <v>80</v>
      </c>
      <c r="B360" s="56" t="s">
        <v>198</v>
      </c>
      <c r="C360" s="56" t="s">
        <v>264</v>
      </c>
      <c r="D360" s="56" t="s">
        <v>265</v>
      </c>
      <c r="E360" s="56" t="s">
        <v>217</v>
      </c>
      <c r="F360" s="5">
        <v>696.60928992036474</v>
      </c>
      <c r="G360" s="5">
        <v>526.75562360140998</v>
      </c>
      <c r="H360" s="5">
        <v>615.960707634085</v>
      </c>
      <c r="I360" s="5">
        <v>577.12550340312009</v>
      </c>
      <c r="J360" s="5">
        <v>549.49691321949479</v>
      </c>
      <c r="K360" s="5">
        <v>619.41784455370987</v>
      </c>
      <c r="L360" s="5">
        <v>587.21833397560499</v>
      </c>
      <c r="M360" s="5">
        <v>651.91739845784002</v>
      </c>
      <c r="N360" s="5">
        <v>656.46163646858997</v>
      </c>
      <c r="O360" s="5">
        <v>638.64444544239518</v>
      </c>
      <c r="P360" s="5">
        <v>677.12490870070496</v>
      </c>
      <c r="Q360" s="5">
        <v>695.43914800894504</v>
      </c>
      <c r="R360" s="5">
        <v>657.36262843717986</v>
      </c>
      <c r="S360" s="5">
        <v>1286.6394998477699</v>
      </c>
      <c r="T360" s="5">
        <v>1299.480788823661</v>
      </c>
      <c r="U360" s="5">
        <v>1234.879857098141</v>
      </c>
      <c r="V360" s="5">
        <v>1381.0035059311449</v>
      </c>
      <c r="W360" s="5">
        <v>1394.029925504286</v>
      </c>
      <c r="X360" s="5">
        <v>1381.0183292863601</v>
      </c>
      <c r="Y360" s="5">
        <v>1496.673879171035</v>
      </c>
      <c r="Z360" s="5">
        <v>1440.462376565215</v>
      </c>
      <c r="AA360" s="5">
        <v>1527.3733410002001</v>
      </c>
      <c r="AB360" s="5">
        <v>1579.6318460236</v>
      </c>
      <c r="AC360" s="5">
        <v>1490.9377908054701</v>
      </c>
      <c r="AD360" s="5">
        <v>1711.2552765304799</v>
      </c>
      <c r="AE360" s="5">
        <v>1706.44290907139</v>
      </c>
      <c r="AF360" s="5">
        <v>1761.592515548675</v>
      </c>
      <c r="AG360" s="5">
        <v>1842.4716067905799</v>
      </c>
    </row>
    <row r="361" spans="1:33">
      <c r="A361" s="56" t="s">
        <v>80</v>
      </c>
      <c r="B361" s="56" t="s">
        <v>199</v>
      </c>
      <c r="C361" s="56" t="s">
        <v>266</v>
      </c>
      <c r="D361" s="56" t="s">
        <v>267</v>
      </c>
      <c r="E361" s="56" t="s">
        <v>217</v>
      </c>
      <c r="F361" s="5">
        <v>226.1459116732201</v>
      </c>
      <c r="G361" s="5">
        <v>186.26254607587489</v>
      </c>
      <c r="H361" s="5">
        <v>223.84147465538501</v>
      </c>
      <c r="I361" s="5">
        <v>213.92396320752511</v>
      </c>
      <c r="J361" s="5">
        <v>212.95898725598499</v>
      </c>
      <c r="K361" s="5">
        <v>217.085759690255</v>
      </c>
      <c r="L361" s="5">
        <v>219.624349412035</v>
      </c>
      <c r="M361" s="5">
        <v>228.8202104901201</v>
      </c>
      <c r="N361" s="5">
        <v>220.8439904126401</v>
      </c>
      <c r="O361" s="5">
        <v>224.759473447365</v>
      </c>
      <c r="P361" s="5">
        <v>237.44091722111489</v>
      </c>
      <c r="Q361" s="5">
        <v>237.091313916735</v>
      </c>
      <c r="R361" s="5">
        <v>225.408418887755</v>
      </c>
      <c r="S361" s="5">
        <v>227.19021268790499</v>
      </c>
      <c r="T361" s="5">
        <v>238.07993220841999</v>
      </c>
      <c r="U361" s="5">
        <v>230.28693287308491</v>
      </c>
      <c r="V361" s="5">
        <v>230.33439317615</v>
      </c>
      <c r="W361" s="5">
        <v>249.1164139390751</v>
      </c>
      <c r="X361" s="5">
        <v>165.13568670318509</v>
      </c>
      <c r="Y361" s="5">
        <v>153.90817425542011</v>
      </c>
      <c r="Z361" s="5">
        <v>140.0432528050199</v>
      </c>
      <c r="AA361" s="5">
        <v>151.91406950667511</v>
      </c>
      <c r="AB361" s="5">
        <v>153.37309164984521</v>
      </c>
      <c r="AC361" s="5">
        <v>153.15702918493989</v>
      </c>
      <c r="AD361" s="5">
        <v>341.87839408464492</v>
      </c>
      <c r="AE361" s="5">
        <v>626.65689035890477</v>
      </c>
      <c r="AF361" s="5">
        <v>672.83069938119024</v>
      </c>
      <c r="AG361" s="5">
        <v>699.80405965078444</v>
      </c>
    </row>
    <row r="362" spans="1:33">
      <c r="A362" s="56" t="s">
        <v>80</v>
      </c>
      <c r="B362" s="56" t="s">
        <v>199</v>
      </c>
      <c r="C362" s="56" t="s">
        <v>268</v>
      </c>
      <c r="D362" s="56" t="s">
        <v>269</v>
      </c>
      <c r="E362" s="56" t="s">
        <v>217</v>
      </c>
      <c r="F362" s="5">
        <v>33.579835244015001</v>
      </c>
      <c r="G362" s="5">
        <v>28.603262981709999</v>
      </c>
      <c r="H362" s="5">
        <v>32.709573463164979</v>
      </c>
      <c r="I362" s="5">
        <v>31.777051689400029</v>
      </c>
      <c r="J362" s="5">
        <v>31.176815384990011</v>
      </c>
      <c r="K362" s="5">
        <v>32.149465578670018</v>
      </c>
      <c r="L362" s="5">
        <v>32.475719928695</v>
      </c>
      <c r="M362" s="5">
        <v>34.096351996159989</v>
      </c>
      <c r="N362" s="5">
        <v>24.45133938175999</v>
      </c>
      <c r="O362" s="5">
        <v>24.373789870164991</v>
      </c>
      <c r="P362" s="5">
        <v>24.678970183919979</v>
      </c>
      <c r="Q362" s="5">
        <v>25.601424570820011</v>
      </c>
      <c r="R362" s="5">
        <v>24.829507130734999</v>
      </c>
      <c r="S362" s="5">
        <v>1241.8574529772211</v>
      </c>
      <c r="T362" s="5">
        <v>1686.646937523119</v>
      </c>
      <c r="U362" s="5">
        <v>1892.955410296044</v>
      </c>
      <c r="V362" s="5">
        <v>1941.9907574872391</v>
      </c>
      <c r="W362" s="5">
        <v>2061.581552419756</v>
      </c>
      <c r="X362" s="5">
        <v>2093.272373703694</v>
      </c>
      <c r="Y362" s="5">
        <v>2127.4498916216949</v>
      </c>
      <c r="Z362" s="5">
        <v>1967.3145814519939</v>
      </c>
      <c r="AA362" s="5">
        <v>2176.1136493103459</v>
      </c>
      <c r="AB362" s="5">
        <v>2263.3250849539122</v>
      </c>
      <c r="AC362" s="5">
        <v>2295.1558925027812</v>
      </c>
      <c r="AD362" s="5">
        <v>2613.7013450407539</v>
      </c>
      <c r="AE362" s="5">
        <v>2737.3264059946168</v>
      </c>
      <c r="AF362" s="5">
        <v>2795.5567114362202</v>
      </c>
      <c r="AG362" s="5">
        <v>2869.8467083135611</v>
      </c>
    </row>
    <row r="363" spans="1:33">
      <c r="A363" s="56" t="s">
        <v>80</v>
      </c>
      <c r="B363" s="56" t="s">
        <v>199</v>
      </c>
      <c r="C363" s="56" t="s">
        <v>270</v>
      </c>
      <c r="D363" s="56" t="s">
        <v>271</v>
      </c>
      <c r="E363" s="56" t="s">
        <v>217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</row>
    <row r="364" spans="1:33">
      <c r="A364" s="56" t="s">
        <v>80</v>
      </c>
      <c r="B364" s="56" t="s">
        <v>199</v>
      </c>
      <c r="C364" s="56" t="s">
        <v>272</v>
      </c>
      <c r="D364" s="56" t="s">
        <v>273</v>
      </c>
      <c r="E364" s="56" t="s">
        <v>217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</row>
    <row r="365" spans="1:33">
      <c r="A365" s="56" t="s">
        <v>80</v>
      </c>
      <c r="B365" s="56" t="s">
        <v>199</v>
      </c>
      <c r="C365" s="56" t="s">
        <v>274</v>
      </c>
      <c r="D365" s="56" t="s">
        <v>275</v>
      </c>
      <c r="E365" s="56" t="s">
        <v>217</v>
      </c>
      <c r="F365" s="5">
        <v>515.10244792786989</v>
      </c>
      <c r="G365" s="5">
        <v>452.43555547159991</v>
      </c>
      <c r="H365" s="5">
        <v>532.61782182657487</v>
      </c>
      <c r="I365" s="5">
        <v>491.65024170103987</v>
      </c>
      <c r="J365" s="5">
        <v>503.36603172587007</v>
      </c>
      <c r="K365" s="5">
        <v>515.88480974333993</v>
      </c>
      <c r="L365" s="5">
        <v>507.50422177626001</v>
      </c>
      <c r="M365" s="5">
        <v>562.04900648231978</v>
      </c>
      <c r="N365" s="5">
        <v>528.15597150827011</v>
      </c>
      <c r="O365" s="5">
        <v>529.16233934148011</v>
      </c>
      <c r="P365" s="5">
        <v>548.9410798892651</v>
      </c>
      <c r="Q365" s="5">
        <v>555.74987694725007</v>
      </c>
      <c r="R365" s="5">
        <v>548.68521172689998</v>
      </c>
      <c r="S365" s="5">
        <v>552.49133417910991</v>
      </c>
      <c r="T365" s="5">
        <v>560.46790340587506</v>
      </c>
      <c r="U365" s="5">
        <v>1028.4012497572151</v>
      </c>
      <c r="V365" s="5">
        <v>1037.7466188421349</v>
      </c>
      <c r="W365" s="5">
        <v>1084.7915138328799</v>
      </c>
      <c r="X365" s="5">
        <v>1144.5733800262651</v>
      </c>
      <c r="Y365" s="5">
        <v>1884.2269080405299</v>
      </c>
      <c r="Z365" s="5">
        <v>2854.0295254973062</v>
      </c>
      <c r="AA365" s="5">
        <v>2693.6142522743012</v>
      </c>
      <c r="AB365" s="5">
        <v>3093.5797889587539</v>
      </c>
      <c r="AC365" s="5">
        <v>3106.4477420603898</v>
      </c>
      <c r="AD365" s="5">
        <v>3754.5960843510002</v>
      </c>
      <c r="AE365" s="5">
        <v>4392.8421746850627</v>
      </c>
      <c r="AF365" s="5">
        <v>4865.4097331883604</v>
      </c>
      <c r="AG365" s="5">
        <v>4933.990573584143</v>
      </c>
    </row>
    <row r="366" spans="1:33">
      <c r="A366" s="56" t="s">
        <v>80</v>
      </c>
      <c r="B366" s="56" t="s">
        <v>199</v>
      </c>
      <c r="C366" s="56" t="s">
        <v>276</v>
      </c>
      <c r="D366" s="56" t="s">
        <v>277</v>
      </c>
      <c r="E366" s="56" t="s">
        <v>217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</row>
    <row r="367" spans="1:33">
      <c r="A367" s="56" t="s">
        <v>80</v>
      </c>
      <c r="B367" s="56" t="s">
        <v>199</v>
      </c>
      <c r="C367" s="56" t="s">
        <v>278</v>
      </c>
      <c r="D367" s="56" t="s">
        <v>279</v>
      </c>
      <c r="E367" s="56" t="s">
        <v>217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8.2643149999999975E-6</v>
      </c>
      <c r="N367" s="5">
        <v>1.0207924999999999E-5</v>
      </c>
      <c r="O367" s="5">
        <v>2.5548830000000021E-5</v>
      </c>
      <c r="P367" s="5">
        <v>8.1520740000000071E-5</v>
      </c>
      <c r="Q367" s="5">
        <v>662.14496147831494</v>
      </c>
      <c r="R367" s="5">
        <v>690.24008573472975</v>
      </c>
      <c r="S367" s="5">
        <v>807.83644102962921</v>
      </c>
      <c r="T367" s="5">
        <v>1157.5653043657401</v>
      </c>
      <c r="U367" s="5">
        <v>1207.853473642941</v>
      </c>
      <c r="V367" s="5">
        <v>1230.716131383851</v>
      </c>
      <c r="W367" s="5">
        <v>1298.31395783995</v>
      </c>
      <c r="X367" s="5">
        <v>1367.6121827953141</v>
      </c>
      <c r="Y367" s="5">
        <v>1227.789957419154</v>
      </c>
      <c r="Z367" s="5">
        <v>1154.7363931355851</v>
      </c>
      <c r="AA367" s="5">
        <v>1251.7848069793049</v>
      </c>
      <c r="AB367" s="5">
        <v>1278.195272392044</v>
      </c>
      <c r="AC367" s="5">
        <v>1317.558554189395</v>
      </c>
      <c r="AD367" s="5">
        <v>1346.427402901915</v>
      </c>
      <c r="AE367" s="5">
        <v>1413.1619640218651</v>
      </c>
      <c r="AF367" s="5">
        <v>1451.0688187248641</v>
      </c>
      <c r="AG367" s="5">
        <v>1476.1746000867081</v>
      </c>
    </row>
    <row r="368" spans="1:33">
      <c r="A368" s="56" t="s">
        <v>80</v>
      </c>
      <c r="B368" s="56" t="s">
        <v>199</v>
      </c>
      <c r="C368" s="56" t="s">
        <v>280</v>
      </c>
      <c r="D368" s="56" t="s">
        <v>281</v>
      </c>
      <c r="E368" s="56" t="s">
        <v>217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</row>
    <row r="369" spans="1:33">
      <c r="A369" s="56" t="s">
        <v>80</v>
      </c>
      <c r="B369" s="56" t="s">
        <v>199</v>
      </c>
      <c r="C369" s="56" t="s">
        <v>282</v>
      </c>
      <c r="D369" s="56" t="s">
        <v>283</v>
      </c>
      <c r="E369" s="56" t="s">
        <v>217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</row>
    <row r="370" spans="1:33">
      <c r="A370" s="56" t="s">
        <v>80</v>
      </c>
      <c r="B370" s="56" t="s">
        <v>200</v>
      </c>
      <c r="C370" s="56" t="s">
        <v>284</v>
      </c>
      <c r="D370" s="56" t="s">
        <v>285</v>
      </c>
      <c r="E370" s="56" t="s">
        <v>217</v>
      </c>
      <c r="F370" s="5">
        <v>0</v>
      </c>
      <c r="G370" s="5">
        <v>0</v>
      </c>
      <c r="H370" s="5">
        <v>0</v>
      </c>
      <c r="I370" s="5">
        <v>5.3183500000000016E-7</v>
      </c>
      <c r="J370" s="5">
        <v>7.7518999999999994E-7</v>
      </c>
      <c r="K370" s="5">
        <v>1.7392950000000001E-6</v>
      </c>
      <c r="L370" s="5">
        <v>2.7759449999999989E-6</v>
      </c>
      <c r="M370" s="5">
        <v>7.1834900000000068E-6</v>
      </c>
      <c r="N370" s="5">
        <v>8.397584999999998E-6</v>
      </c>
      <c r="O370" s="5">
        <v>1.314901999999999E-5</v>
      </c>
      <c r="P370" s="5">
        <v>1.8861444999999998E-5</v>
      </c>
      <c r="Q370" s="5">
        <v>2.8103130000000011E-5</v>
      </c>
      <c r="R370" s="5">
        <v>2.2984959999999991E-5</v>
      </c>
      <c r="S370" s="5">
        <v>2.7523095000000011E-5</v>
      </c>
      <c r="T370" s="5">
        <v>4.1459574999999963E-5</v>
      </c>
      <c r="U370" s="5">
        <v>4.4603835000000031E-5</v>
      </c>
      <c r="V370" s="5">
        <v>5.2747819999999991E-5</v>
      </c>
      <c r="W370" s="5">
        <v>5.1754464999999957E-5</v>
      </c>
      <c r="X370" s="5">
        <v>4.8162850000000003E-5</v>
      </c>
      <c r="Y370" s="5">
        <v>4.7882480000000013E-5</v>
      </c>
      <c r="Z370" s="5">
        <v>4.5067024999999982E-5</v>
      </c>
      <c r="AA370" s="5">
        <v>5.3510594999999982E-5</v>
      </c>
      <c r="AB370" s="5">
        <v>6.2088430000000009E-5</v>
      </c>
      <c r="AC370" s="5">
        <v>5.2430519999999987E-5</v>
      </c>
      <c r="AD370" s="5">
        <v>8.1457500000000051E-5</v>
      </c>
      <c r="AE370" s="5">
        <v>9.3287530000000027E-5</v>
      </c>
      <c r="AF370" s="5">
        <v>8.5005870000000064E-5</v>
      </c>
      <c r="AG370" s="5">
        <v>191.6508285231848</v>
      </c>
    </row>
    <row r="371" spans="1:33">
      <c r="A371" s="56" t="s">
        <v>80</v>
      </c>
      <c r="B371" s="56" t="s">
        <v>200</v>
      </c>
      <c r="C371" s="56" t="s">
        <v>286</v>
      </c>
      <c r="D371" s="56" t="s">
        <v>287</v>
      </c>
      <c r="E371" s="56" t="s">
        <v>217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1.95155E-7</v>
      </c>
      <c r="M371" s="5">
        <v>3.4765199999999998E-6</v>
      </c>
      <c r="N371" s="5">
        <v>4.217170000000003E-6</v>
      </c>
      <c r="O371" s="5">
        <v>4.4282000000000011E-6</v>
      </c>
      <c r="P371" s="5">
        <v>6.3089849999999973E-6</v>
      </c>
      <c r="Q371" s="5">
        <v>8.831849999999989E-6</v>
      </c>
      <c r="R371" s="5">
        <v>7.071139999999996E-6</v>
      </c>
      <c r="S371" s="5">
        <v>8.3359100000000033E-6</v>
      </c>
      <c r="T371" s="5">
        <v>1.632160000000002E-5</v>
      </c>
      <c r="U371" s="5">
        <v>1.5924320000000001E-5</v>
      </c>
      <c r="V371" s="5">
        <v>1.8455725000000009E-5</v>
      </c>
      <c r="W371" s="5">
        <v>1.869408E-5</v>
      </c>
      <c r="X371" s="5">
        <v>1.7352554999999991E-5</v>
      </c>
      <c r="Y371" s="5">
        <v>1.716495500000001E-5</v>
      </c>
      <c r="Z371" s="5">
        <v>1.510930999999998E-5</v>
      </c>
      <c r="AA371" s="5">
        <v>2.2792384999999981E-5</v>
      </c>
      <c r="AB371" s="5">
        <v>3.4078329999999997E-5</v>
      </c>
      <c r="AC371" s="5">
        <v>2.5809024999999991E-5</v>
      </c>
      <c r="AD371" s="5">
        <v>236.6009421307453</v>
      </c>
      <c r="AE371" s="5">
        <v>271.64818218546498</v>
      </c>
      <c r="AF371" s="5">
        <v>255.3685906660601</v>
      </c>
      <c r="AG371" s="5">
        <v>469.39062125677572</v>
      </c>
    </row>
    <row r="372" spans="1:33">
      <c r="A372" s="56" t="s">
        <v>80</v>
      </c>
      <c r="B372" s="56" t="s">
        <v>200</v>
      </c>
      <c r="C372" s="56" t="s">
        <v>288</v>
      </c>
      <c r="D372" s="56" t="s">
        <v>303</v>
      </c>
      <c r="E372" s="56" t="s">
        <v>217</v>
      </c>
      <c r="F372" s="5">
        <v>0</v>
      </c>
      <c r="G372" s="5">
        <v>0</v>
      </c>
      <c r="H372" s="5">
        <v>0</v>
      </c>
      <c r="I372" s="5">
        <v>0</v>
      </c>
      <c r="J372" s="5">
        <v>3.5789999999999998E-8</v>
      </c>
      <c r="K372" s="5">
        <v>4.1356499999999998E-7</v>
      </c>
      <c r="L372" s="5">
        <v>7.688550000000002E-7</v>
      </c>
      <c r="M372" s="5">
        <v>4.9465150000000061E-6</v>
      </c>
      <c r="N372" s="5">
        <v>5.7935899999999967E-6</v>
      </c>
      <c r="O372" s="5">
        <v>6.8100300000000064E-6</v>
      </c>
      <c r="P372" s="5">
        <v>8.473804999999997E-6</v>
      </c>
      <c r="Q372" s="5">
        <v>1.214587E-5</v>
      </c>
      <c r="R372" s="5">
        <v>1.0505245E-5</v>
      </c>
      <c r="S372" s="5">
        <v>1.2967595000000001E-5</v>
      </c>
      <c r="T372" s="5">
        <v>2.2441025000000019E-5</v>
      </c>
      <c r="U372" s="5">
        <v>2.3179790000000011E-5</v>
      </c>
      <c r="V372" s="5">
        <v>2.6096485000000009E-5</v>
      </c>
      <c r="W372" s="5">
        <v>2.694184999999999E-5</v>
      </c>
      <c r="X372" s="5">
        <v>2.5253490000000001E-5</v>
      </c>
      <c r="Y372" s="5">
        <v>2.4931285000000029E-5</v>
      </c>
      <c r="Z372" s="5">
        <v>2.218163E-5</v>
      </c>
      <c r="AA372" s="5">
        <v>2.8442614999999978E-5</v>
      </c>
      <c r="AB372" s="5">
        <v>3.9763485000000012E-5</v>
      </c>
      <c r="AC372" s="5">
        <v>3.2628480000000047E-5</v>
      </c>
      <c r="AD372" s="5">
        <v>210.37878415676511</v>
      </c>
      <c r="AE372" s="5">
        <v>232.00473006173999</v>
      </c>
      <c r="AF372" s="5">
        <v>227.15374431668991</v>
      </c>
      <c r="AG372" s="5">
        <v>315.90200930102009</v>
      </c>
    </row>
    <row r="373" spans="1:33" ht="16.5" customHeight="1"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</row>
    <row r="374" spans="1:33">
      <c r="A374" s="56" t="s">
        <v>80</v>
      </c>
      <c r="B374" s="56" t="s">
        <v>197</v>
      </c>
      <c r="C374" s="56" t="s">
        <v>215</v>
      </c>
      <c r="D374" s="56" t="s">
        <v>216</v>
      </c>
      <c r="E374" s="56" t="s">
        <v>142</v>
      </c>
      <c r="F374" s="5">
        <v>1322.2561290880899</v>
      </c>
      <c r="G374" s="5">
        <v>2565.526684058475</v>
      </c>
      <c r="H374" s="5">
        <v>3309.413227752736</v>
      </c>
      <c r="I374" s="5">
        <v>3512.4516323378712</v>
      </c>
      <c r="J374" s="5">
        <v>3553.7628661348399</v>
      </c>
      <c r="K374" s="5">
        <v>3775.4112096894469</v>
      </c>
      <c r="L374" s="5">
        <v>3933.9571340075931</v>
      </c>
      <c r="M374" s="5">
        <v>3342.039540492975</v>
      </c>
      <c r="N374" s="5">
        <v>3727.486912289372</v>
      </c>
      <c r="O374" s="5">
        <v>3457.850534946936</v>
      </c>
      <c r="P374" s="5">
        <v>3572.7584024992848</v>
      </c>
      <c r="Q374" s="5">
        <v>3816.2903715791849</v>
      </c>
      <c r="R374" s="5">
        <v>3887.1990861897748</v>
      </c>
      <c r="S374" s="5">
        <v>3918.9275117412899</v>
      </c>
      <c r="T374" s="5">
        <v>3489.3806374742339</v>
      </c>
      <c r="U374" s="5">
        <v>3512.7076707157798</v>
      </c>
      <c r="V374" s="5">
        <v>3751.4414902983699</v>
      </c>
      <c r="W374" s="5">
        <v>3842.3320265220491</v>
      </c>
      <c r="X374" s="5">
        <v>3429.08015016748</v>
      </c>
      <c r="Y374" s="5">
        <v>3697.7010746405758</v>
      </c>
      <c r="Z374" s="5">
        <v>3337.9098679573372</v>
      </c>
      <c r="AA374" s="5">
        <v>3399.5182158515859</v>
      </c>
      <c r="AB374" s="5">
        <v>3636.1859356036712</v>
      </c>
      <c r="AC374" s="5">
        <v>3577.4061379423292</v>
      </c>
      <c r="AD374" s="5">
        <v>3670.7237144189221</v>
      </c>
      <c r="AE374" s="5">
        <v>2914.4693852280661</v>
      </c>
      <c r="AF374" s="5">
        <v>2950.0421198703698</v>
      </c>
      <c r="AG374" s="5">
        <v>3213.3120780099421</v>
      </c>
    </row>
    <row r="375" spans="1:33">
      <c r="A375" s="56" t="s">
        <v>80</v>
      </c>
      <c r="B375" s="56" t="s">
        <v>197</v>
      </c>
      <c r="C375" s="56" t="s">
        <v>218</v>
      </c>
      <c r="D375" s="56" t="s">
        <v>219</v>
      </c>
      <c r="E375" s="56" t="s">
        <v>142</v>
      </c>
      <c r="F375" s="5">
        <v>102.99937371155499</v>
      </c>
      <c r="G375" s="5">
        <v>110.04030014193501</v>
      </c>
      <c r="H375" s="5">
        <v>112.6601788913901</v>
      </c>
      <c r="I375" s="5">
        <v>100.0284802652949</v>
      </c>
      <c r="J375" s="5">
        <v>106.5655170177549</v>
      </c>
      <c r="K375" s="5">
        <v>104.53494321324</v>
      </c>
      <c r="L375" s="5">
        <v>113.642104232845</v>
      </c>
      <c r="M375" s="5">
        <v>92.084004435110046</v>
      </c>
      <c r="N375" s="5">
        <v>107.17697441561</v>
      </c>
      <c r="O375" s="5">
        <v>99.277603451355176</v>
      </c>
      <c r="P375" s="5">
        <v>95.130522538725018</v>
      </c>
      <c r="Q375" s="5">
        <v>101.66946223984</v>
      </c>
      <c r="R375" s="5">
        <v>1672.8582975048621</v>
      </c>
      <c r="S375" s="5">
        <v>1567.769633168421</v>
      </c>
      <c r="T375" s="5">
        <v>1387.612881456851</v>
      </c>
      <c r="U375" s="5">
        <v>2188.72879514638</v>
      </c>
      <c r="V375" s="5">
        <v>2396.0262973233789</v>
      </c>
      <c r="W375" s="5">
        <v>2459.1201296202412</v>
      </c>
      <c r="X375" s="5">
        <v>2228.3635971364652</v>
      </c>
      <c r="Y375" s="5">
        <v>2256.7434999379361</v>
      </c>
      <c r="Z375" s="5">
        <v>2564.5948218284489</v>
      </c>
      <c r="AA375" s="5">
        <v>2470.0615252244352</v>
      </c>
      <c r="AB375" s="5">
        <v>2404.4204850062411</v>
      </c>
      <c r="AC375" s="5">
        <v>2364.5312916293792</v>
      </c>
      <c r="AD375" s="5">
        <v>2243.273503302149</v>
      </c>
      <c r="AE375" s="5">
        <v>1940.552050259337</v>
      </c>
      <c r="AF375" s="5">
        <v>2090.5333396605652</v>
      </c>
      <c r="AG375" s="5">
        <v>2226.0528111229992</v>
      </c>
    </row>
    <row r="376" spans="1:33">
      <c r="A376" s="56" t="s">
        <v>80</v>
      </c>
      <c r="B376" s="56" t="s">
        <v>197</v>
      </c>
      <c r="C376" s="56" t="s">
        <v>220</v>
      </c>
      <c r="D376" s="56" t="s">
        <v>221</v>
      </c>
      <c r="E376" s="56" t="s">
        <v>142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</row>
    <row r="377" spans="1:33">
      <c r="A377" s="56" t="s">
        <v>80</v>
      </c>
      <c r="B377" s="56" t="s">
        <v>197</v>
      </c>
      <c r="C377" s="56" t="s">
        <v>222</v>
      </c>
      <c r="D377" s="56" t="s">
        <v>223</v>
      </c>
      <c r="E377" s="56" t="s">
        <v>142</v>
      </c>
      <c r="F377" s="5">
        <v>0</v>
      </c>
      <c r="G377" s="5">
        <v>0</v>
      </c>
      <c r="H377" s="5">
        <v>0</v>
      </c>
      <c r="I377" s="5">
        <v>6.8188000000000007E-7</v>
      </c>
      <c r="J377" s="5">
        <v>5.0139099999999969E-6</v>
      </c>
      <c r="K377" s="5">
        <v>4.4163799999999984E-6</v>
      </c>
      <c r="L377" s="5">
        <v>9.1906049999999933E-6</v>
      </c>
      <c r="M377" s="5">
        <v>604.05591416208517</v>
      </c>
      <c r="N377" s="5">
        <v>2357.7665113456542</v>
      </c>
      <c r="O377" s="5">
        <v>3093.5390584141878</v>
      </c>
      <c r="P377" s="5">
        <v>3062.8178259596539</v>
      </c>
      <c r="Q377" s="5">
        <v>3250.1447739779792</v>
      </c>
      <c r="R377" s="5">
        <v>4602.9650420709804</v>
      </c>
      <c r="S377" s="5">
        <v>4212.561900986695</v>
      </c>
      <c r="T377" s="5">
        <v>4008.314430076804</v>
      </c>
      <c r="U377" s="5">
        <v>4163.8132207324597</v>
      </c>
      <c r="V377" s="5">
        <v>3961.20688589664</v>
      </c>
      <c r="W377" s="5">
        <v>4474.9255911501878</v>
      </c>
      <c r="X377" s="5">
        <v>3813.652523529021</v>
      </c>
      <c r="Y377" s="5">
        <v>4017.4912412297958</v>
      </c>
      <c r="Z377" s="5">
        <v>4043.202908872815</v>
      </c>
      <c r="AA377" s="5">
        <v>3969.789712114492</v>
      </c>
      <c r="AB377" s="5">
        <v>4141.2452617096087</v>
      </c>
      <c r="AC377" s="5">
        <v>4205.5937627175363</v>
      </c>
      <c r="AD377" s="5">
        <v>4101.4686607349686</v>
      </c>
      <c r="AE377" s="5">
        <v>5548.5263819380834</v>
      </c>
      <c r="AF377" s="5">
        <v>5719.5316606089946</v>
      </c>
      <c r="AG377" s="5">
        <v>5477.9628429579407</v>
      </c>
    </row>
    <row r="378" spans="1:33">
      <c r="A378" s="56" t="s">
        <v>80</v>
      </c>
      <c r="B378" s="56" t="s">
        <v>197</v>
      </c>
      <c r="C378" s="56" t="s">
        <v>224</v>
      </c>
      <c r="D378" s="56" t="s">
        <v>225</v>
      </c>
      <c r="E378" s="56" t="s">
        <v>142</v>
      </c>
      <c r="F378" s="5">
        <v>0</v>
      </c>
      <c r="G378" s="5">
        <v>0</v>
      </c>
      <c r="H378" s="5">
        <v>0</v>
      </c>
      <c r="I378" s="5">
        <v>2.1136000000000001E-7</v>
      </c>
      <c r="J378" s="5">
        <v>2.914809999999999E-6</v>
      </c>
      <c r="K378" s="5">
        <v>3.1832500000000029E-6</v>
      </c>
      <c r="L378" s="5">
        <v>3.7235449999999989E-6</v>
      </c>
      <c r="M378" s="5">
        <v>5.1129595000000012E-5</v>
      </c>
      <c r="N378" s="5">
        <v>7.8933614999999994E-5</v>
      </c>
      <c r="O378" s="5">
        <v>7.1978110000000043E-5</v>
      </c>
      <c r="P378" s="5">
        <v>7.0264829999999967E-5</v>
      </c>
      <c r="Q378" s="5">
        <v>211.21027985540991</v>
      </c>
      <c r="R378" s="5">
        <v>259.55032842558501</v>
      </c>
      <c r="S378" s="5">
        <v>285.37907114725488</v>
      </c>
      <c r="T378" s="5">
        <v>276.34542927200988</v>
      </c>
      <c r="U378" s="5">
        <v>283.28960662830508</v>
      </c>
      <c r="V378" s="5">
        <v>283.32454344520983</v>
      </c>
      <c r="W378" s="5">
        <v>288.22124120578479</v>
      </c>
      <c r="X378" s="5">
        <v>252.79367966203489</v>
      </c>
      <c r="Y378" s="5">
        <v>273.04278321713508</v>
      </c>
      <c r="Z378" s="5">
        <v>247.10023645209489</v>
      </c>
      <c r="AA378" s="5">
        <v>254.33297628287019</v>
      </c>
      <c r="AB378" s="5">
        <v>243.82393470644999</v>
      </c>
      <c r="AC378" s="5">
        <v>248.64766811443991</v>
      </c>
      <c r="AD378" s="5">
        <v>264.21198618837008</v>
      </c>
      <c r="AE378" s="5">
        <v>255.5220284546549</v>
      </c>
      <c r="AF378" s="5">
        <v>249.88781797617469</v>
      </c>
      <c r="AG378" s="5">
        <v>255.47598570966011</v>
      </c>
    </row>
    <row r="379" spans="1:33">
      <c r="A379" s="56" t="s">
        <v>80</v>
      </c>
      <c r="B379" s="56" t="s">
        <v>197</v>
      </c>
      <c r="C379" s="56" t="s">
        <v>226</v>
      </c>
      <c r="D379" s="56" t="s">
        <v>227</v>
      </c>
      <c r="E379" s="56" t="s">
        <v>142</v>
      </c>
      <c r="F379" s="5">
        <v>0</v>
      </c>
      <c r="G379" s="5">
        <v>1.339505E-6</v>
      </c>
      <c r="H379" s="5">
        <v>1.251539999999999E-6</v>
      </c>
      <c r="I379" s="5">
        <v>1.0858254999999999E-5</v>
      </c>
      <c r="J379" s="5">
        <v>3.3845370000000018E-5</v>
      </c>
      <c r="K379" s="5">
        <v>3.3251690000000018E-5</v>
      </c>
      <c r="L379" s="5">
        <v>4.5316053999999999E-4</v>
      </c>
      <c r="M379" s="5">
        <v>2695.6779196762559</v>
      </c>
      <c r="N379" s="5">
        <v>2837.9749167651198</v>
      </c>
      <c r="O379" s="5">
        <v>4542.2295062268486</v>
      </c>
      <c r="P379" s="5">
        <v>6083.0465665580896</v>
      </c>
      <c r="Q379" s="5">
        <v>6544.935100453531</v>
      </c>
      <c r="R379" s="5">
        <v>6278.6294525081976</v>
      </c>
      <c r="S379" s="5">
        <v>7232.1098963458462</v>
      </c>
      <c r="T379" s="5">
        <v>7489.8683254268071</v>
      </c>
      <c r="U379" s="5">
        <v>8056.617071611935</v>
      </c>
      <c r="V379" s="5">
        <v>8376.9941167063225</v>
      </c>
      <c r="W379" s="5">
        <v>9080.6451163082056</v>
      </c>
      <c r="X379" s="5">
        <v>8538.5787288138708</v>
      </c>
      <c r="Y379" s="5">
        <v>11230.500309229579</v>
      </c>
      <c r="Z379" s="5">
        <v>12747.117440662791</v>
      </c>
      <c r="AA379" s="5">
        <v>12484.89942160982</v>
      </c>
      <c r="AB379" s="5">
        <v>12563.41870273558</v>
      </c>
      <c r="AC379" s="5">
        <v>11923.77331151281</v>
      </c>
      <c r="AD379" s="5">
        <v>12719.27210412796</v>
      </c>
      <c r="AE379" s="5">
        <v>12554.03770386959</v>
      </c>
      <c r="AF379" s="5">
        <v>12813.981274379579</v>
      </c>
      <c r="AG379" s="5">
        <v>12457.26103056596</v>
      </c>
    </row>
    <row r="380" spans="1:33">
      <c r="A380" s="56" t="s">
        <v>80</v>
      </c>
      <c r="B380" s="56" t="s">
        <v>197</v>
      </c>
      <c r="C380" s="56" t="s">
        <v>228</v>
      </c>
      <c r="D380" s="56" t="s">
        <v>229</v>
      </c>
      <c r="E380" s="56" t="s">
        <v>142</v>
      </c>
      <c r="F380" s="5">
        <v>0</v>
      </c>
      <c r="G380" s="5">
        <v>0</v>
      </c>
      <c r="H380" s="5">
        <v>0</v>
      </c>
      <c r="I380" s="5">
        <v>9.6352999999999995E-7</v>
      </c>
      <c r="J380" s="5">
        <v>2.8733400000000012E-6</v>
      </c>
      <c r="K380" s="5">
        <v>3.9093650000000012E-6</v>
      </c>
      <c r="L380" s="5">
        <v>3.7612300000000001E-6</v>
      </c>
      <c r="M380" s="5">
        <v>141.86901041310509</v>
      </c>
      <c r="N380" s="5">
        <v>149.69215622993991</v>
      </c>
      <c r="O380" s="5">
        <v>841.01308539693537</v>
      </c>
      <c r="P380" s="5">
        <v>1515.7050707659951</v>
      </c>
      <c r="Q380" s="5">
        <v>1515.39893938407</v>
      </c>
      <c r="R380" s="5">
        <v>1352.312487702286</v>
      </c>
      <c r="S380" s="5">
        <v>1632.630359369409</v>
      </c>
      <c r="T380" s="5">
        <v>1556.3636950601399</v>
      </c>
      <c r="U380" s="5">
        <v>1538.4159477430701</v>
      </c>
      <c r="V380" s="5">
        <v>1583.8467742800849</v>
      </c>
      <c r="W380" s="5">
        <v>1621.3432804118349</v>
      </c>
      <c r="X380" s="5">
        <v>1491.4355522373489</v>
      </c>
      <c r="Y380" s="5">
        <v>1718.047983388936</v>
      </c>
      <c r="Z380" s="5">
        <v>1879.6201111637099</v>
      </c>
      <c r="AA380" s="5">
        <v>1827.6172415159399</v>
      </c>
      <c r="AB380" s="5">
        <v>1951.8277270450801</v>
      </c>
      <c r="AC380" s="5">
        <v>1719.682149304914</v>
      </c>
      <c r="AD380" s="5">
        <v>1868.335571773584</v>
      </c>
      <c r="AE380" s="5">
        <v>1715.8439064914739</v>
      </c>
      <c r="AF380" s="5">
        <v>1665.086608268261</v>
      </c>
      <c r="AG380" s="5">
        <v>1692.6393332468849</v>
      </c>
    </row>
    <row r="381" spans="1:33">
      <c r="A381" s="56" t="s">
        <v>80</v>
      </c>
      <c r="B381" s="56" t="s">
        <v>197</v>
      </c>
      <c r="C381" s="56" t="s">
        <v>230</v>
      </c>
      <c r="D381" s="56" t="s">
        <v>231</v>
      </c>
      <c r="E381" s="56" t="s">
        <v>142</v>
      </c>
      <c r="F381" s="5">
        <v>2705.4635480655338</v>
      </c>
      <c r="G381" s="5">
        <v>2778.8890779135691</v>
      </c>
      <c r="H381" s="5">
        <v>2848.7615318447001</v>
      </c>
      <c r="I381" s="5">
        <v>3975.82683875976</v>
      </c>
      <c r="J381" s="5">
        <v>5467.9064437250609</v>
      </c>
      <c r="K381" s="5">
        <v>6451.8121517423288</v>
      </c>
      <c r="L381" s="5">
        <v>7618.6662785906183</v>
      </c>
      <c r="M381" s="5">
        <v>10494.126604821809</v>
      </c>
      <c r="N381" s="5">
        <v>11007.65411524109</v>
      </c>
      <c r="O381" s="5">
        <v>11069.739535876181</v>
      </c>
      <c r="P381" s="5">
        <v>11546.581027248199</v>
      </c>
      <c r="Q381" s="5">
        <v>12257.728674743321</v>
      </c>
      <c r="R381" s="5">
        <v>11842.96519981104</v>
      </c>
      <c r="S381" s="5">
        <v>12781.547274452059</v>
      </c>
      <c r="T381" s="5">
        <v>12662.176357187511</v>
      </c>
      <c r="U381" s="5">
        <v>11869.082792873411</v>
      </c>
      <c r="V381" s="5">
        <v>12089.698938929199</v>
      </c>
      <c r="W381" s="5">
        <v>12374.81025067794</v>
      </c>
      <c r="X381" s="5">
        <v>11642.044641621</v>
      </c>
      <c r="Y381" s="5">
        <v>12411.56549658622</v>
      </c>
      <c r="Z381" s="5">
        <v>12686.484772588459</v>
      </c>
      <c r="AA381" s="5">
        <v>11864.99941605936</v>
      </c>
      <c r="AB381" s="5">
        <v>12341.866887341001</v>
      </c>
      <c r="AC381" s="5">
        <v>11881.88207323948</v>
      </c>
      <c r="AD381" s="5">
        <v>12395.111750645059</v>
      </c>
      <c r="AE381" s="5">
        <v>12090.199313397539</v>
      </c>
      <c r="AF381" s="5">
        <v>11731.96195151422</v>
      </c>
      <c r="AG381" s="5">
        <v>11726.118781392761</v>
      </c>
    </row>
    <row r="382" spans="1:33">
      <c r="A382" s="56" t="s">
        <v>80</v>
      </c>
      <c r="B382" s="56" t="s">
        <v>197</v>
      </c>
      <c r="C382" s="56" t="s">
        <v>232</v>
      </c>
      <c r="D382" s="56" t="s">
        <v>233</v>
      </c>
      <c r="E382" s="56" t="s">
        <v>142</v>
      </c>
      <c r="F382" s="5">
        <v>0</v>
      </c>
      <c r="G382" s="5">
        <v>0</v>
      </c>
      <c r="H382" s="5">
        <v>0</v>
      </c>
      <c r="I382" s="5">
        <v>0</v>
      </c>
      <c r="J382" s="5">
        <v>4.3550000000000011E-7</v>
      </c>
      <c r="K382" s="5">
        <v>1.2295499999999999E-6</v>
      </c>
      <c r="L382" s="5">
        <v>1.3026700000000009E-6</v>
      </c>
      <c r="M382" s="5">
        <v>5.0509220000000029E-5</v>
      </c>
      <c r="N382" s="5">
        <v>5.3328334999999978E-5</v>
      </c>
      <c r="O382" s="5">
        <v>1.3422794499999999E-4</v>
      </c>
      <c r="P382" s="5">
        <v>443.49857504852548</v>
      </c>
      <c r="Q382" s="5">
        <v>486.78773410587479</v>
      </c>
      <c r="R382" s="5">
        <v>457.97588326545019</v>
      </c>
      <c r="S382" s="5">
        <v>499.28697712332013</v>
      </c>
      <c r="T382" s="5">
        <v>482.61346368887479</v>
      </c>
      <c r="U382" s="5">
        <v>476.1013763351549</v>
      </c>
      <c r="V382" s="5">
        <v>487.92922205276977</v>
      </c>
      <c r="W382" s="5">
        <v>511.91115237997019</v>
      </c>
      <c r="X382" s="5">
        <v>467.5959740308503</v>
      </c>
      <c r="Y382" s="5">
        <v>509.61169282592488</v>
      </c>
      <c r="Z382" s="5">
        <v>570.77729381921495</v>
      </c>
      <c r="AA382" s="5">
        <v>547.82392770668503</v>
      </c>
      <c r="AB382" s="5">
        <v>562.92450577842499</v>
      </c>
      <c r="AC382" s="5">
        <v>528.86621084969033</v>
      </c>
      <c r="AD382" s="5">
        <v>534.49538004897499</v>
      </c>
      <c r="AE382" s="5">
        <v>536.84926566688512</v>
      </c>
      <c r="AF382" s="5">
        <v>528.84890198662947</v>
      </c>
      <c r="AG382" s="5">
        <v>526.4089654203849</v>
      </c>
    </row>
    <row r="383" spans="1:33">
      <c r="A383" s="56" t="s">
        <v>80</v>
      </c>
      <c r="B383" s="56" t="s">
        <v>163</v>
      </c>
      <c r="C383" s="56" t="s">
        <v>234</v>
      </c>
      <c r="D383" s="56" t="s">
        <v>235</v>
      </c>
      <c r="E383" s="56" t="s">
        <v>142</v>
      </c>
      <c r="F383" s="5">
        <v>0</v>
      </c>
      <c r="G383" s="5">
        <v>2.9382396149999972E-3</v>
      </c>
      <c r="H383" s="5">
        <v>1062.46928200807</v>
      </c>
      <c r="I383" s="5">
        <v>3621.996225954184</v>
      </c>
      <c r="J383" s="5">
        <v>3389.2500392644561</v>
      </c>
      <c r="K383" s="5">
        <v>3869.5301130411922</v>
      </c>
      <c r="L383" s="5">
        <v>4269.9701831639049</v>
      </c>
      <c r="M383" s="5">
        <v>4520.758857842231</v>
      </c>
      <c r="N383" s="5">
        <v>4601.8251116579559</v>
      </c>
      <c r="O383" s="5">
        <v>5400.4753224483948</v>
      </c>
      <c r="P383" s="5">
        <v>5162.3146956254841</v>
      </c>
      <c r="Q383" s="5">
        <v>5126.2395558597773</v>
      </c>
      <c r="R383" s="5">
        <v>5038.6878887427392</v>
      </c>
      <c r="S383" s="5">
        <v>5034.5763345737032</v>
      </c>
      <c r="T383" s="5">
        <v>5160.8511767633281</v>
      </c>
      <c r="U383" s="5">
        <v>4796.7252494399254</v>
      </c>
      <c r="V383" s="5">
        <v>4999.266851533881</v>
      </c>
      <c r="W383" s="5">
        <v>5010.6210848871642</v>
      </c>
      <c r="X383" s="5">
        <v>5043.599844992862</v>
      </c>
      <c r="Y383" s="5">
        <v>4932.8047978970853</v>
      </c>
      <c r="Z383" s="5">
        <v>5421.8930922359341</v>
      </c>
      <c r="AA383" s="5">
        <v>5096.940055035494</v>
      </c>
      <c r="AB383" s="5">
        <v>5029.3340305255069</v>
      </c>
      <c r="AC383" s="5">
        <v>5006.7851371768302</v>
      </c>
      <c r="AD383" s="5">
        <v>5134.2480989890364</v>
      </c>
      <c r="AE383" s="5">
        <v>5367.8909843851088</v>
      </c>
      <c r="AF383" s="5">
        <v>4833.8961698819276</v>
      </c>
      <c r="AG383" s="5">
        <v>5237.2821401691908</v>
      </c>
    </row>
    <row r="384" spans="1:33">
      <c r="A384" s="56" t="s">
        <v>80</v>
      </c>
      <c r="B384" s="56" t="s">
        <v>163</v>
      </c>
      <c r="C384" s="56" t="s">
        <v>236</v>
      </c>
      <c r="D384" s="56" t="s">
        <v>237</v>
      </c>
      <c r="E384" s="56" t="s">
        <v>142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</row>
    <row r="385" spans="1:33">
      <c r="A385" s="56" t="s">
        <v>80</v>
      </c>
      <c r="B385" s="56" t="s">
        <v>163</v>
      </c>
      <c r="C385" s="56" t="s">
        <v>238</v>
      </c>
      <c r="D385" s="56" t="s">
        <v>239</v>
      </c>
      <c r="E385" s="56" t="s">
        <v>142</v>
      </c>
      <c r="F385" s="5">
        <v>1271.313742831245</v>
      </c>
      <c r="G385" s="5">
        <v>1782.181276729051</v>
      </c>
      <c r="H385" s="5">
        <v>1978.523420010185</v>
      </c>
      <c r="I385" s="5">
        <v>1992.577817139754</v>
      </c>
      <c r="J385" s="5">
        <v>1981.8033281860789</v>
      </c>
      <c r="K385" s="5">
        <v>2159.7567462501502</v>
      </c>
      <c r="L385" s="5">
        <v>2179.388530787965</v>
      </c>
      <c r="M385" s="5">
        <v>2201.813978914769</v>
      </c>
      <c r="N385" s="5">
        <v>2291.1904450393558</v>
      </c>
      <c r="O385" s="5">
        <v>2450.347103382484</v>
      </c>
      <c r="P385" s="5">
        <v>2398.4339747126451</v>
      </c>
      <c r="Q385" s="5">
        <v>2333.1689173823102</v>
      </c>
      <c r="R385" s="5">
        <v>2228.37444028762</v>
      </c>
      <c r="S385" s="5">
        <v>2359.2642548976251</v>
      </c>
      <c r="T385" s="5">
        <v>2215.7700332013651</v>
      </c>
      <c r="U385" s="5">
        <v>2238.3587794499649</v>
      </c>
      <c r="V385" s="5">
        <v>2446.4821747950518</v>
      </c>
      <c r="W385" s="5">
        <v>2382.3859073323092</v>
      </c>
      <c r="X385" s="5">
        <v>2335.0174887999651</v>
      </c>
      <c r="Y385" s="5">
        <v>2403.1233543134599</v>
      </c>
      <c r="Z385" s="5">
        <v>2542.1593338369739</v>
      </c>
      <c r="AA385" s="5">
        <v>2439.322020833521</v>
      </c>
      <c r="AB385" s="5">
        <v>2419.8142164607889</v>
      </c>
      <c r="AC385" s="5">
        <v>2245.6946558023192</v>
      </c>
      <c r="AD385" s="5">
        <v>2380.8362279547409</v>
      </c>
      <c r="AE385" s="5">
        <v>2194.1065455274152</v>
      </c>
      <c r="AF385" s="5">
        <v>2304.2949299308239</v>
      </c>
      <c r="AG385" s="5">
        <v>2340.806145359596</v>
      </c>
    </row>
    <row r="386" spans="1:33">
      <c r="A386" s="56" t="s">
        <v>80</v>
      </c>
      <c r="B386" s="56" t="s">
        <v>163</v>
      </c>
      <c r="C386" s="56" t="s">
        <v>240</v>
      </c>
      <c r="D386" s="56" t="s">
        <v>241</v>
      </c>
      <c r="E386" s="56" t="s">
        <v>142</v>
      </c>
      <c r="F386" s="5">
        <v>341.88010498758541</v>
      </c>
      <c r="G386" s="5">
        <v>952.20940763175986</v>
      </c>
      <c r="H386" s="5">
        <v>2775.693144211416</v>
      </c>
      <c r="I386" s="5">
        <v>3112.513661169854</v>
      </c>
      <c r="J386" s="5">
        <v>4784.7422678167204</v>
      </c>
      <c r="K386" s="5">
        <v>9079.676027780486</v>
      </c>
      <c r="L386" s="5">
        <v>8969.7950726004037</v>
      </c>
      <c r="M386" s="5">
        <v>8943.4328179179356</v>
      </c>
      <c r="N386" s="5">
        <v>8888.6953550506278</v>
      </c>
      <c r="O386" s="5">
        <v>9302.232171866659</v>
      </c>
      <c r="P386" s="5">
        <v>13871.67962657419</v>
      </c>
      <c r="Q386" s="5">
        <v>13388.90546724032</v>
      </c>
      <c r="R386" s="5">
        <v>12904.68991481396</v>
      </c>
      <c r="S386" s="5">
        <v>13004.185589444671</v>
      </c>
      <c r="T386" s="5">
        <v>12793.11785445412</v>
      </c>
      <c r="U386" s="5">
        <v>12421.819870006741</v>
      </c>
      <c r="V386" s="5">
        <v>13654.396784311921</v>
      </c>
      <c r="W386" s="5">
        <v>14106.483837397231</v>
      </c>
      <c r="X386" s="5">
        <v>13571.00066610537</v>
      </c>
      <c r="Y386" s="5">
        <v>13380.645691451349</v>
      </c>
      <c r="Z386" s="5">
        <v>13918.041372681661</v>
      </c>
      <c r="AA386" s="5">
        <v>14262.49245227002</v>
      </c>
      <c r="AB386" s="5">
        <v>13672.00152433605</v>
      </c>
      <c r="AC386" s="5">
        <v>13091.79775188766</v>
      </c>
      <c r="AD386" s="5">
        <v>13740.150620758281</v>
      </c>
      <c r="AE386" s="5">
        <v>13875.19147605662</v>
      </c>
      <c r="AF386" s="5">
        <v>13625.208256749411</v>
      </c>
      <c r="AG386" s="5">
        <v>14336.49440207165</v>
      </c>
    </row>
    <row r="387" spans="1:33">
      <c r="A387" s="56" t="s">
        <v>80</v>
      </c>
      <c r="B387" s="56" t="s">
        <v>163</v>
      </c>
      <c r="C387" s="56" t="s">
        <v>242</v>
      </c>
      <c r="D387" s="56" t="s">
        <v>243</v>
      </c>
      <c r="E387" s="56" t="s">
        <v>142</v>
      </c>
      <c r="F387" s="5">
        <v>645.03731112369906</v>
      </c>
      <c r="G387" s="5">
        <v>643.24127537473532</v>
      </c>
      <c r="H387" s="5">
        <v>673.97075947516498</v>
      </c>
      <c r="I387" s="5">
        <v>652.27521636859012</v>
      </c>
      <c r="J387" s="5">
        <v>614.31695930978958</v>
      </c>
      <c r="K387" s="5">
        <v>657.10591043220415</v>
      </c>
      <c r="L387" s="5">
        <v>594.44964142920469</v>
      </c>
      <c r="M387" s="5">
        <v>569.06693851016541</v>
      </c>
      <c r="N387" s="5">
        <v>633.28850244659577</v>
      </c>
      <c r="O387" s="5">
        <v>639.99773175796008</v>
      </c>
      <c r="P387" s="5">
        <v>876.58279971773982</v>
      </c>
      <c r="Q387" s="5">
        <v>833.39368486845478</v>
      </c>
      <c r="R387" s="5">
        <v>868.3819642361243</v>
      </c>
      <c r="S387" s="5">
        <v>909.14135731785007</v>
      </c>
      <c r="T387" s="5">
        <v>902.45315832031031</v>
      </c>
      <c r="U387" s="5">
        <v>837.9742000801856</v>
      </c>
      <c r="V387" s="5">
        <v>921.73051751142543</v>
      </c>
      <c r="W387" s="5">
        <v>878.52933333965996</v>
      </c>
      <c r="X387" s="5">
        <v>896.88315276863523</v>
      </c>
      <c r="Y387" s="5">
        <v>949.64632694813031</v>
      </c>
      <c r="Z387" s="5">
        <v>870.94431309780566</v>
      </c>
      <c r="AA387" s="5">
        <v>871.38460544330474</v>
      </c>
      <c r="AB387" s="5">
        <v>845.34371003777517</v>
      </c>
      <c r="AC387" s="5">
        <v>884.30506161256005</v>
      </c>
      <c r="AD387" s="5">
        <v>909.21372355719541</v>
      </c>
      <c r="AE387" s="5">
        <v>940.32239023021873</v>
      </c>
      <c r="AF387" s="5">
        <v>832.59902574231046</v>
      </c>
      <c r="AG387" s="5">
        <v>915.2626880905998</v>
      </c>
    </row>
    <row r="388" spans="1:33">
      <c r="A388" s="56" t="s">
        <v>80</v>
      </c>
      <c r="B388" s="56" t="s">
        <v>163</v>
      </c>
      <c r="C388" s="56" t="s">
        <v>244</v>
      </c>
      <c r="D388" s="56" t="s">
        <v>245</v>
      </c>
      <c r="E388" s="56" t="s">
        <v>142</v>
      </c>
      <c r="F388" s="5">
        <v>0</v>
      </c>
      <c r="G388" s="5">
        <v>1.0353E-7</v>
      </c>
      <c r="H388" s="5">
        <v>1.5135E-8</v>
      </c>
      <c r="I388" s="5">
        <v>2.118470000000001E-6</v>
      </c>
      <c r="J388" s="5">
        <v>1.9912099999999999E-6</v>
      </c>
      <c r="K388" s="5">
        <v>2.317814999999999E-6</v>
      </c>
      <c r="L388" s="5">
        <v>7.9645550000000019E-6</v>
      </c>
      <c r="M388" s="5">
        <v>2.6418790000000022E-5</v>
      </c>
      <c r="N388" s="5">
        <v>3.9785969999999999E-5</v>
      </c>
      <c r="O388" s="5">
        <v>3.859351000000001E-5</v>
      </c>
      <c r="P388" s="5">
        <v>1471.1458171473801</v>
      </c>
      <c r="Q388" s="5">
        <v>3493.2808671104099</v>
      </c>
      <c r="R388" s="5">
        <v>3938.970234263159</v>
      </c>
      <c r="S388" s="5">
        <v>3942.8160251666259</v>
      </c>
      <c r="T388" s="5">
        <v>4002.865606034607</v>
      </c>
      <c r="U388" s="5">
        <v>3686.4257151946408</v>
      </c>
      <c r="V388" s="5">
        <v>4085.9759535792632</v>
      </c>
      <c r="W388" s="5">
        <v>4236.1411058200774</v>
      </c>
      <c r="X388" s="5">
        <v>4149.1240257955906</v>
      </c>
      <c r="Y388" s="5">
        <v>4461.8945459081997</v>
      </c>
      <c r="Z388" s="5">
        <v>4416.3307170670478</v>
      </c>
      <c r="AA388" s="5">
        <v>4454.9783815072642</v>
      </c>
      <c r="AB388" s="5">
        <v>4525.1458842703978</v>
      </c>
      <c r="AC388" s="5">
        <v>4785.2294208328949</v>
      </c>
      <c r="AD388" s="5">
        <v>4700.2580680349411</v>
      </c>
      <c r="AE388" s="5">
        <v>4811.3895342446631</v>
      </c>
      <c r="AF388" s="5">
        <v>4213.2333478514802</v>
      </c>
      <c r="AG388" s="5">
        <v>4707.658673787917</v>
      </c>
    </row>
    <row r="389" spans="1:33">
      <c r="A389" s="56" t="s">
        <v>80</v>
      </c>
      <c r="B389" s="56" t="s">
        <v>163</v>
      </c>
      <c r="C389" s="56" t="s">
        <v>246</v>
      </c>
      <c r="D389" s="56" t="s">
        <v>247</v>
      </c>
      <c r="E389" s="56" t="s">
        <v>142</v>
      </c>
      <c r="F389" s="5">
        <v>0</v>
      </c>
      <c r="G389" s="5">
        <v>2.4684999999999999E-8</v>
      </c>
      <c r="H389" s="5">
        <v>3.3550000000000013E-8</v>
      </c>
      <c r="I389" s="5">
        <v>2.1113000000000009E-6</v>
      </c>
      <c r="J389" s="5">
        <v>1.96522E-6</v>
      </c>
      <c r="K389" s="5">
        <v>1.7800450000000001E-6</v>
      </c>
      <c r="L389" s="5">
        <v>6.6673350000000021E-6</v>
      </c>
      <c r="M389" s="5">
        <v>2.1543310000000002E-5</v>
      </c>
      <c r="N389" s="5">
        <v>2.5754889999999989E-5</v>
      </c>
      <c r="O389" s="5">
        <v>2.801895E-5</v>
      </c>
      <c r="P389" s="5">
        <v>1.4640301499999989E-4</v>
      </c>
      <c r="Q389" s="5">
        <v>703.76241437189537</v>
      </c>
      <c r="R389" s="5">
        <v>847.31109564261533</v>
      </c>
      <c r="S389" s="5">
        <v>778.64168311991443</v>
      </c>
      <c r="T389" s="5">
        <v>816.70613202165543</v>
      </c>
      <c r="U389" s="5">
        <v>745.57531602912513</v>
      </c>
      <c r="V389" s="5">
        <v>1435.045102224356</v>
      </c>
      <c r="W389" s="5">
        <v>2767.4210368831559</v>
      </c>
      <c r="X389" s="5">
        <v>2677.6505428041401</v>
      </c>
      <c r="Y389" s="5">
        <v>2608.23929981529</v>
      </c>
      <c r="Z389" s="5">
        <v>2664.2748232763488</v>
      </c>
      <c r="AA389" s="5">
        <v>2859.954631215106</v>
      </c>
      <c r="AB389" s="5">
        <v>2999.2803984063498</v>
      </c>
      <c r="AC389" s="5">
        <v>3211.237229543492</v>
      </c>
      <c r="AD389" s="5">
        <v>3046.3647595134271</v>
      </c>
      <c r="AE389" s="5">
        <v>3301.1119927286982</v>
      </c>
      <c r="AF389" s="5">
        <v>2953.1743855787709</v>
      </c>
      <c r="AG389" s="5">
        <v>3280.837166271097</v>
      </c>
    </row>
    <row r="390" spans="1:33">
      <c r="A390" s="56" t="s">
        <v>80</v>
      </c>
      <c r="B390" s="56" t="s">
        <v>163</v>
      </c>
      <c r="C390" s="56" t="s">
        <v>248</v>
      </c>
      <c r="D390" s="56" t="s">
        <v>249</v>
      </c>
      <c r="E390" s="56" t="s">
        <v>142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</row>
    <row r="391" spans="1:33">
      <c r="A391" s="56" t="s">
        <v>80</v>
      </c>
      <c r="B391" s="56" t="s">
        <v>163</v>
      </c>
      <c r="C391" s="56" t="s">
        <v>250</v>
      </c>
      <c r="D391" s="56" t="s">
        <v>251</v>
      </c>
      <c r="E391" s="56" t="s">
        <v>142</v>
      </c>
      <c r="F391" s="5">
        <v>365.46731240141497</v>
      </c>
      <c r="G391" s="5">
        <v>1292.392970942529</v>
      </c>
      <c r="H391" s="5">
        <v>1229.5353902823149</v>
      </c>
      <c r="I391" s="5">
        <v>1327.3248826626159</v>
      </c>
      <c r="J391" s="5">
        <v>1346.2899885254189</v>
      </c>
      <c r="K391" s="5">
        <v>1359.4716601099251</v>
      </c>
      <c r="L391" s="5">
        <v>1322.009541158556</v>
      </c>
      <c r="M391" s="5">
        <v>1369.09194848016</v>
      </c>
      <c r="N391" s="5">
        <v>1301.4394825817101</v>
      </c>
      <c r="O391" s="5">
        <v>1339.9248578502149</v>
      </c>
      <c r="P391" s="5">
        <v>1382.0492032120101</v>
      </c>
      <c r="Q391" s="5">
        <v>1455.219880623544</v>
      </c>
      <c r="R391" s="5">
        <v>1486.263479684201</v>
      </c>
      <c r="S391" s="5">
        <v>1390.6787425709699</v>
      </c>
      <c r="T391" s="5">
        <v>1464.7594617996151</v>
      </c>
      <c r="U391" s="5">
        <v>1447.9031699999789</v>
      </c>
      <c r="V391" s="5">
        <v>1492.436563931225</v>
      </c>
      <c r="W391" s="5">
        <v>1391.138054253156</v>
      </c>
      <c r="X391" s="5">
        <v>1447.5381207149239</v>
      </c>
      <c r="Y391" s="5">
        <v>1407.535317218646</v>
      </c>
      <c r="Z391" s="5">
        <v>1425.9849331881539</v>
      </c>
      <c r="AA391" s="5">
        <v>1463.728262960155</v>
      </c>
      <c r="AB391" s="5">
        <v>1589.15091919715</v>
      </c>
      <c r="AC391" s="5">
        <v>1618.296745397854</v>
      </c>
      <c r="AD391" s="5">
        <v>1560.654336351148</v>
      </c>
      <c r="AE391" s="5">
        <v>1569.497533301681</v>
      </c>
      <c r="AF391" s="5">
        <v>1561.1991084029439</v>
      </c>
      <c r="AG391" s="5">
        <v>1590.16837948376</v>
      </c>
    </row>
    <row r="392" spans="1:33">
      <c r="A392" s="56" t="s">
        <v>80</v>
      </c>
      <c r="B392" s="56" t="s">
        <v>198</v>
      </c>
      <c r="C392" s="56" t="s">
        <v>252</v>
      </c>
      <c r="D392" s="56" t="s">
        <v>253</v>
      </c>
      <c r="E392" s="56" t="s">
        <v>142</v>
      </c>
      <c r="F392" s="5">
        <v>0</v>
      </c>
      <c r="G392" s="5">
        <v>1.7698835E-5</v>
      </c>
      <c r="H392" s="5">
        <v>1.6371564999999998E-5</v>
      </c>
      <c r="I392" s="5">
        <v>1.3896324999999999E-5</v>
      </c>
      <c r="J392" s="5">
        <v>1.3076055E-5</v>
      </c>
      <c r="K392" s="5">
        <v>1.3876489999999999E-5</v>
      </c>
      <c r="L392" s="5">
        <v>1.4174095E-5</v>
      </c>
      <c r="M392" s="5">
        <v>3.12401825E-3</v>
      </c>
      <c r="N392" s="5">
        <v>2.794538345E-3</v>
      </c>
      <c r="O392" s="5">
        <v>3.3259349449999988E-3</v>
      </c>
      <c r="P392" s="5">
        <v>1353.154284452716</v>
      </c>
      <c r="Q392" s="5">
        <v>1217.20786775074</v>
      </c>
      <c r="R392" s="5">
        <v>1446.242107148345</v>
      </c>
      <c r="S392" s="5">
        <v>1208.135066392271</v>
      </c>
      <c r="T392" s="5">
        <v>1338.7799805949201</v>
      </c>
      <c r="U392" s="5">
        <v>1252.7314719978799</v>
      </c>
      <c r="V392" s="5">
        <v>1305.6693700748201</v>
      </c>
      <c r="W392" s="5">
        <v>1359.3930112410751</v>
      </c>
      <c r="X392" s="5">
        <v>1393.2358665633949</v>
      </c>
      <c r="Y392" s="5">
        <v>1244.528460037885</v>
      </c>
      <c r="Z392" s="5">
        <v>1274.0219897501811</v>
      </c>
      <c r="AA392" s="5">
        <v>1411.1177951819191</v>
      </c>
      <c r="AB392" s="5">
        <v>1293.283436013284</v>
      </c>
      <c r="AC392" s="5">
        <v>1505.256584186702</v>
      </c>
      <c r="AD392" s="5">
        <v>1268.1638756917689</v>
      </c>
      <c r="AE392" s="5">
        <v>1369.0945437263699</v>
      </c>
      <c r="AF392" s="5">
        <v>1303.5653575668209</v>
      </c>
      <c r="AG392" s="5">
        <v>1339.3918500795501</v>
      </c>
    </row>
    <row r="393" spans="1:33">
      <c r="A393" s="56" t="s">
        <v>80</v>
      </c>
      <c r="B393" s="56" t="s">
        <v>198</v>
      </c>
      <c r="C393" s="56" t="s">
        <v>254</v>
      </c>
      <c r="D393" s="56" t="s">
        <v>255</v>
      </c>
      <c r="E393" s="56" t="s">
        <v>142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</row>
    <row r="394" spans="1:33">
      <c r="A394" s="56" t="s">
        <v>80</v>
      </c>
      <c r="B394" s="56" t="s">
        <v>198</v>
      </c>
      <c r="C394" s="56" t="s">
        <v>256</v>
      </c>
      <c r="D394" s="56" t="s">
        <v>257</v>
      </c>
      <c r="E394" s="56" t="s">
        <v>142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</row>
    <row r="395" spans="1:33">
      <c r="A395" s="56" t="s">
        <v>80</v>
      </c>
      <c r="B395" s="56" t="s">
        <v>198</v>
      </c>
      <c r="C395" s="56" t="s">
        <v>258</v>
      </c>
      <c r="D395" s="56" t="s">
        <v>259</v>
      </c>
      <c r="E395" s="56" t="s">
        <v>142</v>
      </c>
      <c r="F395" s="5">
        <v>5323.9616158114104</v>
      </c>
      <c r="G395" s="5">
        <v>5618.999938021444</v>
      </c>
      <c r="H395" s="5">
        <v>5233.6533951744368</v>
      </c>
      <c r="I395" s="5">
        <v>5246.3497646783026</v>
      </c>
      <c r="J395" s="5">
        <v>5037.0092083262753</v>
      </c>
      <c r="K395" s="5">
        <v>5387.2030359773998</v>
      </c>
      <c r="L395" s="5">
        <v>5406.6173483458806</v>
      </c>
      <c r="M395" s="5">
        <v>5765.2680284951011</v>
      </c>
      <c r="N395" s="5">
        <v>5333.4468050796158</v>
      </c>
      <c r="O395" s="5">
        <v>5308.978678773592</v>
      </c>
      <c r="P395" s="5">
        <v>6126.275160655794</v>
      </c>
      <c r="Q395" s="5">
        <v>5825.3699008009598</v>
      </c>
      <c r="R395" s="5">
        <v>6744.6054623170894</v>
      </c>
      <c r="S395" s="5">
        <v>6136.1720974099999</v>
      </c>
      <c r="T395" s="5">
        <v>6225.8446345444736</v>
      </c>
      <c r="U395" s="5">
        <v>6007.1214211656306</v>
      </c>
      <c r="V395" s="5">
        <v>6196.9909664951792</v>
      </c>
      <c r="W395" s="5">
        <v>6232.4048881222061</v>
      </c>
      <c r="X395" s="5">
        <v>6456.35486823056</v>
      </c>
      <c r="Y395" s="5">
        <v>6162.7550772943578</v>
      </c>
      <c r="Z395" s="5">
        <v>5945.7538916116473</v>
      </c>
      <c r="AA395" s="5">
        <v>5998.0433977375496</v>
      </c>
      <c r="AB395" s="5">
        <v>5748.6535393053364</v>
      </c>
      <c r="AC395" s="5">
        <v>6397.003954404925</v>
      </c>
      <c r="AD395" s="5">
        <v>5572.4306429188846</v>
      </c>
      <c r="AE395" s="5">
        <v>5648.8707682705544</v>
      </c>
      <c r="AF395" s="5">
        <v>5293.8059806862011</v>
      </c>
      <c r="AG395" s="5">
        <v>5511.9713382058571</v>
      </c>
    </row>
    <row r="396" spans="1:33">
      <c r="A396" s="56" t="s">
        <v>80</v>
      </c>
      <c r="B396" s="56" t="s">
        <v>198</v>
      </c>
      <c r="C396" s="56" t="s">
        <v>260</v>
      </c>
      <c r="D396" s="56" t="s">
        <v>261</v>
      </c>
      <c r="E396" s="56" t="s">
        <v>142</v>
      </c>
      <c r="F396" s="5">
        <v>5582.175099796189</v>
      </c>
      <c r="G396" s="5">
        <v>6111.7601463177734</v>
      </c>
      <c r="H396" s="5">
        <v>5579.8442263550342</v>
      </c>
      <c r="I396" s="5">
        <v>5803.5418127136099</v>
      </c>
      <c r="J396" s="5">
        <v>5530.7707410229013</v>
      </c>
      <c r="K396" s="5">
        <v>6021.3341456538692</v>
      </c>
      <c r="L396" s="5">
        <v>6076.2398078583292</v>
      </c>
      <c r="M396" s="5">
        <v>9168.101010978764</v>
      </c>
      <c r="N396" s="5">
        <v>8335.2182966528999</v>
      </c>
      <c r="O396" s="5">
        <v>8725.9282213778715</v>
      </c>
      <c r="P396" s="5">
        <v>10935.631496796381</v>
      </c>
      <c r="Q396" s="5">
        <v>10347.070274515219</v>
      </c>
      <c r="R396" s="5">
        <v>12152.128268340641</v>
      </c>
      <c r="S396" s="5">
        <v>10757.472310401061</v>
      </c>
      <c r="T396" s="5">
        <v>11842.98953338582</v>
      </c>
      <c r="U396" s="5">
        <v>11207.232181865989</v>
      </c>
      <c r="V396" s="5">
        <v>11526.890367815011</v>
      </c>
      <c r="W396" s="5">
        <v>12041.28528269575</v>
      </c>
      <c r="X396" s="5">
        <v>12269.605172443249</v>
      </c>
      <c r="Y396" s="5">
        <v>11829.50942396786</v>
      </c>
      <c r="Z396" s="5">
        <v>12177.9138566158</v>
      </c>
      <c r="AA396" s="5">
        <v>13258.12026698332</v>
      </c>
      <c r="AB396" s="5">
        <v>11316.33123900586</v>
      </c>
      <c r="AC396" s="5">
        <v>12593.7637605906</v>
      </c>
      <c r="AD396" s="5">
        <v>11312.81896706364</v>
      </c>
      <c r="AE396" s="5">
        <v>11846.81199779057</v>
      </c>
      <c r="AF396" s="5">
        <v>11431.27281784908</v>
      </c>
      <c r="AG396" s="5">
        <v>11206.696955946911</v>
      </c>
    </row>
    <row r="397" spans="1:33">
      <c r="A397" s="56" t="s">
        <v>80</v>
      </c>
      <c r="B397" s="56" t="s">
        <v>198</v>
      </c>
      <c r="C397" s="56" t="s">
        <v>262</v>
      </c>
      <c r="D397" s="56" t="s">
        <v>263</v>
      </c>
      <c r="E397" s="56" t="s">
        <v>142</v>
      </c>
      <c r="F397" s="5">
        <v>0</v>
      </c>
      <c r="G397" s="5">
        <v>1799.9998386668699</v>
      </c>
      <c r="H397" s="5">
        <v>1652.804307833695</v>
      </c>
      <c r="I397" s="5">
        <v>1591.373790885714</v>
      </c>
      <c r="J397" s="5">
        <v>1554.2870097926871</v>
      </c>
      <c r="K397" s="5">
        <v>1580.30042020869</v>
      </c>
      <c r="L397" s="5">
        <v>1574.5008076186759</v>
      </c>
      <c r="M397" s="5">
        <v>2676.4202202618771</v>
      </c>
      <c r="N397" s="5">
        <v>4217.5463378587947</v>
      </c>
      <c r="O397" s="5">
        <v>5698.5946072491051</v>
      </c>
      <c r="P397" s="5">
        <v>6036.4905569559833</v>
      </c>
      <c r="Q397" s="5">
        <v>5717.1836244386059</v>
      </c>
      <c r="R397" s="5">
        <v>6667.1375232700657</v>
      </c>
      <c r="S397" s="5">
        <v>5923.1083765899193</v>
      </c>
      <c r="T397" s="5">
        <v>6172.0281172544746</v>
      </c>
      <c r="U397" s="5">
        <v>5868.5296351498937</v>
      </c>
      <c r="V397" s="5">
        <v>6056.70163899829</v>
      </c>
      <c r="W397" s="5">
        <v>5991.7834510219836</v>
      </c>
      <c r="X397" s="5">
        <v>6418.8574813228606</v>
      </c>
      <c r="Y397" s="5">
        <v>5937.439062200875</v>
      </c>
      <c r="Z397" s="5">
        <v>5759.3960346610793</v>
      </c>
      <c r="AA397" s="5">
        <v>6060.1620831180262</v>
      </c>
      <c r="AB397" s="5">
        <v>5484.3451253667863</v>
      </c>
      <c r="AC397" s="5">
        <v>6277.783817358817</v>
      </c>
      <c r="AD397" s="5">
        <v>5455.7287474998666</v>
      </c>
      <c r="AE397" s="5">
        <v>5441.2391151142001</v>
      </c>
      <c r="AF397" s="5">
        <v>5022.4365863203247</v>
      </c>
      <c r="AG397" s="5">
        <v>5162.1025881066562</v>
      </c>
    </row>
    <row r="398" spans="1:33">
      <c r="A398" s="56" t="s">
        <v>80</v>
      </c>
      <c r="B398" s="56" t="s">
        <v>198</v>
      </c>
      <c r="C398" s="56" t="s">
        <v>264</v>
      </c>
      <c r="D398" s="56" t="s">
        <v>265</v>
      </c>
      <c r="E398" s="56" t="s">
        <v>142</v>
      </c>
      <c r="F398" s="5">
        <v>0</v>
      </c>
      <c r="G398" s="5">
        <v>0</v>
      </c>
      <c r="H398" s="5">
        <v>6.1735949999999976E-6</v>
      </c>
      <c r="I398" s="5">
        <v>3.652520000000002E-6</v>
      </c>
      <c r="J398" s="5">
        <v>3.059795E-6</v>
      </c>
      <c r="K398" s="5">
        <v>3.81198E-6</v>
      </c>
      <c r="L398" s="5">
        <v>4.1648699999999993E-6</v>
      </c>
      <c r="M398" s="5">
        <v>3.7396659999999998E-5</v>
      </c>
      <c r="N398" s="5">
        <v>122.39802682088001</v>
      </c>
      <c r="O398" s="5">
        <v>117.63868677056</v>
      </c>
      <c r="P398" s="5">
        <v>1006.435665198405</v>
      </c>
      <c r="Q398" s="5">
        <v>1927.5596617592851</v>
      </c>
      <c r="R398" s="5">
        <v>2023.525864041155</v>
      </c>
      <c r="S398" s="5">
        <v>1957.4875319130399</v>
      </c>
      <c r="T398" s="5">
        <v>2031.77558437738</v>
      </c>
      <c r="U398" s="5">
        <v>1848.8908814804749</v>
      </c>
      <c r="V398" s="5">
        <v>2161.8031021801248</v>
      </c>
      <c r="W398" s="5">
        <v>2188.3336678648029</v>
      </c>
      <c r="X398" s="5">
        <v>2134.6904233874811</v>
      </c>
      <c r="Y398" s="5">
        <v>2218.543831660571</v>
      </c>
      <c r="Z398" s="5">
        <v>2186.906117592765</v>
      </c>
      <c r="AA398" s="5">
        <v>2226.10590145079</v>
      </c>
      <c r="AB398" s="5">
        <v>2326.390901721486</v>
      </c>
      <c r="AC398" s="5">
        <v>2376.5573579411162</v>
      </c>
      <c r="AD398" s="5">
        <v>2342.1322141551009</v>
      </c>
      <c r="AE398" s="5">
        <v>2425.9373433674891</v>
      </c>
      <c r="AF398" s="5">
        <v>2252.4299273161218</v>
      </c>
      <c r="AG398" s="5">
        <v>2451.1483763152592</v>
      </c>
    </row>
    <row r="399" spans="1:33">
      <c r="A399" s="56" t="s">
        <v>80</v>
      </c>
      <c r="B399" s="56" t="s">
        <v>199</v>
      </c>
      <c r="C399" s="56" t="s">
        <v>266</v>
      </c>
      <c r="D399" s="56" t="s">
        <v>267</v>
      </c>
      <c r="E399" s="56" t="s">
        <v>142</v>
      </c>
      <c r="F399" s="5">
        <v>701.92094861040994</v>
      </c>
      <c r="G399" s="5">
        <v>739.09638820437999</v>
      </c>
      <c r="H399" s="5">
        <v>703.19124251908488</v>
      </c>
      <c r="I399" s="5">
        <v>702.64791072924481</v>
      </c>
      <c r="J399" s="5">
        <v>692.09107195184492</v>
      </c>
      <c r="K399" s="5">
        <v>743.75762670013501</v>
      </c>
      <c r="L399" s="5">
        <v>724.7085568839799</v>
      </c>
      <c r="M399" s="5">
        <v>632.79886814638041</v>
      </c>
      <c r="N399" s="5">
        <v>1187.6608997151991</v>
      </c>
      <c r="O399" s="5">
        <v>1256.8470613201</v>
      </c>
      <c r="P399" s="5">
        <v>1529.8759994750001</v>
      </c>
      <c r="Q399" s="5">
        <v>1499.7813353107849</v>
      </c>
      <c r="R399" s="5">
        <v>1756.342420469264</v>
      </c>
      <c r="S399" s="5">
        <v>1549.03619437575</v>
      </c>
      <c r="T399" s="5">
        <v>1733.0937402010161</v>
      </c>
      <c r="U399" s="5">
        <v>1440.040720744405</v>
      </c>
      <c r="V399" s="5">
        <v>1605.9437086409951</v>
      </c>
      <c r="W399" s="5">
        <v>1689.3295011105349</v>
      </c>
      <c r="X399" s="5">
        <v>1721.737887466086</v>
      </c>
      <c r="Y399" s="5">
        <v>1745.059807937035</v>
      </c>
      <c r="Z399" s="5">
        <v>1754.5006342728709</v>
      </c>
      <c r="AA399" s="5">
        <v>1999.1604652998301</v>
      </c>
      <c r="AB399" s="5">
        <v>1884.973990642635</v>
      </c>
      <c r="AC399" s="5">
        <v>2145.4034975382551</v>
      </c>
      <c r="AD399" s="5">
        <v>2040.417420032215</v>
      </c>
      <c r="AE399" s="5">
        <v>1995.414797155865</v>
      </c>
      <c r="AF399" s="5">
        <v>1891.5339575426051</v>
      </c>
      <c r="AG399" s="5">
        <v>1991.502041850689</v>
      </c>
    </row>
    <row r="400" spans="1:33">
      <c r="A400" s="56" t="s">
        <v>80</v>
      </c>
      <c r="B400" s="56" t="s">
        <v>199</v>
      </c>
      <c r="C400" s="56" t="s">
        <v>268</v>
      </c>
      <c r="D400" s="56" t="s">
        <v>269</v>
      </c>
      <c r="E400" s="56" t="s">
        <v>142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2.6506065000000001E-5</v>
      </c>
      <c r="N400" s="5">
        <v>3.5906589999999999E-5</v>
      </c>
      <c r="O400" s="5">
        <v>3.4954474999999963E-5</v>
      </c>
      <c r="P400" s="5">
        <v>1.355116549999999E-4</v>
      </c>
      <c r="Q400" s="5">
        <v>1.4575356E-4</v>
      </c>
      <c r="R400" s="5">
        <v>1865.722159983404</v>
      </c>
      <c r="S400" s="5">
        <v>1640.38804171172</v>
      </c>
      <c r="T400" s="5">
        <v>2078.0296032176539</v>
      </c>
      <c r="U400" s="5">
        <v>1848.623641280084</v>
      </c>
      <c r="V400" s="5">
        <v>2604.2379293672552</v>
      </c>
      <c r="W400" s="5">
        <v>2601.7676944105101</v>
      </c>
      <c r="X400" s="5">
        <v>2687.1776067769811</v>
      </c>
      <c r="Y400" s="5">
        <v>2761.6038368826012</v>
      </c>
      <c r="Z400" s="5">
        <v>2747.211347231103</v>
      </c>
      <c r="AA400" s="5">
        <v>2914.8782583994798</v>
      </c>
      <c r="AB400" s="5">
        <v>2882.6733431040798</v>
      </c>
      <c r="AC400" s="5">
        <v>3178.430248427981</v>
      </c>
      <c r="AD400" s="5">
        <v>2807.3636155237441</v>
      </c>
      <c r="AE400" s="5">
        <v>2841.2485757027889</v>
      </c>
      <c r="AF400" s="5">
        <v>2548.1649248561198</v>
      </c>
      <c r="AG400" s="5">
        <v>2880.403021080087</v>
      </c>
    </row>
    <row r="401" spans="1:33">
      <c r="A401" s="56" t="s">
        <v>80</v>
      </c>
      <c r="B401" s="56" t="s">
        <v>199</v>
      </c>
      <c r="C401" s="56" t="s">
        <v>270</v>
      </c>
      <c r="D401" s="56" t="s">
        <v>271</v>
      </c>
      <c r="E401" s="56" t="s">
        <v>142</v>
      </c>
      <c r="F401" s="5">
        <v>3661.3745345218649</v>
      </c>
      <c r="G401" s="5">
        <v>3978.967600754615</v>
      </c>
      <c r="H401" s="5">
        <v>3732.2952991419361</v>
      </c>
      <c r="I401" s="5">
        <v>3855.260878259839</v>
      </c>
      <c r="J401" s="5">
        <v>3643.626381982534</v>
      </c>
      <c r="K401" s="5">
        <v>4100.5806865427494</v>
      </c>
      <c r="L401" s="5">
        <v>3983.8348695672198</v>
      </c>
      <c r="M401" s="5">
        <v>7748.0569624559512</v>
      </c>
      <c r="N401" s="5">
        <v>7601.3442887296351</v>
      </c>
      <c r="O401" s="5">
        <v>7739.6867477087444</v>
      </c>
      <c r="P401" s="5">
        <v>8194.9418398635516</v>
      </c>
      <c r="Q401" s="5">
        <v>7764.9085969099433</v>
      </c>
      <c r="R401" s="5">
        <v>8866.1854751608353</v>
      </c>
      <c r="S401" s="5">
        <v>7916.5050603465061</v>
      </c>
      <c r="T401" s="5">
        <v>8146.9084827516344</v>
      </c>
      <c r="U401" s="5">
        <v>7397.6901438912801</v>
      </c>
      <c r="V401" s="5">
        <v>8877.8830957506707</v>
      </c>
      <c r="W401" s="5">
        <v>8653.4848017458517</v>
      </c>
      <c r="X401" s="5">
        <v>8848.4963279365929</v>
      </c>
      <c r="Y401" s="5">
        <v>8673.0578472463985</v>
      </c>
      <c r="Z401" s="5">
        <v>8357.2382901695764</v>
      </c>
      <c r="AA401" s="5">
        <v>8906.6893096287858</v>
      </c>
      <c r="AB401" s="5">
        <v>8755.773221585865</v>
      </c>
      <c r="AC401" s="5">
        <v>9721.7781734467953</v>
      </c>
      <c r="AD401" s="5">
        <v>9607.4869321714614</v>
      </c>
      <c r="AE401" s="5">
        <v>9466.0482613109871</v>
      </c>
      <c r="AF401" s="5">
        <v>8322.5252603723129</v>
      </c>
      <c r="AG401" s="5">
        <v>9441.7225278537426</v>
      </c>
    </row>
    <row r="402" spans="1:33">
      <c r="A402" s="56" t="s">
        <v>80</v>
      </c>
      <c r="B402" s="56" t="s">
        <v>199</v>
      </c>
      <c r="C402" s="56" t="s">
        <v>272</v>
      </c>
      <c r="D402" s="56" t="s">
        <v>273</v>
      </c>
      <c r="E402" s="56" t="s">
        <v>142</v>
      </c>
      <c r="F402" s="5">
        <v>255.58995417034521</v>
      </c>
      <c r="G402" s="5">
        <v>269.36759147797011</v>
      </c>
      <c r="H402" s="5">
        <v>259.38539448621509</v>
      </c>
      <c r="I402" s="5">
        <v>263.37568730364478</v>
      </c>
      <c r="J402" s="5">
        <v>243.91343000952509</v>
      </c>
      <c r="K402" s="5">
        <v>262.96601972759959</v>
      </c>
      <c r="L402" s="5">
        <v>1.23025E-7</v>
      </c>
      <c r="M402" s="5">
        <v>7.0973749999999984E-5</v>
      </c>
      <c r="N402" s="5">
        <v>5.7257335000000017E-4</v>
      </c>
      <c r="O402" s="5">
        <v>308.04180810479522</v>
      </c>
      <c r="P402" s="5">
        <v>355.63436926836948</v>
      </c>
      <c r="Q402" s="5">
        <v>327.09714595368001</v>
      </c>
      <c r="R402" s="5">
        <v>374.57723169763528</v>
      </c>
      <c r="S402" s="5">
        <v>333.11165448744998</v>
      </c>
      <c r="T402" s="5">
        <v>356.32381570721009</v>
      </c>
      <c r="U402" s="5">
        <v>324.67653768965511</v>
      </c>
      <c r="V402" s="5">
        <v>356.80671754855018</v>
      </c>
      <c r="W402" s="5">
        <v>383.28471069089011</v>
      </c>
      <c r="X402" s="5">
        <v>373.66973200479521</v>
      </c>
      <c r="Y402" s="5">
        <v>373.72504873483001</v>
      </c>
      <c r="Z402" s="5">
        <v>382.24512718078017</v>
      </c>
      <c r="AA402" s="5">
        <v>428.70289321438531</v>
      </c>
      <c r="AB402" s="5">
        <v>408.593217165005</v>
      </c>
      <c r="AC402" s="5">
        <v>470.15812475601501</v>
      </c>
      <c r="AD402" s="5">
        <v>440.91017515702532</v>
      </c>
      <c r="AE402" s="5">
        <v>484.23525891753491</v>
      </c>
      <c r="AF402" s="5">
        <v>463.28006828485468</v>
      </c>
      <c r="AG402" s="5">
        <v>505.05772580080531</v>
      </c>
    </row>
    <row r="403" spans="1:33">
      <c r="A403" s="56" t="s">
        <v>80</v>
      </c>
      <c r="B403" s="56" t="s">
        <v>199</v>
      </c>
      <c r="C403" s="56" t="s">
        <v>274</v>
      </c>
      <c r="D403" s="56" t="s">
        <v>275</v>
      </c>
      <c r="E403" s="56" t="s">
        <v>142</v>
      </c>
      <c r="F403" s="5">
        <v>1151.7479153582151</v>
      </c>
      <c r="G403" s="5">
        <v>1182.744130213714</v>
      </c>
      <c r="H403" s="5">
        <v>1193.1650972490149</v>
      </c>
      <c r="I403" s="5">
        <v>1090.692357147695</v>
      </c>
      <c r="J403" s="5">
        <v>1106.35273481438</v>
      </c>
      <c r="K403" s="5">
        <v>1170.944459492245</v>
      </c>
      <c r="L403" s="5">
        <v>1226.0092264238649</v>
      </c>
      <c r="M403" s="5">
        <v>1123.974153638726</v>
      </c>
      <c r="N403" s="5">
        <v>1186.5359911405001</v>
      </c>
      <c r="O403" s="5">
        <v>1106.5592323382309</v>
      </c>
      <c r="P403" s="5">
        <v>1138.6069738159649</v>
      </c>
      <c r="Q403" s="5">
        <v>1150.6124787254601</v>
      </c>
      <c r="R403" s="5">
        <v>1182.1895598957649</v>
      </c>
      <c r="S403" s="5">
        <v>1178.344130480406</v>
      </c>
      <c r="T403" s="5">
        <v>1068.649311249945</v>
      </c>
      <c r="U403" s="5">
        <v>1076.22184704488</v>
      </c>
      <c r="V403" s="5">
        <v>1160.4325094595099</v>
      </c>
      <c r="W403" s="5">
        <v>1159.9149576050049</v>
      </c>
      <c r="X403" s="5">
        <v>1043.6235442809691</v>
      </c>
      <c r="Y403" s="5">
        <v>1090.54906468529</v>
      </c>
      <c r="Z403" s="5">
        <v>1016.92963003058</v>
      </c>
      <c r="AA403" s="5">
        <v>1063.4586481419401</v>
      </c>
      <c r="AB403" s="5">
        <v>589.30236279313465</v>
      </c>
      <c r="AC403" s="5">
        <v>588.57014732905509</v>
      </c>
      <c r="AD403" s="5">
        <v>640.37473327608996</v>
      </c>
      <c r="AE403" s="5">
        <v>515.98403207433989</v>
      </c>
      <c r="AF403" s="5">
        <v>536.33714380127981</v>
      </c>
      <c r="AG403" s="5">
        <v>512.67347710201466</v>
      </c>
    </row>
    <row r="404" spans="1:33">
      <c r="A404" s="56" t="s">
        <v>80</v>
      </c>
      <c r="B404" s="56" t="s">
        <v>199</v>
      </c>
      <c r="C404" s="56" t="s">
        <v>276</v>
      </c>
      <c r="D404" s="56" t="s">
        <v>277</v>
      </c>
      <c r="E404" s="56" t="s">
        <v>142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</row>
    <row r="405" spans="1:33">
      <c r="A405" s="56" t="s">
        <v>80</v>
      </c>
      <c r="B405" s="56" t="s">
        <v>199</v>
      </c>
      <c r="C405" s="56" t="s">
        <v>278</v>
      </c>
      <c r="D405" s="56" t="s">
        <v>279</v>
      </c>
      <c r="E405" s="56" t="s">
        <v>142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</row>
    <row r="406" spans="1:33">
      <c r="A406" s="56" t="s">
        <v>80</v>
      </c>
      <c r="B406" s="56" t="s">
        <v>199</v>
      </c>
      <c r="C406" s="56" t="s">
        <v>280</v>
      </c>
      <c r="D406" s="56" t="s">
        <v>281</v>
      </c>
      <c r="E406" s="56" t="s">
        <v>142</v>
      </c>
      <c r="F406" s="5">
        <v>337.91706926545498</v>
      </c>
      <c r="G406" s="5">
        <v>359.3795186147151</v>
      </c>
      <c r="H406" s="5">
        <v>337.72461919652011</v>
      </c>
      <c r="I406" s="5">
        <v>338.69882472553491</v>
      </c>
      <c r="J406" s="5">
        <v>304.92825276868979</v>
      </c>
      <c r="K406" s="5">
        <v>344.73201283042482</v>
      </c>
      <c r="L406" s="5">
        <v>330.27282832373493</v>
      </c>
      <c r="M406" s="5">
        <v>139.39418513525001</v>
      </c>
      <c r="N406" s="5">
        <v>208.03284094877509</v>
      </c>
      <c r="O406" s="5">
        <v>203.93844305099989</v>
      </c>
      <c r="P406" s="5">
        <v>1050.489590892869</v>
      </c>
      <c r="Q406" s="5">
        <v>1017.662960223454</v>
      </c>
      <c r="R406" s="5">
        <v>1057.5985943235739</v>
      </c>
      <c r="S406" s="5">
        <v>993.98033115770545</v>
      </c>
      <c r="T406" s="5">
        <v>1011.15432385534</v>
      </c>
      <c r="U406" s="5">
        <v>920.7339484710302</v>
      </c>
      <c r="V406" s="5">
        <v>1051.185775585765</v>
      </c>
      <c r="W406" s="5">
        <v>1034.77572140399</v>
      </c>
      <c r="X406" s="5">
        <v>1004.824779707125</v>
      </c>
      <c r="Y406" s="5">
        <v>985.36200602333543</v>
      </c>
      <c r="Z406" s="5">
        <v>938.06055205630037</v>
      </c>
      <c r="AA406" s="5">
        <v>1029.470237149234</v>
      </c>
      <c r="AB406" s="5">
        <v>993.06118324120041</v>
      </c>
      <c r="AC406" s="5">
        <v>995.73844736886622</v>
      </c>
      <c r="AD406" s="5">
        <v>921.4861107629057</v>
      </c>
      <c r="AE406" s="5">
        <v>858.86107349290967</v>
      </c>
      <c r="AF406" s="5">
        <v>827.49762510451524</v>
      </c>
      <c r="AG406" s="5">
        <v>908.89040300194051</v>
      </c>
    </row>
    <row r="407" spans="1:33">
      <c r="A407" s="56" t="s">
        <v>80</v>
      </c>
      <c r="B407" s="56" t="s">
        <v>199</v>
      </c>
      <c r="C407" s="56" t="s">
        <v>282</v>
      </c>
      <c r="D407" s="56" t="s">
        <v>283</v>
      </c>
      <c r="E407" s="56" t="s">
        <v>142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</row>
    <row r="408" spans="1:33">
      <c r="A408" s="56" t="s">
        <v>80</v>
      </c>
      <c r="B408" s="56" t="s">
        <v>200</v>
      </c>
      <c r="C408" s="56" t="s">
        <v>284</v>
      </c>
      <c r="D408" s="56" t="s">
        <v>285</v>
      </c>
      <c r="E408" s="56" t="s">
        <v>142</v>
      </c>
      <c r="F408" s="5">
        <v>539.79024040004981</v>
      </c>
      <c r="G408" s="5">
        <v>564.01768863074506</v>
      </c>
      <c r="H408" s="5">
        <v>538.17968754547496</v>
      </c>
      <c r="I408" s="5">
        <v>543.8766740464298</v>
      </c>
      <c r="J408" s="5">
        <v>1086.7575565270149</v>
      </c>
      <c r="K408" s="5">
        <v>1014.940055491146</v>
      </c>
      <c r="L408" s="5">
        <v>1362.176289833305</v>
      </c>
      <c r="M408" s="5">
        <v>1376.493832772135</v>
      </c>
      <c r="N408" s="5">
        <v>1248.351522495075</v>
      </c>
      <c r="O408" s="5">
        <v>1368.0967940752159</v>
      </c>
      <c r="P408" s="5">
        <v>1342.9077685609559</v>
      </c>
      <c r="Q408" s="5">
        <v>1296.597120343291</v>
      </c>
      <c r="R408" s="5">
        <v>1536.5994606860149</v>
      </c>
      <c r="S408" s="5">
        <v>1604.27069727411</v>
      </c>
      <c r="T408" s="5">
        <v>1731.2615999955849</v>
      </c>
      <c r="U408" s="5">
        <v>1822.8367319676761</v>
      </c>
      <c r="V408" s="5">
        <v>1762.743123154944</v>
      </c>
      <c r="W408" s="5">
        <v>1869.1726585316051</v>
      </c>
      <c r="X408" s="5">
        <v>1858.6293348356651</v>
      </c>
      <c r="Y408" s="5">
        <v>1773.4332679861709</v>
      </c>
      <c r="Z408" s="5">
        <v>1767.97316997755</v>
      </c>
      <c r="AA408" s="5">
        <v>1763.3394422167839</v>
      </c>
      <c r="AB408" s="5">
        <v>1724.3193747560499</v>
      </c>
      <c r="AC408" s="5">
        <v>1771.7470444318251</v>
      </c>
      <c r="AD408" s="5">
        <v>1797.8996501051761</v>
      </c>
      <c r="AE408" s="5">
        <v>1816.06416894738</v>
      </c>
      <c r="AF408" s="5">
        <v>1875.3037545644461</v>
      </c>
      <c r="AG408" s="5">
        <v>1588.977769032135</v>
      </c>
    </row>
    <row r="409" spans="1:33">
      <c r="A409" s="56" t="s">
        <v>80</v>
      </c>
      <c r="B409" s="56" t="s">
        <v>200</v>
      </c>
      <c r="C409" s="56" t="s">
        <v>286</v>
      </c>
      <c r="D409" s="56" t="s">
        <v>287</v>
      </c>
      <c r="E409" s="56" t="s">
        <v>142</v>
      </c>
      <c r="F409" s="5">
        <v>846.7225738817948</v>
      </c>
      <c r="G409" s="5">
        <v>933.29694523959029</v>
      </c>
      <c r="H409" s="5">
        <v>862.62979541459526</v>
      </c>
      <c r="I409" s="5">
        <v>835.603058153755</v>
      </c>
      <c r="J409" s="5">
        <v>863.15550003812439</v>
      </c>
      <c r="K409" s="5">
        <v>894.82841984032052</v>
      </c>
      <c r="L409" s="5">
        <v>892.87698294714005</v>
      </c>
      <c r="M409" s="5">
        <v>1473.4761211816451</v>
      </c>
      <c r="N409" s="5">
        <v>1942.6389177235001</v>
      </c>
      <c r="O409" s="5">
        <v>1958.0224166600981</v>
      </c>
      <c r="P409" s="5">
        <v>2355.0234832607998</v>
      </c>
      <c r="Q409" s="5">
        <v>2624.6504285199949</v>
      </c>
      <c r="R409" s="5">
        <v>2910.7571371012068</v>
      </c>
      <c r="S409" s="5">
        <v>2810.2722798872601</v>
      </c>
      <c r="T409" s="5">
        <v>2741.2858939737048</v>
      </c>
      <c r="U409" s="5">
        <v>2765.4153264268598</v>
      </c>
      <c r="V409" s="5">
        <v>2986.3639770383152</v>
      </c>
      <c r="W409" s="5">
        <v>3007.2198612144789</v>
      </c>
      <c r="X409" s="5">
        <v>3154.935201517575</v>
      </c>
      <c r="Y409" s="5">
        <v>2979.0843446593749</v>
      </c>
      <c r="Z409" s="5">
        <v>3043.1824054829508</v>
      </c>
      <c r="AA409" s="5">
        <v>2928.324891024417</v>
      </c>
      <c r="AB409" s="5">
        <v>2823.0725336410051</v>
      </c>
      <c r="AC409" s="5">
        <v>3103.38696568561</v>
      </c>
      <c r="AD409" s="5">
        <v>3005.9748481643251</v>
      </c>
      <c r="AE409" s="5">
        <v>2905.9718457297208</v>
      </c>
      <c r="AF409" s="5">
        <v>2944.1033304959628</v>
      </c>
      <c r="AG409" s="5">
        <v>2956.0368254148498</v>
      </c>
    </row>
    <row r="410" spans="1:33">
      <c r="A410" s="56" t="s">
        <v>80</v>
      </c>
      <c r="B410" s="56" t="s">
        <v>200</v>
      </c>
      <c r="C410" s="56" t="s">
        <v>288</v>
      </c>
      <c r="D410" s="56" t="s">
        <v>303</v>
      </c>
      <c r="E410" s="56" t="s">
        <v>142</v>
      </c>
      <c r="F410" s="5">
        <v>458.48683396339987</v>
      </c>
      <c r="G410" s="5">
        <v>1159.978835870656</v>
      </c>
      <c r="H410" s="5">
        <v>1733.225072700011</v>
      </c>
      <c r="I410" s="5">
        <v>2252.5470075861049</v>
      </c>
      <c r="J410" s="5">
        <v>2396.5588342195711</v>
      </c>
      <c r="K410" s="5">
        <v>3000.9436382561098</v>
      </c>
      <c r="L410" s="5">
        <v>3258.1760601378191</v>
      </c>
      <c r="M410" s="5">
        <v>3327.5696590163661</v>
      </c>
      <c r="N410" s="5">
        <v>3102.9332672342462</v>
      </c>
      <c r="O410" s="5">
        <v>3340.5243830644258</v>
      </c>
      <c r="P410" s="5">
        <v>3316.63792949651</v>
      </c>
      <c r="Q410" s="5">
        <v>3262.6805237384779</v>
      </c>
      <c r="R410" s="5">
        <v>3565.8861109306249</v>
      </c>
      <c r="S410" s="5">
        <v>3606.247798230751</v>
      </c>
      <c r="T410" s="5">
        <v>3465.585857132462</v>
      </c>
      <c r="U410" s="5">
        <v>3655.1936796944001</v>
      </c>
      <c r="V410" s="5">
        <v>3762.4175221618912</v>
      </c>
      <c r="W410" s="5">
        <v>3892.9514890315941</v>
      </c>
      <c r="X410" s="5">
        <v>3963.6931320207841</v>
      </c>
      <c r="Y410" s="5">
        <v>3793.0285595446899</v>
      </c>
      <c r="Z410" s="5">
        <v>3838.5328451559649</v>
      </c>
      <c r="AA410" s="5">
        <v>3622.041823180391</v>
      </c>
      <c r="AB410" s="5">
        <v>3519.9043105387909</v>
      </c>
      <c r="AC410" s="5">
        <v>3796.6539711601149</v>
      </c>
      <c r="AD410" s="5">
        <v>3659.376472785646</v>
      </c>
      <c r="AE410" s="5">
        <v>3469.6739280280149</v>
      </c>
      <c r="AF410" s="5">
        <v>3600.340017561206</v>
      </c>
      <c r="AG410" s="5">
        <v>3582.0911692478858</v>
      </c>
    </row>
    <row r="412" spans="1:33">
      <c r="A412" s="56" t="s">
        <v>80</v>
      </c>
      <c r="B412" s="56" t="s">
        <v>163</v>
      </c>
      <c r="C412" s="56" t="s">
        <v>290</v>
      </c>
      <c r="D412" s="56" t="s">
        <v>291</v>
      </c>
      <c r="E412" s="56" t="s">
        <v>141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1.5611000000000001E-7</v>
      </c>
      <c r="O412" s="5">
        <v>2.6542200000000022E-6</v>
      </c>
      <c r="P412" s="5">
        <v>5.2084749999999976E-6</v>
      </c>
      <c r="Q412" s="5">
        <v>6.0037999999999966E-6</v>
      </c>
      <c r="R412" s="5">
        <v>5.4300700000000003E-6</v>
      </c>
      <c r="S412" s="5">
        <v>5.470099999999997E-6</v>
      </c>
      <c r="T412" s="5">
        <v>9.4128549999999944E-6</v>
      </c>
      <c r="U412" s="5">
        <v>9.5843750000000026E-6</v>
      </c>
      <c r="V412" s="5">
        <v>2.873066500000001E-5</v>
      </c>
      <c r="W412" s="5">
        <v>2.8495585000000011E-5</v>
      </c>
      <c r="X412" s="5">
        <v>2.8334309999999981E-5</v>
      </c>
      <c r="Y412" s="5">
        <v>2.9166150000000019E-5</v>
      </c>
      <c r="Z412" s="5">
        <v>1321.128445969754</v>
      </c>
      <c r="AA412" s="5">
        <v>1181.561223587501</v>
      </c>
      <c r="AB412" s="5">
        <v>1273.613640008065</v>
      </c>
      <c r="AC412" s="5">
        <v>1203.6505789243499</v>
      </c>
      <c r="AD412" s="5">
        <v>6057.419773492803</v>
      </c>
      <c r="AE412" s="5">
        <v>23341.172362817069</v>
      </c>
      <c r="AF412" s="5">
        <v>32938.069848290841</v>
      </c>
      <c r="AG412" s="5">
        <v>34479.353638835411</v>
      </c>
    </row>
    <row r="413" spans="1:33">
      <c r="A413" s="56" t="s">
        <v>80</v>
      </c>
      <c r="B413" s="56" t="s">
        <v>163</v>
      </c>
      <c r="C413" s="56" t="s">
        <v>292</v>
      </c>
      <c r="D413" s="56" t="s">
        <v>293</v>
      </c>
      <c r="E413" s="56" t="s">
        <v>141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2.7673999999999998E-7</v>
      </c>
      <c r="O413" s="5">
        <v>2.1559049999999999E-6</v>
      </c>
      <c r="P413" s="5">
        <v>6.3834199999999986E-6</v>
      </c>
      <c r="Q413" s="5">
        <v>7.3258750000000004E-6</v>
      </c>
      <c r="R413" s="5">
        <v>6.6593000000000042E-6</v>
      </c>
      <c r="S413" s="5">
        <v>6.9629800000000004E-6</v>
      </c>
      <c r="T413" s="5">
        <v>1.2777379999999999E-5</v>
      </c>
      <c r="U413" s="5">
        <v>1.172838000000001E-5</v>
      </c>
      <c r="V413" s="5">
        <v>3.4958445000000017E-5</v>
      </c>
      <c r="W413" s="5">
        <v>3.3601300000000013E-5</v>
      </c>
      <c r="X413" s="5">
        <v>3.4015024999999987E-5</v>
      </c>
      <c r="Y413" s="5">
        <v>7.16105949999999E-5</v>
      </c>
      <c r="Z413" s="5">
        <v>3793.433106867109</v>
      </c>
      <c r="AA413" s="5">
        <v>3569.040134888417</v>
      </c>
      <c r="AB413" s="5">
        <v>3996.085415205785</v>
      </c>
      <c r="AC413" s="5">
        <v>3884.05262323529</v>
      </c>
      <c r="AD413" s="5">
        <v>3844.074550262922</v>
      </c>
      <c r="AE413" s="5">
        <v>4083.3921190512888</v>
      </c>
      <c r="AF413" s="5">
        <v>3728.0828783147931</v>
      </c>
      <c r="AG413" s="5">
        <v>3906.066412464203</v>
      </c>
    </row>
    <row r="414" spans="1:33">
      <c r="A414" s="56" t="s">
        <v>80</v>
      </c>
      <c r="B414" s="56" t="s">
        <v>198</v>
      </c>
      <c r="C414" s="56" t="s">
        <v>294</v>
      </c>
      <c r="D414" s="56" t="s">
        <v>295</v>
      </c>
      <c r="E414" s="56" t="s">
        <v>141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3.00645E-7</v>
      </c>
      <c r="P414" s="5">
        <v>8.7158000000000024E-7</v>
      </c>
      <c r="Q414" s="5">
        <v>1.0467249999999999E-6</v>
      </c>
      <c r="R414" s="5">
        <v>3.51441E-6</v>
      </c>
      <c r="S414" s="5">
        <v>3.1599349999999999E-6</v>
      </c>
      <c r="T414" s="5">
        <v>7.677239999999996E-6</v>
      </c>
      <c r="U414" s="5">
        <v>8.2939050000000024E-6</v>
      </c>
      <c r="V414" s="5">
        <v>9.4224750000000016E-6</v>
      </c>
      <c r="W414" s="5">
        <v>1.3596159999999999E-5</v>
      </c>
      <c r="X414" s="5">
        <v>1.480864000000001E-5</v>
      </c>
      <c r="Y414" s="5">
        <v>1.8710294999999999E-5</v>
      </c>
      <c r="Z414" s="5">
        <v>2.6993975000000001E-5</v>
      </c>
      <c r="AA414" s="5">
        <v>7.9332339999999975E-5</v>
      </c>
      <c r="AB414" s="5">
        <v>7.4398254999999999E-5</v>
      </c>
      <c r="AC414" s="5">
        <v>460.94535978254493</v>
      </c>
      <c r="AD414" s="5">
        <v>399.16895518508022</v>
      </c>
      <c r="AE414" s="5">
        <v>1045.1449736372349</v>
      </c>
      <c r="AF414" s="5">
        <v>1307.500228659191</v>
      </c>
      <c r="AG414" s="5">
        <v>1278.1718629506749</v>
      </c>
    </row>
    <row r="415" spans="1:33">
      <c r="A415" s="56" t="s">
        <v>80</v>
      </c>
      <c r="B415" s="56" t="s">
        <v>200</v>
      </c>
      <c r="C415" s="56" t="s">
        <v>296</v>
      </c>
      <c r="D415" s="56" t="s">
        <v>297</v>
      </c>
      <c r="E415" s="56" t="s">
        <v>141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</row>
    <row r="416" spans="1:33">
      <c r="A416" s="56" t="s">
        <v>80</v>
      </c>
      <c r="B416" s="56" t="s">
        <v>198</v>
      </c>
      <c r="C416" s="56" t="s">
        <v>298</v>
      </c>
      <c r="D416" s="56" t="s">
        <v>299</v>
      </c>
      <c r="E416" s="56" t="s">
        <v>141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</row>
    <row r="417" spans="1:33">
      <c r="A417" s="56" t="s">
        <v>80</v>
      </c>
      <c r="B417" s="56" t="s">
        <v>199</v>
      </c>
      <c r="C417" s="56" t="s">
        <v>300</v>
      </c>
      <c r="D417" s="56" t="s">
        <v>301</v>
      </c>
      <c r="E417" s="56" t="s">
        <v>141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</row>
  </sheetData>
  <autoFilter ref="A3:E417" xr:uid="{00000000-0009-0000-0000-00000D000000}"/>
  <pageMargins left="0.7" right="0.7" top="0.75" bottom="0.75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69">
    <tabColor theme="7"/>
  </sheetPr>
  <dimension ref="A1:AE8"/>
  <sheetViews>
    <sheetView zoomScaleNormal="100" workbookViewId="0">
      <pane xSplit="2" ySplit="3" topLeftCell="C4" activePane="bottomRight" state="frozen"/>
      <selection pane="topRight" activeCell="C1" sqref="C1"/>
      <selection pane="bottomLeft" activeCell="A4" sqref="A4"/>
      <selection pane="bottomRight"/>
    </sheetView>
  </sheetViews>
  <sheetFormatPr baseColWidth="10" defaultColWidth="9" defaultRowHeight="14"/>
  <cols>
    <col min="1" max="1" width="14.6640625" style="6" customWidth="1"/>
    <col min="2" max="2" width="9" style="6" customWidth="1"/>
    <col min="3" max="3" width="17" style="6" customWidth="1"/>
    <col min="4" max="6" width="9" style="6" customWidth="1"/>
    <col min="7" max="16384" width="9" style="6"/>
  </cols>
  <sheetData>
    <row r="1" spans="1:31" s="53" customFormat="1" ht="23.25" customHeight="1" thickBot="1">
      <c r="A1" s="4" t="s">
        <v>304</v>
      </c>
      <c r="B1" s="4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</row>
    <row r="2" spans="1:31" ht="15" customHeight="1" thickTop="1"/>
    <row r="3" spans="1:31">
      <c r="A3" s="57" t="s">
        <v>191</v>
      </c>
      <c r="B3" s="57" t="s">
        <v>194</v>
      </c>
      <c r="C3" s="58" t="s">
        <v>162</v>
      </c>
      <c r="D3" s="57">
        <v>2024</v>
      </c>
      <c r="E3" s="57">
        <v>2025</v>
      </c>
      <c r="F3" s="57">
        <v>2026</v>
      </c>
      <c r="G3" s="57">
        <v>2027</v>
      </c>
      <c r="H3" s="57">
        <v>2028</v>
      </c>
      <c r="I3" s="57">
        <v>2029</v>
      </c>
      <c r="J3" s="57">
        <v>2030</v>
      </c>
      <c r="K3" s="57">
        <v>2031</v>
      </c>
      <c r="L3" s="57">
        <v>2032</v>
      </c>
      <c r="M3" s="57">
        <v>2033</v>
      </c>
      <c r="N3" s="57">
        <v>2034</v>
      </c>
      <c r="O3" s="57">
        <v>2035</v>
      </c>
      <c r="P3" s="57">
        <v>2036</v>
      </c>
      <c r="Q3" s="57">
        <v>2037</v>
      </c>
      <c r="R3" s="57">
        <v>2038</v>
      </c>
      <c r="S3" s="57">
        <v>2039</v>
      </c>
      <c r="T3" s="57">
        <v>2040</v>
      </c>
      <c r="U3" s="57">
        <v>2041</v>
      </c>
      <c r="V3" s="57">
        <v>2042</v>
      </c>
      <c r="W3" s="57">
        <v>2043</v>
      </c>
      <c r="X3" s="57">
        <v>2044</v>
      </c>
      <c r="Y3" s="57">
        <v>2045</v>
      </c>
      <c r="Z3" s="57">
        <v>2046</v>
      </c>
      <c r="AA3" s="57">
        <v>2047</v>
      </c>
      <c r="AB3" s="57">
        <v>2048</v>
      </c>
      <c r="AC3" s="57">
        <v>2049</v>
      </c>
      <c r="AD3" s="57">
        <v>2050</v>
      </c>
      <c r="AE3" s="57">
        <v>2051</v>
      </c>
    </row>
    <row r="4" spans="1:31">
      <c r="A4" s="56" t="s">
        <v>60</v>
      </c>
      <c r="B4" s="56" t="s">
        <v>128</v>
      </c>
      <c r="C4" s="5">
        <v>1588.9725320741711</v>
      </c>
      <c r="D4" s="5">
        <v>109.79583781397869</v>
      </c>
      <c r="E4" s="5">
        <v>101.8319664101096</v>
      </c>
      <c r="F4" s="5">
        <v>100.4352725380207</v>
      </c>
      <c r="G4" s="5">
        <v>98.001976827999528</v>
      </c>
      <c r="H4" s="5">
        <v>91.453029823596651</v>
      </c>
      <c r="I4" s="5">
        <v>78.69772540182511</v>
      </c>
      <c r="J4" s="5">
        <v>77.184633905387642</v>
      </c>
      <c r="K4" s="5">
        <v>72.712527818102956</v>
      </c>
      <c r="L4" s="5">
        <v>75.008476227400948</v>
      </c>
      <c r="M4" s="5">
        <v>76.365928194809513</v>
      </c>
      <c r="N4" s="5">
        <v>67.11967556955247</v>
      </c>
      <c r="O4" s="5">
        <v>65.842216799330586</v>
      </c>
      <c r="P4" s="5">
        <v>56.317278533340378</v>
      </c>
      <c r="Q4" s="5">
        <v>59.130963660153277</v>
      </c>
      <c r="R4" s="5">
        <v>55.934765089334043</v>
      </c>
      <c r="S4" s="5">
        <v>54.116173648071673</v>
      </c>
      <c r="T4" s="5">
        <v>50.817005497104617</v>
      </c>
      <c r="U4" s="5">
        <v>45.411555407172493</v>
      </c>
      <c r="V4" s="5">
        <v>46.279584000648249</v>
      </c>
      <c r="W4" s="5">
        <v>39.448652636790513</v>
      </c>
      <c r="X4" s="5">
        <v>27.69438506953875</v>
      </c>
      <c r="Y4" s="5">
        <v>23.737690053930731</v>
      </c>
      <c r="Z4" s="5">
        <v>22.725681660417479</v>
      </c>
      <c r="AA4" s="5">
        <v>22.307389603762999</v>
      </c>
      <c r="AB4" s="5">
        <v>13.867953530472841</v>
      </c>
      <c r="AC4" s="5">
        <v>16.383684433520049</v>
      </c>
      <c r="AD4" s="5">
        <v>22.380348071015732</v>
      </c>
      <c r="AE4" s="5">
        <v>17.97015384878241</v>
      </c>
    </row>
    <row r="5" spans="1:31">
      <c r="A5" s="56" t="s">
        <v>70</v>
      </c>
      <c r="B5" s="56" t="s">
        <v>128</v>
      </c>
      <c r="C5" s="5">
        <v>1588.9725320741711</v>
      </c>
      <c r="D5" s="5">
        <v>109.79583781397869</v>
      </c>
      <c r="E5" s="5">
        <v>101.8319664101096</v>
      </c>
      <c r="F5" s="5">
        <v>100.4352725380207</v>
      </c>
      <c r="G5" s="5">
        <v>98.001976827999528</v>
      </c>
      <c r="H5" s="5">
        <v>91.453029823596651</v>
      </c>
      <c r="I5" s="5">
        <v>78.69772540182511</v>
      </c>
      <c r="J5" s="5">
        <v>77.184633905387642</v>
      </c>
      <c r="K5" s="5">
        <v>72.712527818102956</v>
      </c>
      <c r="L5" s="5">
        <v>75.008476227400948</v>
      </c>
      <c r="M5" s="5">
        <v>76.365928194809513</v>
      </c>
      <c r="N5" s="5">
        <v>67.11967556955247</v>
      </c>
      <c r="O5" s="5">
        <v>65.842216799330586</v>
      </c>
      <c r="P5" s="5">
        <v>56.317278533340378</v>
      </c>
      <c r="Q5" s="5">
        <v>59.130963660153277</v>
      </c>
      <c r="R5" s="5">
        <v>55.934765089334043</v>
      </c>
      <c r="S5" s="5">
        <v>54.116173648071673</v>
      </c>
      <c r="T5" s="5">
        <v>50.817005497104617</v>
      </c>
      <c r="U5" s="5">
        <v>45.411555407172493</v>
      </c>
      <c r="V5" s="5">
        <v>46.279584000648249</v>
      </c>
      <c r="W5" s="5">
        <v>39.448652636790513</v>
      </c>
      <c r="X5" s="5">
        <v>27.69438506953875</v>
      </c>
      <c r="Y5" s="5">
        <v>23.737690053930731</v>
      </c>
      <c r="Z5" s="5">
        <v>22.725681660417479</v>
      </c>
      <c r="AA5" s="5">
        <v>22.307389603762999</v>
      </c>
      <c r="AB5" s="5">
        <v>13.867953530472841</v>
      </c>
      <c r="AC5" s="5">
        <v>16.383684433520049</v>
      </c>
      <c r="AD5" s="5">
        <v>22.380348071015732</v>
      </c>
      <c r="AE5" s="5">
        <v>17.97015384878241</v>
      </c>
    </row>
    <row r="6" spans="1:31">
      <c r="A6" s="56" t="s">
        <v>73</v>
      </c>
      <c r="B6" s="56" t="s">
        <v>128</v>
      </c>
      <c r="C6" s="5">
        <v>1586.0699156448011</v>
      </c>
      <c r="D6" s="5">
        <v>109.7958592389558</v>
      </c>
      <c r="E6" s="5">
        <v>101.8087109650007</v>
      </c>
      <c r="F6" s="5">
        <v>100.58709119518571</v>
      </c>
      <c r="G6" s="5">
        <v>97.522851146153329</v>
      </c>
      <c r="H6" s="5">
        <v>90.341551264519751</v>
      </c>
      <c r="I6" s="5">
        <v>77.965806158902197</v>
      </c>
      <c r="J6" s="5">
        <v>76.475956714037565</v>
      </c>
      <c r="K6" s="5">
        <v>74.45017124443838</v>
      </c>
      <c r="L6" s="5">
        <v>76.091699283461622</v>
      </c>
      <c r="M6" s="5">
        <v>76.475650353777198</v>
      </c>
      <c r="N6" s="5">
        <v>66.097125469831269</v>
      </c>
      <c r="O6" s="5">
        <v>64.986928280805131</v>
      </c>
      <c r="P6" s="5">
        <v>55.814088067317108</v>
      </c>
      <c r="Q6" s="5">
        <v>58.581403979408563</v>
      </c>
      <c r="R6" s="5">
        <v>55.694941415419208</v>
      </c>
      <c r="S6" s="5">
        <v>54.195047213637231</v>
      </c>
      <c r="T6" s="5">
        <v>50.833916520582953</v>
      </c>
      <c r="U6" s="5">
        <v>45.392469503334482</v>
      </c>
      <c r="V6" s="5">
        <v>46.36126424219907</v>
      </c>
      <c r="W6" s="5">
        <v>39.535210223809592</v>
      </c>
      <c r="X6" s="5">
        <v>27.689272272625601</v>
      </c>
      <c r="Y6" s="5">
        <v>23.742662581771469</v>
      </c>
      <c r="Z6" s="5">
        <v>22.725840258681998</v>
      </c>
      <c r="AA6" s="5">
        <v>22.285824189717861</v>
      </c>
      <c r="AB6" s="5">
        <v>13.873401133046141</v>
      </c>
      <c r="AC6" s="5">
        <v>16.398028270857669</v>
      </c>
      <c r="AD6" s="5">
        <v>22.38894381671038</v>
      </c>
      <c r="AE6" s="5">
        <v>17.958200640612301</v>
      </c>
    </row>
    <row r="7" spans="1:31">
      <c r="A7" s="56" t="s">
        <v>75</v>
      </c>
      <c r="B7" s="56" t="s">
        <v>128</v>
      </c>
      <c r="C7" s="5">
        <v>1588.9725320741711</v>
      </c>
      <c r="D7" s="5">
        <v>109.79583781397869</v>
      </c>
      <c r="E7" s="5">
        <v>101.8319664101096</v>
      </c>
      <c r="F7" s="5">
        <v>100.4352725380207</v>
      </c>
      <c r="G7" s="5">
        <v>98.001976827999528</v>
      </c>
      <c r="H7" s="5">
        <v>91.453029823596651</v>
      </c>
      <c r="I7" s="5">
        <v>78.69772540182511</v>
      </c>
      <c r="J7" s="5">
        <v>77.184633905387642</v>
      </c>
      <c r="K7" s="5">
        <v>72.712527818102956</v>
      </c>
      <c r="L7" s="5">
        <v>75.008476227400948</v>
      </c>
      <c r="M7" s="5">
        <v>76.365928194809513</v>
      </c>
      <c r="N7" s="5">
        <v>67.11967556955247</v>
      </c>
      <c r="O7" s="5">
        <v>65.842216799330586</v>
      </c>
      <c r="P7" s="5">
        <v>56.317278533340378</v>
      </c>
      <c r="Q7" s="5">
        <v>59.130963660153277</v>
      </c>
      <c r="R7" s="5">
        <v>55.934765089334043</v>
      </c>
      <c r="S7" s="5">
        <v>54.116173648071673</v>
      </c>
      <c r="T7" s="5">
        <v>50.817005497104617</v>
      </c>
      <c r="U7" s="5">
        <v>45.411555407172493</v>
      </c>
      <c r="V7" s="5">
        <v>46.279584000648249</v>
      </c>
      <c r="W7" s="5">
        <v>39.448652636790513</v>
      </c>
      <c r="X7" s="5">
        <v>27.69438506953875</v>
      </c>
      <c r="Y7" s="5">
        <v>23.737690053930731</v>
      </c>
      <c r="Z7" s="5">
        <v>22.725681660417479</v>
      </c>
      <c r="AA7" s="5">
        <v>22.307389603762999</v>
      </c>
      <c r="AB7" s="5">
        <v>13.867953530472841</v>
      </c>
      <c r="AC7" s="5">
        <v>16.383684433520049</v>
      </c>
      <c r="AD7" s="5">
        <v>22.380348071015732</v>
      </c>
      <c r="AE7" s="5">
        <v>17.97015384878241</v>
      </c>
    </row>
    <row r="8" spans="1:31">
      <c r="A8" s="56" t="s">
        <v>80</v>
      </c>
      <c r="B8" s="56" t="s">
        <v>128</v>
      </c>
      <c r="C8" s="5">
        <v>1593.7375286650399</v>
      </c>
      <c r="D8" s="5">
        <v>109.8242838475162</v>
      </c>
      <c r="E8" s="5">
        <v>102.155339546628</v>
      </c>
      <c r="F8" s="5">
        <v>100.640979653381</v>
      </c>
      <c r="G8" s="5">
        <v>98.076664616313863</v>
      </c>
      <c r="H8" s="5">
        <v>92.67141704635452</v>
      </c>
      <c r="I8" s="5">
        <v>80.145937064451644</v>
      </c>
      <c r="J8" s="5">
        <v>78.650815352884408</v>
      </c>
      <c r="K8" s="5">
        <v>62.238988389348279</v>
      </c>
      <c r="L8" s="5">
        <v>62.285094430389499</v>
      </c>
      <c r="M8" s="5">
        <v>63.714612121432047</v>
      </c>
      <c r="N8" s="5">
        <v>50.71971364276483</v>
      </c>
      <c r="O8" s="5">
        <v>50.910951997993607</v>
      </c>
      <c r="P8" s="5">
        <v>45.498338095695352</v>
      </c>
      <c r="Q8" s="5">
        <v>47.685189671012687</v>
      </c>
      <c r="R8" s="5">
        <v>47.421058340763281</v>
      </c>
      <c r="S8" s="5">
        <v>48.602642586292369</v>
      </c>
      <c r="T8" s="5">
        <v>44.657949358475257</v>
      </c>
      <c r="U8" s="5">
        <v>39.944709326071987</v>
      </c>
      <c r="V8" s="5">
        <v>41.909783124134549</v>
      </c>
      <c r="W8" s="5">
        <v>36.071983326366073</v>
      </c>
      <c r="X8" s="5">
        <v>35.906451836495648</v>
      </c>
      <c r="Y8" s="5">
        <v>30.24667880904439</v>
      </c>
      <c r="Z8" s="5">
        <v>30.790796086556231</v>
      </c>
      <c r="AA8" s="5">
        <v>37.236152325382228</v>
      </c>
      <c r="AB8" s="5">
        <v>35.730998151339577</v>
      </c>
      <c r="AC8" s="5">
        <v>39.999999969189609</v>
      </c>
      <c r="AD8" s="5">
        <v>39.999999972535512</v>
      </c>
      <c r="AE8" s="5">
        <v>39.999999976228359</v>
      </c>
    </row>
  </sheetData>
  <autoFilter ref="A3:B8" xr:uid="{00000000-0009-0000-0000-00000E000000}"/>
  <pageMargins left="0.7" right="0.7" top="0.75" bottom="0.75" header="0.3" footer="0.3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8">
    <tabColor theme="7"/>
  </sheetPr>
  <dimension ref="A1:AE103"/>
  <sheetViews>
    <sheetView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" style="6" customWidth="1"/>
    <col min="3" max="3" width="24.6640625" style="6" customWidth="1"/>
    <col min="4" max="4" width="10.1640625" style="6" bestFit="1" customWidth="1"/>
    <col min="5" max="5" width="9" style="6" customWidth="1"/>
    <col min="6" max="16384" width="9" style="6"/>
  </cols>
  <sheetData>
    <row r="1" spans="1:31" s="15" customFormat="1" ht="23.25" customHeight="1" thickBot="1">
      <c r="A1" s="1" t="s">
        <v>305</v>
      </c>
      <c r="B1" s="1"/>
      <c r="C1" s="49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</row>
    <row r="2" spans="1:31" s="7" customFormat="1" ht="15" customHeight="1" thickTop="1">
      <c r="A2" s="12"/>
      <c r="C2" s="12"/>
    </row>
    <row r="3" spans="1:31">
      <c r="A3" s="57" t="s">
        <v>191</v>
      </c>
      <c r="B3" s="57" t="s">
        <v>194</v>
      </c>
      <c r="C3" s="57" t="s">
        <v>306</v>
      </c>
      <c r="D3" s="57">
        <v>2024</v>
      </c>
      <c r="E3" s="57">
        <v>2025</v>
      </c>
      <c r="F3" s="57">
        <v>2026</v>
      </c>
      <c r="G3" s="57">
        <v>2027</v>
      </c>
      <c r="H3" s="57">
        <v>2028</v>
      </c>
      <c r="I3" s="57">
        <v>2029</v>
      </c>
      <c r="J3" s="57">
        <v>2030</v>
      </c>
      <c r="K3" s="57">
        <v>2031</v>
      </c>
      <c r="L3" s="57">
        <v>2032</v>
      </c>
      <c r="M3" s="57">
        <v>2033</v>
      </c>
      <c r="N3" s="57">
        <v>2034</v>
      </c>
      <c r="O3" s="57">
        <v>2035</v>
      </c>
      <c r="P3" s="57">
        <v>2036</v>
      </c>
      <c r="Q3" s="57">
        <v>2037</v>
      </c>
      <c r="R3" s="57">
        <v>2038</v>
      </c>
      <c r="S3" s="57">
        <v>2039</v>
      </c>
      <c r="T3" s="57">
        <v>2040</v>
      </c>
      <c r="U3" s="57">
        <v>2041</v>
      </c>
      <c r="V3" s="57">
        <v>2042</v>
      </c>
      <c r="W3" s="57">
        <v>2043</v>
      </c>
      <c r="X3" s="57">
        <v>2044</v>
      </c>
      <c r="Y3" s="57">
        <v>2045</v>
      </c>
      <c r="Z3" s="57">
        <v>2046</v>
      </c>
      <c r="AA3" s="57">
        <v>2047</v>
      </c>
      <c r="AB3" s="57">
        <v>2048</v>
      </c>
      <c r="AC3" s="57">
        <v>2049</v>
      </c>
      <c r="AD3" s="57">
        <v>2050</v>
      </c>
      <c r="AE3" s="57">
        <v>2051</v>
      </c>
    </row>
    <row r="4" spans="1:31">
      <c r="A4" s="56" t="s">
        <v>60</v>
      </c>
      <c r="B4" s="56" t="s">
        <v>163</v>
      </c>
      <c r="C4" s="56" t="s">
        <v>165</v>
      </c>
      <c r="D4" s="5">
        <v>10755.270768380629</v>
      </c>
      <c r="E4" s="5">
        <v>11771.204998143399</v>
      </c>
      <c r="F4" s="5">
        <v>13635.99996810907</v>
      </c>
      <c r="G4" s="5">
        <v>13189.592647023261</v>
      </c>
      <c r="H4" s="5">
        <v>14759.65191736548</v>
      </c>
      <c r="I4" s="5">
        <v>11744.654099422911</v>
      </c>
      <c r="J4" s="5">
        <v>11367.06562614448</v>
      </c>
      <c r="K4" s="5">
        <v>9334.7817914317893</v>
      </c>
      <c r="L4" s="5">
        <v>9687.6243428105954</v>
      </c>
      <c r="M4" s="5">
        <v>8879.6204120852617</v>
      </c>
      <c r="N4" s="5">
        <v>12617.241344972541</v>
      </c>
      <c r="O4" s="5">
        <v>11001.43468511786</v>
      </c>
      <c r="P4" s="5">
        <v>12707.45042380455</v>
      </c>
      <c r="Q4" s="5">
        <v>11707.334832104019</v>
      </c>
      <c r="R4" s="5">
        <v>11959.11055105565</v>
      </c>
      <c r="S4" s="5">
        <v>12734.789695867519</v>
      </c>
      <c r="T4" s="5">
        <v>11739.47089309323</v>
      </c>
      <c r="U4" s="5">
        <v>14983.25970896157</v>
      </c>
      <c r="V4" s="5">
        <v>14948.21013492885</v>
      </c>
      <c r="W4" s="5">
        <v>15300.13340064693</v>
      </c>
      <c r="X4" s="5">
        <v>14347.42853049957</v>
      </c>
      <c r="Y4" s="5">
        <v>14620.94669739922</v>
      </c>
      <c r="Z4" s="5">
        <v>12008.294143610879</v>
      </c>
      <c r="AA4" s="5">
        <v>12504.544704857401</v>
      </c>
      <c r="AB4" s="5">
        <v>13984.876496788211</v>
      </c>
      <c r="AC4" s="5">
        <v>11291.70724367028</v>
      </c>
      <c r="AD4" s="5">
        <v>10426.667386371229</v>
      </c>
      <c r="AE4" s="5">
        <v>10596.285929632289</v>
      </c>
    </row>
    <row r="5" spans="1:31">
      <c r="A5" s="56" t="s">
        <v>60</v>
      </c>
      <c r="B5" s="56" t="s">
        <v>163</v>
      </c>
      <c r="C5" s="56" t="s">
        <v>166</v>
      </c>
      <c r="D5" s="5">
        <v>-611.19855927328024</v>
      </c>
      <c r="E5" s="5">
        <v>-963.79875948167444</v>
      </c>
      <c r="F5" s="5">
        <v>-2343.1183565330011</v>
      </c>
      <c r="G5" s="5">
        <v>-2793.7814195690689</v>
      </c>
      <c r="H5" s="5">
        <v>-3095.5320832311399</v>
      </c>
      <c r="I5" s="5">
        <v>-3560.252257228025</v>
      </c>
      <c r="J5" s="5">
        <v>-3672.9624392502669</v>
      </c>
      <c r="K5" s="5">
        <v>-4513.9984436846889</v>
      </c>
      <c r="L5" s="5">
        <v>-4825.4150830804456</v>
      </c>
      <c r="M5" s="5">
        <v>-4502.0042745435649</v>
      </c>
      <c r="N5" s="5">
        <v>-3442.0182311397239</v>
      </c>
      <c r="O5" s="5">
        <v>-4893.1109686957861</v>
      </c>
      <c r="P5" s="5">
        <v>-3627.8556889946899</v>
      </c>
      <c r="Q5" s="5">
        <v>-6381.2118293243248</v>
      </c>
      <c r="R5" s="5">
        <v>-5642.4692313646619</v>
      </c>
      <c r="S5" s="5">
        <v>-11230.91359567134</v>
      </c>
      <c r="T5" s="5">
        <v>-12161.546516926041</v>
      </c>
      <c r="U5" s="5">
        <v>-9277.9831977290141</v>
      </c>
      <c r="V5" s="5">
        <v>-9571.6871684099624</v>
      </c>
      <c r="W5" s="5">
        <v>-10713.64977126914</v>
      </c>
      <c r="X5" s="5">
        <v>-12663.38539463306</v>
      </c>
      <c r="Y5" s="5">
        <v>-12104.958717829109</v>
      </c>
      <c r="Z5" s="5">
        <v>-14788.819398707241</v>
      </c>
      <c r="AA5" s="5">
        <v>-14611.52771019286</v>
      </c>
      <c r="AB5" s="5">
        <v>-15184.80159605582</v>
      </c>
      <c r="AC5" s="5">
        <v>-17849.914146916621</v>
      </c>
      <c r="AD5" s="5">
        <v>-19137.26305136365</v>
      </c>
      <c r="AE5" s="5">
        <v>-19271.509108871651</v>
      </c>
    </row>
    <row r="6" spans="1:31">
      <c r="A6" s="56" t="s">
        <v>60</v>
      </c>
      <c r="B6" s="56" t="s">
        <v>163</v>
      </c>
      <c r="C6" s="56" t="s">
        <v>189</v>
      </c>
      <c r="D6" s="5">
        <v>10144.072209107349</v>
      </c>
      <c r="E6" s="5">
        <v>10807.406238661721</v>
      </c>
      <c r="F6" s="5">
        <v>11292.881611576069</v>
      </c>
      <c r="G6" s="5">
        <v>10395.811227454191</v>
      </c>
      <c r="H6" s="5">
        <v>11664.119834134341</v>
      </c>
      <c r="I6" s="5">
        <v>8184.4018421948858</v>
      </c>
      <c r="J6" s="5">
        <v>7694.1031868942118</v>
      </c>
      <c r="K6" s="5">
        <v>4820.7833477471004</v>
      </c>
      <c r="L6" s="5">
        <v>4862.2092597301489</v>
      </c>
      <c r="M6" s="5">
        <v>4377.6161375416968</v>
      </c>
      <c r="N6" s="5">
        <v>9175.2231138328189</v>
      </c>
      <c r="O6" s="5">
        <v>6108.3237164220718</v>
      </c>
      <c r="P6" s="5">
        <v>9079.594734809858</v>
      </c>
      <c r="Q6" s="5">
        <v>5326.123002779691</v>
      </c>
      <c r="R6" s="5">
        <v>6316.6413196909898</v>
      </c>
      <c r="S6" s="5">
        <v>1503.876100196183</v>
      </c>
      <c r="T6" s="5">
        <v>-422.07562383281038</v>
      </c>
      <c r="U6" s="5">
        <v>5705.2765112325524</v>
      </c>
      <c r="V6" s="5">
        <v>5376.5229665188835</v>
      </c>
      <c r="W6" s="5">
        <v>4586.4836293777862</v>
      </c>
      <c r="X6" s="5">
        <v>1684.0431358665139</v>
      </c>
      <c r="Y6" s="5">
        <v>2515.987979570104</v>
      </c>
      <c r="Z6" s="5">
        <v>-2780.5252550963628</v>
      </c>
      <c r="AA6" s="5">
        <v>-2106.9830053354622</v>
      </c>
      <c r="AB6" s="5">
        <v>-1199.9250992676059</v>
      </c>
      <c r="AC6" s="5">
        <v>-6558.2069032463478</v>
      </c>
      <c r="AD6" s="5">
        <v>-8710.5956649924265</v>
      </c>
      <c r="AE6" s="5">
        <v>-8675.2231792393632</v>
      </c>
    </row>
    <row r="7" spans="1:3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</row>
    <row r="8" spans="1:31">
      <c r="A8" s="56" t="s">
        <v>60</v>
      </c>
      <c r="B8" s="56" t="s">
        <v>197</v>
      </c>
      <c r="C8" s="56" t="s">
        <v>165</v>
      </c>
      <c r="D8" s="5">
        <v>467.93889242525017</v>
      </c>
      <c r="E8" s="5">
        <v>879.68867602174942</v>
      </c>
      <c r="F8" s="5">
        <v>1345.1308556431859</v>
      </c>
      <c r="G8" s="5">
        <v>1682.7342935836541</v>
      </c>
      <c r="H8" s="5">
        <v>1624.8884148825009</v>
      </c>
      <c r="I8" s="5">
        <v>1044.912305340375</v>
      </c>
      <c r="J8" s="5">
        <v>863.99482408868994</v>
      </c>
      <c r="K8" s="5">
        <v>995.54906641000002</v>
      </c>
      <c r="L8" s="5">
        <v>938.95750311595543</v>
      </c>
      <c r="M8" s="5">
        <v>1564.79290856898</v>
      </c>
      <c r="N8" s="5">
        <v>1234.9210516840251</v>
      </c>
      <c r="O8" s="5">
        <v>1268.962799704165</v>
      </c>
      <c r="P8" s="5">
        <v>1711.9004116908461</v>
      </c>
      <c r="Q8" s="5">
        <v>2987.3651252254381</v>
      </c>
      <c r="R8" s="5">
        <v>2504.8441570051832</v>
      </c>
      <c r="S8" s="5">
        <v>4233.8758435064974</v>
      </c>
      <c r="T8" s="5">
        <v>4837.6707665654931</v>
      </c>
      <c r="U8" s="5">
        <v>3360.487099398797</v>
      </c>
      <c r="V8" s="5">
        <v>3723.6992577227802</v>
      </c>
      <c r="W8" s="5">
        <v>4030.1556918292158</v>
      </c>
      <c r="X8" s="5">
        <v>3868.7567757860011</v>
      </c>
      <c r="Y8" s="5">
        <v>3496.53839564686</v>
      </c>
      <c r="Z8" s="5">
        <v>3544.9704793927699</v>
      </c>
      <c r="AA8" s="5">
        <v>4059.3964206036849</v>
      </c>
      <c r="AB8" s="5">
        <v>3586.0677994314301</v>
      </c>
      <c r="AC8" s="5">
        <v>3753.8033895825888</v>
      </c>
      <c r="AD8" s="5">
        <v>4055.491981844852</v>
      </c>
      <c r="AE8" s="5">
        <v>3909.1663381499998</v>
      </c>
    </row>
    <row r="9" spans="1:31">
      <c r="A9" s="56" t="s">
        <v>60</v>
      </c>
      <c r="B9" s="56" t="s">
        <v>197</v>
      </c>
      <c r="C9" s="56" t="s">
        <v>166</v>
      </c>
      <c r="D9" s="5">
        <v>-3796.6720466141069</v>
      </c>
      <c r="E9" s="5">
        <v>-4243.5989399660548</v>
      </c>
      <c r="F9" s="5">
        <v>-3686.7754082435299</v>
      </c>
      <c r="G9" s="5">
        <v>-3337.7401189159741</v>
      </c>
      <c r="H9" s="5">
        <v>-5239.1235097050894</v>
      </c>
      <c r="I9" s="5">
        <v>-5969.535869588135</v>
      </c>
      <c r="J9" s="5">
        <v>-5966.6886650270226</v>
      </c>
      <c r="K9" s="5">
        <v>-4649.5141399826971</v>
      </c>
      <c r="L9" s="5">
        <v>-5621.0631339228639</v>
      </c>
      <c r="M9" s="5">
        <v>-4293.8665571598804</v>
      </c>
      <c r="N9" s="5">
        <v>-5690.55135363103</v>
      </c>
      <c r="O9" s="5">
        <v>-5879.0506388909271</v>
      </c>
      <c r="P9" s="5">
        <v>-4908.1669412263745</v>
      </c>
      <c r="Q9" s="5">
        <v>-6330.8205261890462</v>
      </c>
      <c r="R9" s="5">
        <v>-5957.5367058557804</v>
      </c>
      <c r="S9" s="5">
        <v>-6679.1505679437978</v>
      </c>
      <c r="T9" s="5">
        <v>-5468.7569537604322</v>
      </c>
      <c r="U9" s="5">
        <v>-7031.5157232247866</v>
      </c>
      <c r="V9" s="5">
        <v>-7121.3335872267007</v>
      </c>
      <c r="W9" s="5">
        <v>-7806.4049039727843</v>
      </c>
      <c r="X9" s="5">
        <v>-8150.5860923515575</v>
      </c>
      <c r="Y9" s="5">
        <v>-8505.3755369120372</v>
      </c>
      <c r="Z9" s="5">
        <v>-7593.0354226829186</v>
      </c>
      <c r="AA9" s="5">
        <v>-7111.3711462641677</v>
      </c>
      <c r="AB9" s="5">
        <v>-8985.8348636942592</v>
      </c>
      <c r="AC9" s="5">
        <v>-7652.0858037502621</v>
      </c>
      <c r="AD9" s="5">
        <v>-8101.9579750262074</v>
      </c>
      <c r="AE9" s="5">
        <v>-8025.4124399215971</v>
      </c>
    </row>
    <row r="10" spans="1:31">
      <c r="A10" s="56" t="s">
        <v>60</v>
      </c>
      <c r="B10" s="56" t="s">
        <v>197</v>
      </c>
      <c r="C10" s="56" t="s">
        <v>189</v>
      </c>
      <c r="D10" s="5">
        <v>-3328.733154188857</v>
      </c>
      <c r="E10" s="5">
        <v>-3363.9102639443049</v>
      </c>
      <c r="F10" s="5">
        <v>-2341.644552600344</v>
      </c>
      <c r="G10" s="5">
        <v>-1655.00582533232</v>
      </c>
      <c r="H10" s="5">
        <v>-3614.2350948225881</v>
      </c>
      <c r="I10" s="5">
        <v>-4924.6235642477604</v>
      </c>
      <c r="J10" s="5">
        <v>-5102.6938409383338</v>
      </c>
      <c r="K10" s="5">
        <v>-3653.9650735726968</v>
      </c>
      <c r="L10" s="5">
        <v>-4682.1056308069083</v>
      </c>
      <c r="M10" s="5">
        <v>-2729.073648590901</v>
      </c>
      <c r="N10" s="5">
        <v>-4455.6303019470051</v>
      </c>
      <c r="O10" s="5">
        <v>-4610.0878391867618</v>
      </c>
      <c r="P10" s="5">
        <v>-3196.26652953553</v>
      </c>
      <c r="Q10" s="5">
        <v>-3343.455400963609</v>
      </c>
      <c r="R10" s="5">
        <v>-3452.6925488505981</v>
      </c>
      <c r="S10" s="5">
        <v>-2445.2747244372999</v>
      </c>
      <c r="T10" s="5">
        <v>-631.08618719493916</v>
      </c>
      <c r="U10" s="5">
        <v>-3671.0286238259891</v>
      </c>
      <c r="V10" s="5">
        <v>-3397.634329503921</v>
      </c>
      <c r="W10" s="5">
        <v>-3776.249212143568</v>
      </c>
      <c r="X10" s="5">
        <v>-4281.8293165655559</v>
      </c>
      <c r="Y10" s="5">
        <v>-5008.8371412651768</v>
      </c>
      <c r="Z10" s="5">
        <v>-4048.0649432901491</v>
      </c>
      <c r="AA10" s="5">
        <v>-3051.9747256604828</v>
      </c>
      <c r="AB10" s="5">
        <v>-5399.7670642628291</v>
      </c>
      <c r="AC10" s="5">
        <v>-3898.2824141676729</v>
      </c>
      <c r="AD10" s="5">
        <v>-4046.4659931813549</v>
      </c>
      <c r="AE10" s="5">
        <v>-4116.2461017715968</v>
      </c>
    </row>
    <row r="11" spans="1:3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</row>
    <row r="12" spans="1:31">
      <c r="A12" s="56" t="s">
        <v>60</v>
      </c>
      <c r="B12" s="56" t="s">
        <v>198</v>
      </c>
      <c r="C12" s="56" t="s">
        <v>165</v>
      </c>
      <c r="D12" s="5">
        <v>1174.016532710245</v>
      </c>
      <c r="E12" s="5">
        <v>3122.9361732692751</v>
      </c>
      <c r="F12" s="5">
        <v>2157.6892228583761</v>
      </c>
      <c r="G12" s="5">
        <v>2287.6565588845469</v>
      </c>
      <c r="H12" s="5">
        <v>3168.8160954179111</v>
      </c>
      <c r="I12" s="5">
        <v>3818.572185797434</v>
      </c>
      <c r="J12" s="5">
        <v>6229.3676404934677</v>
      </c>
      <c r="K12" s="5">
        <v>7377.7351445287941</v>
      </c>
      <c r="L12" s="5">
        <v>8070.5734551938694</v>
      </c>
      <c r="M12" s="5">
        <v>10358.577594903611</v>
      </c>
      <c r="N12" s="5">
        <v>9952.3259822430409</v>
      </c>
      <c r="O12" s="5">
        <v>10841.076374879511</v>
      </c>
      <c r="P12" s="5">
        <v>11994.526563562111</v>
      </c>
      <c r="Q12" s="5">
        <v>13446.075001273781</v>
      </c>
      <c r="R12" s="5">
        <v>12833.201914127039</v>
      </c>
      <c r="S12" s="5">
        <v>16753.22059784735</v>
      </c>
      <c r="T12" s="5">
        <v>17749.645916472571</v>
      </c>
      <c r="U12" s="5">
        <v>16879.616516200229</v>
      </c>
      <c r="V12" s="5">
        <v>17587.56700203889</v>
      </c>
      <c r="W12" s="5">
        <v>16480.05308133049</v>
      </c>
      <c r="X12" s="5">
        <v>21865.97164437906</v>
      </c>
      <c r="Y12" s="5">
        <v>20225.42544693028</v>
      </c>
      <c r="Z12" s="5">
        <v>20700.779832077329</v>
      </c>
      <c r="AA12" s="5">
        <v>21643.16552982428</v>
      </c>
      <c r="AB12" s="5">
        <v>22512.508337355539</v>
      </c>
      <c r="AC12" s="5">
        <v>25015.253804621989</v>
      </c>
      <c r="AD12" s="5">
        <v>25813.393350411428</v>
      </c>
      <c r="AE12" s="5">
        <v>26414.951411873189</v>
      </c>
    </row>
    <row r="13" spans="1:31">
      <c r="A13" s="56" t="s">
        <v>60</v>
      </c>
      <c r="B13" s="56" t="s">
        <v>198</v>
      </c>
      <c r="C13" s="56" t="s">
        <v>166</v>
      </c>
      <c r="D13" s="5">
        <v>-12921.910628019161</v>
      </c>
      <c r="E13" s="5">
        <v>-12254.28902661133</v>
      </c>
      <c r="F13" s="5">
        <v>-14179.839708229551</v>
      </c>
      <c r="G13" s="5">
        <v>-13777.43571692198</v>
      </c>
      <c r="H13" s="5">
        <v>-13084.142018752091</v>
      </c>
      <c r="I13" s="5">
        <v>-7638.0833949487151</v>
      </c>
      <c r="J13" s="5">
        <v>-8529.8234587833285</v>
      </c>
      <c r="K13" s="5">
        <v>-7036.7672368147714</v>
      </c>
      <c r="L13" s="5">
        <v>-5487.297347103935</v>
      </c>
      <c r="M13" s="5">
        <v>-5918.5220122628707</v>
      </c>
      <c r="N13" s="5">
        <v>-7958.7893932392444</v>
      </c>
      <c r="O13" s="5">
        <v>-6036.79509600862</v>
      </c>
      <c r="P13" s="5">
        <v>-7737.9331218537081</v>
      </c>
      <c r="Q13" s="5">
        <v>-5638.7095327801499</v>
      </c>
      <c r="R13" s="5">
        <v>-6838.2973893765366</v>
      </c>
      <c r="S13" s="5">
        <v>-7275.2896226881776</v>
      </c>
      <c r="T13" s="5">
        <v>-6806.1145011172284</v>
      </c>
      <c r="U13" s="5">
        <v>-8192.5205130260947</v>
      </c>
      <c r="V13" s="5">
        <v>-7723.8070113751892</v>
      </c>
      <c r="W13" s="5">
        <v>-7659.9835862769851</v>
      </c>
      <c r="X13" s="5">
        <v>-5277.0994597942608</v>
      </c>
      <c r="Y13" s="5">
        <v>-5912.7607751485302</v>
      </c>
      <c r="Z13" s="5">
        <v>-4782.7853006138848</v>
      </c>
      <c r="AA13" s="5">
        <v>-5415.8496313294163</v>
      </c>
      <c r="AB13" s="5">
        <v>-5175.0359143853329</v>
      </c>
      <c r="AC13" s="5">
        <v>-4463.8395741646291</v>
      </c>
      <c r="AD13" s="5">
        <v>-3102.9214694200909</v>
      </c>
      <c r="AE13" s="5">
        <v>-3392.2885763181448</v>
      </c>
    </row>
    <row r="14" spans="1:31">
      <c r="A14" s="56" t="s">
        <v>60</v>
      </c>
      <c r="B14" s="56" t="s">
        <v>198</v>
      </c>
      <c r="C14" s="56" t="s">
        <v>189</v>
      </c>
      <c r="D14" s="5">
        <v>-11747.89409530891</v>
      </c>
      <c r="E14" s="5">
        <v>-9131.352853342054</v>
      </c>
      <c r="F14" s="5">
        <v>-12022.15048537117</v>
      </c>
      <c r="G14" s="5">
        <v>-11489.77915803744</v>
      </c>
      <c r="H14" s="5">
        <v>-9915.3259233341796</v>
      </c>
      <c r="I14" s="5">
        <v>-3819.511209151281</v>
      </c>
      <c r="J14" s="5">
        <v>-2300.4558182898609</v>
      </c>
      <c r="K14" s="5">
        <v>340.96790771402362</v>
      </c>
      <c r="L14" s="5">
        <v>2583.276108089934</v>
      </c>
      <c r="M14" s="5">
        <v>4440.0555826407362</v>
      </c>
      <c r="N14" s="5">
        <v>1993.536589003797</v>
      </c>
      <c r="O14" s="5">
        <v>4804.2812788708889</v>
      </c>
      <c r="P14" s="5">
        <v>4256.5934417084027</v>
      </c>
      <c r="Q14" s="5">
        <v>7807.3654684936346</v>
      </c>
      <c r="R14" s="5">
        <v>5994.9045247504982</v>
      </c>
      <c r="S14" s="5">
        <v>9477.9309751591718</v>
      </c>
      <c r="T14" s="5">
        <v>10943.531415355341</v>
      </c>
      <c r="U14" s="5">
        <v>8687.0960031741342</v>
      </c>
      <c r="V14" s="5">
        <v>9863.7599906637042</v>
      </c>
      <c r="W14" s="5">
        <v>8820.0694950535089</v>
      </c>
      <c r="X14" s="5">
        <v>16588.872184584801</v>
      </c>
      <c r="Y14" s="5">
        <v>14312.664671781749</v>
      </c>
      <c r="Z14" s="5">
        <v>15917.994531463441</v>
      </c>
      <c r="AA14" s="5">
        <v>16227.31589849487</v>
      </c>
      <c r="AB14" s="5">
        <v>17337.472422970201</v>
      </c>
      <c r="AC14" s="5">
        <v>20551.414230457351</v>
      </c>
      <c r="AD14" s="5">
        <v>22710.471880991339</v>
      </c>
      <c r="AE14" s="5">
        <v>23022.662835555038</v>
      </c>
    </row>
    <row r="15" spans="1:3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</row>
    <row r="16" spans="1:31">
      <c r="A16" s="56" t="s">
        <v>60</v>
      </c>
      <c r="B16" s="56" t="s">
        <v>199</v>
      </c>
      <c r="C16" s="56" t="s">
        <v>165</v>
      </c>
      <c r="D16" s="5">
        <v>3813.7216039800551</v>
      </c>
      <c r="E16" s="5">
        <v>3382.0009258169298</v>
      </c>
      <c r="F16" s="5">
        <v>6224.294087215203</v>
      </c>
      <c r="G16" s="5">
        <v>6211.1434306566352</v>
      </c>
      <c r="H16" s="5">
        <v>6511.3574724236641</v>
      </c>
      <c r="I16" s="5">
        <v>4790.2744984946657</v>
      </c>
      <c r="J16" s="5">
        <v>4869.8861131620124</v>
      </c>
      <c r="K16" s="5">
        <v>5007.2318703263654</v>
      </c>
      <c r="L16" s="5">
        <v>4042.35241071471</v>
      </c>
      <c r="M16" s="5">
        <v>3521.062985726885</v>
      </c>
      <c r="N16" s="5">
        <v>2930.879015584816</v>
      </c>
      <c r="O16" s="5">
        <v>3241.401285075915</v>
      </c>
      <c r="P16" s="5">
        <v>2779.2545919475751</v>
      </c>
      <c r="Q16" s="5">
        <v>3203.0387660997758</v>
      </c>
      <c r="R16" s="5">
        <v>3643.9660827691209</v>
      </c>
      <c r="S16" s="5">
        <v>3751.2273202332772</v>
      </c>
      <c r="T16" s="5">
        <v>3018.6938983692662</v>
      </c>
      <c r="U16" s="5">
        <v>2718.17869613323</v>
      </c>
      <c r="V16" s="5">
        <v>2422.8412334837849</v>
      </c>
      <c r="W16" s="5">
        <v>2291.634745003661</v>
      </c>
      <c r="X16" s="5">
        <v>2037.15490670793</v>
      </c>
      <c r="Y16" s="5">
        <v>2058.5341063256301</v>
      </c>
      <c r="Z16" s="5">
        <v>2768.32653229997</v>
      </c>
      <c r="AA16" s="5">
        <v>2695.141006865194</v>
      </c>
      <c r="AB16" s="5">
        <v>2347.2009146921951</v>
      </c>
      <c r="AC16" s="5">
        <v>2655.6654494818999</v>
      </c>
      <c r="AD16" s="5">
        <v>2861.6174386408038</v>
      </c>
      <c r="AE16" s="5">
        <v>2432.473797807877</v>
      </c>
    </row>
    <row r="17" spans="1:31">
      <c r="A17" s="56" t="s">
        <v>60</v>
      </c>
      <c r="B17" s="56" t="s">
        <v>199</v>
      </c>
      <c r="C17" s="56" t="s">
        <v>166</v>
      </c>
      <c r="D17" s="5">
        <v>-473.27433175009992</v>
      </c>
      <c r="E17" s="5">
        <v>-505.02339891726029</v>
      </c>
      <c r="F17" s="5">
        <v>-2472.9672678263069</v>
      </c>
      <c r="G17" s="5">
        <v>-2472.1341782347299</v>
      </c>
      <c r="H17" s="5">
        <v>-2467.020201514656</v>
      </c>
      <c r="I17" s="5">
        <v>-1767.1022703065501</v>
      </c>
      <c r="J17" s="5">
        <v>-1518.1819911908351</v>
      </c>
      <c r="K17" s="5">
        <v>-1536.441232246535</v>
      </c>
      <c r="L17" s="5">
        <v>-2258.481671286745</v>
      </c>
      <c r="M17" s="5">
        <v>-2417.1481008794799</v>
      </c>
      <c r="N17" s="5">
        <v>-3645.549152237299</v>
      </c>
      <c r="O17" s="5">
        <v>-3887.921135750662</v>
      </c>
      <c r="P17" s="5">
        <v>-4162.05689906102</v>
      </c>
      <c r="Q17" s="5">
        <v>-3701.8327918058772</v>
      </c>
      <c r="R17" s="5">
        <v>-3687.9960361869371</v>
      </c>
      <c r="S17" s="5">
        <v>-2319.063378062222</v>
      </c>
      <c r="T17" s="5">
        <v>-3181.386729483831</v>
      </c>
      <c r="U17" s="5">
        <v>-3376.056630616481</v>
      </c>
      <c r="V17" s="5">
        <v>-3700.1332291326389</v>
      </c>
      <c r="W17" s="5">
        <v>-4377.9229787650584</v>
      </c>
      <c r="X17" s="5">
        <v>-5590.13186098386</v>
      </c>
      <c r="Y17" s="5">
        <v>-5705.9138240385128</v>
      </c>
      <c r="Z17" s="5">
        <v>-5145.9489576787873</v>
      </c>
      <c r="AA17" s="5">
        <v>-5614.5525086844682</v>
      </c>
      <c r="AB17" s="5">
        <v>-6059.3117646904666</v>
      </c>
      <c r="AC17" s="5">
        <v>-6218.4930029932248</v>
      </c>
      <c r="AD17" s="5">
        <v>-5445.7258346016424</v>
      </c>
      <c r="AE17" s="5">
        <v>-6663.5908448366436</v>
      </c>
    </row>
    <row r="18" spans="1:31">
      <c r="A18" s="56" t="s">
        <v>60</v>
      </c>
      <c r="B18" s="56" t="s">
        <v>199</v>
      </c>
      <c r="C18" s="56" t="s">
        <v>189</v>
      </c>
      <c r="D18" s="5">
        <v>3340.4472722299552</v>
      </c>
      <c r="E18" s="5">
        <v>2876.97752689967</v>
      </c>
      <c r="F18" s="5">
        <v>3751.3268193888962</v>
      </c>
      <c r="G18" s="5">
        <v>3739.0092524219049</v>
      </c>
      <c r="H18" s="5">
        <v>4044.337270909009</v>
      </c>
      <c r="I18" s="5">
        <v>3023.1722281881162</v>
      </c>
      <c r="J18" s="5">
        <v>3351.7041219711768</v>
      </c>
      <c r="K18" s="5">
        <v>3470.790638079829</v>
      </c>
      <c r="L18" s="5">
        <v>1783.870739427965</v>
      </c>
      <c r="M18" s="5">
        <v>1103.9148848474049</v>
      </c>
      <c r="N18" s="5">
        <v>-714.67013665248396</v>
      </c>
      <c r="O18" s="5">
        <v>-646.51985067474698</v>
      </c>
      <c r="P18" s="5">
        <v>-1382.8023071134451</v>
      </c>
      <c r="Q18" s="5">
        <v>-498.79402570610051</v>
      </c>
      <c r="R18" s="5">
        <v>-44.029953417815697</v>
      </c>
      <c r="S18" s="5">
        <v>1432.1639421710549</v>
      </c>
      <c r="T18" s="5">
        <v>-162.69283111456531</v>
      </c>
      <c r="U18" s="5">
        <v>-657.87793448325192</v>
      </c>
      <c r="V18" s="5">
        <v>-1277.291995648854</v>
      </c>
      <c r="W18" s="5">
        <v>-2086.2882337613978</v>
      </c>
      <c r="X18" s="5">
        <v>-3552.97695427593</v>
      </c>
      <c r="Y18" s="5">
        <v>-3647.3797177128831</v>
      </c>
      <c r="Z18" s="5">
        <v>-2377.6224253788168</v>
      </c>
      <c r="AA18" s="5">
        <v>-2919.4115018192751</v>
      </c>
      <c r="AB18" s="5">
        <v>-3712.1108499982729</v>
      </c>
      <c r="AC18" s="5">
        <v>-3562.8275535113248</v>
      </c>
      <c r="AD18" s="5">
        <v>-2584.1083959608382</v>
      </c>
      <c r="AE18" s="5">
        <v>-4231.1170470287661</v>
      </c>
    </row>
    <row r="19" spans="1:3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</row>
    <row r="20" spans="1:31">
      <c r="A20" s="56" t="s">
        <v>60</v>
      </c>
      <c r="B20" s="56" t="s">
        <v>200</v>
      </c>
      <c r="C20" s="56" t="s">
        <v>165</v>
      </c>
      <c r="D20" s="5">
        <v>2149.5903022725779</v>
      </c>
      <c r="E20" s="5">
        <v>1344.6820426170559</v>
      </c>
      <c r="F20" s="5">
        <v>1354.265989476929</v>
      </c>
      <c r="G20" s="5">
        <v>1222.839975423904</v>
      </c>
      <c r="H20" s="5">
        <v>880.78614370896992</v>
      </c>
      <c r="I20" s="5">
        <v>749.38146318036024</v>
      </c>
      <c r="J20" s="5">
        <v>1693.4247243661489</v>
      </c>
      <c r="K20" s="5">
        <v>1127.5921049410299</v>
      </c>
      <c r="L20" s="5">
        <v>1134.29711737105</v>
      </c>
      <c r="M20" s="5">
        <v>1266.461506759505</v>
      </c>
      <c r="N20" s="5">
        <v>1728.164814726435</v>
      </c>
      <c r="O20" s="5">
        <v>1606.127130246944</v>
      </c>
      <c r="P20" s="5">
        <v>951.52809271588478</v>
      </c>
      <c r="Q20" s="5">
        <v>888.34275301287494</v>
      </c>
      <c r="R20" s="5">
        <v>1142.758832621015</v>
      </c>
      <c r="S20" s="5">
        <v>947.71390266427034</v>
      </c>
      <c r="T20" s="5">
        <v>946.07886999483026</v>
      </c>
      <c r="U20" s="5">
        <v>880.18034886810472</v>
      </c>
      <c r="V20" s="5">
        <v>833.06431048337026</v>
      </c>
      <c r="W20" s="5">
        <v>1368.4074945662201</v>
      </c>
      <c r="X20" s="5">
        <v>862.72567646356993</v>
      </c>
      <c r="Y20" s="5">
        <v>1541.8207229830009</v>
      </c>
      <c r="Z20" s="5">
        <v>1569.395735932665</v>
      </c>
      <c r="AA20" s="5">
        <v>1408.3068182509001</v>
      </c>
      <c r="AB20" s="5">
        <v>1842.3359353125541</v>
      </c>
      <c r="AC20" s="5">
        <v>2312.200948206164</v>
      </c>
      <c r="AD20" s="5">
        <v>1915.267472897601</v>
      </c>
      <c r="AE20" s="5">
        <v>2389.0523549529698</v>
      </c>
    </row>
    <row r="21" spans="1:31">
      <c r="A21" s="56" t="s">
        <v>60</v>
      </c>
      <c r="B21" s="56" t="s">
        <v>200</v>
      </c>
      <c r="C21" s="56" t="s">
        <v>166</v>
      </c>
      <c r="D21" s="5">
        <v>-557.48253411211499</v>
      </c>
      <c r="E21" s="5">
        <v>-2533.8026908920888</v>
      </c>
      <c r="F21" s="5">
        <v>-2034.6793824703759</v>
      </c>
      <c r="G21" s="5">
        <v>-2212.8754719302419</v>
      </c>
      <c r="H21" s="5">
        <v>-3059.6822305955461</v>
      </c>
      <c r="I21" s="5">
        <v>-3212.8207601643198</v>
      </c>
      <c r="J21" s="5">
        <v>-5336.0823740033429</v>
      </c>
      <c r="K21" s="5">
        <v>-6106.1689249092842</v>
      </c>
      <c r="L21" s="5">
        <v>-5681.547593812189</v>
      </c>
      <c r="M21" s="5">
        <v>-8458.9744631984413</v>
      </c>
      <c r="N21" s="5">
        <v>-7726.6240789635604</v>
      </c>
      <c r="O21" s="5">
        <v>-7262.1244356783964</v>
      </c>
      <c r="P21" s="5">
        <v>-9708.6474325851705</v>
      </c>
      <c r="Q21" s="5">
        <v>-10179.581797616491</v>
      </c>
      <c r="R21" s="5">
        <v>-9957.58217479409</v>
      </c>
      <c r="S21" s="5">
        <v>-10916.41019575338</v>
      </c>
      <c r="T21" s="5">
        <v>-10673.755643207851</v>
      </c>
      <c r="U21" s="5">
        <v>-10943.64630496555</v>
      </c>
      <c r="V21" s="5">
        <v>-11398.420942513179</v>
      </c>
      <c r="W21" s="5">
        <v>-8912.4231730925494</v>
      </c>
      <c r="X21" s="5">
        <v>-11300.83472607339</v>
      </c>
      <c r="Y21" s="5">
        <v>-9714.2565153567957</v>
      </c>
      <c r="Z21" s="5">
        <v>-8281.1776436307737</v>
      </c>
      <c r="AA21" s="5">
        <v>-9557.2534839305517</v>
      </c>
      <c r="AB21" s="5">
        <v>-8868.0053447540449</v>
      </c>
      <c r="AC21" s="5">
        <v>-8844.2983077381778</v>
      </c>
      <c r="AD21" s="5">
        <v>-9284.5692997543174</v>
      </c>
      <c r="AE21" s="5">
        <v>-8389.1288624682857</v>
      </c>
    </row>
    <row r="22" spans="1:31">
      <c r="A22" s="56" t="s">
        <v>60</v>
      </c>
      <c r="B22" s="56" t="s">
        <v>200</v>
      </c>
      <c r="C22" s="56" t="s">
        <v>189</v>
      </c>
      <c r="D22" s="5">
        <v>1592.1077681604629</v>
      </c>
      <c r="E22" s="5">
        <v>-1189.120648275034</v>
      </c>
      <c r="F22" s="5">
        <v>-680.41339299344691</v>
      </c>
      <c r="G22" s="5">
        <v>-990.03549650633749</v>
      </c>
      <c r="H22" s="5">
        <v>-2178.8960868865761</v>
      </c>
      <c r="I22" s="5">
        <v>-2463.43929698396</v>
      </c>
      <c r="J22" s="5">
        <v>-3642.657649637194</v>
      </c>
      <c r="K22" s="5">
        <v>-4978.5768199682534</v>
      </c>
      <c r="L22" s="5">
        <v>-4547.2504764411387</v>
      </c>
      <c r="M22" s="5">
        <v>-7192.5129564389354</v>
      </c>
      <c r="N22" s="5">
        <v>-5998.4592642371263</v>
      </c>
      <c r="O22" s="5">
        <v>-5655.9973054314523</v>
      </c>
      <c r="P22" s="5">
        <v>-8757.1193398692849</v>
      </c>
      <c r="Q22" s="5">
        <v>-9291.239044603617</v>
      </c>
      <c r="R22" s="5">
        <v>-8814.8233421730747</v>
      </c>
      <c r="S22" s="5">
        <v>-9968.6962930891132</v>
      </c>
      <c r="T22" s="5">
        <v>-9727.6767732130229</v>
      </c>
      <c r="U22" s="5">
        <v>-10063.46595609744</v>
      </c>
      <c r="V22" s="5">
        <v>-10565.35663202981</v>
      </c>
      <c r="W22" s="5">
        <v>-7544.0156785263298</v>
      </c>
      <c r="X22" s="5">
        <v>-10438.10904960982</v>
      </c>
      <c r="Y22" s="5">
        <v>-8172.4357923737953</v>
      </c>
      <c r="Z22" s="5">
        <v>-6711.7819076981086</v>
      </c>
      <c r="AA22" s="5">
        <v>-8148.9466656796521</v>
      </c>
      <c r="AB22" s="5">
        <v>-7025.6694094414906</v>
      </c>
      <c r="AC22" s="5">
        <v>-6532.0973595320138</v>
      </c>
      <c r="AD22" s="5">
        <v>-7369.3018268567166</v>
      </c>
      <c r="AE22" s="5">
        <v>-6000.0765075153158</v>
      </c>
    </row>
    <row r="23" spans="1:31"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</row>
    <row r="24" spans="1:31">
      <c r="A24" s="56" t="s">
        <v>70</v>
      </c>
      <c r="B24" s="56" t="s">
        <v>163</v>
      </c>
      <c r="C24" s="56" t="s">
        <v>165</v>
      </c>
      <c r="D24" s="5">
        <v>10755.270768380629</v>
      </c>
      <c r="E24" s="5">
        <v>11771.204998143399</v>
      </c>
      <c r="F24" s="5">
        <v>13635.99996810907</v>
      </c>
      <c r="G24" s="5">
        <v>13189.592647023261</v>
      </c>
      <c r="H24" s="5">
        <v>14759.65191736548</v>
      </c>
      <c r="I24" s="5">
        <v>11744.654099422911</v>
      </c>
      <c r="J24" s="5">
        <v>11367.06562614448</v>
      </c>
      <c r="K24" s="5">
        <v>9334.7817914317893</v>
      </c>
      <c r="L24" s="5">
        <v>9687.6243428105954</v>
      </c>
      <c r="M24" s="5">
        <v>8879.6204120852617</v>
      </c>
      <c r="N24" s="5">
        <v>12617.241344972541</v>
      </c>
      <c r="O24" s="5">
        <v>11001.43468511786</v>
      </c>
      <c r="P24" s="5">
        <v>12707.45042380455</v>
      </c>
      <c r="Q24" s="5">
        <v>11707.334832104019</v>
      </c>
      <c r="R24" s="5">
        <v>11959.11055105565</v>
      </c>
      <c r="S24" s="5">
        <v>12734.789695867519</v>
      </c>
      <c r="T24" s="5">
        <v>11739.47089309323</v>
      </c>
      <c r="U24" s="5">
        <v>14983.25970896157</v>
      </c>
      <c r="V24" s="5">
        <v>14948.21013492885</v>
      </c>
      <c r="W24" s="5">
        <v>15300.13340064693</v>
      </c>
      <c r="X24" s="5">
        <v>14347.42853049957</v>
      </c>
      <c r="Y24" s="5">
        <v>14620.94669739922</v>
      </c>
      <c r="Z24" s="5">
        <v>12008.294143610879</v>
      </c>
      <c r="AA24" s="5">
        <v>12504.544704857401</v>
      </c>
      <c r="AB24" s="5">
        <v>13984.876496788211</v>
      </c>
      <c r="AC24" s="5">
        <v>11291.70724367028</v>
      </c>
      <c r="AD24" s="5">
        <v>10426.667386371229</v>
      </c>
      <c r="AE24" s="5">
        <v>10596.285929632289</v>
      </c>
    </row>
    <row r="25" spans="1:31">
      <c r="A25" s="56" t="s">
        <v>70</v>
      </c>
      <c r="B25" s="56" t="s">
        <v>163</v>
      </c>
      <c r="C25" s="56" t="s">
        <v>166</v>
      </c>
      <c r="D25" s="5">
        <v>-611.19855927328024</v>
      </c>
      <c r="E25" s="5">
        <v>-963.79875948167444</v>
      </c>
      <c r="F25" s="5">
        <v>-2343.1183565330011</v>
      </c>
      <c r="G25" s="5">
        <v>-2793.7814195690689</v>
      </c>
      <c r="H25" s="5">
        <v>-3095.5320832311399</v>
      </c>
      <c r="I25" s="5">
        <v>-3560.252257228025</v>
      </c>
      <c r="J25" s="5">
        <v>-3672.9624392502669</v>
      </c>
      <c r="K25" s="5">
        <v>-4513.9984436846889</v>
      </c>
      <c r="L25" s="5">
        <v>-4825.4150830804456</v>
      </c>
      <c r="M25" s="5">
        <v>-4502.0042745435649</v>
      </c>
      <c r="N25" s="5">
        <v>-3442.0182311397239</v>
      </c>
      <c r="O25" s="5">
        <v>-4893.1109686957861</v>
      </c>
      <c r="P25" s="5">
        <v>-3627.8556889946899</v>
      </c>
      <c r="Q25" s="5">
        <v>-6381.2118293243248</v>
      </c>
      <c r="R25" s="5">
        <v>-5642.4692313646619</v>
      </c>
      <c r="S25" s="5">
        <v>-11230.91359567134</v>
      </c>
      <c r="T25" s="5">
        <v>-12161.546516926041</v>
      </c>
      <c r="U25" s="5">
        <v>-9277.9831977290141</v>
      </c>
      <c r="V25" s="5">
        <v>-9571.6871684099624</v>
      </c>
      <c r="W25" s="5">
        <v>-10713.64977126914</v>
      </c>
      <c r="X25" s="5">
        <v>-12663.38539463306</v>
      </c>
      <c r="Y25" s="5">
        <v>-12104.958717829109</v>
      </c>
      <c r="Z25" s="5">
        <v>-14788.819398707241</v>
      </c>
      <c r="AA25" s="5">
        <v>-14611.52771019286</v>
      </c>
      <c r="AB25" s="5">
        <v>-15184.80159605582</v>
      </c>
      <c r="AC25" s="5">
        <v>-17849.914146916621</v>
      </c>
      <c r="AD25" s="5">
        <v>-19137.26305136365</v>
      </c>
      <c r="AE25" s="5">
        <v>-19271.509108871651</v>
      </c>
    </row>
    <row r="26" spans="1:31">
      <c r="A26" s="56" t="s">
        <v>70</v>
      </c>
      <c r="B26" s="56" t="s">
        <v>163</v>
      </c>
      <c r="C26" s="56" t="s">
        <v>189</v>
      </c>
      <c r="D26" s="5">
        <v>10144.072209107349</v>
      </c>
      <c r="E26" s="5">
        <v>10807.406238661721</v>
      </c>
      <c r="F26" s="5">
        <v>11292.881611576069</v>
      </c>
      <c r="G26" s="5">
        <v>10395.811227454191</v>
      </c>
      <c r="H26" s="5">
        <v>11664.119834134341</v>
      </c>
      <c r="I26" s="5">
        <v>8184.4018421948858</v>
      </c>
      <c r="J26" s="5">
        <v>7694.1031868942118</v>
      </c>
      <c r="K26" s="5">
        <v>4820.7833477471004</v>
      </c>
      <c r="L26" s="5">
        <v>4862.2092597301489</v>
      </c>
      <c r="M26" s="5">
        <v>4377.6161375416968</v>
      </c>
      <c r="N26" s="5">
        <v>9175.2231138328189</v>
      </c>
      <c r="O26" s="5">
        <v>6108.3237164220718</v>
      </c>
      <c r="P26" s="5">
        <v>9079.594734809858</v>
      </c>
      <c r="Q26" s="5">
        <v>5326.123002779691</v>
      </c>
      <c r="R26" s="5">
        <v>6316.6413196909898</v>
      </c>
      <c r="S26" s="5">
        <v>1503.876100196183</v>
      </c>
      <c r="T26" s="5">
        <v>-422.07562383281038</v>
      </c>
      <c r="U26" s="5">
        <v>5705.2765112325524</v>
      </c>
      <c r="V26" s="5">
        <v>5376.5229665188835</v>
      </c>
      <c r="W26" s="5">
        <v>4586.4836293777862</v>
      </c>
      <c r="X26" s="5">
        <v>1684.0431358665139</v>
      </c>
      <c r="Y26" s="5">
        <v>2515.987979570104</v>
      </c>
      <c r="Z26" s="5">
        <v>-2780.5252550963628</v>
      </c>
      <c r="AA26" s="5">
        <v>-2106.9830053354622</v>
      </c>
      <c r="AB26" s="5">
        <v>-1199.9250992676059</v>
      </c>
      <c r="AC26" s="5">
        <v>-6558.2069032463478</v>
      </c>
      <c r="AD26" s="5">
        <v>-8710.5956649924265</v>
      </c>
      <c r="AE26" s="5">
        <v>-8675.2231792393632</v>
      </c>
    </row>
    <row r="27" spans="1:3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</row>
    <row r="28" spans="1:31">
      <c r="A28" s="56" t="s">
        <v>70</v>
      </c>
      <c r="B28" s="56" t="s">
        <v>197</v>
      </c>
      <c r="C28" s="56" t="s">
        <v>165</v>
      </c>
      <c r="D28" s="5">
        <v>467.93889242525017</v>
      </c>
      <c r="E28" s="5">
        <v>879.68867602174942</v>
      </c>
      <c r="F28" s="5">
        <v>1345.1308556431859</v>
      </c>
      <c r="G28" s="5">
        <v>1682.7342935836541</v>
      </c>
      <c r="H28" s="5">
        <v>1624.8884148825009</v>
      </c>
      <c r="I28" s="5">
        <v>1044.912305340375</v>
      </c>
      <c r="J28" s="5">
        <v>863.99482408868994</v>
      </c>
      <c r="K28" s="5">
        <v>995.54906641000002</v>
      </c>
      <c r="L28" s="5">
        <v>938.95750311595543</v>
      </c>
      <c r="M28" s="5">
        <v>1564.79290856898</v>
      </c>
      <c r="N28" s="5">
        <v>1234.9210516840251</v>
      </c>
      <c r="O28" s="5">
        <v>1268.962799704165</v>
      </c>
      <c r="P28" s="5">
        <v>1711.9004116908461</v>
      </c>
      <c r="Q28" s="5">
        <v>2987.3651252254381</v>
      </c>
      <c r="R28" s="5">
        <v>2504.8441570051832</v>
      </c>
      <c r="S28" s="5">
        <v>4233.8758435064974</v>
      </c>
      <c r="T28" s="5">
        <v>4837.6707665654931</v>
      </c>
      <c r="U28" s="5">
        <v>3360.487099398797</v>
      </c>
      <c r="V28" s="5">
        <v>3723.6992577227802</v>
      </c>
      <c r="W28" s="5">
        <v>4030.1556918292158</v>
      </c>
      <c r="X28" s="5">
        <v>3868.7567757860011</v>
      </c>
      <c r="Y28" s="5">
        <v>3496.53839564686</v>
      </c>
      <c r="Z28" s="5">
        <v>3544.9704793927699</v>
      </c>
      <c r="AA28" s="5">
        <v>4059.3964206036849</v>
      </c>
      <c r="AB28" s="5">
        <v>3586.0677994314301</v>
      </c>
      <c r="AC28" s="5">
        <v>3753.8033895825888</v>
      </c>
      <c r="AD28" s="5">
        <v>4055.491981844852</v>
      </c>
      <c r="AE28" s="5">
        <v>3909.1663381499998</v>
      </c>
    </row>
    <row r="29" spans="1:31">
      <c r="A29" s="56" t="s">
        <v>70</v>
      </c>
      <c r="B29" s="56" t="s">
        <v>197</v>
      </c>
      <c r="C29" s="56" t="s">
        <v>166</v>
      </c>
      <c r="D29" s="5">
        <v>-3796.6720466141069</v>
      </c>
      <c r="E29" s="5">
        <v>-4243.5989399660548</v>
      </c>
      <c r="F29" s="5">
        <v>-3686.7754082435299</v>
      </c>
      <c r="G29" s="5">
        <v>-3337.7401189159741</v>
      </c>
      <c r="H29" s="5">
        <v>-5239.1235097050894</v>
      </c>
      <c r="I29" s="5">
        <v>-5969.535869588135</v>
      </c>
      <c r="J29" s="5">
        <v>-5966.6886650270226</v>
      </c>
      <c r="K29" s="5">
        <v>-4649.5141399826971</v>
      </c>
      <c r="L29" s="5">
        <v>-5621.0631339228639</v>
      </c>
      <c r="M29" s="5">
        <v>-4293.8665571598804</v>
      </c>
      <c r="N29" s="5">
        <v>-5690.55135363103</v>
      </c>
      <c r="O29" s="5">
        <v>-5879.0506388909271</v>
      </c>
      <c r="P29" s="5">
        <v>-4908.1669412263745</v>
      </c>
      <c r="Q29" s="5">
        <v>-6330.8205261890462</v>
      </c>
      <c r="R29" s="5">
        <v>-5957.5367058557804</v>
      </c>
      <c r="S29" s="5">
        <v>-6679.1505679437978</v>
      </c>
      <c r="T29" s="5">
        <v>-5468.7569537604322</v>
      </c>
      <c r="U29" s="5">
        <v>-7031.5157232247866</v>
      </c>
      <c r="V29" s="5">
        <v>-7121.3335872267007</v>
      </c>
      <c r="W29" s="5">
        <v>-7806.4049039727843</v>
      </c>
      <c r="X29" s="5">
        <v>-8150.5860923515575</v>
      </c>
      <c r="Y29" s="5">
        <v>-8505.3755369120372</v>
      </c>
      <c r="Z29" s="5">
        <v>-7593.0354226829186</v>
      </c>
      <c r="AA29" s="5">
        <v>-7111.3711462641677</v>
      </c>
      <c r="AB29" s="5">
        <v>-8985.8348636942592</v>
      </c>
      <c r="AC29" s="5">
        <v>-7652.0858037502621</v>
      </c>
      <c r="AD29" s="5">
        <v>-8101.9579750262074</v>
      </c>
      <c r="AE29" s="5">
        <v>-8025.4124399215971</v>
      </c>
    </row>
    <row r="30" spans="1:31">
      <c r="A30" s="56" t="s">
        <v>70</v>
      </c>
      <c r="B30" s="56" t="s">
        <v>197</v>
      </c>
      <c r="C30" s="56" t="s">
        <v>189</v>
      </c>
      <c r="D30" s="5">
        <v>-3328.733154188857</v>
      </c>
      <c r="E30" s="5">
        <v>-3363.9102639443049</v>
      </c>
      <c r="F30" s="5">
        <v>-2341.644552600344</v>
      </c>
      <c r="G30" s="5">
        <v>-1655.00582533232</v>
      </c>
      <c r="H30" s="5">
        <v>-3614.2350948225881</v>
      </c>
      <c r="I30" s="5">
        <v>-4924.6235642477604</v>
      </c>
      <c r="J30" s="5">
        <v>-5102.6938409383338</v>
      </c>
      <c r="K30" s="5">
        <v>-3653.9650735726968</v>
      </c>
      <c r="L30" s="5">
        <v>-4682.1056308069083</v>
      </c>
      <c r="M30" s="5">
        <v>-2729.073648590901</v>
      </c>
      <c r="N30" s="5">
        <v>-4455.6303019470051</v>
      </c>
      <c r="O30" s="5">
        <v>-4610.0878391867618</v>
      </c>
      <c r="P30" s="5">
        <v>-3196.26652953553</v>
      </c>
      <c r="Q30" s="5">
        <v>-3343.455400963609</v>
      </c>
      <c r="R30" s="5">
        <v>-3452.6925488505981</v>
      </c>
      <c r="S30" s="5">
        <v>-2445.2747244372999</v>
      </c>
      <c r="T30" s="5">
        <v>-631.08618719493916</v>
      </c>
      <c r="U30" s="5">
        <v>-3671.0286238259891</v>
      </c>
      <c r="V30" s="5">
        <v>-3397.634329503921</v>
      </c>
      <c r="W30" s="5">
        <v>-3776.249212143568</v>
      </c>
      <c r="X30" s="5">
        <v>-4281.8293165655559</v>
      </c>
      <c r="Y30" s="5">
        <v>-5008.8371412651768</v>
      </c>
      <c r="Z30" s="5">
        <v>-4048.0649432901491</v>
      </c>
      <c r="AA30" s="5">
        <v>-3051.9747256604828</v>
      </c>
      <c r="AB30" s="5">
        <v>-5399.7670642628291</v>
      </c>
      <c r="AC30" s="5">
        <v>-3898.2824141676729</v>
      </c>
      <c r="AD30" s="5">
        <v>-4046.4659931813549</v>
      </c>
      <c r="AE30" s="5">
        <v>-4116.2461017715968</v>
      </c>
    </row>
    <row r="31" spans="1:3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</row>
    <row r="32" spans="1:31">
      <c r="A32" s="56" t="s">
        <v>70</v>
      </c>
      <c r="B32" s="56" t="s">
        <v>198</v>
      </c>
      <c r="C32" s="56" t="s">
        <v>165</v>
      </c>
      <c r="D32" s="5">
        <v>1174.016532710245</v>
      </c>
      <c r="E32" s="5">
        <v>3122.9361732692751</v>
      </c>
      <c r="F32" s="5">
        <v>2157.6892228583761</v>
      </c>
      <c r="G32" s="5">
        <v>2287.6565588845469</v>
      </c>
      <c r="H32" s="5">
        <v>3168.8160954179111</v>
      </c>
      <c r="I32" s="5">
        <v>3818.572185797434</v>
      </c>
      <c r="J32" s="5">
        <v>6229.3676404934677</v>
      </c>
      <c r="K32" s="5">
        <v>7377.7351445287941</v>
      </c>
      <c r="L32" s="5">
        <v>8070.5734551938694</v>
      </c>
      <c r="M32" s="5">
        <v>10358.577594903611</v>
      </c>
      <c r="N32" s="5">
        <v>9952.3259822430409</v>
      </c>
      <c r="O32" s="5">
        <v>10841.076374879511</v>
      </c>
      <c r="P32" s="5">
        <v>11994.526563562111</v>
      </c>
      <c r="Q32" s="5">
        <v>13446.075001273781</v>
      </c>
      <c r="R32" s="5">
        <v>12833.201914127039</v>
      </c>
      <c r="S32" s="5">
        <v>16753.22059784735</v>
      </c>
      <c r="T32" s="5">
        <v>17749.645916472571</v>
      </c>
      <c r="U32" s="5">
        <v>16879.616516200229</v>
      </c>
      <c r="V32" s="5">
        <v>17587.56700203889</v>
      </c>
      <c r="W32" s="5">
        <v>16480.05308133049</v>
      </c>
      <c r="X32" s="5">
        <v>21865.97164437906</v>
      </c>
      <c r="Y32" s="5">
        <v>20225.42544693028</v>
      </c>
      <c r="Z32" s="5">
        <v>20700.779832077329</v>
      </c>
      <c r="AA32" s="5">
        <v>21643.16552982428</v>
      </c>
      <c r="AB32" s="5">
        <v>22512.508337355539</v>
      </c>
      <c r="AC32" s="5">
        <v>25015.253804621989</v>
      </c>
      <c r="AD32" s="5">
        <v>25813.393350411428</v>
      </c>
      <c r="AE32" s="5">
        <v>26414.951411873189</v>
      </c>
    </row>
    <row r="33" spans="1:31">
      <c r="A33" s="56" t="s">
        <v>70</v>
      </c>
      <c r="B33" s="56" t="s">
        <v>198</v>
      </c>
      <c r="C33" s="56" t="s">
        <v>166</v>
      </c>
      <c r="D33" s="5">
        <v>-12921.910628019161</v>
      </c>
      <c r="E33" s="5">
        <v>-12254.28902661133</v>
      </c>
      <c r="F33" s="5">
        <v>-14179.839708229551</v>
      </c>
      <c r="G33" s="5">
        <v>-13777.43571692198</v>
      </c>
      <c r="H33" s="5">
        <v>-13084.142018752091</v>
      </c>
      <c r="I33" s="5">
        <v>-7638.0833949487151</v>
      </c>
      <c r="J33" s="5">
        <v>-8529.8234587833285</v>
      </c>
      <c r="K33" s="5">
        <v>-7036.7672368147714</v>
      </c>
      <c r="L33" s="5">
        <v>-5487.297347103935</v>
      </c>
      <c r="M33" s="5">
        <v>-5918.5220122628707</v>
      </c>
      <c r="N33" s="5">
        <v>-7958.7893932392444</v>
      </c>
      <c r="O33" s="5">
        <v>-6036.79509600862</v>
      </c>
      <c r="P33" s="5">
        <v>-7737.9331218537081</v>
      </c>
      <c r="Q33" s="5">
        <v>-5638.7095327801499</v>
      </c>
      <c r="R33" s="5">
        <v>-6838.2973893765366</v>
      </c>
      <c r="S33" s="5">
        <v>-7275.2896226881776</v>
      </c>
      <c r="T33" s="5">
        <v>-6806.1145011172284</v>
      </c>
      <c r="U33" s="5">
        <v>-8192.5205130260947</v>
      </c>
      <c r="V33" s="5">
        <v>-7723.8070113751892</v>
      </c>
      <c r="W33" s="5">
        <v>-7659.9835862769851</v>
      </c>
      <c r="X33" s="5">
        <v>-5277.0994597942608</v>
      </c>
      <c r="Y33" s="5">
        <v>-5912.7607751485302</v>
      </c>
      <c r="Z33" s="5">
        <v>-4782.7853006138848</v>
      </c>
      <c r="AA33" s="5">
        <v>-5415.8496313294163</v>
      </c>
      <c r="AB33" s="5">
        <v>-5175.0359143853329</v>
      </c>
      <c r="AC33" s="5">
        <v>-4463.8395741646291</v>
      </c>
      <c r="AD33" s="5">
        <v>-3102.9214694200909</v>
      </c>
      <c r="AE33" s="5">
        <v>-3392.2885763181448</v>
      </c>
    </row>
    <row r="34" spans="1:31">
      <c r="A34" s="56" t="s">
        <v>70</v>
      </c>
      <c r="B34" s="56" t="s">
        <v>198</v>
      </c>
      <c r="C34" s="56" t="s">
        <v>189</v>
      </c>
      <c r="D34" s="5">
        <v>-11747.89409530891</v>
      </c>
      <c r="E34" s="5">
        <v>-9131.352853342054</v>
      </c>
      <c r="F34" s="5">
        <v>-12022.15048537117</v>
      </c>
      <c r="G34" s="5">
        <v>-11489.77915803744</v>
      </c>
      <c r="H34" s="5">
        <v>-9915.3259233341796</v>
      </c>
      <c r="I34" s="5">
        <v>-3819.511209151281</v>
      </c>
      <c r="J34" s="5">
        <v>-2300.4558182898609</v>
      </c>
      <c r="K34" s="5">
        <v>340.96790771402362</v>
      </c>
      <c r="L34" s="5">
        <v>2583.276108089934</v>
      </c>
      <c r="M34" s="5">
        <v>4440.0555826407362</v>
      </c>
      <c r="N34" s="5">
        <v>1993.536589003797</v>
      </c>
      <c r="O34" s="5">
        <v>4804.2812788708889</v>
      </c>
      <c r="P34" s="5">
        <v>4256.5934417084027</v>
      </c>
      <c r="Q34" s="5">
        <v>7807.3654684936346</v>
      </c>
      <c r="R34" s="5">
        <v>5994.9045247504982</v>
      </c>
      <c r="S34" s="5">
        <v>9477.9309751591718</v>
      </c>
      <c r="T34" s="5">
        <v>10943.531415355341</v>
      </c>
      <c r="U34" s="5">
        <v>8687.0960031741342</v>
      </c>
      <c r="V34" s="5">
        <v>9863.7599906637042</v>
      </c>
      <c r="W34" s="5">
        <v>8820.0694950535089</v>
      </c>
      <c r="X34" s="5">
        <v>16588.872184584801</v>
      </c>
      <c r="Y34" s="5">
        <v>14312.664671781749</v>
      </c>
      <c r="Z34" s="5">
        <v>15917.994531463441</v>
      </c>
      <c r="AA34" s="5">
        <v>16227.31589849487</v>
      </c>
      <c r="AB34" s="5">
        <v>17337.472422970201</v>
      </c>
      <c r="AC34" s="5">
        <v>20551.414230457351</v>
      </c>
      <c r="AD34" s="5">
        <v>22710.471880991339</v>
      </c>
      <c r="AE34" s="5">
        <v>23022.662835555038</v>
      </c>
    </row>
    <row r="35" spans="1:3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</row>
    <row r="36" spans="1:31">
      <c r="A36" s="56" t="s">
        <v>70</v>
      </c>
      <c r="B36" s="56" t="s">
        <v>199</v>
      </c>
      <c r="C36" s="56" t="s">
        <v>165</v>
      </c>
      <c r="D36" s="5">
        <v>3813.7216039800551</v>
      </c>
      <c r="E36" s="5">
        <v>3382.0009258169298</v>
      </c>
      <c r="F36" s="5">
        <v>6224.294087215203</v>
      </c>
      <c r="G36" s="5">
        <v>6211.1434306566352</v>
      </c>
      <c r="H36" s="5">
        <v>6511.3574724236641</v>
      </c>
      <c r="I36" s="5">
        <v>4790.2744984946657</v>
      </c>
      <c r="J36" s="5">
        <v>4869.8861131620124</v>
      </c>
      <c r="K36" s="5">
        <v>5007.2318703263654</v>
      </c>
      <c r="L36" s="5">
        <v>4042.35241071471</v>
      </c>
      <c r="M36" s="5">
        <v>3521.062985726885</v>
      </c>
      <c r="N36" s="5">
        <v>2930.879015584816</v>
      </c>
      <c r="O36" s="5">
        <v>3241.401285075915</v>
      </c>
      <c r="P36" s="5">
        <v>2779.2545919475751</v>
      </c>
      <c r="Q36" s="5">
        <v>3203.0387660997758</v>
      </c>
      <c r="R36" s="5">
        <v>3643.9660827691209</v>
      </c>
      <c r="S36" s="5">
        <v>3751.2273202332772</v>
      </c>
      <c r="T36" s="5">
        <v>3018.6938983692662</v>
      </c>
      <c r="U36" s="5">
        <v>2718.17869613323</v>
      </c>
      <c r="V36" s="5">
        <v>2422.8412334837849</v>
      </c>
      <c r="W36" s="5">
        <v>2291.634745003661</v>
      </c>
      <c r="X36" s="5">
        <v>2037.15490670793</v>
      </c>
      <c r="Y36" s="5">
        <v>2058.5341063256301</v>
      </c>
      <c r="Z36" s="5">
        <v>2768.32653229997</v>
      </c>
      <c r="AA36" s="5">
        <v>2695.141006865194</v>
      </c>
      <c r="AB36" s="5">
        <v>2347.2009146921951</v>
      </c>
      <c r="AC36" s="5">
        <v>2655.6654494818999</v>
      </c>
      <c r="AD36" s="5">
        <v>2861.6174386408038</v>
      </c>
      <c r="AE36" s="5">
        <v>2432.473797807877</v>
      </c>
    </row>
    <row r="37" spans="1:31">
      <c r="A37" s="56" t="s">
        <v>70</v>
      </c>
      <c r="B37" s="56" t="s">
        <v>199</v>
      </c>
      <c r="C37" s="56" t="s">
        <v>166</v>
      </c>
      <c r="D37" s="5">
        <v>-473.27433175009992</v>
      </c>
      <c r="E37" s="5">
        <v>-505.02339891726029</v>
      </c>
      <c r="F37" s="5">
        <v>-2472.9672678263069</v>
      </c>
      <c r="G37" s="5">
        <v>-2472.1341782347299</v>
      </c>
      <c r="H37" s="5">
        <v>-2467.020201514656</v>
      </c>
      <c r="I37" s="5">
        <v>-1767.1022703065501</v>
      </c>
      <c r="J37" s="5">
        <v>-1518.1819911908351</v>
      </c>
      <c r="K37" s="5">
        <v>-1536.441232246535</v>
      </c>
      <c r="L37" s="5">
        <v>-2258.481671286745</v>
      </c>
      <c r="M37" s="5">
        <v>-2417.1481008794799</v>
      </c>
      <c r="N37" s="5">
        <v>-3645.549152237299</v>
      </c>
      <c r="O37" s="5">
        <v>-3887.921135750662</v>
      </c>
      <c r="P37" s="5">
        <v>-4162.05689906102</v>
      </c>
      <c r="Q37" s="5">
        <v>-3701.8327918058772</v>
      </c>
      <c r="R37" s="5">
        <v>-3687.9960361869371</v>
      </c>
      <c r="S37" s="5">
        <v>-2319.063378062222</v>
      </c>
      <c r="T37" s="5">
        <v>-3181.386729483831</v>
      </c>
      <c r="U37" s="5">
        <v>-3376.056630616481</v>
      </c>
      <c r="V37" s="5">
        <v>-3700.1332291326389</v>
      </c>
      <c r="W37" s="5">
        <v>-4377.9229787650584</v>
      </c>
      <c r="X37" s="5">
        <v>-5590.13186098386</v>
      </c>
      <c r="Y37" s="5">
        <v>-5705.9138240385128</v>
      </c>
      <c r="Z37" s="5">
        <v>-5145.9489576787873</v>
      </c>
      <c r="AA37" s="5">
        <v>-5614.5525086844682</v>
      </c>
      <c r="AB37" s="5">
        <v>-6059.3117646904666</v>
      </c>
      <c r="AC37" s="5">
        <v>-6218.4930029932248</v>
      </c>
      <c r="AD37" s="5">
        <v>-5445.7258346016424</v>
      </c>
      <c r="AE37" s="5">
        <v>-6663.5908448366436</v>
      </c>
    </row>
    <row r="38" spans="1:31">
      <c r="A38" s="56" t="s">
        <v>70</v>
      </c>
      <c r="B38" s="56" t="s">
        <v>199</v>
      </c>
      <c r="C38" s="56" t="s">
        <v>189</v>
      </c>
      <c r="D38" s="5">
        <v>3340.4472722299552</v>
      </c>
      <c r="E38" s="5">
        <v>2876.97752689967</v>
      </c>
      <c r="F38" s="5">
        <v>3751.3268193888962</v>
      </c>
      <c r="G38" s="5">
        <v>3739.0092524219049</v>
      </c>
      <c r="H38" s="5">
        <v>4044.337270909009</v>
      </c>
      <c r="I38" s="5">
        <v>3023.1722281881162</v>
      </c>
      <c r="J38" s="5">
        <v>3351.7041219711768</v>
      </c>
      <c r="K38" s="5">
        <v>3470.790638079829</v>
      </c>
      <c r="L38" s="5">
        <v>1783.870739427965</v>
      </c>
      <c r="M38" s="5">
        <v>1103.9148848474049</v>
      </c>
      <c r="N38" s="5">
        <v>-714.67013665248396</v>
      </c>
      <c r="O38" s="5">
        <v>-646.51985067474698</v>
      </c>
      <c r="P38" s="5">
        <v>-1382.8023071134451</v>
      </c>
      <c r="Q38" s="5">
        <v>-498.79402570610051</v>
      </c>
      <c r="R38" s="5">
        <v>-44.029953417815697</v>
      </c>
      <c r="S38" s="5">
        <v>1432.1639421710549</v>
      </c>
      <c r="T38" s="5">
        <v>-162.69283111456531</v>
      </c>
      <c r="U38" s="5">
        <v>-657.87793448325192</v>
      </c>
      <c r="V38" s="5">
        <v>-1277.291995648854</v>
      </c>
      <c r="W38" s="5">
        <v>-2086.2882337613978</v>
      </c>
      <c r="X38" s="5">
        <v>-3552.97695427593</v>
      </c>
      <c r="Y38" s="5">
        <v>-3647.3797177128831</v>
      </c>
      <c r="Z38" s="5">
        <v>-2377.6224253788168</v>
      </c>
      <c r="AA38" s="5">
        <v>-2919.4115018192751</v>
      </c>
      <c r="AB38" s="5">
        <v>-3712.1108499982729</v>
      </c>
      <c r="AC38" s="5">
        <v>-3562.8275535113248</v>
      </c>
      <c r="AD38" s="5">
        <v>-2584.1083959608382</v>
      </c>
      <c r="AE38" s="5">
        <v>-4231.1170470287661</v>
      </c>
    </row>
    <row r="39" spans="1:3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</row>
    <row r="40" spans="1:31">
      <c r="A40" s="56" t="s">
        <v>70</v>
      </c>
      <c r="B40" s="56" t="s">
        <v>200</v>
      </c>
      <c r="C40" s="56" t="s">
        <v>165</v>
      </c>
      <c r="D40" s="5">
        <v>2149.5903022725779</v>
      </c>
      <c r="E40" s="5">
        <v>1344.6820426170559</v>
      </c>
      <c r="F40" s="5">
        <v>1354.265989476929</v>
      </c>
      <c r="G40" s="5">
        <v>1222.839975423904</v>
      </c>
      <c r="H40" s="5">
        <v>880.78614370896992</v>
      </c>
      <c r="I40" s="5">
        <v>749.38146318036024</v>
      </c>
      <c r="J40" s="5">
        <v>1693.4247243661489</v>
      </c>
      <c r="K40" s="5">
        <v>1127.5921049410299</v>
      </c>
      <c r="L40" s="5">
        <v>1134.29711737105</v>
      </c>
      <c r="M40" s="5">
        <v>1266.461506759505</v>
      </c>
      <c r="N40" s="5">
        <v>1728.164814726435</v>
      </c>
      <c r="O40" s="5">
        <v>1606.127130246944</v>
      </c>
      <c r="P40" s="5">
        <v>951.52809271588478</v>
      </c>
      <c r="Q40" s="5">
        <v>888.34275301287494</v>
      </c>
      <c r="R40" s="5">
        <v>1142.758832621015</v>
      </c>
      <c r="S40" s="5">
        <v>947.71390266427034</v>
      </c>
      <c r="T40" s="5">
        <v>946.07886999483026</v>
      </c>
      <c r="U40" s="5">
        <v>880.18034886810472</v>
      </c>
      <c r="V40" s="5">
        <v>833.06431048337026</v>
      </c>
      <c r="W40" s="5">
        <v>1368.4074945662201</v>
      </c>
      <c r="X40" s="5">
        <v>862.72567646356993</v>
      </c>
      <c r="Y40" s="5">
        <v>1541.8207229830009</v>
      </c>
      <c r="Z40" s="5">
        <v>1569.395735932665</v>
      </c>
      <c r="AA40" s="5">
        <v>1408.3068182509001</v>
      </c>
      <c r="AB40" s="5">
        <v>1842.3359353125541</v>
      </c>
      <c r="AC40" s="5">
        <v>2312.200948206164</v>
      </c>
      <c r="AD40" s="5">
        <v>1915.267472897601</v>
      </c>
      <c r="AE40" s="5">
        <v>2389.0523549529698</v>
      </c>
    </row>
    <row r="41" spans="1:31">
      <c r="A41" s="56" t="s">
        <v>70</v>
      </c>
      <c r="B41" s="56" t="s">
        <v>200</v>
      </c>
      <c r="C41" s="56" t="s">
        <v>166</v>
      </c>
      <c r="D41" s="5">
        <v>-557.48253411211499</v>
      </c>
      <c r="E41" s="5">
        <v>-2533.8026908920888</v>
      </c>
      <c r="F41" s="5">
        <v>-2034.6793824703759</v>
      </c>
      <c r="G41" s="5">
        <v>-2212.8754719302419</v>
      </c>
      <c r="H41" s="5">
        <v>-3059.6822305955461</v>
      </c>
      <c r="I41" s="5">
        <v>-3212.8207601643198</v>
      </c>
      <c r="J41" s="5">
        <v>-5336.0823740033429</v>
      </c>
      <c r="K41" s="5">
        <v>-6106.1689249092842</v>
      </c>
      <c r="L41" s="5">
        <v>-5681.547593812189</v>
      </c>
      <c r="M41" s="5">
        <v>-8458.9744631984413</v>
      </c>
      <c r="N41" s="5">
        <v>-7726.6240789635604</v>
      </c>
      <c r="O41" s="5">
        <v>-7262.1244356783964</v>
      </c>
      <c r="P41" s="5">
        <v>-9708.6474325851705</v>
      </c>
      <c r="Q41" s="5">
        <v>-10179.581797616491</v>
      </c>
      <c r="R41" s="5">
        <v>-9957.58217479409</v>
      </c>
      <c r="S41" s="5">
        <v>-10916.41019575338</v>
      </c>
      <c r="T41" s="5">
        <v>-10673.755643207851</v>
      </c>
      <c r="U41" s="5">
        <v>-10943.64630496555</v>
      </c>
      <c r="V41" s="5">
        <v>-11398.420942513179</v>
      </c>
      <c r="W41" s="5">
        <v>-8912.4231730925494</v>
      </c>
      <c r="X41" s="5">
        <v>-11300.83472607339</v>
      </c>
      <c r="Y41" s="5">
        <v>-9714.2565153567957</v>
      </c>
      <c r="Z41" s="5">
        <v>-8281.1776436307737</v>
      </c>
      <c r="AA41" s="5">
        <v>-9557.2534839305517</v>
      </c>
      <c r="AB41" s="5">
        <v>-8868.0053447540449</v>
      </c>
      <c r="AC41" s="5">
        <v>-8844.2983077381778</v>
      </c>
      <c r="AD41" s="5">
        <v>-9284.5692997543174</v>
      </c>
      <c r="AE41" s="5">
        <v>-8389.1288624682857</v>
      </c>
    </row>
    <row r="42" spans="1:31">
      <c r="A42" s="56" t="s">
        <v>70</v>
      </c>
      <c r="B42" s="56" t="s">
        <v>200</v>
      </c>
      <c r="C42" s="56" t="s">
        <v>189</v>
      </c>
      <c r="D42" s="5">
        <v>1592.1077681604629</v>
      </c>
      <c r="E42" s="5">
        <v>-1189.120648275034</v>
      </c>
      <c r="F42" s="5">
        <v>-680.41339299344691</v>
      </c>
      <c r="G42" s="5">
        <v>-990.03549650633749</v>
      </c>
      <c r="H42" s="5">
        <v>-2178.8960868865761</v>
      </c>
      <c r="I42" s="5">
        <v>-2463.43929698396</v>
      </c>
      <c r="J42" s="5">
        <v>-3642.657649637194</v>
      </c>
      <c r="K42" s="5">
        <v>-4978.5768199682534</v>
      </c>
      <c r="L42" s="5">
        <v>-4547.2504764411387</v>
      </c>
      <c r="M42" s="5">
        <v>-7192.5129564389354</v>
      </c>
      <c r="N42" s="5">
        <v>-5998.4592642371263</v>
      </c>
      <c r="O42" s="5">
        <v>-5655.9973054314523</v>
      </c>
      <c r="P42" s="5">
        <v>-8757.1193398692849</v>
      </c>
      <c r="Q42" s="5">
        <v>-9291.239044603617</v>
      </c>
      <c r="R42" s="5">
        <v>-8814.8233421730747</v>
      </c>
      <c r="S42" s="5">
        <v>-9968.6962930891132</v>
      </c>
      <c r="T42" s="5">
        <v>-9727.6767732130229</v>
      </c>
      <c r="U42" s="5">
        <v>-10063.46595609744</v>
      </c>
      <c r="V42" s="5">
        <v>-10565.35663202981</v>
      </c>
      <c r="W42" s="5">
        <v>-7544.0156785263298</v>
      </c>
      <c r="X42" s="5">
        <v>-10438.10904960982</v>
      </c>
      <c r="Y42" s="5">
        <v>-8172.4357923737953</v>
      </c>
      <c r="Z42" s="5">
        <v>-6711.7819076981086</v>
      </c>
      <c r="AA42" s="5">
        <v>-8148.9466656796521</v>
      </c>
      <c r="AB42" s="5">
        <v>-7025.6694094414906</v>
      </c>
      <c r="AC42" s="5">
        <v>-6532.0973595320138</v>
      </c>
      <c r="AD42" s="5">
        <v>-7369.3018268567166</v>
      </c>
      <c r="AE42" s="5">
        <v>-6000.0765075153158</v>
      </c>
    </row>
    <row r="43" spans="1:31"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</row>
    <row r="44" spans="1:31">
      <c r="A44" s="56" t="s">
        <v>73</v>
      </c>
      <c r="B44" s="56" t="s">
        <v>163</v>
      </c>
      <c r="C44" s="56" t="s">
        <v>165</v>
      </c>
      <c r="D44" s="5">
        <v>10755.52836285615</v>
      </c>
      <c r="E44" s="5">
        <v>11774.66321824549</v>
      </c>
      <c r="F44" s="5">
        <v>13651.02706018666</v>
      </c>
      <c r="G44" s="5">
        <v>13747.927899273051</v>
      </c>
      <c r="H44" s="5">
        <v>15293.508915217821</v>
      </c>
      <c r="I44" s="5">
        <v>12340.97794954561</v>
      </c>
      <c r="J44" s="5">
        <v>11964.1037987201</v>
      </c>
      <c r="K44" s="5">
        <v>9083.5654228905805</v>
      </c>
      <c r="L44" s="5">
        <v>9419.9340115220584</v>
      </c>
      <c r="M44" s="5">
        <v>10145.300163348809</v>
      </c>
      <c r="N44" s="5">
        <v>12096.148568965111</v>
      </c>
      <c r="O44" s="5">
        <v>10961.01697142559</v>
      </c>
      <c r="P44" s="5">
        <v>12787.70133310474</v>
      </c>
      <c r="Q44" s="5">
        <v>11595.541669109531</v>
      </c>
      <c r="R44" s="5">
        <v>11591.62608804537</v>
      </c>
      <c r="S44" s="5">
        <v>12690.558462877039</v>
      </c>
      <c r="T44" s="5">
        <v>11709.946714749611</v>
      </c>
      <c r="U44" s="5">
        <v>15029.72482537291</v>
      </c>
      <c r="V44" s="5">
        <v>14996.45417700693</v>
      </c>
      <c r="W44" s="5">
        <v>15197.348648517091</v>
      </c>
      <c r="X44" s="5">
        <v>14375.87742315727</v>
      </c>
      <c r="Y44" s="5">
        <v>14710.97970924609</v>
      </c>
      <c r="Z44" s="5">
        <v>12010.74117119445</v>
      </c>
      <c r="AA44" s="5">
        <v>12487.26621213237</v>
      </c>
      <c r="AB44" s="5">
        <v>13982.96310716876</v>
      </c>
      <c r="AC44" s="5">
        <v>11281.895424532429</v>
      </c>
      <c r="AD44" s="5">
        <v>10419.017224183401</v>
      </c>
      <c r="AE44" s="5">
        <v>10606.024417667</v>
      </c>
    </row>
    <row r="45" spans="1:31">
      <c r="A45" s="56" t="s">
        <v>73</v>
      </c>
      <c r="B45" s="56" t="s">
        <v>163</v>
      </c>
      <c r="C45" s="56" t="s">
        <v>166</v>
      </c>
      <c r="D45" s="5">
        <v>-611.20737046862507</v>
      </c>
      <c r="E45" s="5">
        <v>-992.27305826460986</v>
      </c>
      <c r="F45" s="5">
        <v>-2313.8356548879751</v>
      </c>
      <c r="G45" s="5">
        <v>-3020.919890029219</v>
      </c>
      <c r="H45" s="5">
        <v>-3277.6816580610148</v>
      </c>
      <c r="I45" s="5">
        <v>-3392.8840196773508</v>
      </c>
      <c r="J45" s="5">
        <v>-3582.940983039904</v>
      </c>
      <c r="K45" s="5">
        <v>-4984.6229511206247</v>
      </c>
      <c r="L45" s="5">
        <v>-5057.8129148712187</v>
      </c>
      <c r="M45" s="5">
        <v>-4216.1150915663466</v>
      </c>
      <c r="N45" s="5">
        <v>-3607.864053797824</v>
      </c>
      <c r="O45" s="5">
        <v>-4822.782335015072</v>
      </c>
      <c r="P45" s="5">
        <v>-3736.0471285035292</v>
      </c>
      <c r="Q45" s="5">
        <v>-6418.7210558316237</v>
      </c>
      <c r="R45" s="5">
        <v>-5895.8837032891033</v>
      </c>
      <c r="S45" s="5">
        <v>-11370.32405514017</v>
      </c>
      <c r="T45" s="5">
        <v>-12207.50222707053</v>
      </c>
      <c r="U45" s="5">
        <v>-9275.9669149616238</v>
      </c>
      <c r="V45" s="5">
        <v>-9521.3760947091978</v>
      </c>
      <c r="W45" s="5">
        <v>-10811.65233630454</v>
      </c>
      <c r="X45" s="5">
        <v>-12601.687762219381</v>
      </c>
      <c r="Y45" s="5">
        <v>-12021.265017231341</v>
      </c>
      <c r="Z45" s="5">
        <v>-14749.50807024496</v>
      </c>
      <c r="AA45" s="5">
        <v>-14646.272561148369</v>
      </c>
      <c r="AB45" s="5">
        <v>-15196.753625342881</v>
      </c>
      <c r="AC45" s="5">
        <v>-17862.206061500208</v>
      </c>
      <c r="AD45" s="5">
        <v>-19150.54037673484</v>
      </c>
      <c r="AE45" s="5">
        <v>-19274.335290682691</v>
      </c>
    </row>
    <row r="46" spans="1:31">
      <c r="A46" s="56" t="s">
        <v>73</v>
      </c>
      <c r="B46" s="56" t="s">
        <v>163</v>
      </c>
      <c r="C46" s="56" t="s">
        <v>189</v>
      </c>
      <c r="D46" s="5">
        <v>10144.320992387529</v>
      </c>
      <c r="E46" s="5">
        <v>10782.39015998088</v>
      </c>
      <c r="F46" s="5">
        <v>11337.191405298679</v>
      </c>
      <c r="G46" s="5">
        <v>10727.008009243829</v>
      </c>
      <c r="H46" s="5">
        <v>12015.8272571568</v>
      </c>
      <c r="I46" s="5">
        <v>8948.0939298682588</v>
      </c>
      <c r="J46" s="5">
        <v>8381.1628156801926</v>
      </c>
      <c r="K46" s="5">
        <v>4098.9424717699558</v>
      </c>
      <c r="L46" s="5">
        <v>4362.1210966508397</v>
      </c>
      <c r="M46" s="5">
        <v>5929.1850717824627</v>
      </c>
      <c r="N46" s="5">
        <v>8488.2845151672882</v>
      </c>
      <c r="O46" s="5">
        <v>6138.2346364105197</v>
      </c>
      <c r="P46" s="5">
        <v>9051.6542046012109</v>
      </c>
      <c r="Q46" s="5">
        <v>5176.8206132779032</v>
      </c>
      <c r="R46" s="5">
        <v>5695.7423847562668</v>
      </c>
      <c r="S46" s="5">
        <v>1320.2344077368709</v>
      </c>
      <c r="T46" s="5">
        <v>-497.55551232091238</v>
      </c>
      <c r="U46" s="5">
        <v>5753.7579104112883</v>
      </c>
      <c r="V46" s="5">
        <v>5475.0780822977295</v>
      </c>
      <c r="W46" s="5">
        <v>4385.6963122125471</v>
      </c>
      <c r="X46" s="5">
        <v>1774.1896609378839</v>
      </c>
      <c r="Y46" s="5">
        <v>2689.7146920147502</v>
      </c>
      <c r="Z46" s="5">
        <v>-2738.7668990505081</v>
      </c>
      <c r="AA46" s="5">
        <v>-2159.0063490159991</v>
      </c>
      <c r="AB46" s="5">
        <v>-1213.790518174123</v>
      </c>
      <c r="AC46" s="5">
        <v>-6580.3106369677771</v>
      </c>
      <c r="AD46" s="5">
        <v>-8731.5231525514409</v>
      </c>
      <c r="AE46" s="5">
        <v>-8668.3108730156946</v>
      </c>
    </row>
    <row r="47" spans="1:3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</row>
    <row r="48" spans="1:31">
      <c r="A48" s="56" t="s">
        <v>73</v>
      </c>
      <c r="B48" s="56" t="s">
        <v>197</v>
      </c>
      <c r="C48" s="56" t="s">
        <v>165</v>
      </c>
      <c r="D48" s="5">
        <v>467.94763098015011</v>
      </c>
      <c r="E48" s="5">
        <v>909.96110185373982</v>
      </c>
      <c r="F48" s="5">
        <v>1328.3135452286101</v>
      </c>
      <c r="G48" s="5">
        <v>1767.3597170202549</v>
      </c>
      <c r="H48" s="5">
        <v>1674.3172471557591</v>
      </c>
      <c r="I48" s="5">
        <v>825.55119075551045</v>
      </c>
      <c r="J48" s="5">
        <v>687.74531245384037</v>
      </c>
      <c r="K48" s="5">
        <v>1250.8978524253141</v>
      </c>
      <c r="L48" s="5">
        <v>1215.51912388602</v>
      </c>
      <c r="M48" s="5">
        <v>1400.024007652431</v>
      </c>
      <c r="N48" s="5">
        <v>1325.582638900275</v>
      </c>
      <c r="O48" s="5">
        <v>1231.9270584620961</v>
      </c>
      <c r="P48" s="5">
        <v>1780.6837093791739</v>
      </c>
      <c r="Q48" s="5">
        <v>3025.2307421889082</v>
      </c>
      <c r="R48" s="5">
        <v>2651.0191856785059</v>
      </c>
      <c r="S48" s="5">
        <v>4303.2179741718564</v>
      </c>
      <c r="T48" s="5">
        <v>4960.5825488992814</v>
      </c>
      <c r="U48" s="5">
        <v>3389.491039966545</v>
      </c>
      <c r="V48" s="5">
        <v>3682.7652808560342</v>
      </c>
      <c r="W48" s="5">
        <v>4077.3028271125299</v>
      </c>
      <c r="X48" s="5">
        <v>3856.0852040453392</v>
      </c>
      <c r="Y48" s="5">
        <v>3476.7078022381552</v>
      </c>
      <c r="Z48" s="5">
        <v>3541.6330194065699</v>
      </c>
      <c r="AA48" s="5">
        <v>4061.9461405745878</v>
      </c>
      <c r="AB48" s="5">
        <v>3602.578628450201</v>
      </c>
      <c r="AC48" s="5">
        <v>3766.1609619643391</v>
      </c>
      <c r="AD48" s="5">
        <v>4061.899800599665</v>
      </c>
      <c r="AE48" s="5">
        <v>3892.9937545779062</v>
      </c>
    </row>
    <row r="49" spans="1:31">
      <c r="A49" s="56" t="s">
        <v>73</v>
      </c>
      <c r="B49" s="56" t="s">
        <v>197</v>
      </c>
      <c r="C49" s="56" t="s">
        <v>166</v>
      </c>
      <c r="D49" s="5">
        <v>-3796.7482688367309</v>
      </c>
      <c r="E49" s="5">
        <v>-4230.8501724332209</v>
      </c>
      <c r="F49" s="5">
        <v>-3673.093265096004</v>
      </c>
      <c r="G49" s="5">
        <v>-3073.3143607987599</v>
      </c>
      <c r="H49" s="5">
        <v>-4800.1271361691443</v>
      </c>
      <c r="I49" s="5">
        <v>-5702.2920810863734</v>
      </c>
      <c r="J49" s="5">
        <v>-5873.6312695825036</v>
      </c>
      <c r="K49" s="5">
        <v>-4080.8613917674452</v>
      </c>
      <c r="L49" s="5">
        <v>-4652.4666545979626</v>
      </c>
      <c r="M49" s="5">
        <v>-4486.8894172197342</v>
      </c>
      <c r="N49" s="5">
        <v>-5346.8480312668726</v>
      </c>
      <c r="O49" s="5">
        <v>-5850.2930207291538</v>
      </c>
      <c r="P49" s="5">
        <v>-4880.4191691593924</v>
      </c>
      <c r="Q49" s="5">
        <v>-6244.352863369063</v>
      </c>
      <c r="R49" s="5">
        <v>-5712.8197988343118</v>
      </c>
      <c r="S49" s="5">
        <v>-6678.1577139002466</v>
      </c>
      <c r="T49" s="5">
        <v>-5362.3719722801234</v>
      </c>
      <c r="U49" s="5">
        <v>-7059.5456435644646</v>
      </c>
      <c r="V49" s="5">
        <v>-7225.7893751188612</v>
      </c>
      <c r="W49" s="5">
        <v>-7791.355240024056</v>
      </c>
      <c r="X49" s="5">
        <v>-8183.6868166081367</v>
      </c>
      <c r="Y49" s="5">
        <v>-8552.4518336822603</v>
      </c>
      <c r="Z49" s="5">
        <v>-7580.2387187182412</v>
      </c>
      <c r="AA49" s="5">
        <v>-7132.1593318912492</v>
      </c>
      <c r="AB49" s="5">
        <v>-8979.0476219093034</v>
      </c>
      <c r="AC49" s="5">
        <v>-7638.5290441027346</v>
      </c>
      <c r="AD49" s="5">
        <v>-8094.7462353511137</v>
      </c>
      <c r="AE49" s="5">
        <v>-8035.4364342954823</v>
      </c>
    </row>
    <row r="50" spans="1:31">
      <c r="A50" s="56" t="s">
        <v>73</v>
      </c>
      <c r="B50" s="56" t="s">
        <v>197</v>
      </c>
      <c r="C50" s="56" t="s">
        <v>189</v>
      </c>
      <c r="D50" s="5">
        <v>-3328.800637856581</v>
      </c>
      <c r="E50" s="5">
        <v>-3320.8890705794811</v>
      </c>
      <c r="F50" s="5">
        <v>-2344.7797198673952</v>
      </c>
      <c r="G50" s="5">
        <v>-1305.954643778505</v>
      </c>
      <c r="H50" s="5">
        <v>-3125.8098890133851</v>
      </c>
      <c r="I50" s="5">
        <v>-4876.7408903308633</v>
      </c>
      <c r="J50" s="5">
        <v>-5185.885957128663</v>
      </c>
      <c r="K50" s="5">
        <v>-2829.9635393421299</v>
      </c>
      <c r="L50" s="5">
        <v>-3436.9475307119419</v>
      </c>
      <c r="M50" s="5">
        <v>-3086.8654095673041</v>
      </c>
      <c r="N50" s="5">
        <v>-4021.265392366598</v>
      </c>
      <c r="O50" s="5">
        <v>-4618.3659622670584</v>
      </c>
      <c r="P50" s="5">
        <v>-3099.7354597802182</v>
      </c>
      <c r="Q50" s="5">
        <v>-3219.1221211801549</v>
      </c>
      <c r="R50" s="5">
        <v>-3061.8006131558059</v>
      </c>
      <c r="S50" s="5">
        <v>-2374.939739728391</v>
      </c>
      <c r="T50" s="5">
        <v>-401.78942338084198</v>
      </c>
      <c r="U50" s="5">
        <v>-3670.0546035979191</v>
      </c>
      <c r="V50" s="5">
        <v>-3543.024094262827</v>
      </c>
      <c r="W50" s="5">
        <v>-3714.0524129115261</v>
      </c>
      <c r="X50" s="5">
        <v>-4327.6016125627984</v>
      </c>
      <c r="Y50" s="5">
        <v>-5075.7440314441064</v>
      </c>
      <c r="Z50" s="5">
        <v>-4038.6056993116708</v>
      </c>
      <c r="AA50" s="5">
        <v>-3070.2131913166609</v>
      </c>
      <c r="AB50" s="5">
        <v>-5376.4689934591024</v>
      </c>
      <c r="AC50" s="5">
        <v>-3872.3680821383969</v>
      </c>
      <c r="AD50" s="5">
        <v>-4032.8464347514491</v>
      </c>
      <c r="AE50" s="5">
        <v>-4142.4426797175774</v>
      </c>
    </row>
    <row r="51" spans="1:3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</row>
    <row r="52" spans="1:31">
      <c r="A52" s="56" t="s">
        <v>73</v>
      </c>
      <c r="B52" s="56" t="s">
        <v>198</v>
      </c>
      <c r="C52" s="56" t="s">
        <v>165</v>
      </c>
      <c r="D52" s="5">
        <v>1174.0121438666999</v>
      </c>
      <c r="E52" s="5">
        <v>3122.5565947002751</v>
      </c>
      <c r="F52" s="5">
        <v>2155.7816541029688</v>
      </c>
      <c r="G52" s="5">
        <v>2334.4380054470612</v>
      </c>
      <c r="H52" s="5">
        <v>3258.3032805992698</v>
      </c>
      <c r="I52" s="5">
        <v>3969.566687999265</v>
      </c>
      <c r="J52" s="5">
        <v>6301.6311064213041</v>
      </c>
      <c r="K52" s="5">
        <v>7546.5079617573083</v>
      </c>
      <c r="L52" s="5">
        <v>8526.5397856799609</v>
      </c>
      <c r="M52" s="5">
        <v>10917.161157300819</v>
      </c>
      <c r="N52" s="5">
        <v>10220.092340046789</v>
      </c>
      <c r="O52" s="5">
        <v>10874.68696493573</v>
      </c>
      <c r="P52" s="5">
        <v>12041.846507320481</v>
      </c>
      <c r="Q52" s="5">
        <v>13453.09679228646</v>
      </c>
      <c r="R52" s="5">
        <v>12910.856992737639</v>
      </c>
      <c r="S52" s="5">
        <v>16826.21503144264</v>
      </c>
      <c r="T52" s="5">
        <v>17926.074271273581</v>
      </c>
      <c r="U52" s="5">
        <v>17017.895932443709</v>
      </c>
      <c r="V52" s="5">
        <v>17631.36396981655</v>
      </c>
      <c r="W52" s="5">
        <v>16500.861305387789</v>
      </c>
      <c r="X52" s="5">
        <v>21822.238604847811</v>
      </c>
      <c r="Y52" s="5">
        <v>20233.23191303129</v>
      </c>
      <c r="Z52" s="5">
        <v>20713.11513959456</v>
      </c>
      <c r="AA52" s="5">
        <v>21656.332851984669</v>
      </c>
      <c r="AB52" s="5">
        <v>22513.537817928831</v>
      </c>
      <c r="AC52" s="5">
        <v>25015.975634142142</v>
      </c>
      <c r="AD52" s="5">
        <v>25819.756885843341</v>
      </c>
      <c r="AE52" s="5">
        <v>26428.879233078482</v>
      </c>
    </row>
    <row r="53" spans="1:31">
      <c r="A53" s="56" t="s">
        <v>73</v>
      </c>
      <c r="B53" s="56" t="s">
        <v>198</v>
      </c>
      <c r="C53" s="56" t="s">
        <v>166</v>
      </c>
      <c r="D53" s="5">
        <v>-12922.2144476054</v>
      </c>
      <c r="E53" s="5">
        <v>-12268.429809065439</v>
      </c>
      <c r="F53" s="5">
        <v>-14225.36620451853</v>
      </c>
      <c r="G53" s="5">
        <v>-14397.736846230389</v>
      </c>
      <c r="H53" s="5">
        <v>-13745.668401704041</v>
      </c>
      <c r="I53" s="5">
        <v>-8261.9526323169612</v>
      </c>
      <c r="J53" s="5">
        <v>-9024.5786678374079</v>
      </c>
      <c r="K53" s="5">
        <v>-7180.2214416415718</v>
      </c>
      <c r="L53" s="5">
        <v>-6112.1065062848002</v>
      </c>
      <c r="M53" s="5">
        <v>-6597.0945870375954</v>
      </c>
      <c r="N53" s="5">
        <v>-7809.316080909437</v>
      </c>
      <c r="O53" s="5">
        <v>-6027.1844182953191</v>
      </c>
      <c r="P53" s="5">
        <v>-7906.9303613889169</v>
      </c>
      <c r="Q53" s="5">
        <v>-5638.3851030483011</v>
      </c>
      <c r="R53" s="5">
        <v>-6694.7940584626022</v>
      </c>
      <c r="S53" s="5">
        <v>-7233.8554804503137</v>
      </c>
      <c r="T53" s="5">
        <v>-6738.0483016386406</v>
      </c>
      <c r="U53" s="5">
        <v>-8104.2058738517871</v>
      </c>
      <c r="V53" s="5">
        <v>-7643.6681012983909</v>
      </c>
      <c r="W53" s="5">
        <v>-7587.0857762539354</v>
      </c>
      <c r="X53" s="5">
        <v>-5285.0428055743878</v>
      </c>
      <c r="Y53" s="5">
        <v>-5927.4287579234569</v>
      </c>
      <c r="Z53" s="5">
        <v>-4776.102648777799</v>
      </c>
      <c r="AA53" s="5">
        <v>-5396.3849438240868</v>
      </c>
      <c r="AB53" s="5">
        <v>-5175.4832187869597</v>
      </c>
      <c r="AC53" s="5">
        <v>-4463.1164911198803</v>
      </c>
      <c r="AD53" s="5">
        <v>-3100.009992132701</v>
      </c>
      <c r="AE53" s="5">
        <v>-3388.1345331262501</v>
      </c>
    </row>
    <row r="54" spans="1:31">
      <c r="A54" s="56" t="s">
        <v>73</v>
      </c>
      <c r="B54" s="56" t="s">
        <v>198</v>
      </c>
      <c r="C54" s="56" t="s">
        <v>189</v>
      </c>
      <c r="D54" s="5">
        <v>-11748.202303738701</v>
      </c>
      <c r="E54" s="5">
        <v>-9145.8732143651669</v>
      </c>
      <c r="F54" s="5">
        <v>-12069.58455041556</v>
      </c>
      <c r="G54" s="5">
        <v>-12063.298840783331</v>
      </c>
      <c r="H54" s="5">
        <v>-10487.365121104771</v>
      </c>
      <c r="I54" s="5">
        <v>-4292.3859443176971</v>
      </c>
      <c r="J54" s="5">
        <v>-2722.9475614161038</v>
      </c>
      <c r="K54" s="5">
        <v>366.28652011573649</v>
      </c>
      <c r="L54" s="5">
        <v>2414.4332793951612</v>
      </c>
      <c r="M54" s="5">
        <v>4320.0665702632259</v>
      </c>
      <c r="N54" s="5">
        <v>2410.776259137358</v>
      </c>
      <c r="O54" s="5">
        <v>4847.5025466404077</v>
      </c>
      <c r="P54" s="5">
        <v>4134.9161459315656</v>
      </c>
      <c r="Q54" s="5">
        <v>7814.7116892381546</v>
      </c>
      <c r="R54" s="5">
        <v>6216.0629342750353</v>
      </c>
      <c r="S54" s="5">
        <v>9592.3595509923216</v>
      </c>
      <c r="T54" s="5">
        <v>11188.02596963494</v>
      </c>
      <c r="U54" s="5">
        <v>8913.6900585919211</v>
      </c>
      <c r="V54" s="5">
        <v>9987.6958685181562</v>
      </c>
      <c r="W54" s="5">
        <v>8913.7755291338508</v>
      </c>
      <c r="X54" s="5">
        <v>16537.195799273431</v>
      </c>
      <c r="Y54" s="5">
        <v>14305.80315510784</v>
      </c>
      <c r="Z54" s="5">
        <v>15937.01249081676</v>
      </c>
      <c r="AA54" s="5">
        <v>16259.94790816058</v>
      </c>
      <c r="AB54" s="5">
        <v>17338.054599141869</v>
      </c>
      <c r="AC54" s="5">
        <v>20552.859143022259</v>
      </c>
      <c r="AD54" s="5">
        <v>22719.746893710639</v>
      </c>
      <c r="AE54" s="5">
        <v>23040.744699952229</v>
      </c>
    </row>
    <row r="55" spans="1:3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</row>
    <row r="56" spans="1:31">
      <c r="A56" s="56" t="s">
        <v>73</v>
      </c>
      <c r="B56" s="56" t="s">
        <v>199</v>
      </c>
      <c r="C56" s="56" t="s">
        <v>165</v>
      </c>
      <c r="D56" s="5">
        <v>3813.8403591802662</v>
      </c>
      <c r="E56" s="5">
        <v>3381.2303651959501</v>
      </c>
      <c r="F56" s="5">
        <v>6221.0012917849426</v>
      </c>
      <c r="G56" s="5">
        <v>6452.2246544954178</v>
      </c>
      <c r="H56" s="5">
        <v>6838.460660641812</v>
      </c>
      <c r="I56" s="5">
        <v>4943.919762013501</v>
      </c>
      <c r="J56" s="5">
        <v>4888.5187371110987</v>
      </c>
      <c r="K56" s="5">
        <v>5049.0776526479622</v>
      </c>
      <c r="L56" s="5">
        <v>4122.0123345629836</v>
      </c>
      <c r="M56" s="5">
        <v>3481.9936815956921</v>
      </c>
      <c r="N56" s="5">
        <v>2975.5118212034949</v>
      </c>
      <c r="O56" s="5">
        <v>3240.3661505423502</v>
      </c>
      <c r="P56" s="5">
        <v>2940.483855412615</v>
      </c>
      <c r="Q56" s="5">
        <v>3226.3203256658958</v>
      </c>
      <c r="R56" s="5">
        <v>3695.0618003947761</v>
      </c>
      <c r="S56" s="5">
        <v>3786.6515966152951</v>
      </c>
      <c r="T56" s="5">
        <v>2906.1973925933839</v>
      </c>
      <c r="U56" s="5">
        <v>2651.6698446557939</v>
      </c>
      <c r="V56" s="5">
        <v>2412.3867987614431</v>
      </c>
      <c r="W56" s="5">
        <v>2318.0965212883989</v>
      </c>
      <c r="X56" s="5">
        <v>2058.8317763873351</v>
      </c>
      <c r="Y56" s="5">
        <v>2029.5899452177141</v>
      </c>
      <c r="Z56" s="5">
        <v>2751.0530006942699</v>
      </c>
      <c r="AA56" s="5">
        <v>2708.2560582237379</v>
      </c>
      <c r="AB56" s="5">
        <v>2346.5284277265891</v>
      </c>
      <c r="AC56" s="5">
        <v>2659.4478333570951</v>
      </c>
      <c r="AD56" s="5">
        <v>2866.171501179228</v>
      </c>
      <c r="AE56" s="5">
        <v>2438.7640698098862</v>
      </c>
    </row>
    <row r="57" spans="1:31">
      <c r="A57" s="56" t="s">
        <v>73</v>
      </c>
      <c r="B57" s="56" t="s">
        <v>199</v>
      </c>
      <c r="C57" s="56" t="s">
        <v>166</v>
      </c>
      <c r="D57" s="5">
        <v>-473.26625274769492</v>
      </c>
      <c r="E57" s="5">
        <v>-505.58611700457999</v>
      </c>
      <c r="F57" s="5">
        <v>-2478.7468399494219</v>
      </c>
      <c r="G57" s="5">
        <v>-2782.3311411999061</v>
      </c>
      <c r="H57" s="5">
        <v>-2874.2624412600571</v>
      </c>
      <c r="I57" s="5">
        <v>-2014.9686640047489</v>
      </c>
      <c r="J57" s="5">
        <v>-1648.1289866111611</v>
      </c>
      <c r="K57" s="5">
        <v>-1626.9336427319311</v>
      </c>
      <c r="L57" s="5">
        <v>-2147.722357055779</v>
      </c>
      <c r="M57" s="5">
        <v>-2584.3385284442838</v>
      </c>
      <c r="N57" s="5">
        <v>-3489.7216443891889</v>
      </c>
      <c r="O57" s="5">
        <v>-3840.6701667745642</v>
      </c>
      <c r="P57" s="5">
        <v>-4168.0120037987417</v>
      </c>
      <c r="Q57" s="5">
        <v>-3661.3269840245589</v>
      </c>
      <c r="R57" s="5">
        <v>-3669.0408243371799</v>
      </c>
      <c r="S57" s="5">
        <v>-2298.904308550731</v>
      </c>
      <c r="T57" s="5">
        <v>-3414.2057226973789</v>
      </c>
      <c r="U57" s="5">
        <v>-3552.1564809317688</v>
      </c>
      <c r="V57" s="5">
        <v>-3710.2285399408038</v>
      </c>
      <c r="W57" s="5">
        <v>-4321.0978055926862</v>
      </c>
      <c r="X57" s="5">
        <v>-5559.8548208911898</v>
      </c>
      <c r="Y57" s="5">
        <v>-5734.6826587720898</v>
      </c>
      <c r="Z57" s="5">
        <v>-5162.6004309848058</v>
      </c>
      <c r="AA57" s="5">
        <v>-5585.2804151579576</v>
      </c>
      <c r="AB57" s="5">
        <v>-6060.8981727413284</v>
      </c>
      <c r="AC57" s="5">
        <v>-6217.6061615314657</v>
      </c>
      <c r="AD57" s="5">
        <v>-5446.335767786346</v>
      </c>
      <c r="AE57" s="5">
        <v>-6667.2735903921221</v>
      </c>
    </row>
    <row r="58" spans="1:31">
      <c r="A58" s="56" t="s">
        <v>73</v>
      </c>
      <c r="B58" s="56" t="s">
        <v>199</v>
      </c>
      <c r="C58" s="56" t="s">
        <v>189</v>
      </c>
      <c r="D58" s="5">
        <v>3340.5741064325712</v>
      </c>
      <c r="E58" s="5">
        <v>2875.64424819137</v>
      </c>
      <c r="F58" s="5">
        <v>3742.2544518355212</v>
      </c>
      <c r="G58" s="5">
        <v>3669.8935132955121</v>
      </c>
      <c r="H58" s="5">
        <v>3964.1982193817548</v>
      </c>
      <c r="I58" s="5">
        <v>2928.9510980087521</v>
      </c>
      <c r="J58" s="5">
        <v>3240.3897504999381</v>
      </c>
      <c r="K58" s="5">
        <v>3422.1440099160309</v>
      </c>
      <c r="L58" s="5">
        <v>1974.289977507204</v>
      </c>
      <c r="M58" s="5">
        <v>897.65515315140783</v>
      </c>
      <c r="N58" s="5">
        <v>-514.20982318569395</v>
      </c>
      <c r="O58" s="5">
        <v>-600.3040162322136</v>
      </c>
      <c r="P58" s="5">
        <v>-1227.528148386127</v>
      </c>
      <c r="Q58" s="5">
        <v>-435.00665835866312</v>
      </c>
      <c r="R58" s="5">
        <v>26.020976057595821</v>
      </c>
      <c r="S58" s="5">
        <v>1487.7472880645651</v>
      </c>
      <c r="T58" s="5">
        <v>-508.00833010399492</v>
      </c>
      <c r="U58" s="5">
        <v>-900.48663627597489</v>
      </c>
      <c r="V58" s="5">
        <v>-1297.841741179361</v>
      </c>
      <c r="W58" s="5">
        <v>-2003.0012843042871</v>
      </c>
      <c r="X58" s="5">
        <v>-3501.0230445038551</v>
      </c>
      <c r="Y58" s="5">
        <v>-3705.0927135543761</v>
      </c>
      <c r="Z58" s="5">
        <v>-2411.5474302905359</v>
      </c>
      <c r="AA58" s="5">
        <v>-2877.0243569342201</v>
      </c>
      <c r="AB58" s="5">
        <v>-3714.3697450147388</v>
      </c>
      <c r="AC58" s="5">
        <v>-3558.158328174371</v>
      </c>
      <c r="AD58" s="5">
        <v>-2580.164266607118</v>
      </c>
      <c r="AE58" s="5">
        <v>-4228.5095205822363</v>
      </c>
    </row>
    <row r="59" spans="1:3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</row>
    <row r="60" spans="1:31">
      <c r="A60" s="56" t="s">
        <v>73</v>
      </c>
      <c r="B60" s="56" t="s">
        <v>200</v>
      </c>
      <c r="C60" s="56" t="s">
        <v>165</v>
      </c>
      <c r="D60" s="5">
        <v>2149.5939944057159</v>
      </c>
      <c r="E60" s="5">
        <v>1343.3863980572239</v>
      </c>
      <c r="F60" s="5">
        <v>1372.2548661297999</v>
      </c>
      <c r="G60" s="5">
        <v>1224.395942534461</v>
      </c>
      <c r="H60" s="5">
        <v>783.1549758383303</v>
      </c>
      <c r="I60" s="5">
        <v>632.02527471172039</v>
      </c>
      <c r="J60" s="5">
        <v>1628.7636682488751</v>
      </c>
      <c r="K60" s="5">
        <v>1051.4093923845901</v>
      </c>
      <c r="L60" s="5">
        <v>971.89419059146508</v>
      </c>
      <c r="M60" s="5">
        <v>988.91210658684463</v>
      </c>
      <c r="N60" s="5">
        <v>1627.86195900692</v>
      </c>
      <c r="O60" s="5">
        <v>1585.2749265817149</v>
      </c>
      <c r="P60" s="5">
        <v>927.94706950740499</v>
      </c>
      <c r="Q60" s="5">
        <v>873.42474525178477</v>
      </c>
      <c r="R60" s="5">
        <v>1106.2186198556351</v>
      </c>
      <c r="S60" s="5">
        <v>930.19961616020532</v>
      </c>
      <c r="T60" s="5">
        <v>942.4025567530648</v>
      </c>
      <c r="U60" s="5">
        <v>878.0147346183204</v>
      </c>
      <c r="V60" s="5">
        <v>816.40586611011508</v>
      </c>
      <c r="W60" s="5">
        <v>1350.0636864692101</v>
      </c>
      <c r="X60" s="5">
        <v>855.77758421088515</v>
      </c>
      <c r="Y60" s="5">
        <v>1534.1833478810861</v>
      </c>
      <c r="Z60" s="5">
        <v>1559.94361650373</v>
      </c>
      <c r="AA60" s="5">
        <v>1405.789667387884</v>
      </c>
      <c r="AB60" s="5">
        <v>1840.55155335881</v>
      </c>
      <c r="AC60" s="5">
        <v>2309.0823870447748</v>
      </c>
      <c r="AD60" s="5">
        <v>1911.8437572839159</v>
      </c>
      <c r="AE60" s="5">
        <v>2386.270120276195</v>
      </c>
    </row>
    <row r="61" spans="1:31">
      <c r="A61" s="56" t="s">
        <v>73</v>
      </c>
      <c r="B61" s="56" t="s">
        <v>200</v>
      </c>
      <c r="C61" s="56" t="s">
        <v>166</v>
      </c>
      <c r="D61" s="5">
        <v>-557.48615163052989</v>
      </c>
      <c r="E61" s="5">
        <v>-2534.658521284824</v>
      </c>
      <c r="F61" s="5">
        <v>-2037.336452981044</v>
      </c>
      <c r="G61" s="5">
        <v>-2252.0439805119709</v>
      </c>
      <c r="H61" s="5">
        <v>-3150.005442258735</v>
      </c>
      <c r="I61" s="5">
        <v>-3339.9434679401702</v>
      </c>
      <c r="J61" s="5">
        <v>-5341.4827158842381</v>
      </c>
      <c r="K61" s="5">
        <v>-6108.8188548441831</v>
      </c>
      <c r="L61" s="5">
        <v>-6285.7910134327249</v>
      </c>
      <c r="M61" s="5">
        <v>-9048.9534922166367</v>
      </c>
      <c r="N61" s="5">
        <v>-7991.447517759274</v>
      </c>
      <c r="O61" s="5">
        <v>-7352.3421311333714</v>
      </c>
      <c r="P61" s="5">
        <v>-9787.2538118738375</v>
      </c>
      <c r="Q61" s="5">
        <v>-10210.82826822903</v>
      </c>
      <c r="R61" s="5">
        <v>-9982.2443017887272</v>
      </c>
      <c r="S61" s="5">
        <v>-10955.60112322557</v>
      </c>
      <c r="T61" s="5">
        <v>-10723.07526058226</v>
      </c>
      <c r="U61" s="5">
        <v>-10974.92146374764</v>
      </c>
      <c r="V61" s="5">
        <v>-11438.31398148381</v>
      </c>
      <c r="W61" s="5">
        <v>-8932.4818305997942</v>
      </c>
      <c r="X61" s="5">
        <v>-11338.53838735554</v>
      </c>
      <c r="Y61" s="5">
        <v>-9748.8644500051923</v>
      </c>
      <c r="Z61" s="5">
        <v>-8308.0360786677775</v>
      </c>
      <c r="AA61" s="5">
        <v>-9559.4936782815912</v>
      </c>
      <c r="AB61" s="5">
        <v>-8873.9768958527166</v>
      </c>
      <c r="AC61" s="5">
        <v>-8851.104482786488</v>
      </c>
      <c r="AD61" s="5">
        <v>-9287.0567970845514</v>
      </c>
      <c r="AE61" s="5">
        <v>-8387.751746912918</v>
      </c>
    </row>
    <row r="62" spans="1:31">
      <c r="A62" s="56" t="s">
        <v>73</v>
      </c>
      <c r="B62" s="56" t="s">
        <v>200</v>
      </c>
      <c r="C62" s="56" t="s">
        <v>189</v>
      </c>
      <c r="D62" s="5">
        <v>1592.1078427751861</v>
      </c>
      <c r="E62" s="5">
        <v>-1191.2721232276001</v>
      </c>
      <c r="F62" s="5">
        <v>-665.08158685124431</v>
      </c>
      <c r="G62" s="5">
        <v>-1027.6480379775101</v>
      </c>
      <c r="H62" s="5">
        <v>-2366.8504664204052</v>
      </c>
      <c r="I62" s="5">
        <v>-2707.9181932284491</v>
      </c>
      <c r="J62" s="5">
        <v>-3712.719047635363</v>
      </c>
      <c r="K62" s="5">
        <v>-5057.4094624595928</v>
      </c>
      <c r="L62" s="5">
        <v>-5313.8968228412596</v>
      </c>
      <c r="M62" s="5">
        <v>-8060.0413856297919</v>
      </c>
      <c r="N62" s="5">
        <v>-6363.5855587523538</v>
      </c>
      <c r="O62" s="5">
        <v>-5767.0672045516567</v>
      </c>
      <c r="P62" s="5">
        <v>-8859.3067423664324</v>
      </c>
      <c r="Q62" s="5">
        <v>-9337.4035229772417</v>
      </c>
      <c r="R62" s="5">
        <v>-8876.0256819330916</v>
      </c>
      <c r="S62" s="5">
        <v>-10025.40150706537</v>
      </c>
      <c r="T62" s="5">
        <v>-9780.6727038291956</v>
      </c>
      <c r="U62" s="5">
        <v>-10096.90672912932</v>
      </c>
      <c r="V62" s="5">
        <v>-10621.908115373701</v>
      </c>
      <c r="W62" s="5">
        <v>-7582.4181441305846</v>
      </c>
      <c r="X62" s="5">
        <v>-10482.760803144651</v>
      </c>
      <c r="Y62" s="5">
        <v>-8214.6811021241065</v>
      </c>
      <c r="Z62" s="5">
        <v>-6748.0924621640479</v>
      </c>
      <c r="AA62" s="5">
        <v>-8153.7040108937072</v>
      </c>
      <c r="AB62" s="5">
        <v>-7033.425342493907</v>
      </c>
      <c r="AC62" s="5">
        <v>-6542.0220957417132</v>
      </c>
      <c r="AD62" s="5">
        <v>-7375.2130398006357</v>
      </c>
      <c r="AE62" s="5">
        <v>-6001.4816266367234</v>
      </c>
    </row>
    <row r="63" spans="1:31"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</row>
    <row r="64" spans="1:31">
      <c r="A64" s="56" t="s">
        <v>75</v>
      </c>
      <c r="B64" s="56" t="s">
        <v>163</v>
      </c>
      <c r="C64" s="56" t="s">
        <v>165</v>
      </c>
      <c r="D64" s="5">
        <v>10755.270768380629</v>
      </c>
      <c r="E64" s="5">
        <v>11771.204998143399</v>
      </c>
      <c r="F64" s="5">
        <v>13635.99996810907</v>
      </c>
      <c r="G64" s="5">
        <v>13189.592647023261</v>
      </c>
      <c r="H64" s="5">
        <v>14759.65191736548</v>
      </c>
      <c r="I64" s="5">
        <v>11744.654099422911</v>
      </c>
      <c r="J64" s="5">
        <v>11367.06562614448</v>
      </c>
      <c r="K64" s="5">
        <v>9334.7817914317893</v>
      </c>
      <c r="L64" s="5">
        <v>9687.6243428105954</v>
      </c>
      <c r="M64" s="5">
        <v>8879.6204120852617</v>
      </c>
      <c r="N64" s="5">
        <v>12617.241344972541</v>
      </c>
      <c r="O64" s="5">
        <v>11001.43468511786</v>
      </c>
      <c r="P64" s="5">
        <v>12707.45042380455</v>
      </c>
      <c r="Q64" s="5">
        <v>11707.334832104019</v>
      </c>
      <c r="R64" s="5">
        <v>11959.11055105565</v>
      </c>
      <c r="S64" s="5">
        <v>12734.789695867519</v>
      </c>
      <c r="T64" s="5">
        <v>11739.47089309323</v>
      </c>
      <c r="U64" s="5">
        <v>14983.25970896157</v>
      </c>
      <c r="V64" s="5">
        <v>14948.21013492885</v>
      </c>
      <c r="W64" s="5">
        <v>15300.13340064693</v>
      </c>
      <c r="X64" s="5">
        <v>14347.42853049957</v>
      </c>
      <c r="Y64" s="5">
        <v>14620.94669739922</v>
      </c>
      <c r="Z64" s="5">
        <v>12008.294143610879</v>
      </c>
      <c r="AA64" s="5">
        <v>12504.544704857401</v>
      </c>
      <c r="AB64" s="5">
        <v>13984.876496788211</v>
      </c>
      <c r="AC64" s="5">
        <v>11291.70724367028</v>
      </c>
      <c r="AD64" s="5">
        <v>10426.667386371229</v>
      </c>
      <c r="AE64" s="5">
        <v>10596.285929632289</v>
      </c>
    </row>
    <row r="65" spans="1:31">
      <c r="A65" s="56" t="s">
        <v>75</v>
      </c>
      <c r="B65" s="56" t="s">
        <v>163</v>
      </c>
      <c r="C65" s="56" t="s">
        <v>166</v>
      </c>
      <c r="D65" s="5">
        <v>-611.19855927328024</v>
      </c>
      <c r="E65" s="5">
        <v>-963.79875948167444</v>
      </c>
      <c r="F65" s="5">
        <v>-2343.1183565330011</v>
      </c>
      <c r="G65" s="5">
        <v>-2793.7814195690689</v>
      </c>
      <c r="H65" s="5">
        <v>-3095.5320832311399</v>
      </c>
      <c r="I65" s="5">
        <v>-3560.252257228025</v>
      </c>
      <c r="J65" s="5">
        <v>-3672.9624392502669</v>
      </c>
      <c r="K65" s="5">
        <v>-4513.9984436846889</v>
      </c>
      <c r="L65" s="5">
        <v>-4825.4150830804456</v>
      </c>
      <c r="M65" s="5">
        <v>-4502.0042745435649</v>
      </c>
      <c r="N65" s="5">
        <v>-3442.0182311397239</v>
      </c>
      <c r="O65" s="5">
        <v>-4893.1109686957861</v>
      </c>
      <c r="P65" s="5">
        <v>-3627.8556889946899</v>
      </c>
      <c r="Q65" s="5">
        <v>-6381.2118293243248</v>
      </c>
      <c r="R65" s="5">
        <v>-5642.4692313646619</v>
      </c>
      <c r="S65" s="5">
        <v>-11230.91359567134</v>
      </c>
      <c r="T65" s="5">
        <v>-12161.546516926041</v>
      </c>
      <c r="U65" s="5">
        <v>-9277.9831977290141</v>
      </c>
      <c r="V65" s="5">
        <v>-9571.6871684099624</v>
      </c>
      <c r="W65" s="5">
        <v>-10713.64977126914</v>
      </c>
      <c r="X65" s="5">
        <v>-12663.38539463306</v>
      </c>
      <c r="Y65" s="5">
        <v>-12104.958717829109</v>
      </c>
      <c r="Z65" s="5">
        <v>-14788.819398707241</v>
      </c>
      <c r="AA65" s="5">
        <v>-14611.52771019286</v>
      </c>
      <c r="AB65" s="5">
        <v>-15184.80159605582</v>
      </c>
      <c r="AC65" s="5">
        <v>-17849.914146916621</v>
      </c>
      <c r="AD65" s="5">
        <v>-19137.26305136365</v>
      </c>
      <c r="AE65" s="5">
        <v>-19271.509108871651</v>
      </c>
    </row>
    <row r="66" spans="1:31">
      <c r="A66" s="56" t="s">
        <v>75</v>
      </c>
      <c r="B66" s="56" t="s">
        <v>163</v>
      </c>
      <c r="C66" s="56" t="s">
        <v>189</v>
      </c>
      <c r="D66" s="5">
        <v>10144.072209107349</v>
      </c>
      <c r="E66" s="5">
        <v>10807.406238661721</v>
      </c>
      <c r="F66" s="5">
        <v>11292.881611576069</v>
      </c>
      <c r="G66" s="5">
        <v>10395.811227454191</v>
      </c>
      <c r="H66" s="5">
        <v>11664.119834134341</v>
      </c>
      <c r="I66" s="5">
        <v>8184.4018421948858</v>
      </c>
      <c r="J66" s="5">
        <v>7694.1031868942118</v>
      </c>
      <c r="K66" s="5">
        <v>4820.7833477471004</v>
      </c>
      <c r="L66" s="5">
        <v>4862.2092597301489</v>
      </c>
      <c r="M66" s="5">
        <v>4377.6161375416968</v>
      </c>
      <c r="N66" s="5">
        <v>9175.2231138328189</v>
      </c>
      <c r="O66" s="5">
        <v>6108.3237164220718</v>
      </c>
      <c r="P66" s="5">
        <v>9079.594734809858</v>
      </c>
      <c r="Q66" s="5">
        <v>5326.123002779691</v>
      </c>
      <c r="R66" s="5">
        <v>6316.6413196909898</v>
      </c>
      <c r="S66" s="5">
        <v>1503.876100196183</v>
      </c>
      <c r="T66" s="5">
        <v>-422.07562383281038</v>
      </c>
      <c r="U66" s="5">
        <v>5705.2765112325524</v>
      </c>
      <c r="V66" s="5">
        <v>5376.5229665188835</v>
      </c>
      <c r="W66" s="5">
        <v>4586.4836293777862</v>
      </c>
      <c r="X66" s="5">
        <v>1684.0431358665139</v>
      </c>
      <c r="Y66" s="5">
        <v>2515.987979570104</v>
      </c>
      <c r="Z66" s="5">
        <v>-2780.5252550963628</v>
      </c>
      <c r="AA66" s="5">
        <v>-2106.9830053354622</v>
      </c>
      <c r="AB66" s="5">
        <v>-1199.9250992676059</v>
      </c>
      <c r="AC66" s="5">
        <v>-6558.2069032463478</v>
      </c>
      <c r="AD66" s="5">
        <v>-8710.5956649924265</v>
      </c>
      <c r="AE66" s="5">
        <v>-8675.2231792393632</v>
      </c>
    </row>
    <row r="67" spans="1:3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</row>
    <row r="68" spans="1:31">
      <c r="A68" s="56" t="s">
        <v>75</v>
      </c>
      <c r="B68" s="56" t="s">
        <v>197</v>
      </c>
      <c r="C68" s="56" t="s">
        <v>165</v>
      </c>
      <c r="D68" s="5">
        <v>467.93889242525017</v>
      </c>
      <c r="E68" s="5">
        <v>879.68867602174942</v>
      </c>
      <c r="F68" s="5">
        <v>1345.1308556431859</v>
      </c>
      <c r="G68" s="5">
        <v>1682.7342935836541</v>
      </c>
      <c r="H68" s="5">
        <v>1624.8884148825009</v>
      </c>
      <c r="I68" s="5">
        <v>1044.912305340375</v>
      </c>
      <c r="J68" s="5">
        <v>863.99482408868994</v>
      </c>
      <c r="K68" s="5">
        <v>995.54906641000002</v>
      </c>
      <c r="L68" s="5">
        <v>938.95750311595543</v>
      </c>
      <c r="M68" s="5">
        <v>1564.79290856898</v>
      </c>
      <c r="N68" s="5">
        <v>1234.9210516840251</v>
      </c>
      <c r="O68" s="5">
        <v>1268.962799704165</v>
      </c>
      <c r="P68" s="5">
        <v>1711.9004116908461</v>
      </c>
      <c r="Q68" s="5">
        <v>2987.3651252254381</v>
      </c>
      <c r="R68" s="5">
        <v>2504.8441570051832</v>
      </c>
      <c r="S68" s="5">
        <v>4233.8758435064974</v>
      </c>
      <c r="T68" s="5">
        <v>4837.6707665654931</v>
      </c>
      <c r="U68" s="5">
        <v>3360.487099398797</v>
      </c>
      <c r="V68" s="5">
        <v>3723.6992577227802</v>
      </c>
      <c r="W68" s="5">
        <v>4030.1556918292158</v>
      </c>
      <c r="X68" s="5">
        <v>3868.7567757860011</v>
      </c>
      <c r="Y68" s="5">
        <v>3496.53839564686</v>
      </c>
      <c r="Z68" s="5">
        <v>3544.9704793927699</v>
      </c>
      <c r="AA68" s="5">
        <v>4059.3964206036849</v>
      </c>
      <c r="AB68" s="5">
        <v>3586.0677994314301</v>
      </c>
      <c r="AC68" s="5">
        <v>3753.8033895825888</v>
      </c>
      <c r="AD68" s="5">
        <v>4055.491981844852</v>
      </c>
      <c r="AE68" s="5">
        <v>3909.1663381499998</v>
      </c>
    </row>
    <row r="69" spans="1:31">
      <c r="A69" s="56" t="s">
        <v>75</v>
      </c>
      <c r="B69" s="56" t="s">
        <v>197</v>
      </c>
      <c r="C69" s="56" t="s">
        <v>166</v>
      </c>
      <c r="D69" s="5">
        <v>-3796.6720466141069</v>
      </c>
      <c r="E69" s="5">
        <v>-4243.5989399660548</v>
      </c>
      <c r="F69" s="5">
        <v>-3686.7754082435299</v>
      </c>
      <c r="G69" s="5">
        <v>-3337.7401189159741</v>
      </c>
      <c r="H69" s="5">
        <v>-5239.1235097050894</v>
      </c>
      <c r="I69" s="5">
        <v>-5969.535869588135</v>
      </c>
      <c r="J69" s="5">
        <v>-5966.6886650270226</v>
      </c>
      <c r="K69" s="5">
        <v>-4649.5141399826971</v>
      </c>
      <c r="L69" s="5">
        <v>-5621.0631339228639</v>
      </c>
      <c r="M69" s="5">
        <v>-4293.8665571598804</v>
      </c>
      <c r="N69" s="5">
        <v>-5690.55135363103</v>
      </c>
      <c r="O69" s="5">
        <v>-5879.0506388909271</v>
      </c>
      <c r="P69" s="5">
        <v>-4908.1669412263745</v>
      </c>
      <c r="Q69" s="5">
        <v>-6330.8205261890462</v>
      </c>
      <c r="R69" s="5">
        <v>-5957.5367058557804</v>
      </c>
      <c r="S69" s="5">
        <v>-6679.1505679437978</v>
      </c>
      <c r="T69" s="5">
        <v>-5468.7569537604322</v>
      </c>
      <c r="U69" s="5">
        <v>-7031.5157232247866</v>
      </c>
      <c r="V69" s="5">
        <v>-7121.3335872267007</v>
      </c>
      <c r="W69" s="5">
        <v>-7806.4049039727843</v>
      </c>
      <c r="X69" s="5">
        <v>-8150.5860923515575</v>
      </c>
      <c r="Y69" s="5">
        <v>-8505.3755369120372</v>
      </c>
      <c r="Z69" s="5">
        <v>-7593.0354226829186</v>
      </c>
      <c r="AA69" s="5">
        <v>-7111.3711462641677</v>
      </c>
      <c r="AB69" s="5">
        <v>-8985.8348636942592</v>
      </c>
      <c r="AC69" s="5">
        <v>-7652.0858037502621</v>
      </c>
      <c r="AD69" s="5">
        <v>-8101.9579750262074</v>
      </c>
      <c r="AE69" s="5">
        <v>-8025.4124399215971</v>
      </c>
    </row>
    <row r="70" spans="1:31">
      <c r="A70" s="56" t="s">
        <v>75</v>
      </c>
      <c r="B70" s="56" t="s">
        <v>197</v>
      </c>
      <c r="C70" s="56" t="s">
        <v>189</v>
      </c>
      <c r="D70" s="5">
        <v>-3328.733154188857</v>
      </c>
      <c r="E70" s="5">
        <v>-3363.9102639443049</v>
      </c>
      <c r="F70" s="5">
        <v>-2341.644552600344</v>
      </c>
      <c r="G70" s="5">
        <v>-1655.00582533232</v>
      </c>
      <c r="H70" s="5">
        <v>-3614.2350948225881</v>
      </c>
      <c r="I70" s="5">
        <v>-4924.6235642477604</v>
      </c>
      <c r="J70" s="5">
        <v>-5102.6938409383338</v>
      </c>
      <c r="K70" s="5">
        <v>-3653.9650735726968</v>
      </c>
      <c r="L70" s="5">
        <v>-4682.1056308069083</v>
      </c>
      <c r="M70" s="5">
        <v>-2729.073648590901</v>
      </c>
      <c r="N70" s="5">
        <v>-4455.6303019470051</v>
      </c>
      <c r="O70" s="5">
        <v>-4610.0878391867618</v>
      </c>
      <c r="P70" s="5">
        <v>-3196.26652953553</v>
      </c>
      <c r="Q70" s="5">
        <v>-3343.455400963609</v>
      </c>
      <c r="R70" s="5">
        <v>-3452.6925488505981</v>
      </c>
      <c r="S70" s="5">
        <v>-2445.2747244372999</v>
      </c>
      <c r="T70" s="5">
        <v>-631.08618719493916</v>
      </c>
      <c r="U70" s="5">
        <v>-3671.0286238259891</v>
      </c>
      <c r="V70" s="5">
        <v>-3397.634329503921</v>
      </c>
      <c r="W70" s="5">
        <v>-3776.249212143568</v>
      </c>
      <c r="X70" s="5">
        <v>-4281.8293165655559</v>
      </c>
      <c r="Y70" s="5">
        <v>-5008.8371412651768</v>
      </c>
      <c r="Z70" s="5">
        <v>-4048.0649432901491</v>
      </c>
      <c r="AA70" s="5">
        <v>-3051.9747256604828</v>
      </c>
      <c r="AB70" s="5">
        <v>-5399.7670642628291</v>
      </c>
      <c r="AC70" s="5">
        <v>-3898.2824141676729</v>
      </c>
      <c r="AD70" s="5">
        <v>-4046.4659931813549</v>
      </c>
      <c r="AE70" s="5">
        <v>-4116.2461017715968</v>
      </c>
    </row>
    <row r="71" spans="1:3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</row>
    <row r="72" spans="1:31">
      <c r="A72" s="56" t="s">
        <v>75</v>
      </c>
      <c r="B72" s="56" t="s">
        <v>198</v>
      </c>
      <c r="C72" s="56" t="s">
        <v>165</v>
      </c>
      <c r="D72" s="5">
        <v>1174.016532710245</v>
      </c>
      <c r="E72" s="5">
        <v>3122.9361732692751</v>
      </c>
      <c r="F72" s="5">
        <v>2157.6892228583761</v>
      </c>
      <c r="G72" s="5">
        <v>2287.6565588845469</v>
      </c>
      <c r="H72" s="5">
        <v>3168.8160954179111</v>
      </c>
      <c r="I72" s="5">
        <v>3818.572185797434</v>
      </c>
      <c r="J72" s="5">
        <v>6229.3676404934677</v>
      </c>
      <c r="K72" s="5">
        <v>7377.7351445287941</v>
      </c>
      <c r="L72" s="5">
        <v>8070.5734551938694</v>
      </c>
      <c r="M72" s="5">
        <v>10358.577594903611</v>
      </c>
      <c r="N72" s="5">
        <v>9952.3259822430409</v>
      </c>
      <c r="O72" s="5">
        <v>10841.076374879511</v>
      </c>
      <c r="P72" s="5">
        <v>11994.526563562111</v>
      </c>
      <c r="Q72" s="5">
        <v>13446.075001273781</v>
      </c>
      <c r="R72" s="5">
        <v>12833.201914127039</v>
      </c>
      <c r="S72" s="5">
        <v>16753.22059784735</v>
      </c>
      <c r="T72" s="5">
        <v>17749.645916472571</v>
      </c>
      <c r="U72" s="5">
        <v>16879.616516200229</v>
      </c>
      <c r="V72" s="5">
        <v>17587.56700203889</v>
      </c>
      <c r="W72" s="5">
        <v>16480.05308133049</v>
      </c>
      <c r="X72" s="5">
        <v>21865.97164437906</v>
      </c>
      <c r="Y72" s="5">
        <v>20225.42544693028</v>
      </c>
      <c r="Z72" s="5">
        <v>20700.779832077329</v>
      </c>
      <c r="AA72" s="5">
        <v>21643.16552982428</v>
      </c>
      <c r="AB72" s="5">
        <v>22512.508337355539</v>
      </c>
      <c r="AC72" s="5">
        <v>25015.253804621989</v>
      </c>
      <c r="AD72" s="5">
        <v>25813.393350411428</v>
      </c>
      <c r="AE72" s="5">
        <v>26414.951411873189</v>
      </c>
    </row>
    <row r="73" spans="1:31">
      <c r="A73" s="56" t="s">
        <v>75</v>
      </c>
      <c r="B73" s="56" t="s">
        <v>198</v>
      </c>
      <c r="C73" s="56" t="s">
        <v>166</v>
      </c>
      <c r="D73" s="5">
        <v>-12921.910628019161</v>
      </c>
      <c r="E73" s="5">
        <v>-12254.28902661133</v>
      </c>
      <c r="F73" s="5">
        <v>-14179.839708229551</v>
      </c>
      <c r="G73" s="5">
        <v>-13777.43571692198</v>
      </c>
      <c r="H73" s="5">
        <v>-13084.142018752091</v>
      </c>
      <c r="I73" s="5">
        <v>-7638.0833949487151</v>
      </c>
      <c r="J73" s="5">
        <v>-8529.8234587833285</v>
      </c>
      <c r="K73" s="5">
        <v>-7036.7672368147714</v>
      </c>
      <c r="L73" s="5">
        <v>-5487.297347103935</v>
      </c>
      <c r="M73" s="5">
        <v>-5918.5220122628707</v>
      </c>
      <c r="N73" s="5">
        <v>-7958.7893932392444</v>
      </c>
      <c r="O73" s="5">
        <v>-6036.79509600862</v>
      </c>
      <c r="P73" s="5">
        <v>-7737.9331218537081</v>
      </c>
      <c r="Q73" s="5">
        <v>-5638.7095327801499</v>
      </c>
      <c r="R73" s="5">
        <v>-6838.2973893765366</v>
      </c>
      <c r="S73" s="5">
        <v>-7275.2896226881776</v>
      </c>
      <c r="T73" s="5">
        <v>-6806.1145011172284</v>
      </c>
      <c r="U73" s="5">
        <v>-8192.5205130260947</v>
      </c>
      <c r="V73" s="5">
        <v>-7723.8070113751892</v>
      </c>
      <c r="W73" s="5">
        <v>-7659.9835862769851</v>
      </c>
      <c r="X73" s="5">
        <v>-5277.0994597942608</v>
      </c>
      <c r="Y73" s="5">
        <v>-5912.7607751485302</v>
      </c>
      <c r="Z73" s="5">
        <v>-4782.7853006138848</v>
      </c>
      <c r="AA73" s="5">
        <v>-5415.8496313294163</v>
      </c>
      <c r="AB73" s="5">
        <v>-5175.0359143853329</v>
      </c>
      <c r="AC73" s="5">
        <v>-4463.8395741646291</v>
      </c>
      <c r="AD73" s="5">
        <v>-3102.9214694200909</v>
      </c>
      <c r="AE73" s="5">
        <v>-3392.2885763181448</v>
      </c>
    </row>
    <row r="74" spans="1:31">
      <c r="A74" s="56" t="s">
        <v>75</v>
      </c>
      <c r="B74" s="56" t="s">
        <v>198</v>
      </c>
      <c r="C74" s="56" t="s">
        <v>189</v>
      </c>
      <c r="D74" s="5">
        <v>-11747.89409530891</v>
      </c>
      <c r="E74" s="5">
        <v>-9131.352853342054</v>
      </c>
      <c r="F74" s="5">
        <v>-12022.15048537117</v>
      </c>
      <c r="G74" s="5">
        <v>-11489.77915803744</v>
      </c>
      <c r="H74" s="5">
        <v>-9915.3259233341796</v>
      </c>
      <c r="I74" s="5">
        <v>-3819.511209151281</v>
      </c>
      <c r="J74" s="5">
        <v>-2300.4558182898609</v>
      </c>
      <c r="K74" s="5">
        <v>340.96790771402362</v>
      </c>
      <c r="L74" s="5">
        <v>2583.276108089934</v>
      </c>
      <c r="M74" s="5">
        <v>4440.0555826407362</v>
      </c>
      <c r="N74" s="5">
        <v>1993.536589003797</v>
      </c>
      <c r="O74" s="5">
        <v>4804.2812788708889</v>
      </c>
      <c r="P74" s="5">
        <v>4256.5934417084027</v>
      </c>
      <c r="Q74" s="5">
        <v>7807.3654684936346</v>
      </c>
      <c r="R74" s="5">
        <v>5994.9045247504982</v>
      </c>
      <c r="S74" s="5">
        <v>9477.9309751591718</v>
      </c>
      <c r="T74" s="5">
        <v>10943.531415355341</v>
      </c>
      <c r="U74" s="5">
        <v>8687.0960031741342</v>
      </c>
      <c r="V74" s="5">
        <v>9863.7599906637042</v>
      </c>
      <c r="W74" s="5">
        <v>8820.0694950535089</v>
      </c>
      <c r="X74" s="5">
        <v>16588.872184584801</v>
      </c>
      <c r="Y74" s="5">
        <v>14312.664671781749</v>
      </c>
      <c r="Z74" s="5">
        <v>15917.994531463441</v>
      </c>
      <c r="AA74" s="5">
        <v>16227.31589849487</v>
      </c>
      <c r="AB74" s="5">
        <v>17337.472422970201</v>
      </c>
      <c r="AC74" s="5">
        <v>20551.414230457351</v>
      </c>
      <c r="AD74" s="5">
        <v>22710.471880991339</v>
      </c>
      <c r="AE74" s="5">
        <v>23022.662835555038</v>
      </c>
    </row>
    <row r="75" spans="1:3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</row>
    <row r="76" spans="1:31">
      <c r="A76" s="56" t="s">
        <v>75</v>
      </c>
      <c r="B76" s="56" t="s">
        <v>199</v>
      </c>
      <c r="C76" s="56" t="s">
        <v>165</v>
      </c>
      <c r="D76" s="5">
        <v>3813.7216039800551</v>
      </c>
      <c r="E76" s="5">
        <v>3382.0009258169298</v>
      </c>
      <c r="F76" s="5">
        <v>6224.294087215203</v>
      </c>
      <c r="G76" s="5">
        <v>6211.1434306566352</v>
      </c>
      <c r="H76" s="5">
        <v>6511.3574724236641</v>
      </c>
      <c r="I76" s="5">
        <v>4790.2744984946657</v>
      </c>
      <c r="J76" s="5">
        <v>4869.8861131620124</v>
      </c>
      <c r="K76" s="5">
        <v>5007.2318703263654</v>
      </c>
      <c r="L76" s="5">
        <v>4042.35241071471</v>
      </c>
      <c r="M76" s="5">
        <v>3521.062985726885</v>
      </c>
      <c r="N76" s="5">
        <v>2930.879015584816</v>
      </c>
      <c r="O76" s="5">
        <v>3241.401285075915</v>
      </c>
      <c r="P76" s="5">
        <v>2779.2545919475751</v>
      </c>
      <c r="Q76" s="5">
        <v>3203.0387660997758</v>
      </c>
      <c r="R76" s="5">
        <v>3643.9660827691209</v>
      </c>
      <c r="S76" s="5">
        <v>3751.2273202332772</v>
      </c>
      <c r="T76" s="5">
        <v>3018.6938983692662</v>
      </c>
      <c r="U76" s="5">
        <v>2718.17869613323</v>
      </c>
      <c r="V76" s="5">
        <v>2422.8412334837849</v>
      </c>
      <c r="W76" s="5">
        <v>2291.634745003661</v>
      </c>
      <c r="X76" s="5">
        <v>2037.15490670793</v>
      </c>
      <c r="Y76" s="5">
        <v>2058.5341063256301</v>
      </c>
      <c r="Z76" s="5">
        <v>2768.32653229997</v>
      </c>
      <c r="AA76" s="5">
        <v>2695.141006865194</v>
      </c>
      <c r="AB76" s="5">
        <v>2347.2009146921951</v>
      </c>
      <c r="AC76" s="5">
        <v>2655.6654494818999</v>
      </c>
      <c r="AD76" s="5">
        <v>2861.6174386408038</v>
      </c>
      <c r="AE76" s="5">
        <v>2432.473797807877</v>
      </c>
    </row>
    <row r="77" spans="1:31">
      <c r="A77" s="56" t="s">
        <v>75</v>
      </c>
      <c r="B77" s="56" t="s">
        <v>199</v>
      </c>
      <c r="C77" s="56" t="s">
        <v>166</v>
      </c>
      <c r="D77" s="5">
        <v>-473.27433175009992</v>
      </c>
      <c r="E77" s="5">
        <v>-505.02339891726029</v>
      </c>
      <c r="F77" s="5">
        <v>-2472.9672678263069</v>
      </c>
      <c r="G77" s="5">
        <v>-2472.1341782347299</v>
      </c>
      <c r="H77" s="5">
        <v>-2467.020201514656</v>
      </c>
      <c r="I77" s="5">
        <v>-1767.1022703065501</v>
      </c>
      <c r="J77" s="5">
        <v>-1518.1819911908351</v>
      </c>
      <c r="K77" s="5">
        <v>-1536.441232246535</v>
      </c>
      <c r="L77" s="5">
        <v>-2258.481671286745</v>
      </c>
      <c r="M77" s="5">
        <v>-2417.1481008794799</v>
      </c>
      <c r="N77" s="5">
        <v>-3645.549152237299</v>
      </c>
      <c r="O77" s="5">
        <v>-3887.921135750662</v>
      </c>
      <c r="P77" s="5">
        <v>-4162.05689906102</v>
      </c>
      <c r="Q77" s="5">
        <v>-3701.8327918058772</v>
      </c>
      <c r="R77" s="5">
        <v>-3687.9960361869371</v>
      </c>
      <c r="S77" s="5">
        <v>-2319.063378062222</v>
      </c>
      <c r="T77" s="5">
        <v>-3181.386729483831</v>
      </c>
      <c r="U77" s="5">
        <v>-3376.056630616481</v>
      </c>
      <c r="V77" s="5">
        <v>-3700.1332291326389</v>
      </c>
      <c r="W77" s="5">
        <v>-4377.9229787650584</v>
      </c>
      <c r="X77" s="5">
        <v>-5590.13186098386</v>
      </c>
      <c r="Y77" s="5">
        <v>-5705.9138240385128</v>
      </c>
      <c r="Z77" s="5">
        <v>-5145.9489576787873</v>
      </c>
      <c r="AA77" s="5">
        <v>-5614.5525086844682</v>
      </c>
      <c r="AB77" s="5">
        <v>-6059.3117646904666</v>
      </c>
      <c r="AC77" s="5">
        <v>-6218.4930029932248</v>
      </c>
      <c r="AD77" s="5">
        <v>-5445.7258346016424</v>
      </c>
      <c r="AE77" s="5">
        <v>-6663.5908448366436</v>
      </c>
    </row>
    <row r="78" spans="1:31">
      <c r="A78" s="56" t="s">
        <v>75</v>
      </c>
      <c r="B78" s="56" t="s">
        <v>199</v>
      </c>
      <c r="C78" s="56" t="s">
        <v>189</v>
      </c>
      <c r="D78" s="5">
        <v>3340.4472722299552</v>
      </c>
      <c r="E78" s="5">
        <v>2876.97752689967</v>
      </c>
      <c r="F78" s="5">
        <v>3751.3268193888962</v>
      </c>
      <c r="G78" s="5">
        <v>3739.0092524219049</v>
      </c>
      <c r="H78" s="5">
        <v>4044.337270909009</v>
      </c>
      <c r="I78" s="5">
        <v>3023.1722281881162</v>
      </c>
      <c r="J78" s="5">
        <v>3351.7041219711768</v>
      </c>
      <c r="K78" s="5">
        <v>3470.790638079829</v>
      </c>
      <c r="L78" s="5">
        <v>1783.870739427965</v>
      </c>
      <c r="M78" s="5">
        <v>1103.9148848474049</v>
      </c>
      <c r="N78" s="5">
        <v>-714.67013665248396</v>
      </c>
      <c r="O78" s="5">
        <v>-646.51985067474698</v>
      </c>
      <c r="P78" s="5">
        <v>-1382.8023071134451</v>
      </c>
      <c r="Q78" s="5">
        <v>-498.79402570610051</v>
      </c>
      <c r="R78" s="5">
        <v>-44.029953417815697</v>
      </c>
      <c r="S78" s="5">
        <v>1432.1639421710549</v>
      </c>
      <c r="T78" s="5">
        <v>-162.69283111456531</v>
      </c>
      <c r="U78" s="5">
        <v>-657.87793448325192</v>
      </c>
      <c r="V78" s="5">
        <v>-1277.291995648854</v>
      </c>
      <c r="W78" s="5">
        <v>-2086.2882337613978</v>
      </c>
      <c r="X78" s="5">
        <v>-3552.97695427593</v>
      </c>
      <c r="Y78" s="5">
        <v>-3647.3797177128831</v>
      </c>
      <c r="Z78" s="5">
        <v>-2377.6224253788168</v>
      </c>
      <c r="AA78" s="5">
        <v>-2919.4115018192751</v>
      </c>
      <c r="AB78" s="5">
        <v>-3712.1108499982729</v>
      </c>
      <c r="AC78" s="5">
        <v>-3562.8275535113248</v>
      </c>
      <c r="AD78" s="5">
        <v>-2584.1083959608382</v>
      </c>
      <c r="AE78" s="5">
        <v>-4231.1170470287661</v>
      </c>
    </row>
    <row r="79" spans="1:3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</row>
    <row r="80" spans="1:31">
      <c r="A80" s="56" t="s">
        <v>75</v>
      </c>
      <c r="B80" s="56" t="s">
        <v>200</v>
      </c>
      <c r="C80" s="56" t="s">
        <v>165</v>
      </c>
      <c r="D80" s="5">
        <v>2149.5903022725779</v>
      </c>
      <c r="E80" s="5">
        <v>1344.6820426170559</v>
      </c>
      <c r="F80" s="5">
        <v>1354.265989476929</v>
      </c>
      <c r="G80" s="5">
        <v>1222.839975423904</v>
      </c>
      <c r="H80" s="5">
        <v>880.78614370896992</v>
      </c>
      <c r="I80" s="5">
        <v>749.38146318036024</v>
      </c>
      <c r="J80" s="5">
        <v>1693.4247243661489</v>
      </c>
      <c r="K80" s="5">
        <v>1127.5921049410299</v>
      </c>
      <c r="L80" s="5">
        <v>1134.29711737105</v>
      </c>
      <c r="M80" s="5">
        <v>1266.461506759505</v>
      </c>
      <c r="N80" s="5">
        <v>1728.164814726435</v>
      </c>
      <c r="O80" s="5">
        <v>1606.127130246944</v>
      </c>
      <c r="P80" s="5">
        <v>951.52809271588478</v>
      </c>
      <c r="Q80" s="5">
        <v>888.34275301287494</v>
      </c>
      <c r="R80" s="5">
        <v>1142.758832621015</v>
      </c>
      <c r="S80" s="5">
        <v>947.71390266427034</v>
      </c>
      <c r="T80" s="5">
        <v>946.07886999483026</v>
      </c>
      <c r="U80" s="5">
        <v>880.18034886810472</v>
      </c>
      <c r="V80" s="5">
        <v>833.06431048337026</v>
      </c>
      <c r="W80" s="5">
        <v>1368.4074945662201</v>
      </c>
      <c r="X80" s="5">
        <v>862.72567646356993</v>
      </c>
      <c r="Y80" s="5">
        <v>1541.8207229830009</v>
      </c>
      <c r="Z80" s="5">
        <v>1569.395735932665</v>
      </c>
      <c r="AA80" s="5">
        <v>1408.3068182509001</v>
      </c>
      <c r="AB80" s="5">
        <v>1842.3359353125541</v>
      </c>
      <c r="AC80" s="5">
        <v>2312.200948206164</v>
      </c>
      <c r="AD80" s="5">
        <v>1915.267472897601</v>
      </c>
      <c r="AE80" s="5">
        <v>2389.0523549529698</v>
      </c>
    </row>
    <row r="81" spans="1:31">
      <c r="A81" s="56" t="s">
        <v>75</v>
      </c>
      <c r="B81" s="56" t="s">
        <v>200</v>
      </c>
      <c r="C81" s="56" t="s">
        <v>166</v>
      </c>
      <c r="D81" s="5">
        <v>-557.48253411211499</v>
      </c>
      <c r="E81" s="5">
        <v>-2533.8026908920888</v>
      </c>
      <c r="F81" s="5">
        <v>-2034.6793824703759</v>
      </c>
      <c r="G81" s="5">
        <v>-2212.8754719302419</v>
      </c>
      <c r="H81" s="5">
        <v>-3059.6822305955461</v>
      </c>
      <c r="I81" s="5">
        <v>-3212.8207601643198</v>
      </c>
      <c r="J81" s="5">
        <v>-5336.0823740033429</v>
      </c>
      <c r="K81" s="5">
        <v>-6106.1689249092842</v>
      </c>
      <c r="L81" s="5">
        <v>-5681.547593812189</v>
      </c>
      <c r="M81" s="5">
        <v>-8458.9744631984413</v>
      </c>
      <c r="N81" s="5">
        <v>-7726.6240789635604</v>
      </c>
      <c r="O81" s="5">
        <v>-7262.1244356783964</v>
      </c>
      <c r="P81" s="5">
        <v>-9708.6474325851705</v>
      </c>
      <c r="Q81" s="5">
        <v>-10179.581797616491</v>
      </c>
      <c r="R81" s="5">
        <v>-9957.58217479409</v>
      </c>
      <c r="S81" s="5">
        <v>-10916.41019575338</v>
      </c>
      <c r="T81" s="5">
        <v>-10673.755643207851</v>
      </c>
      <c r="U81" s="5">
        <v>-10943.64630496555</v>
      </c>
      <c r="V81" s="5">
        <v>-11398.420942513179</v>
      </c>
      <c r="W81" s="5">
        <v>-8912.4231730925494</v>
      </c>
      <c r="X81" s="5">
        <v>-11300.83472607339</v>
      </c>
      <c r="Y81" s="5">
        <v>-9714.2565153567957</v>
      </c>
      <c r="Z81" s="5">
        <v>-8281.1776436307737</v>
      </c>
      <c r="AA81" s="5">
        <v>-9557.2534839305517</v>
      </c>
      <c r="AB81" s="5">
        <v>-8868.0053447540449</v>
      </c>
      <c r="AC81" s="5">
        <v>-8844.2983077381778</v>
      </c>
      <c r="AD81" s="5">
        <v>-9284.5692997543174</v>
      </c>
      <c r="AE81" s="5">
        <v>-8389.1288624682857</v>
      </c>
    </row>
    <row r="82" spans="1:31">
      <c r="A82" s="56" t="s">
        <v>75</v>
      </c>
      <c r="B82" s="56" t="s">
        <v>200</v>
      </c>
      <c r="C82" s="56" t="s">
        <v>189</v>
      </c>
      <c r="D82" s="5">
        <v>1592.1077681604629</v>
      </c>
      <c r="E82" s="5">
        <v>-1189.120648275034</v>
      </c>
      <c r="F82" s="5">
        <v>-680.41339299344691</v>
      </c>
      <c r="G82" s="5">
        <v>-990.03549650633749</v>
      </c>
      <c r="H82" s="5">
        <v>-2178.8960868865761</v>
      </c>
      <c r="I82" s="5">
        <v>-2463.43929698396</v>
      </c>
      <c r="J82" s="5">
        <v>-3642.657649637194</v>
      </c>
      <c r="K82" s="5">
        <v>-4978.5768199682534</v>
      </c>
      <c r="L82" s="5">
        <v>-4547.2504764411387</v>
      </c>
      <c r="M82" s="5">
        <v>-7192.5129564389354</v>
      </c>
      <c r="N82" s="5">
        <v>-5998.4592642371263</v>
      </c>
      <c r="O82" s="5">
        <v>-5655.9973054314523</v>
      </c>
      <c r="P82" s="5">
        <v>-8757.1193398692849</v>
      </c>
      <c r="Q82" s="5">
        <v>-9291.239044603617</v>
      </c>
      <c r="R82" s="5">
        <v>-8814.8233421730747</v>
      </c>
      <c r="S82" s="5">
        <v>-9968.6962930891132</v>
      </c>
      <c r="T82" s="5">
        <v>-9727.6767732130229</v>
      </c>
      <c r="U82" s="5">
        <v>-10063.46595609744</v>
      </c>
      <c r="V82" s="5">
        <v>-10565.35663202981</v>
      </c>
      <c r="W82" s="5">
        <v>-7544.0156785263298</v>
      </c>
      <c r="X82" s="5">
        <v>-10438.10904960982</v>
      </c>
      <c r="Y82" s="5">
        <v>-8172.4357923737953</v>
      </c>
      <c r="Z82" s="5">
        <v>-6711.7819076981086</v>
      </c>
      <c r="AA82" s="5">
        <v>-8148.9466656796521</v>
      </c>
      <c r="AB82" s="5">
        <v>-7025.6694094414906</v>
      </c>
      <c r="AC82" s="5">
        <v>-6532.0973595320138</v>
      </c>
      <c r="AD82" s="5">
        <v>-7369.3018268567166</v>
      </c>
      <c r="AE82" s="5">
        <v>-6000.0765075153158</v>
      </c>
    </row>
    <row r="83" spans="1:31"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</row>
    <row r="84" spans="1:31">
      <c r="A84" s="56" t="s">
        <v>80</v>
      </c>
      <c r="B84" s="56" t="s">
        <v>163</v>
      </c>
      <c r="C84" s="56" t="s">
        <v>165</v>
      </c>
      <c r="D84" s="5">
        <v>10729.12447575212</v>
      </c>
      <c r="E84" s="5">
        <v>11644.63385324183</v>
      </c>
      <c r="F84" s="5">
        <v>13566.08678835454</v>
      </c>
      <c r="G84" s="5">
        <v>13072.503643454531</v>
      </c>
      <c r="H84" s="5">
        <v>14230.773423101869</v>
      </c>
      <c r="I84" s="5">
        <v>11195.367655810771</v>
      </c>
      <c r="J84" s="5">
        <v>10459.7177248471</v>
      </c>
      <c r="K84" s="5">
        <v>7274.4737916086697</v>
      </c>
      <c r="L84" s="5">
        <v>8001.578339073124</v>
      </c>
      <c r="M84" s="5">
        <v>8257.9835018826579</v>
      </c>
      <c r="N84" s="5">
        <v>11525.922991066949</v>
      </c>
      <c r="O84" s="5">
        <v>9505.7680204118224</v>
      </c>
      <c r="P84" s="5">
        <v>10208.459471630489</v>
      </c>
      <c r="Q84" s="5">
        <v>8734.7756733613442</v>
      </c>
      <c r="R84" s="5">
        <v>9024.6036962226863</v>
      </c>
      <c r="S84" s="5">
        <v>9162.7274171499539</v>
      </c>
      <c r="T84" s="5">
        <v>8575.5614011706366</v>
      </c>
      <c r="U84" s="5">
        <v>9052.6785931630693</v>
      </c>
      <c r="V84" s="5">
        <v>9592.8435165077717</v>
      </c>
      <c r="W84" s="5">
        <v>8809.9769760454983</v>
      </c>
      <c r="X84" s="5">
        <v>8495.6645593623507</v>
      </c>
      <c r="Y84" s="5">
        <v>7930.1757552998979</v>
      </c>
      <c r="Z84" s="5">
        <v>6839.5375771179897</v>
      </c>
      <c r="AA84" s="5">
        <v>6549.0927200078086</v>
      </c>
      <c r="AB84" s="5">
        <v>5674.8922583174108</v>
      </c>
      <c r="AC84" s="5">
        <v>3468.18106080282</v>
      </c>
      <c r="AD84" s="5">
        <v>4036.150567718058</v>
      </c>
      <c r="AE84" s="5">
        <v>3503.7403483193161</v>
      </c>
    </row>
    <row r="85" spans="1:31">
      <c r="A85" s="56" t="s">
        <v>80</v>
      </c>
      <c r="B85" s="56" t="s">
        <v>163</v>
      </c>
      <c r="C85" s="56" t="s">
        <v>166</v>
      </c>
      <c r="D85" s="5">
        <v>-609.19713524501515</v>
      </c>
      <c r="E85" s="5">
        <v>-952.06906134494488</v>
      </c>
      <c r="F85" s="5">
        <v>-2446.0304371552138</v>
      </c>
      <c r="G85" s="5">
        <v>-2797.4771437884951</v>
      </c>
      <c r="H85" s="5">
        <v>-2647.7147296376788</v>
      </c>
      <c r="I85" s="5">
        <v>-3389.205010023099</v>
      </c>
      <c r="J85" s="5">
        <v>-4019.5441494394081</v>
      </c>
      <c r="K85" s="5">
        <v>-5004.2710685307493</v>
      </c>
      <c r="L85" s="5">
        <v>-4871.6980184830836</v>
      </c>
      <c r="M85" s="5">
        <v>-4997.678204973402</v>
      </c>
      <c r="N85" s="5">
        <v>-3205.595670894696</v>
      </c>
      <c r="O85" s="5">
        <v>-4088.7003479311152</v>
      </c>
      <c r="P85" s="5">
        <v>-3660.3523808111481</v>
      </c>
      <c r="Q85" s="5">
        <v>-4840.270413083279</v>
      </c>
      <c r="R85" s="5">
        <v>-4722.0790731039096</v>
      </c>
      <c r="S85" s="5">
        <v>-5519.2883046624411</v>
      </c>
      <c r="T85" s="5">
        <v>-5263.6412195622815</v>
      </c>
      <c r="U85" s="5">
        <v>-4612.0116654313933</v>
      </c>
      <c r="V85" s="5">
        <v>-4351.1685907140254</v>
      </c>
      <c r="W85" s="5">
        <v>-5135.1246236012057</v>
      </c>
      <c r="X85" s="5">
        <v>-5652.9842331672044</v>
      </c>
      <c r="Y85" s="5">
        <v>-5490.4785488459675</v>
      </c>
      <c r="Z85" s="5">
        <v>-5722.1147017850708</v>
      </c>
      <c r="AA85" s="5">
        <v>-5548.2575173985606</v>
      </c>
      <c r="AB85" s="5">
        <v>-6256.2979297275642</v>
      </c>
      <c r="AC85" s="5">
        <v>-8634.7478664974478</v>
      </c>
      <c r="AD85" s="5">
        <v>-8797.3858409285731</v>
      </c>
      <c r="AE85" s="5">
        <v>-9106.8409237700016</v>
      </c>
    </row>
    <row r="86" spans="1:31">
      <c r="A86" s="56" t="s">
        <v>80</v>
      </c>
      <c r="B86" s="56" t="s">
        <v>163</v>
      </c>
      <c r="C86" s="56" t="s">
        <v>189</v>
      </c>
      <c r="D86" s="5">
        <v>10119.927340507111</v>
      </c>
      <c r="E86" s="5">
        <v>10692.56479189689</v>
      </c>
      <c r="F86" s="5">
        <v>11120.05635119933</v>
      </c>
      <c r="G86" s="5">
        <v>10275.02649966603</v>
      </c>
      <c r="H86" s="5">
        <v>11583.058693464191</v>
      </c>
      <c r="I86" s="5">
        <v>7806.1626457876737</v>
      </c>
      <c r="J86" s="5">
        <v>6440.1735754076881</v>
      </c>
      <c r="K86" s="5">
        <v>2270.2027230779199</v>
      </c>
      <c r="L86" s="5">
        <v>3129.8803205900399</v>
      </c>
      <c r="M86" s="5">
        <v>3260.305296909256</v>
      </c>
      <c r="N86" s="5">
        <v>8320.3273201722568</v>
      </c>
      <c r="O86" s="5">
        <v>5417.0676724807072</v>
      </c>
      <c r="P86" s="5">
        <v>6548.1070908193433</v>
      </c>
      <c r="Q86" s="5">
        <v>3894.5052602780652</v>
      </c>
      <c r="R86" s="5">
        <v>4302.5246231187766</v>
      </c>
      <c r="S86" s="5">
        <v>3643.4391124875128</v>
      </c>
      <c r="T86" s="5">
        <v>3311.9201816083551</v>
      </c>
      <c r="U86" s="5">
        <v>4440.666927731676</v>
      </c>
      <c r="V86" s="5">
        <v>5241.6749257937463</v>
      </c>
      <c r="W86" s="5">
        <v>3674.852352444293</v>
      </c>
      <c r="X86" s="5">
        <v>2842.6803261951459</v>
      </c>
      <c r="Y86" s="5">
        <v>2439.69720645393</v>
      </c>
      <c r="Z86" s="5">
        <v>1117.4228753329189</v>
      </c>
      <c r="AA86" s="5">
        <v>1000.835202609249</v>
      </c>
      <c r="AB86" s="5">
        <v>-581.40567141015345</v>
      </c>
      <c r="AC86" s="5">
        <v>-5166.566805694627</v>
      </c>
      <c r="AD86" s="5">
        <v>-4761.2352732105146</v>
      </c>
      <c r="AE86" s="5">
        <v>-5603.1005754506859</v>
      </c>
    </row>
    <row r="87" spans="1:3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</row>
    <row r="88" spans="1:31">
      <c r="A88" s="56" t="s">
        <v>80</v>
      </c>
      <c r="B88" s="56" t="s">
        <v>197</v>
      </c>
      <c r="C88" s="56" t="s">
        <v>165</v>
      </c>
      <c r="D88" s="5">
        <v>466.37795233435509</v>
      </c>
      <c r="E88" s="5">
        <v>868.72970956088989</v>
      </c>
      <c r="F88" s="5">
        <v>1343.1112788072289</v>
      </c>
      <c r="G88" s="5">
        <v>1649.8948613548439</v>
      </c>
      <c r="H88" s="5">
        <v>1220.27402465358</v>
      </c>
      <c r="I88" s="5">
        <v>779.77150399071968</v>
      </c>
      <c r="J88" s="5">
        <v>726.4648679043903</v>
      </c>
      <c r="K88" s="5">
        <v>1730.473409049999</v>
      </c>
      <c r="L88" s="5">
        <v>1611.636768265005</v>
      </c>
      <c r="M88" s="5">
        <v>1570.4074969216649</v>
      </c>
      <c r="N88" s="5">
        <v>1395.8009742604049</v>
      </c>
      <c r="O88" s="5">
        <v>1619.4018569299701</v>
      </c>
      <c r="P88" s="5">
        <v>1614.538834921668</v>
      </c>
      <c r="Q88" s="5">
        <v>1876.35173220512</v>
      </c>
      <c r="R88" s="5">
        <v>1442.183011121155</v>
      </c>
      <c r="S88" s="5">
        <v>1809.0277990564</v>
      </c>
      <c r="T88" s="5">
        <v>1907.7066449212409</v>
      </c>
      <c r="U88" s="5">
        <v>1437.793464635419</v>
      </c>
      <c r="V88" s="5">
        <v>1272.884276660845</v>
      </c>
      <c r="W88" s="5">
        <v>1544.34875427779</v>
      </c>
      <c r="X88" s="5">
        <v>1857.561587769165</v>
      </c>
      <c r="Y88" s="5">
        <v>1559.457679770095</v>
      </c>
      <c r="Z88" s="5">
        <v>1369.2035990897</v>
      </c>
      <c r="AA88" s="5">
        <v>1308.45574005554</v>
      </c>
      <c r="AB88" s="5">
        <v>1661.1647462269</v>
      </c>
      <c r="AC88" s="5">
        <v>2219.7932290995068</v>
      </c>
      <c r="AD88" s="5">
        <v>2335.9718417342679</v>
      </c>
      <c r="AE88" s="5">
        <v>2522.9207946672559</v>
      </c>
    </row>
    <row r="89" spans="1:31">
      <c r="A89" s="56" t="s">
        <v>80</v>
      </c>
      <c r="B89" s="56" t="s">
        <v>197</v>
      </c>
      <c r="C89" s="56" t="s">
        <v>166</v>
      </c>
      <c r="D89" s="5">
        <v>-3810.2986150678689</v>
      </c>
      <c r="E89" s="5">
        <v>-4460.1220340938853</v>
      </c>
      <c r="F89" s="5">
        <v>-3650.3309501216359</v>
      </c>
      <c r="G89" s="5">
        <v>-3363.3486958592971</v>
      </c>
      <c r="H89" s="5">
        <v>-4558.0798788195789</v>
      </c>
      <c r="I89" s="5">
        <v>-5470.5269769737752</v>
      </c>
      <c r="J89" s="5">
        <v>-5561.6328222170087</v>
      </c>
      <c r="K89" s="5">
        <v>-2629.8387880556711</v>
      </c>
      <c r="L89" s="5">
        <v>-3313.4344734198239</v>
      </c>
      <c r="M89" s="5">
        <v>-3478.384382411165</v>
      </c>
      <c r="N89" s="5">
        <v>-4690.1382172618296</v>
      </c>
      <c r="O89" s="5">
        <v>-4415.5643207423991</v>
      </c>
      <c r="P89" s="5">
        <v>-3811.9659048073258</v>
      </c>
      <c r="Q89" s="5">
        <v>-3909.9639103739059</v>
      </c>
      <c r="R89" s="5">
        <v>-4280.2311462396656</v>
      </c>
      <c r="S89" s="5">
        <v>-4435.9061731035017</v>
      </c>
      <c r="T89" s="5">
        <v>-3598.0917192173929</v>
      </c>
      <c r="U89" s="5">
        <v>-4069.1122558964612</v>
      </c>
      <c r="V89" s="5">
        <v>-4230.6296727392109</v>
      </c>
      <c r="W89" s="5">
        <v>-4333.0978678576121</v>
      </c>
      <c r="X89" s="5">
        <v>-4197.9091804892169</v>
      </c>
      <c r="Y89" s="5">
        <v>-4077.757110585439</v>
      </c>
      <c r="Z89" s="5">
        <v>-3522.8544165265948</v>
      </c>
      <c r="AA89" s="5">
        <v>-3310.90894635519</v>
      </c>
      <c r="AB89" s="5">
        <v>-3205.0363413840851</v>
      </c>
      <c r="AC89" s="5">
        <v>-2555.6956307946548</v>
      </c>
      <c r="AD89" s="5">
        <v>-2946.8080514344078</v>
      </c>
      <c r="AE89" s="5">
        <v>-2621.4431402581658</v>
      </c>
    </row>
    <row r="90" spans="1:31">
      <c r="A90" s="56" t="s">
        <v>80</v>
      </c>
      <c r="B90" s="56" t="s">
        <v>197</v>
      </c>
      <c r="C90" s="56" t="s">
        <v>189</v>
      </c>
      <c r="D90" s="5">
        <v>-3343.9206627335138</v>
      </c>
      <c r="E90" s="5">
        <v>-3591.3923245329952</v>
      </c>
      <c r="F90" s="5">
        <v>-2307.2196713144072</v>
      </c>
      <c r="G90" s="5">
        <v>-1713.453834504453</v>
      </c>
      <c r="H90" s="5">
        <v>-3337.8058541659989</v>
      </c>
      <c r="I90" s="5">
        <v>-4690.7554729830554</v>
      </c>
      <c r="J90" s="5">
        <v>-4835.1679543126183</v>
      </c>
      <c r="K90" s="5">
        <v>-899.36537900567214</v>
      </c>
      <c r="L90" s="5">
        <v>-1701.7977051548189</v>
      </c>
      <c r="M90" s="5">
        <v>-1907.9768854895001</v>
      </c>
      <c r="N90" s="5">
        <v>-3294.3372430014242</v>
      </c>
      <c r="O90" s="5">
        <v>-2796.162463812429</v>
      </c>
      <c r="P90" s="5">
        <v>-2197.4270698856581</v>
      </c>
      <c r="Q90" s="5">
        <v>-2033.6121781687859</v>
      </c>
      <c r="R90" s="5">
        <v>-2838.0481351185108</v>
      </c>
      <c r="S90" s="5">
        <v>-2626.8783740471022</v>
      </c>
      <c r="T90" s="5">
        <v>-1690.385074296152</v>
      </c>
      <c r="U90" s="5">
        <v>-2631.318791261041</v>
      </c>
      <c r="V90" s="5">
        <v>-2957.745396078366</v>
      </c>
      <c r="W90" s="5">
        <v>-2788.7491135798218</v>
      </c>
      <c r="X90" s="5">
        <v>-2340.347592720052</v>
      </c>
      <c r="Y90" s="5">
        <v>-2518.2994308153438</v>
      </c>
      <c r="Z90" s="5">
        <v>-2153.6508174368951</v>
      </c>
      <c r="AA90" s="5">
        <v>-2002.45320629965</v>
      </c>
      <c r="AB90" s="5">
        <v>-1543.8715951571839</v>
      </c>
      <c r="AC90" s="5">
        <v>-335.90240169514851</v>
      </c>
      <c r="AD90" s="5">
        <v>-610.83620970013999</v>
      </c>
      <c r="AE90" s="5">
        <v>-98.522345590909936</v>
      </c>
    </row>
    <row r="91" spans="1:3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</row>
    <row r="92" spans="1:31">
      <c r="A92" s="56" t="s">
        <v>80</v>
      </c>
      <c r="B92" s="56" t="s">
        <v>198</v>
      </c>
      <c r="C92" s="56" t="s">
        <v>165</v>
      </c>
      <c r="D92" s="5">
        <v>1175.9206289711151</v>
      </c>
      <c r="E92" s="5">
        <v>3123.2860600331901</v>
      </c>
      <c r="F92" s="5">
        <v>2160.5019723416972</v>
      </c>
      <c r="G92" s="5">
        <v>2291.9335118331542</v>
      </c>
      <c r="H92" s="5">
        <v>3194.5886589135848</v>
      </c>
      <c r="I92" s="5">
        <v>3917.235854704109</v>
      </c>
      <c r="J92" s="5">
        <v>4159.7715357277566</v>
      </c>
      <c r="K92" s="5">
        <v>6043.8366820267174</v>
      </c>
      <c r="L92" s="5">
        <v>6182.4640993273806</v>
      </c>
      <c r="M92" s="5">
        <v>6764.325173979003</v>
      </c>
      <c r="N92" s="5">
        <v>5704.0950597869196</v>
      </c>
      <c r="O92" s="5">
        <v>6550.5660916469369</v>
      </c>
      <c r="P92" s="5">
        <v>7208.2012607193165</v>
      </c>
      <c r="Q92" s="5">
        <v>8277.0168620192489</v>
      </c>
      <c r="R92" s="5">
        <v>8356.7631773584399</v>
      </c>
      <c r="S92" s="5">
        <v>8291.1444333783747</v>
      </c>
      <c r="T92" s="5">
        <v>9163.7507626505212</v>
      </c>
      <c r="U92" s="5">
        <v>8991.0400287713255</v>
      </c>
      <c r="V92" s="5">
        <v>8500.6746484232717</v>
      </c>
      <c r="W92" s="5">
        <v>9500.8211962425739</v>
      </c>
      <c r="X92" s="5">
        <v>9795.4585212107395</v>
      </c>
      <c r="Y92" s="5">
        <v>10367.84760476842</v>
      </c>
      <c r="Z92" s="5">
        <v>10094.300504872101</v>
      </c>
      <c r="AA92" s="5">
        <v>10119.44236911621</v>
      </c>
      <c r="AB92" s="5">
        <v>10103.339625472639</v>
      </c>
      <c r="AC92" s="5">
        <v>9665.2195735587884</v>
      </c>
      <c r="AD92" s="5">
        <v>9501.9104060554055</v>
      </c>
      <c r="AE92" s="5">
        <v>10890.890616004581</v>
      </c>
    </row>
    <row r="93" spans="1:31">
      <c r="A93" s="56" t="s">
        <v>80</v>
      </c>
      <c r="B93" s="56" t="s">
        <v>198</v>
      </c>
      <c r="C93" s="56" t="s">
        <v>166</v>
      </c>
      <c r="D93" s="5">
        <v>-12882.16210360675</v>
      </c>
      <c r="E93" s="5">
        <v>-11909.74928925028</v>
      </c>
      <c r="F93" s="5">
        <v>-14005.2699114346</v>
      </c>
      <c r="G93" s="5">
        <v>-13653.758146920351</v>
      </c>
      <c r="H93" s="5">
        <v>-13256.703853774139</v>
      </c>
      <c r="I93" s="5">
        <v>-7626.8890045553926</v>
      </c>
      <c r="J93" s="5">
        <v>-6850.652666053812</v>
      </c>
      <c r="K93" s="5">
        <v>-4374.3445565028678</v>
      </c>
      <c r="L93" s="5">
        <v>-4362.6327079834582</v>
      </c>
      <c r="M93" s="5">
        <v>-4250.9871912606977</v>
      </c>
      <c r="N93" s="5">
        <v>-5970.01638845054</v>
      </c>
      <c r="O93" s="5">
        <v>-4287.2339565390421</v>
      </c>
      <c r="P93" s="5">
        <v>-4639.7455478418015</v>
      </c>
      <c r="Q93" s="5">
        <v>-3441.0668761096349</v>
      </c>
      <c r="R93" s="5">
        <v>-3320.7605510204262</v>
      </c>
      <c r="S93" s="5">
        <v>-3342.29417696582</v>
      </c>
      <c r="T93" s="5">
        <v>-3093.1567667616109</v>
      </c>
      <c r="U93" s="5">
        <v>-3038.1111649384238</v>
      </c>
      <c r="V93" s="5">
        <v>-3402.8149053408288</v>
      </c>
      <c r="W93" s="5">
        <v>-2604.5537483962662</v>
      </c>
      <c r="X93" s="5">
        <v>-2377.6347434197792</v>
      </c>
      <c r="Y93" s="5">
        <v>-1853.0840827186851</v>
      </c>
      <c r="Z93" s="5">
        <v>-1772.961145351235</v>
      </c>
      <c r="AA93" s="5">
        <v>-1760.7692874382899</v>
      </c>
      <c r="AB93" s="5">
        <v>-1544.7527354157251</v>
      </c>
      <c r="AC93" s="5">
        <v>-1212.7113892805601</v>
      </c>
      <c r="AD93" s="5">
        <v>-1574.3418082134849</v>
      </c>
      <c r="AE93" s="5">
        <v>-775.39203756158008</v>
      </c>
    </row>
    <row r="94" spans="1:31">
      <c r="A94" s="56" t="s">
        <v>80</v>
      </c>
      <c r="B94" s="56" t="s">
        <v>198</v>
      </c>
      <c r="C94" s="56" t="s">
        <v>189</v>
      </c>
      <c r="D94" s="5">
        <v>-11706.24147463563</v>
      </c>
      <c r="E94" s="5">
        <v>-8786.4632292170863</v>
      </c>
      <c r="F94" s="5">
        <v>-11844.767939092901</v>
      </c>
      <c r="G94" s="5">
        <v>-11361.8246350872</v>
      </c>
      <c r="H94" s="5">
        <v>-10062.115194860549</v>
      </c>
      <c r="I94" s="5">
        <v>-3709.6531498512832</v>
      </c>
      <c r="J94" s="5">
        <v>-2690.881130326055</v>
      </c>
      <c r="K94" s="5">
        <v>1669.4921255238489</v>
      </c>
      <c r="L94" s="5">
        <v>1819.831391343922</v>
      </c>
      <c r="M94" s="5">
        <v>2513.3379827183048</v>
      </c>
      <c r="N94" s="5">
        <v>-265.92132866362039</v>
      </c>
      <c r="O94" s="5">
        <v>2263.3321351078948</v>
      </c>
      <c r="P94" s="5">
        <v>2568.455712877515</v>
      </c>
      <c r="Q94" s="5">
        <v>4835.949985909614</v>
      </c>
      <c r="R94" s="5">
        <v>5036.0026263380141</v>
      </c>
      <c r="S94" s="5">
        <v>4948.8502564125538</v>
      </c>
      <c r="T94" s="5">
        <v>6070.5939958889103</v>
      </c>
      <c r="U94" s="5">
        <v>5952.9288638329017</v>
      </c>
      <c r="V94" s="5">
        <v>5097.8597430824429</v>
      </c>
      <c r="W94" s="5">
        <v>6896.2674478463086</v>
      </c>
      <c r="X94" s="5">
        <v>7417.8237777909599</v>
      </c>
      <c r="Y94" s="5">
        <v>8514.7635220497305</v>
      </c>
      <c r="Z94" s="5">
        <v>8321.3393595208672</v>
      </c>
      <c r="AA94" s="5">
        <v>8358.6730816779218</v>
      </c>
      <c r="AB94" s="5">
        <v>8558.5868900569112</v>
      </c>
      <c r="AC94" s="5">
        <v>8452.5081842782274</v>
      </c>
      <c r="AD94" s="5">
        <v>7927.5685978419206</v>
      </c>
      <c r="AE94" s="5">
        <v>10115.498578442999</v>
      </c>
    </row>
    <row r="95" spans="1:3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</row>
    <row r="96" spans="1:31">
      <c r="A96" s="56" t="s">
        <v>80</v>
      </c>
      <c r="B96" s="56" t="s">
        <v>199</v>
      </c>
      <c r="C96" s="56" t="s">
        <v>165</v>
      </c>
      <c r="D96" s="5">
        <v>3811.177917200459</v>
      </c>
      <c r="E96" s="5">
        <v>3380.5986762815792</v>
      </c>
      <c r="F96" s="5">
        <v>6227.0190458275702</v>
      </c>
      <c r="G96" s="5">
        <v>6184.6450173966005</v>
      </c>
      <c r="H96" s="5">
        <v>6580.2022306630324</v>
      </c>
      <c r="I96" s="5">
        <v>4760.2724924020577</v>
      </c>
      <c r="J96" s="5">
        <v>4954.2269648555784</v>
      </c>
      <c r="K96" s="5">
        <v>2719.6171471298298</v>
      </c>
      <c r="L96" s="5">
        <v>2687.0802087650491</v>
      </c>
      <c r="M96" s="5">
        <v>2905.921133106448</v>
      </c>
      <c r="N96" s="5">
        <v>2222.2062189089561</v>
      </c>
      <c r="O96" s="5">
        <v>2045.560973007129</v>
      </c>
      <c r="P96" s="5">
        <v>1732.573603827215</v>
      </c>
      <c r="Q96" s="5">
        <v>2022.958299058399</v>
      </c>
      <c r="R96" s="5">
        <v>2113.5699395269698</v>
      </c>
      <c r="S96" s="5">
        <v>2562.7344689363699</v>
      </c>
      <c r="T96" s="5">
        <v>2010.2212671618699</v>
      </c>
      <c r="U96" s="5">
        <v>1939.6778859029951</v>
      </c>
      <c r="V96" s="5">
        <v>2071.7301376887408</v>
      </c>
      <c r="W96" s="5">
        <v>2040.7963254659201</v>
      </c>
      <c r="X96" s="5">
        <v>2192.5572800638688</v>
      </c>
      <c r="Y96" s="5">
        <v>2019.063423047503</v>
      </c>
      <c r="Z96" s="5">
        <v>2328.2510376342211</v>
      </c>
      <c r="AA96" s="5">
        <v>2406.5569314391851</v>
      </c>
      <c r="AB96" s="5">
        <v>2731.52823989133</v>
      </c>
      <c r="AC96" s="5">
        <v>4050.8197347541768</v>
      </c>
      <c r="AD96" s="5">
        <v>4642.9230324109803</v>
      </c>
      <c r="AE96" s="5">
        <v>3985.8416035501109</v>
      </c>
    </row>
    <row r="97" spans="1:31">
      <c r="A97" s="56" t="s">
        <v>80</v>
      </c>
      <c r="B97" s="56" t="s">
        <v>199</v>
      </c>
      <c r="C97" s="56" t="s">
        <v>166</v>
      </c>
      <c r="D97" s="5">
        <v>-473.45712025084009</v>
      </c>
      <c r="E97" s="5">
        <v>-505.93617717868011</v>
      </c>
      <c r="F97" s="5">
        <v>-2494.8493071736862</v>
      </c>
      <c r="G97" s="5">
        <v>-2422.7463920155201</v>
      </c>
      <c r="H97" s="5">
        <v>-2531.6883639204452</v>
      </c>
      <c r="I97" s="5">
        <v>-1705.18635514928</v>
      </c>
      <c r="J97" s="5">
        <v>-1619.188951462281</v>
      </c>
      <c r="K97" s="5">
        <v>-3231.400614971662</v>
      </c>
      <c r="L97" s="5">
        <v>-3658.1092036987761</v>
      </c>
      <c r="M97" s="5">
        <v>-3839.47690674157</v>
      </c>
      <c r="N97" s="5">
        <v>-4364.4509835364488</v>
      </c>
      <c r="O97" s="5">
        <v>-4126.121215977807</v>
      </c>
      <c r="P97" s="5">
        <v>-5827.7471606908948</v>
      </c>
      <c r="Q97" s="5">
        <v>-5763.8765374715467</v>
      </c>
      <c r="R97" s="5">
        <v>-5745.7865291493563</v>
      </c>
      <c r="S97" s="5">
        <v>-5577.4513620766556</v>
      </c>
      <c r="T97" s="5">
        <v>-6813.7652624164484</v>
      </c>
      <c r="U97" s="5">
        <v>-6550.7831052506208</v>
      </c>
      <c r="V97" s="5">
        <v>-6252.0455447292125</v>
      </c>
      <c r="W97" s="5">
        <v>-6548.5737440005651</v>
      </c>
      <c r="X97" s="5">
        <v>-6591.6765544263644</v>
      </c>
      <c r="Y97" s="5">
        <v>-7069.3741746609003</v>
      </c>
      <c r="Z97" s="5">
        <v>-6532.852775658861</v>
      </c>
      <c r="AA97" s="5">
        <v>-6123.214395924897</v>
      </c>
      <c r="AB97" s="5">
        <v>-5394.7755464373186</v>
      </c>
      <c r="AC97" s="5">
        <v>-3809.1403955673659</v>
      </c>
      <c r="AD97" s="5">
        <v>-3197.1334329858269</v>
      </c>
      <c r="AE97" s="5">
        <v>-4336.7732534568649</v>
      </c>
    </row>
    <row r="98" spans="1:31">
      <c r="A98" s="56" t="s">
        <v>80</v>
      </c>
      <c r="B98" s="56" t="s">
        <v>199</v>
      </c>
      <c r="C98" s="56" t="s">
        <v>189</v>
      </c>
      <c r="D98" s="5">
        <v>3337.7207969496189</v>
      </c>
      <c r="E98" s="5">
        <v>2874.6624991028989</v>
      </c>
      <c r="F98" s="5">
        <v>3732.169738653884</v>
      </c>
      <c r="G98" s="5">
        <v>3761.8986253810799</v>
      </c>
      <c r="H98" s="5">
        <v>4048.5138667425872</v>
      </c>
      <c r="I98" s="5">
        <v>3055.0861372527779</v>
      </c>
      <c r="J98" s="5">
        <v>3335.0380133932972</v>
      </c>
      <c r="K98" s="5">
        <v>-511.78346784183208</v>
      </c>
      <c r="L98" s="5">
        <v>-971.02899493372706</v>
      </c>
      <c r="M98" s="5">
        <v>-933.55577363512202</v>
      </c>
      <c r="N98" s="5">
        <v>-2142.2447646274932</v>
      </c>
      <c r="O98" s="5">
        <v>-2080.5602429706778</v>
      </c>
      <c r="P98" s="5">
        <v>-4095.17355686368</v>
      </c>
      <c r="Q98" s="5">
        <v>-3740.9182384131482</v>
      </c>
      <c r="R98" s="5">
        <v>-3632.216589622386</v>
      </c>
      <c r="S98" s="5">
        <v>-3014.7168931402848</v>
      </c>
      <c r="T98" s="5">
        <v>-4803.5439952545776</v>
      </c>
      <c r="U98" s="5">
        <v>-4611.1052193476262</v>
      </c>
      <c r="V98" s="5">
        <v>-4180.3154070404707</v>
      </c>
      <c r="W98" s="5">
        <v>-4507.7774185346452</v>
      </c>
      <c r="X98" s="5">
        <v>-4399.1192743624943</v>
      </c>
      <c r="Y98" s="5">
        <v>-5050.3107516133969</v>
      </c>
      <c r="Z98" s="5">
        <v>-4204.6017380246403</v>
      </c>
      <c r="AA98" s="5">
        <v>-3716.6574644857119</v>
      </c>
      <c r="AB98" s="5">
        <v>-2663.247306545989</v>
      </c>
      <c r="AC98" s="5">
        <v>241.67933918681089</v>
      </c>
      <c r="AD98" s="5">
        <v>1445.789599425153</v>
      </c>
      <c r="AE98" s="5">
        <v>-350.93164990675399</v>
      </c>
    </row>
    <row r="99" spans="1:3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</row>
    <row r="100" spans="1:31">
      <c r="A100" s="56" t="s">
        <v>80</v>
      </c>
      <c r="B100" s="56" t="s">
        <v>200</v>
      </c>
      <c r="C100" s="56" t="s">
        <v>165</v>
      </c>
      <c r="D100" s="5">
        <v>2152.1583257220341</v>
      </c>
      <c r="E100" s="5">
        <v>1344.6387938207461</v>
      </c>
      <c r="F100" s="5">
        <v>1343.4036957701901</v>
      </c>
      <c r="G100" s="5">
        <v>1240.0586494479201</v>
      </c>
      <c r="H100" s="5">
        <v>861.82575394923037</v>
      </c>
      <c r="I100" s="5">
        <v>759.62551142674022</v>
      </c>
      <c r="J100" s="5">
        <v>823.57858358617466</v>
      </c>
      <c r="K100" s="5">
        <v>624.34378336285977</v>
      </c>
      <c r="L100" s="5">
        <v>633.49331950389501</v>
      </c>
      <c r="M100" s="5">
        <v>407.01265157730518</v>
      </c>
      <c r="N100" s="5">
        <v>530.20077874211484</v>
      </c>
      <c r="O100" s="5">
        <v>435.63943022688522</v>
      </c>
      <c r="P100" s="5">
        <v>377.15011900649</v>
      </c>
      <c r="Q100" s="5">
        <v>373.73372493540978</v>
      </c>
      <c r="R100" s="5">
        <v>440.52218258873489</v>
      </c>
      <c r="S100" s="5">
        <v>366.75023237283011</v>
      </c>
      <c r="T100" s="5">
        <v>397.28154021510511</v>
      </c>
      <c r="U100" s="5">
        <v>318.35235602973501</v>
      </c>
      <c r="V100" s="5">
        <v>267.41708846092013</v>
      </c>
      <c r="W100" s="5">
        <v>289.44488306479008</v>
      </c>
      <c r="X100" s="5">
        <v>198.715909036825</v>
      </c>
      <c r="Y100" s="5">
        <v>264.23379015081508</v>
      </c>
      <c r="Z100" s="5">
        <v>350.31569239541489</v>
      </c>
      <c r="AA100" s="5">
        <v>166.64730143633989</v>
      </c>
      <c r="AB100" s="5">
        <v>106.65104803404</v>
      </c>
      <c r="AC100" s="5">
        <v>310.04101327262498</v>
      </c>
      <c r="AD100" s="5">
        <v>55.979416952540006</v>
      </c>
      <c r="AE100" s="5">
        <v>34.078315808249997</v>
      </c>
    </row>
    <row r="101" spans="1:31">
      <c r="A101" s="56" t="s">
        <v>80</v>
      </c>
      <c r="B101" s="56" t="s">
        <v>200</v>
      </c>
      <c r="C101" s="56" t="s">
        <v>166</v>
      </c>
      <c r="D101" s="5">
        <v>-559.64432580961466</v>
      </c>
      <c r="E101" s="5">
        <v>-2534.0105310704548</v>
      </c>
      <c r="F101" s="5">
        <v>-2043.642175216097</v>
      </c>
      <c r="G101" s="5">
        <v>-2201.7053049033839</v>
      </c>
      <c r="H101" s="5">
        <v>-3093.4772651294502</v>
      </c>
      <c r="I101" s="5">
        <v>-3220.4656716328541</v>
      </c>
      <c r="J101" s="5">
        <v>-3072.7410877484858</v>
      </c>
      <c r="K101" s="5">
        <v>-3152.889785117125</v>
      </c>
      <c r="L101" s="5">
        <v>-2910.37833134931</v>
      </c>
      <c r="M101" s="5">
        <v>-3339.1232720802441</v>
      </c>
      <c r="N101" s="5">
        <v>-3148.0247626218338</v>
      </c>
      <c r="O101" s="5">
        <v>-3239.3165310323811</v>
      </c>
      <c r="P101" s="5">
        <v>-3201.1122959540089</v>
      </c>
      <c r="Q101" s="5">
        <v>-3329.658554541154</v>
      </c>
      <c r="R101" s="5">
        <v>-3308.7847073046278</v>
      </c>
      <c r="S101" s="5">
        <v>-3317.44433408551</v>
      </c>
      <c r="T101" s="5">
        <v>-3285.866648161641</v>
      </c>
      <c r="U101" s="5">
        <v>-3469.5241369856449</v>
      </c>
      <c r="V101" s="5">
        <v>-3468.890954218271</v>
      </c>
      <c r="W101" s="5">
        <v>-3564.0381512409222</v>
      </c>
      <c r="X101" s="5">
        <v>-3719.7531459403858</v>
      </c>
      <c r="Y101" s="5">
        <v>-3650.084336225736</v>
      </c>
      <c r="Z101" s="5">
        <v>-3430.8253717876651</v>
      </c>
      <c r="AA101" s="5">
        <v>-3807.0449149381488</v>
      </c>
      <c r="AB101" s="5">
        <v>-3876.7133649776242</v>
      </c>
      <c r="AC101" s="5">
        <v>-3501.7593293478881</v>
      </c>
      <c r="AD101" s="5">
        <v>-4057.2661313089602</v>
      </c>
      <c r="AE101" s="5">
        <v>-4097.0223233028983</v>
      </c>
    </row>
    <row r="102" spans="1:31">
      <c r="A102" s="56" t="s">
        <v>80</v>
      </c>
      <c r="B102" s="56" t="s">
        <v>200</v>
      </c>
      <c r="C102" s="56" t="s">
        <v>189</v>
      </c>
      <c r="D102" s="5">
        <v>1592.513999912419</v>
      </c>
      <c r="E102" s="5">
        <v>-1189.371737249709</v>
      </c>
      <c r="F102" s="5">
        <v>-700.23847944590693</v>
      </c>
      <c r="G102" s="5">
        <v>-961.64665545546404</v>
      </c>
      <c r="H102" s="5">
        <v>-2231.65151118022</v>
      </c>
      <c r="I102" s="5">
        <v>-2460.840160206114</v>
      </c>
      <c r="J102" s="5">
        <v>-2249.1625041623111</v>
      </c>
      <c r="K102" s="5">
        <v>-2528.546001754265</v>
      </c>
      <c r="L102" s="5">
        <v>-2276.8850118454161</v>
      </c>
      <c r="M102" s="5">
        <v>-2932.1106205029391</v>
      </c>
      <c r="N102" s="5">
        <v>-2617.823983879719</v>
      </c>
      <c r="O102" s="5">
        <v>-2803.6771008054961</v>
      </c>
      <c r="P102" s="5">
        <v>-2823.9621769475189</v>
      </c>
      <c r="Q102" s="5">
        <v>-2955.924829605744</v>
      </c>
      <c r="R102" s="5">
        <v>-2868.2625247158931</v>
      </c>
      <c r="S102" s="5">
        <v>-2950.6941017126801</v>
      </c>
      <c r="T102" s="5">
        <v>-2888.585107946536</v>
      </c>
      <c r="U102" s="5">
        <v>-3151.17178095591</v>
      </c>
      <c r="V102" s="5">
        <v>-3201.4738657573512</v>
      </c>
      <c r="W102" s="5">
        <v>-3274.5932681761319</v>
      </c>
      <c r="X102" s="5">
        <v>-3521.0372369035608</v>
      </c>
      <c r="Y102" s="5">
        <v>-3385.850546074922</v>
      </c>
      <c r="Z102" s="5">
        <v>-3080.5096793922498</v>
      </c>
      <c r="AA102" s="5">
        <v>-3640.3976135018088</v>
      </c>
      <c r="AB102" s="5">
        <v>-3770.0623169435839</v>
      </c>
      <c r="AC102" s="5">
        <v>-3191.718316075262</v>
      </c>
      <c r="AD102" s="5">
        <v>-4001.2867143564199</v>
      </c>
      <c r="AE102" s="5">
        <v>-4062.9440074946478</v>
      </c>
    </row>
    <row r="103" spans="1:31"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</row>
  </sheetData>
  <autoFilter ref="A3:C102" xr:uid="{00000000-0009-0000-0000-00000F000000}"/>
  <pageMargins left="0.7" right="0.7" top="0.75" bottom="0.75" header="0.3" footer="0.3"/>
  <pageSetup paperSize="9" orientation="portrait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41">
    <tabColor theme="9"/>
  </sheetPr>
  <dimension ref="A1:AD42"/>
  <sheetViews>
    <sheetView zoomScaleNormal="100" workbookViewId="0">
      <pane xSplit="2" ySplit="3" topLeftCell="C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ColWidth="9" defaultRowHeight="14"/>
  <cols>
    <col min="1" max="1" width="16.1640625" style="7" customWidth="1"/>
    <col min="2" max="2" width="23.33203125" style="7" customWidth="1"/>
    <col min="3" max="30" width="11.83203125" style="7" customWidth="1"/>
    <col min="31" max="31" width="9" style="7" customWidth="1"/>
    <col min="32" max="16384" width="9" style="7"/>
  </cols>
  <sheetData>
    <row r="1" spans="1:30" s="15" customFormat="1" ht="23.25" customHeight="1" thickBot="1">
      <c r="A1" s="1" t="s">
        <v>307</v>
      </c>
      <c r="B1" s="49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</row>
    <row r="2" spans="1:30" ht="15" customHeight="1" thickTop="1">
      <c r="A2" s="12" t="s">
        <v>308</v>
      </c>
      <c r="B2" s="12"/>
    </row>
    <row r="3" spans="1:30">
      <c r="A3" s="57" t="s">
        <v>191</v>
      </c>
      <c r="B3" s="57" t="s">
        <v>309</v>
      </c>
      <c r="C3" s="57">
        <v>2024</v>
      </c>
      <c r="D3" s="57">
        <v>2025</v>
      </c>
      <c r="E3" s="57">
        <v>2026</v>
      </c>
      <c r="F3" s="57">
        <v>2027</v>
      </c>
      <c r="G3" s="57">
        <v>2028</v>
      </c>
      <c r="H3" s="57">
        <v>2029</v>
      </c>
      <c r="I3" s="57">
        <v>2030</v>
      </c>
      <c r="J3" s="57">
        <v>2031</v>
      </c>
      <c r="K3" s="57">
        <v>2032</v>
      </c>
      <c r="L3" s="57">
        <v>2033</v>
      </c>
      <c r="M3" s="57">
        <v>2034</v>
      </c>
      <c r="N3" s="57">
        <v>2035</v>
      </c>
      <c r="O3" s="57">
        <v>2036</v>
      </c>
      <c r="P3" s="57">
        <v>2037</v>
      </c>
      <c r="Q3" s="57">
        <v>2038</v>
      </c>
      <c r="R3" s="57">
        <v>2039</v>
      </c>
      <c r="S3" s="57">
        <v>2040</v>
      </c>
      <c r="T3" s="57">
        <v>2041</v>
      </c>
      <c r="U3" s="57">
        <v>2042</v>
      </c>
      <c r="V3" s="57">
        <v>2043</v>
      </c>
      <c r="W3" s="57">
        <v>2044</v>
      </c>
      <c r="X3" s="57">
        <v>2045</v>
      </c>
      <c r="Y3" s="57">
        <v>2046</v>
      </c>
      <c r="Z3" s="57">
        <v>2047</v>
      </c>
      <c r="AA3" s="57">
        <v>2048</v>
      </c>
      <c r="AB3" s="57">
        <v>2049</v>
      </c>
      <c r="AC3" s="57">
        <v>2050</v>
      </c>
      <c r="AD3" s="57">
        <v>2051</v>
      </c>
    </row>
    <row r="4" spans="1:30">
      <c r="A4" s="56" t="s">
        <v>60</v>
      </c>
      <c r="B4" s="56" t="s">
        <v>118</v>
      </c>
      <c r="C4" s="5">
        <v>1.3584208949999999E-2</v>
      </c>
      <c r="D4" s="5">
        <v>253808.825908178</v>
      </c>
      <c r="E4" s="5">
        <v>607248.58463490626</v>
      </c>
      <c r="F4" s="5">
        <v>901221.8570205929</v>
      </c>
      <c r="G4" s="5">
        <v>1387275.3823875941</v>
      </c>
      <c r="H4" s="5">
        <v>1780837.985644219</v>
      </c>
      <c r="I4" s="5">
        <v>2026908.2589382629</v>
      </c>
      <c r="J4" s="5">
        <v>2185030.22257555</v>
      </c>
      <c r="K4" s="5">
        <v>2384722.1795580932</v>
      </c>
      <c r="L4" s="5">
        <v>2568628.361212098</v>
      </c>
      <c r="M4" s="5">
        <v>3510135.1167807081</v>
      </c>
      <c r="N4" s="5">
        <v>4002483.4304801831</v>
      </c>
      <c r="O4" s="5">
        <v>4820685.1777145416</v>
      </c>
      <c r="P4" s="5">
        <v>5321861.3863541977</v>
      </c>
      <c r="Q4" s="5">
        <v>5947397.41938667</v>
      </c>
      <c r="R4" s="5">
        <v>6448088.33034412</v>
      </c>
      <c r="S4" s="5">
        <v>6830762.7431272436</v>
      </c>
      <c r="T4" s="5">
        <v>7477170.1544004008</v>
      </c>
      <c r="U4" s="5">
        <v>7730966.4732749164</v>
      </c>
      <c r="V4" s="5">
        <v>8694309.2754193414</v>
      </c>
      <c r="W4" s="5">
        <v>9963165.5600737724</v>
      </c>
      <c r="X4" s="5">
        <v>10379616.163310429</v>
      </c>
      <c r="Y4" s="5">
        <v>11225794.02595116</v>
      </c>
      <c r="Z4" s="5">
        <v>12482197.166151389</v>
      </c>
      <c r="AA4" s="5">
        <v>14610795.65066007</v>
      </c>
      <c r="AB4" s="5">
        <v>16772855.762985021</v>
      </c>
      <c r="AC4" s="5">
        <v>18493885.296566751</v>
      </c>
      <c r="AD4" s="5">
        <v>18633825.099356659</v>
      </c>
    </row>
    <row r="5" spans="1:30">
      <c r="A5" s="56" t="s">
        <v>60</v>
      </c>
      <c r="B5" s="56" t="s">
        <v>119</v>
      </c>
      <c r="C5" s="5">
        <v>2726560.3225399111</v>
      </c>
      <c r="D5" s="5">
        <v>2780764.6988233989</v>
      </c>
      <c r="E5" s="5">
        <v>3246885.3174042189</v>
      </c>
      <c r="F5" s="5">
        <v>2714334.2349484768</v>
      </c>
      <c r="G5" s="5">
        <v>2940697.9270236469</v>
      </c>
      <c r="H5" s="5">
        <v>2808441.9922384471</v>
      </c>
      <c r="I5" s="5">
        <v>2641111.7046368881</v>
      </c>
      <c r="J5" s="5">
        <v>2859110.6904053199</v>
      </c>
      <c r="K5" s="5">
        <v>2451108.5307195531</v>
      </c>
      <c r="L5" s="5">
        <v>2482461.6164999441</v>
      </c>
      <c r="M5" s="5">
        <v>2861836.7398416009</v>
      </c>
      <c r="N5" s="5">
        <v>2600387.923420487</v>
      </c>
      <c r="O5" s="5">
        <v>2892260.6515017818</v>
      </c>
      <c r="P5" s="5">
        <v>2694333.4611672699</v>
      </c>
      <c r="Q5" s="5">
        <v>2852099.4750687601</v>
      </c>
      <c r="R5" s="5">
        <v>2846012.6494452539</v>
      </c>
      <c r="S5" s="5">
        <v>2901698.2569695339</v>
      </c>
      <c r="T5" s="5">
        <v>3117327.8980951202</v>
      </c>
      <c r="U5" s="5">
        <v>2939327.0088417078</v>
      </c>
      <c r="V5" s="5">
        <v>3289122.657799812</v>
      </c>
      <c r="W5" s="5">
        <v>3291481.0434925952</v>
      </c>
      <c r="X5" s="5">
        <v>3101042.4765569512</v>
      </c>
      <c r="Y5" s="5">
        <v>3195500.9354805662</v>
      </c>
      <c r="Z5" s="5">
        <v>3427520.159848311</v>
      </c>
      <c r="AA5" s="5">
        <v>3778916.7329005119</v>
      </c>
      <c r="AB5" s="5">
        <v>4007329.7486083629</v>
      </c>
      <c r="AC5" s="5">
        <v>4475117.0949120875</v>
      </c>
      <c r="AD5" s="5">
        <v>4466032.5433453377</v>
      </c>
    </row>
    <row r="6" spans="1:30">
      <c r="A6" s="56" t="s">
        <v>60</v>
      </c>
      <c r="B6" s="56" t="s">
        <v>120</v>
      </c>
      <c r="C6" s="5">
        <v>2134268.60182838</v>
      </c>
      <c r="D6" s="5">
        <v>2005209.2497064839</v>
      </c>
      <c r="E6" s="5">
        <v>1825698.1618005789</v>
      </c>
      <c r="F6" s="5">
        <v>1771609.894562145</v>
      </c>
      <c r="G6" s="5">
        <v>1723621.6760305171</v>
      </c>
      <c r="H6" s="5">
        <v>1738502.7557857591</v>
      </c>
      <c r="I6" s="5">
        <v>1673265.2657671941</v>
      </c>
      <c r="J6" s="5">
        <v>1713049.3423495479</v>
      </c>
      <c r="K6" s="5">
        <v>1793167.3413250081</v>
      </c>
      <c r="L6" s="5">
        <v>1839127.72044475</v>
      </c>
      <c r="M6" s="5">
        <v>1549386.8648574559</v>
      </c>
      <c r="N6" s="5">
        <v>1600163.8706997931</v>
      </c>
      <c r="O6" s="5">
        <v>1448234.104550808</v>
      </c>
      <c r="P6" s="5">
        <v>1634115.4846125629</v>
      </c>
      <c r="Q6" s="5">
        <v>1607450.2683725429</v>
      </c>
      <c r="R6" s="5">
        <v>1608075.1791435489</v>
      </c>
      <c r="S6" s="5">
        <v>1328158.82517193</v>
      </c>
      <c r="T6" s="5">
        <v>1272525.1644750331</v>
      </c>
      <c r="U6" s="5">
        <v>1539218.542972401</v>
      </c>
      <c r="V6" s="5">
        <v>1525144.4023662519</v>
      </c>
      <c r="W6" s="5">
        <v>1619541.9173158151</v>
      </c>
      <c r="X6" s="5">
        <v>1337046.902253574</v>
      </c>
      <c r="Y6" s="5">
        <v>1440608.3293975941</v>
      </c>
      <c r="Z6" s="5">
        <v>1705740.7728959629</v>
      </c>
      <c r="AA6" s="5">
        <v>1622986.1855957981</v>
      </c>
      <c r="AB6" s="5">
        <v>2238096.5817849669</v>
      </c>
      <c r="AC6" s="5">
        <v>3741635.9198445482</v>
      </c>
      <c r="AD6" s="5">
        <v>2709430.0167090478</v>
      </c>
    </row>
    <row r="7" spans="1:30">
      <c r="A7" s="56" t="s">
        <v>60</v>
      </c>
      <c r="B7" s="56" t="s">
        <v>121</v>
      </c>
      <c r="C7" s="5">
        <v>629271.90167414153</v>
      </c>
      <c r="D7" s="5">
        <v>592246.47502965468</v>
      </c>
      <c r="E7" s="5">
        <v>563365.8058744109</v>
      </c>
      <c r="F7" s="5">
        <v>545539.36926911247</v>
      </c>
      <c r="G7" s="5">
        <v>523761.39181361342</v>
      </c>
      <c r="H7" s="5">
        <v>483472.80257984402</v>
      </c>
      <c r="I7" s="5">
        <v>469941.88530645968</v>
      </c>
      <c r="J7" s="5">
        <v>470835.07670079259</v>
      </c>
      <c r="K7" s="5">
        <v>458122.47570723732</v>
      </c>
      <c r="L7" s="5">
        <v>485762.20745906723</v>
      </c>
      <c r="M7" s="5">
        <v>434588.49600641051</v>
      </c>
      <c r="N7" s="5">
        <v>439581.7160216237</v>
      </c>
      <c r="O7" s="5">
        <v>421750.96519859473</v>
      </c>
      <c r="P7" s="5">
        <v>428341.39190654259</v>
      </c>
      <c r="Q7" s="5">
        <v>422465.20906750893</v>
      </c>
      <c r="R7" s="5">
        <v>419214.44721682143</v>
      </c>
      <c r="S7" s="5">
        <v>370863.79635546502</v>
      </c>
      <c r="T7" s="5">
        <v>343548.35024138511</v>
      </c>
      <c r="U7" s="5">
        <v>359905.53371423011</v>
      </c>
      <c r="V7" s="5">
        <v>308030.36393130431</v>
      </c>
      <c r="W7" s="5">
        <v>281146.78923641657</v>
      </c>
      <c r="X7" s="5">
        <v>245821.28356663059</v>
      </c>
      <c r="Y7" s="5">
        <v>219880.29532012439</v>
      </c>
      <c r="Z7" s="5">
        <v>219480.34599082681</v>
      </c>
      <c r="AA7" s="5">
        <v>181596.54876855659</v>
      </c>
      <c r="AB7" s="5">
        <v>201686.04304292411</v>
      </c>
      <c r="AC7" s="5">
        <v>239757.29045704709</v>
      </c>
      <c r="AD7" s="5">
        <v>182659.63768541371</v>
      </c>
    </row>
    <row r="8" spans="1:30">
      <c r="A8" s="56" t="s">
        <v>60</v>
      </c>
      <c r="B8" s="56" t="s">
        <v>122</v>
      </c>
      <c r="C8" s="5">
        <v>1.189827049999999E-3</v>
      </c>
      <c r="D8" s="5">
        <v>1.235244750000001E-3</v>
      </c>
      <c r="E8" s="5">
        <v>1.3041507450000001E-3</v>
      </c>
      <c r="F8" s="5">
        <v>7373.2726596997227</v>
      </c>
      <c r="G8" s="5">
        <v>5729.8490384454799</v>
      </c>
      <c r="H8" s="5">
        <v>9.4113039093800115</v>
      </c>
      <c r="I8" s="5">
        <v>1.6204014250000001E-3</v>
      </c>
      <c r="J8" s="5">
        <v>14697.960644273249</v>
      </c>
      <c r="K8" s="5">
        <v>2.4212370350000009E-3</v>
      </c>
      <c r="L8" s="5">
        <v>1426.593341139258</v>
      </c>
      <c r="M8" s="5">
        <v>151.92355961783991</v>
      </c>
      <c r="N8" s="5">
        <v>3679.5669535210632</v>
      </c>
      <c r="O8" s="5">
        <v>256.85762428145472</v>
      </c>
      <c r="P8" s="5">
        <v>619.78645416213499</v>
      </c>
      <c r="Q8" s="5">
        <v>15578.72221667458</v>
      </c>
      <c r="R8" s="5">
        <v>850.85686297951963</v>
      </c>
      <c r="S8" s="5">
        <v>1074.6232861957701</v>
      </c>
      <c r="T8" s="5">
        <v>2.249898695E-3</v>
      </c>
      <c r="U8" s="5">
        <v>346.13180815991501</v>
      </c>
      <c r="V8" s="5">
        <v>7006.4902933225721</v>
      </c>
      <c r="W8" s="5">
        <v>6555.0048899411649</v>
      </c>
      <c r="X8" s="5">
        <v>17283.290308248961</v>
      </c>
      <c r="Y8" s="5">
        <v>12286.74086935816</v>
      </c>
      <c r="Z8" s="5">
        <v>18068.576779047278</v>
      </c>
      <c r="AA8" s="5">
        <v>55273.067233834307</v>
      </c>
      <c r="AB8" s="5">
        <v>13956.94639789368</v>
      </c>
      <c r="AC8" s="5">
        <v>143858.62261394449</v>
      </c>
      <c r="AD8" s="5">
        <v>86668.506110842805</v>
      </c>
    </row>
    <row r="9" spans="1:30">
      <c r="A9" s="56" t="s">
        <v>60</v>
      </c>
      <c r="B9" s="56" t="s">
        <v>123</v>
      </c>
      <c r="C9" s="5">
        <v>0</v>
      </c>
      <c r="D9" s="5">
        <v>0</v>
      </c>
      <c r="E9" s="5">
        <v>1.3792072500000039E-4</v>
      </c>
      <c r="F9" s="5">
        <v>13358.41789685927</v>
      </c>
      <c r="G9" s="5">
        <v>1.5222855000000021E-4</v>
      </c>
      <c r="H9" s="5">
        <v>1.7226540000000041E-4</v>
      </c>
      <c r="I9" s="5">
        <v>1.8243795000000119E-4</v>
      </c>
      <c r="J9" s="5">
        <v>4.9369717499999732E-4</v>
      </c>
      <c r="K9" s="5">
        <v>6.3202344000000399E-4</v>
      </c>
      <c r="L9" s="5">
        <v>204.4966268952993</v>
      </c>
      <c r="M9" s="5">
        <v>2780.5790087730438</v>
      </c>
      <c r="N9" s="5">
        <v>11918.994942566151</v>
      </c>
      <c r="O9" s="5">
        <v>25219.29785096323</v>
      </c>
      <c r="P9" s="5">
        <v>37844.563826250182</v>
      </c>
      <c r="Q9" s="5">
        <v>54441.57686846947</v>
      </c>
      <c r="R9" s="5">
        <v>43012.084721549218</v>
      </c>
      <c r="S9" s="5">
        <v>46458.86703994972</v>
      </c>
      <c r="T9" s="5">
        <v>62097.500699990873</v>
      </c>
      <c r="U9" s="5">
        <v>66777.068285352536</v>
      </c>
      <c r="V9" s="5">
        <v>103966.2655046376</v>
      </c>
      <c r="W9" s="5">
        <v>183479.48420226009</v>
      </c>
      <c r="X9" s="5">
        <v>238512.86883024641</v>
      </c>
      <c r="Y9" s="5">
        <v>309388.34439128393</v>
      </c>
      <c r="Z9" s="5">
        <v>383590.95640896168</v>
      </c>
      <c r="AA9" s="5">
        <v>595857.28165030899</v>
      </c>
      <c r="AB9" s="5">
        <v>893126.77875826962</v>
      </c>
      <c r="AC9" s="5">
        <v>1084574.117163582</v>
      </c>
      <c r="AD9" s="5">
        <v>1112836.184485459</v>
      </c>
    </row>
    <row r="10" spans="1:30">
      <c r="A10" s="56" t="s">
        <v>60</v>
      </c>
      <c r="B10" s="56" t="s">
        <v>124</v>
      </c>
      <c r="C10" s="5">
        <v>0</v>
      </c>
      <c r="D10" s="5">
        <v>0</v>
      </c>
      <c r="E10" s="5">
        <v>0</v>
      </c>
      <c r="F10" s="5">
        <v>0</v>
      </c>
      <c r="G10" s="5">
        <v>192336.13859260411</v>
      </c>
      <c r="H10" s="5">
        <v>192336.13859260411</v>
      </c>
      <c r="I10" s="5">
        <v>351315.59677579068</v>
      </c>
      <c r="J10" s="5">
        <v>355113.97653255658</v>
      </c>
      <c r="K10" s="5">
        <v>441786.09643694368</v>
      </c>
      <c r="L10" s="5">
        <v>441786.09643694368</v>
      </c>
      <c r="M10" s="5">
        <v>670724.80359474721</v>
      </c>
      <c r="N10" s="5">
        <v>670724.80359474721</v>
      </c>
      <c r="O10" s="5">
        <v>698901.8752449383</v>
      </c>
      <c r="P10" s="5">
        <v>785435.8722490794</v>
      </c>
      <c r="Q10" s="5">
        <v>785435.8722490794</v>
      </c>
      <c r="R10" s="5">
        <v>1106916.9225717259</v>
      </c>
      <c r="S10" s="5">
        <v>1106916.9225717259</v>
      </c>
      <c r="T10" s="5">
        <v>1106916.9225717259</v>
      </c>
      <c r="U10" s="5">
        <v>1106916.9225717259</v>
      </c>
      <c r="V10" s="5">
        <v>1106916.9225717259</v>
      </c>
      <c r="W10" s="5">
        <v>1106916.9225717259</v>
      </c>
      <c r="X10" s="5">
        <v>1106916.9225717259</v>
      </c>
      <c r="Y10" s="5">
        <v>1106916.9225717259</v>
      </c>
      <c r="Z10" s="5">
        <v>1106916.9225717259</v>
      </c>
      <c r="AA10" s="5">
        <v>1106916.9225717259</v>
      </c>
      <c r="AB10" s="5">
        <v>1106916.9225717259</v>
      </c>
      <c r="AC10" s="5">
        <v>1106916.9225717259</v>
      </c>
      <c r="AD10" s="5">
        <v>1106916.9225717259</v>
      </c>
    </row>
    <row r="12" spans="1:30">
      <c r="A12" s="56" t="s">
        <v>70</v>
      </c>
      <c r="B12" s="56" t="s">
        <v>118</v>
      </c>
      <c r="C12" s="5">
        <v>1.3584208949999999E-2</v>
      </c>
      <c r="D12" s="5">
        <v>253808.825908178</v>
      </c>
      <c r="E12" s="5">
        <v>607248.58463490626</v>
      </c>
      <c r="F12" s="5">
        <v>901221.8570205929</v>
      </c>
      <c r="G12" s="5">
        <v>1387275.3823875941</v>
      </c>
      <c r="H12" s="5">
        <v>1780837.985644219</v>
      </c>
      <c r="I12" s="5">
        <v>2026908.2589382629</v>
      </c>
      <c r="J12" s="5">
        <v>2185030.22257555</v>
      </c>
      <c r="K12" s="5">
        <v>2384722.1795580932</v>
      </c>
      <c r="L12" s="5">
        <v>2568628.361212098</v>
      </c>
      <c r="M12" s="5">
        <v>3510135.1167807081</v>
      </c>
      <c r="N12" s="5">
        <v>4002483.4304801831</v>
      </c>
      <c r="O12" s="5">
        <v>4820685.1777145416</v>
      </c>
      <c r="P12" s="5">
        <v>5321861.3863541977</v>
      </c>
      <c r="Q12" s="5">
        <v>5947397.41938667</v>
      </c>
      <c r="R12" s="5">
        <v>6448088.33034412</v>
      </c>
      <c r="S12" s="5">
        <v>6830762.7431272436</v>
      </c>
      <c r="T12" s="5">
        <v>7477170.1544004008</v>
      </c>
      <c r="U12" s="5">
        <v>7730966.4732749164</v>
      </c>
      <c r="V12" s="5">
        <v>8694309.2754193414</v>
      </c>
      <c r="W12" s="5">
        <v>9963165.5600737724</v>
      </c>
      <c r="X12" s="5">
        <v>10379616.163310429</v>
      </c>
      <c r="Y12" s="5">
        <v>11225794.02595116</v>
      </c>
      <c r="Z12" s="5">
        <v>12482197.166151389</v>
      </c>
      <c r="AA12" s="5">
        <v>14610795.65066007</v>
      </c>
      <c r="AB12" s="5">
        <v>16772855.762985021</v>
      </c>
      <c r="AC12" s="5">
        <v>18493885.296566751</v>
      </c>
      <c r="AD12" s="5">
        <v>18633825.099356659</v>
      </c>
    </row>
    <row r="13" spans="1:30">
      <c r="A13" s="56" t="s">
        <v>70</v>
      </c>
      <c r="B13" s="56" t="s">
        <v>119</v>
      </c>
      <c r="C13" s="5">
        <v>2726560.3225399111</v>
      </c>
      <c r="D13" s="5">
        <v>2780764.6988233989</v>
      </c>
      <c r="E13" s="5">
        <v>3246885.3174042189</v>
      </c>
      <c r="F13" s="5">
        <v>2714334.2349484768</v>
      </c>
      <c r="G13" s="5">
        <v>2940697.9270236469</v>
      </c>
      <c r="H13" s="5">
        <v>2808441.9922384471</v>
      </c>
      <c r="I13" s="5">
        <v>2641111.7046368881</v>
      </c>
      <c r="J13" s="5">
        <v>2859110.6904053199</v>
      </c>
      <c r="K13" s="5">
        <v>2451108.5307195531</v>
      </c>
      <c r="L13" s="5">
        <v>2482461.6164999441</v>
      </c>
      <c r="M13" s="5">
        <v>2861836.7398416009</v>
      </c>
      <c r="N13" s="5">
        <v>2600387.923420487</v>
      </c>
      <c r="O13" s="5">
        <v>2892260.6515017818</v>
      </c>
      <c r="P13" s="5">
        <v>2694333.4611672699</v>
      </c>
      <c r="Q13" s="5">
        <v>2852099.4750687601</v>
      </c>
      <c r="R13" s="5">
        <v>2846012.6494452539</v>
      </c>
      <c r="S13" s="5">
        <v>2901698.2569695339</v>
      </c>
      <c r="T13" s="5">
        <v>3117327.8980951202</v>
      </c>
      <c r="U13" s="5">
        <v>2939327.0088417078</v>
      </c>
      <c r="V13" s="5">
        <v>3289122.657799812</v>
      </c>
      <c r="W13" s="5">
        <v>3291481.0434925952</v>
      </c>
      <c r="X13" s="5">
        <v>3101042.4765569512</v>
      </c>
      <c r="Y13" s="5">
        <v>3195500.9354805662</v>
      </c>
      <c r="Z13" s="5">
        <v>3427520.159848311</v>
      </c>
      <c r="AA13" s="5">
        <v>3778916.7329005119</v>
      </c>
      <c r="AB13" s="5">
        <v>4007329.7486083629</v>
      </c>
      <c r="AC13" s="5">
        <v>4475117.0949120875</v>
      </c>
      <c r="AD13" s="5">
        <v>4466032.5433453377</v>
      </c>
    </row>
    <row r="14" spans="1:30">
      <c r="A14" s="56" t="s">
        <v>70</v>
      </c>
      <c r="B14" s="56" t="s">
        <v>120</v>
      </c>
      <c r="C14" s="5">
        <v>2134268.60182838</v>
      </c>
      <c r="D14" s="5">
        <v>2005209.2497064839</v>
      </c>
      <c r="E14" s="5">
        <v>1825698.1618005789</v>
      </c>
      <c r="F14" s="5">
        <v>1771609.894562145</v>
      </c>
      <c r="G14" s="5">
        <v>1723621.6760305171</v>
      </c>
      <c r="H14" s="5">
        <v>1738502.7557857591</v>
      </c>
      <c r="I14" s="5">
        <v>1673265.2657671941</v>
      </c>
      <c r="J14" s="5">
        <v>1713049.3423495479</v>
      </c>
      <c r="K14" s="5">
        <v>1793167.3413250081</v>
      </c>
      <c r="L14" s="5">
        <v>1839127.72044475</v>
      </c>
      <c r="M14" s="5">
        <v>1549386.8648574559</v>
      </c>
      <c r="N14" s="5">
        <v>1600163.8706997931</v>
      </c>
      <c r="O14" s="5">
        <v>1448234.104550808</v>
      </c>
      <c r="P14" s="5">
        <v>1634115.4846125629</v>
      </c>
      <c r="Q14" s="5">
        <v>1607450.2683725429</v>
      </c>
      <c r="R14" s="5">
        <v>1608075.1791435489</v>
      </c>
      <c r="S14" s="5">
        <v>1328158.82517193</v>
      </c>
      <c r="T14" s="5">
        <v>1272525.1644750331</v>
      </c>
      <c r="U14" s="5">
        <v>1539218.542972401</v>
      </c>
      <c r="V14" s="5">
        <v>1525144.4023662519</v>
      </c>
      <c r="W14" s="5">
        <v>1619541.9173158151</v>
      </c>
      <c r="X14" s="5">
        <v>1337046.902253574</v>
      </c>
      <c r="Y14" s="5">
        <v>1440608.3293975941</v>
      </c>
      <c r="Z14" s="5">
        <v>1705740.7728959629</v>
      </c>
      <c r="AA14" s="5">
        <v>1622986.1855957981</v>
      </c>
      <c r="AB14" s="5">
        <v>2238096.5817849669</v>
      </c>
      <c r="AC14" s="5">
        <v>3741635.9198445482</v>
      </c>
      <c r="AD14" s="5">
        <v>2709430.0167090478</v>
      </c>
    </row>
    <row r="15" spans="1:30">
      <c r="A15" s="56" t="s">
        <v>70</v>
      </c>
      <c r="B15" s="56" t="s">
        <v>121</v>
      </c>
      <c r="C15" s="5">
        <v>629271.90167414153</v>
      </c>
      <c r="D15" s="5">
        <v>592246.47502965468</v>
      </c>
      <c r="E15" s="5">
        <v>563365.8058744109</v>
      </c>
      <c r="F15" s="5">
        <v>545539.36926911247</v>
      </c>
      <c r="G15" s="5">
        <v>523761.39181361342</v>
      </c>
      <c r="H15" s="5">
        <v>483472.80257984402</v>
      </c>
      <c r="I15" s="5">
        <v>469941.88530645968</v>
      </c>
      <c r="J15" s="5">
        <v>470835.07670079259</v>
      </c>
      <c r="K15" s="5">
        <v>458122.47570723732</v>
      </c>
      <c r="L15" s="5">
        <v>485762.20745906723</v>
      </c>
      <c r="M15" s="5">
        <v>434588.49600641051</v>
      </c>
      <c r="N15" s="5">
        <v>439581.7160216237</v>
      </c>
      <c r="O15" s="5">
        <v>421750.96519859473</v>
      </c>
      <c r="P15" s="5">
        <v>428341.39190654259</v>
      </c>
      <c r="Q15" s="5">
        <v>422465.20906750893</v>
      </c>
      <c r="R15" s="5">
        <v>419214.44721682143</v>
      </c>
      <c r="S15" s="5">
        <v>370863.79635546502</v>
      </c>
      <c r="T15" s="5">
        <v>343548.35024138511</v>
      </c>
      <c r="U15" s="5">
        <v>359905.53371423011</v>
      </c>
      <c r="V15" s="5">
        <v>308030.36393130431</v>
      </c>
      <c r="W15" s="5">
        <v>281146.78923641657</v>
      </c>
      <c r="X15" s="5">
        <v>245821.28356663059</v>
      </c>
      <c r="Y15" s="5">
        <v>219880.29532012439</v>
      </c>
      <c r="Z15" s="5">
        <v>219480.34599082681</v>
      </c>
      <c r="AA15" s="5">
        <v>181596.54876855659</v>
      </c>
      <c r="AB15" s="5">
        <v>201686.04304292411</v>
      </c>
      <c r="AC15" s="5">
        <v>239757.29045704709</v>
      </c>
      <c r="AD15" s="5">
        <v>182659.63768541371</v>
      </c>
    </row>
    <row r="16" spans="1:30">
      <c r="A16" s="56" t="s">
        <v>70</v>
      </c>
      <c r="B16" s="56" t="s">
        <v>122</v>
      </c>
      <c r="C16" s="5">
        <v>1.189827049999999E-3</v>
      </c>
      <c r="D16" s="5">
        <v>1.235244750000001E-3</v>
      </c>
      <c r="E16" s="5">
        <v>1.3041507450000001E-3</v>
      </c>
      <c r="F16" s="5">
        <v>7373.2726596997227</v>
      </c>
      <c r="G16" s="5">
        <v>5729.8490384454799</v>
      </c>
      <c r="H16" s="5">
        <v>9.4113039093800115</v>
      </c>
      <c r="I16" s="5">
        <v>1.6204014250000001E-3</v>
      </c>
      <c r="J16" s="5">
        <v>14697.960644273249</v>
      </c>
      <c r="K16" s="5">
        <v>2.4212370350000009E-3</v>
      </c>
      <c r="L16" s="5">
        <v>1426.593341139258</v>
      </c>
      <c r="M16" s="5">
        <v>151.92355961783991</v>
      </c>
      <c r="N16" s="5">
        <v>3679.5669535210632</v>
      </c>
      <c r="O16" s="5">
        <v>256.85762428145472</v>
      </c>
      <c r="P16" s="5">
        <v>619.78645416213499</v>
      </c>
      <c r="Q16" s="5">
        <v>15578.72221667458</v>
      </c>
      <c r="R16" s="5">
        <v>850.85686297951963</v>
      </c>
      <c r="S16" s="5">
        <v>1074.6232861957701</v>
      </c>
      <c r="T16" s="5">
        <v>2.249898695E-3</v>
      </c>
      <c r="U16" s="5">
        <v>346.13180815991501</v>
      </c>
      <c r="V16" s="5">
        <v>7006.4902933225721</v>
      </c>
      <c r="W16" s="5">
        <v>6555.0048899411649</v>
      </c>
      <c r="X16" s="5">
        <v>17283.290308248961</v>
      </c>
      <c r="Y16" s="5">
        <v>12286.74086935816</v>
      </c>
      <c r="Z16" s="5">
        <v>18068.576779047278</v>
      </c>
      <c r="AA16" s="5">
        <v>55273.067233834307</v>
      </c>
      <c r="AB16" s="5">
        <v>13956.94639789368</v>
      </c>
      <c r="AC16" s="5">
        <v>143858.62261394449</v>
      </c>
      <c r="AD16" s="5">
        <v>86668.506110842805</v>
      </c>
    </row>
    <row r="17" spans="1:30">
      <c r="A17" s="56" t="s">
        <v>70</v>
      </c>
      <c r="B17" s="56" t="s">
        <v>123</v>
      </c>
      <c r="C17" s="5">
        <v>0</v>
      </c>
      <c r="D17" s="5">
        <v>0</v>
      </c>
      <c r="E17" s="5">
        <v>1.3792072500000039E-4</v>
      </c>
      <c r="F17" s="5">
        <v>13358.41789685927</v>
      </c>
      <c r="G17" s="5">
        <v>1.5222855000000021E-4</v>
      </c>
      <c r="H17" s="5">
        <v>1.7226540000000041E-4</v>
      </c>
      <c r="I17" s="5">
        <v>1.8243795000000119E-4</v>
      </c>
      <c r="J17" s="5">
        <v>4.9369717499999732E-4</v>
      </c>
      <c r="K17" s="5">
        <v>6.3202344000000399E-4</v>
      </c>
      <c r="L17" s="5">
        <v>204.4966268952993</v>
      </c>
      <c r="M17" s="5">
        <v>2780.5790087730438</v>
      </c>
      <c r="N17" s="5">
        <v>11918.994942566151</v>
      </c>
      <c r="O17" s="5">
        <v>25219.29785096323</v>
      </c>
      <c r="P17" s="5">
        <v>37844.563826250182</v>
      </c>
      <c r="Q17" s="5">
        <v>54441.57686846947</v>
      </c>
      <c r="R17" s="5">
        <v>43012.084721549218</v>
      </c>
      <c r="S17" s="5">
        <v>46458.86703994972</v>
      </c>
      <c r="T17" s="5">
        <v>62097.500699990873</v>
      </c>
      <c r="U17" s="5">
        <v>66777.068285352536</v>
      </c>
      <c r="V17" s="5">
        <v>103966.2655046376</v>
      </c>
      <c r="W17" s="5">
        <v>183479.48420226009</v>
      </c>
      <c r="X17" s="5">
        <v>238512.86883024641</v>
      </c>
      <c r="Y17" s="5">
        <v>309388.34439128393</v>
      </c>
      <c r="Z17" s="5">
        <v>383590.95640896168</v>
      </c>
      <c r="AA17" s="5">
        <v>595857.28165030899</v>
      </c>
      <c r="AB17" s="5">
        <v>893126.77875826962</v>
      </c>
      <c r="AC17" s="5">
        <v>1084574.117163582</v>
      </c>
      <c r="AD17" s="5">
        <v>1112836.184485459</v>
      </c>
    </row>
    <row r="18" spans="1:30">
      <c r="A18" s="56" t="s">
        <v>70</v>
      </c>
      <c r="B18" s="56" t="s">
        <v>124</v>
      </c>
      <c r="C18" s="5">
        <v>0</v>
      </c>
      <c r="D18" s="5">
        <v>0</v>
      </c>
      <c r="E18" s="5">
        <v>0</v>
      </c>
      <c r="F18" s="5">
        <v>0</v>
      </c>
      <c r="G18" s="5">
        <v>192336.13859260411</v>
      </c>
      <c r="H18" s="5">
        <v>192336.13859260411</v>
      </c>
      <c r="I18" s="5">
        <v>351315.59677579068</v>
      </c>
      <c r="J18" s="5">
        <v>355113.97653255658</v>
      </c>
      <c r="K18" s="5">
        <v>441786.09643694368</v>
      </c>
      <c r="L18" s="5">
        <v>441786.09643694368</v>
      </c>
      <c r="M18" s="5">
        <v>670724.80359474721</v>
      </c>
      <c r="N18" s="5">
        <v>670724.80359474721</v>
      </c>
      <c r="O18" s="5">
        <v>698901.8752449383</v>
      </c>
      <c r="P18" s="5">
        <v>785435.8722490794</v>
      </c>
      <c r="Q18" s="5">
        <v>785435.8722490794</v>
      </c>
      <c r="R18" s="5">
        <v>1106916.9225717259</v>
      </c>
      <c r="S18" s="5">
        <v>1106916.9225717259</v>
      </c>
      <c r="T18" s="5">
        <v>1106916.9225717259</v>
      </c>
      <c r="U18" s="5">
        <v>1106916.9225717259</v>
      </c>
      <c r="V18" s="5">
        <v>1106916.9225717259</v>
      </c>
      <c r="W18" s="5">
        <v>1106916.9225717259</v>
      </c>
      <c r="X18" s="5">
        <v>1106916.9225717259</v>
      </c>
      <c r="Y18" s="5">
        <v>1106916.9225717259</v>
      </c>
      <c r="Z18" s="5">
        <v>1106916.9225717259</v>
      </c>
      <c r="AA18" s="5">
        <v>1106916.9225717259</v>
      </c>
      <c r="AB18" s="5">
        <v>1106916.9225717259</v>
      </c>
      <c r="AC18" s="5">
        <v>1106916.9225717259</v>
      </c>
      <c r="AD18" s="5">
        <v>1106916.9225717259</v>
      </c>
    </row>
    <row r="20" spans="1:30">
      <c r="A20" s="56" t="s">
        <v>73</v>
      </c>
      <c r="B20" s="56" t="s">
        <v>118</v>
      </c>
      <c r="C20" s="5">
        <v>6.1225614600000037E-3</v>
      </c>
      <c r="D20" s="5">
        <v>257183.5808896508</v>
      </c>
      <c r="E20" s="5">
        <v>605876.90735496569</v>
      </c>
      <c r="F20" s="5">
        <v>880342.37378355057</v>
      </c>
      <c r="G20" s="5">
        <v>1365908.4602472361</v>
      </c>
      <c r="H20" s="5">
        <v>1732200.85085555</v>
      </c>
      <c r="I20" s="5">
        <v>1989757.9096109851</v>
      </c>
      <c r="J20" s="5">
        <v>2010632.6803936469</v>
      </c>
      <c r="K20" s="5">
        <v>2243575.760738316</v>
      </c>
      <c r="L20" s="5">
        <v>2509403.5513632251</v>
      </c>
      <c r="M20" s="5">
        <v>3534212.5881449231</v>
      </c>
      <c r="N20" s="5">
        <v>4018917.129562038</v>
      </c>
      <c r="O20" s="5">
        <v>4821392.3080792883</v>
      </c>
      <c r="P20" s="5">
        <v>5330280.0183591954</v>
      </c>
      <c r="Q20" s="5">
        <v>5992448.7455025502</v>
      </c>
      <c r="R20" s="5">
        <v>6451712.8084176034</v>
      </c>
      <c r="S20" s="5">
        <v>6833274.1406582966</v>
      </c>
      <c r="T20" s="5">
        <v>7477602.5166368717</v>
      </c>
      <c r="U20" s="5">
        <v>7718334.4866852518</v>
      </c>
      <c r="V20" s="5">
        <v>8697298.2427857611</v>
      </c>
      <c r="W20" s="5">
        <v>9962256.4433305319</v>
      </c>
      <c r="X20" s="5">
        <v>10388212.2702164</v>
      </c>
      <c r="Y20" s="5">
        <v>11236436.80853248</v>
      </c>
      <c r="Z20" s="5">
        <v>12498197.57086738</v>
      </c>
      <c r="AA20" s="5">
        <v>14616795.43398137</v>
      </c>
      <c r="AB20" s="5">
        <v>16782279.684355021</v>
      </c>
      <c r="AC20" s="5">
        <v>18503053.258352201</v>
      </c>
      <c r="AD20" s="5">
        <v>18663117.27692607</v>
      </c>
    </row>
    <row r="21" spans="1:30">
      <c r="A21" s="56" t="s">
        <v>73</v>
      </c>
      <c r="B21" s="56" t="s">
        <v>119</v>
      </c>
      <c r="C21" s="5">
        <v>2726560.3215319552</v>
      </c>
      <c r="D21" s="5">
        <v>2781266.210973185</v>
      </c>
      <c r="E21" s="5">
        <v>3246496.7386223562</v>
      </c>
      <c r="F21" s="5">
        <v>2711998.159538337</v>
      </c>
      <c r="G21" s="5">
        <v>2938263.9252177142</v>
      </c>
      <c r="H21" s="5">
        <v>2803288.2402302241</v>
      </c>
      <c r="I21" s="5">
        <v>2637494.3318940271</v>
      </c>
      <c r="J21" s="5">
        <v>2832441.2294368078</v>
      </c>
      <c r="K21" s="5">
        <v>2429862.0091876518</v>
      </c>
      <c r="L21" s="5">
        <v>2476402.0159274288</v>
      </c>
      <c r="M21" s="5">
        <v>2869429.7525896439</v>
      </c>
      <c r="N21" s="5">
        <v>2603161.9019994568</v>
      </c>
      <c r="O21" s="5">
        <v>2892818.8874793882</v>
      </c>
      <c r="P21" s="5">
        <v>2695817.2582589402</v>
      </c>
      <c r="Q21" s="5">
        <v>2856884.3300784458</v>
      </c>
      <c r="R21" s="5">
        <v>2843332.8799615372</v>
      </c>
      <c r="S21" s="5">
        <v>2901503.539517269</v>
      </c>
      <c r="T21" s="5">
        <v>3117779.8311309069</v>
      </c>
      <c r="U21" s="5">
        <v>2938013.3835707242</v>
      </c>
      <c r="V21" s="5">
        <v>3290170.8126987698</v>
      </c>
      <c r="W21" s="5">
        <v>3292588.9188928362</v>
      </c>
      <c r="X21" s="5">
        <v>3103805.2017933889</v>
      </c>
      <c r="Y21" s="5">
        <v>3198380.562828904</v>
      </c>
      <c r="Z21" s="5">
        <v>3431950.0567864589</v>
      </c>
      <c r="AA21" s="5">
        <v>3780284.6239059139</v>
      </c>
      <c r="AB21" s="5">
        <v>4008658.4199493038</v>
      </c>
      <c r="AC21" s="5">
        <v>4475086.4196433099</v>
      </c>
      <c r="AD21" s="5">
        <v>4468481.1772805853</v>
      </c>
    </row>
    <row r="22" spans="1:30">
      <c r="A22" s="56" t="s">
        <v>73</v>
      </c>
      <c r="B22" s="56" t="s">
        <v>120</v>
      </c>
      <c r="C22" s="5">
        <v>2134268.5044189431</v>
      </c>
      <c r="D22" s="5">
        <v>2004864.4336677829</v>
      </c>
      <c r="E22" s="5">
        <v>1829478.6387112541</v>
      </c>
      <c r="F22" s="5">
        <v>1738580.5217302451</v>
      </c>
      <c r="G22" s="5">
        <v>1677022.2525379369</v>
      </c>
      <c r="H22" s="5">
        <v>1694883.360392896</v>
      </c>
      <c r="I22" s="5">
        <v>1633017.171025417</v>
      </c>
      <c r="J22" s="5">
        <v>1733382.9393258989</v>
      </c>
      <c r="K22" s="5">
        <v>1801852.3362668359</v>
      </c>
      <c r="L22" s="5">
        <v>1791219.2560078611</v>
      </c>
      <c r="M22" s="5">
        <v>1504269.5283582441</v>
      </c>
      <c r="N22" s="5">
        <v>1558630.8060702949</v>
      </c>
      <c r="O22" s="5">
        <v>1408641.510913573</v>
      </c>
      <c r="P22" s="5">
        <v>1587412.80837959</v>
      </c>
      <c r="Q22" s="5">
        <v>1569373.035434345</v>
      </c>
      <c r="R22" s="5">
        <v>1595861.2576279601</v>
      </c>
      <c r="S22" s="5">
        <v>1334803.5596012559</v>
      </c>
      <c r="T22" s="5">
        <v>1266552.610866063</v>
      </c>
      <c r="U22" s="5">
        <v>1538298.8206805279</v>
      </c>
      <c r="V22" s="5">
        <v>1531468.455501419</v>
      </c>
      <c r="W22" s="5">
        <v>1616590.8856660579</v>
      </c>
      <c r="X22" s="5">
        <v>1337869.1660899599</v>
      </c>
      <c r="Y22" s="5">
        <v>1439821.6242846991</v>
      </c>
      <c r="Z22" s="5">
        <v>1700368.9610996391</v>
      </c>
      <c r="AA22" s="5">
        <v>1623767.1293656949</v>
      </c>
      <c r="AB22" s="5">
        <v>2240785.5458119018</v>
      </c>
      <c r="AC22" s="5">
        <v>3744614.832346689</v>
      </c>
      <c r="AD22" s="5">
        <v>2707701.9306536228</v>
      </c>
    </row>
    <row r="23" spans="1:30">
      <c r="A23" s="56" t="s">
        <v>73</v>
      </c>
      <c r="B23" s="56" t="s">
        <v>121</v>
      </c>
      <c r="C23" s="5">
        <v>629271.99774748075</v>
      </c>
      <c r="D23" s="5">
        <v>592157.93876365374</v>
      </c>
      <c r="E23" s="5">
        <v>563848.08196654567</v>
      </c>
      <c r="F23" s="5">
        <v>540152.80361525714</v>
      </c>
      <c r="G23" s="5">
        <v>515543.68996589602</v>
      </c>
      <c r="H23" s="5">
        <v>477944.53023164411</v>
      </c>
      <c r="I23" s="5">
        <v>461675.83343567367</v>
      </c>
      <c r="J23" s="5">
        <v>468755.51351291529</v>
      </c>
      <c r="K23" s="5">
        <v>457086.80572078389</v>
      </c>
      <c r="L23" s="5">
        <v>475558.42191728868</v>
      </c>
      <c r="M23" s="5">
        <v>430426.23187460232</v>
      </c>
      <c r="N23" s="5">
        <v>435455.29428513901</v>
      </c>
      <c r="O23" s="5">
        <v>419314.06427963602</v>
      </c>
      <c r="P23" s="5">
        <v>425389.84155593941</v>
      </c>
      <c r="Q23" s="5">
        <v>418637.13969966723</v>
      </c>
      <c r="R23" s="5">
        <v>419111.20719228091</v>
      </c>
      <c r="S23" s="5">
        <v>369776.70204260258</v>
      </c>
      <c r="T23" s="5">
        <v>343121.29024147202</v>
      </c>
      <c r="U23" s="5">
        <v>360813.13133024977</v>
      </c>
      <c r="V23" s="5">
        <v>308015.04788538528</v>
      </c>
      <c r="W23" s="5">
        <v>281981.56114889251</v>
      </c>
      <c r="X23" s="5">
        <v>245938.88201858371</v>
      </c>
      <c r="Y23" s="5">
        <v>219716.3226486512</v>
      </c>
      <c r="Z23" s="5">
        <v>218931.312451693</v>
      </c>
      <c r="AA23" s="5">
        <v>181574.5946212631</v>
      </c>
      <c r="AB23" s="5">
        <v>201833.61430136269</v>
      </c>
      <c r="AC23" s="5">
        <v>239632.27950359171</v>
      </c>
      <c r="AD23" s="5">
        <v>182473.7184545678</v>
      </c>
    </row>
    <row r="24" spans="1:30">
      <c r="A24" s="56" t="s">
        <v>73</v>
      </c>
      <c r="B24" s="56" t="s">
        <v>122</v>
      </c>
      <c r="C24" s="5">
        <v>5.3508383000000069E-4</v>
      </c>
      <c r="D24" s="5">
        <v>5.5552258499999996E-4</v>
      </c>
      <c r="E24" s="5">
        <v>5.8649950000000037E-4</v>
      </c>
      <c r="F24" s="5">
        <v>6.1629730999999998E-4</v>
      </c>
      <c r="G24" s="5">
        <v>6.5238121499999995E-4</v>
      </c>
      <c r="H24" s="5">
        <v>9.4104601644050074</v>
      </c>
      <c r="I24" s="5">
        <v>7.2916739999999989E-4</v>
      </c>
      <c r="J24" s="5">
        <v>1243.4649837866241</v>
      </c>
      <c r="K24" s="5">
        <v>84.621869957254987</v>
      </c>
      <c r="L24" s="5">
        <v>232.629222171485</v>
      </c>
      <c r="M24" s="5">
        <v>151.92348087823001</v>
      </c>
      <c r="N24" s="5">
        <v>12261.330567659639</v>
      </c>
      <c r="O24" s="5">
        <v>276.40436107734001</v>
      </c>
      <c r="P24" s="5">
        <v>1656.8541144837241</v>
      </c>
      <c r="Q24" s="5">
        <v>21504.201761601191</v>
      </c>
      <c r="R24" s="5">
        <v>758.94882765368004</v>
      </c>
      <c r="S24" s="5">
        <v>1072.545755875055</v>
      </c>
      <c r="T24" s="5">
        <v>3.5689625299999989E-3</v>
      </c>
      <c r="U24" s="5">
        <v>515.89106864387986</v>
      </c>
      <c r="V24" s="5">
        <v>6886.453144109294</v>
      </c>
      <c r="W24" s="5">
        <v>6555.0065060088009</v>
      </c>
      <c r="X24" s="5">
        <v>16481.165187396859</v>
      </c>
      <c r="Y24" s="5">
        <v>12257.77738135759</v>
      </c>
      <c r="Z24" s="5">
        <v>17942.180098043671</v>
      </c>
      <c r="AA24" s="5">
        <v>55075.438173651411</v>
      </c>
      <c r="AB24" s="5">
        <v>13979.182564995661</v>
      </c>
      <c r="AC24" s="5">
        <v>144567.21656515211</v>
      </c>
      <c r="AD24" s="5">
        <v>84665.907731805797</v>
      </c>
    </row>
    <row r="25" spans="1:30">
      <c r="A25" s="56" t="s">
        <v>73</v>
      </c>
      <c r="B25" s="56" t="s">
        <v>123</v>
      </c>
      <c r="C25" s="5">
        <v>0</v>
      </c>
      <c r="D25" s="5">
        <v>0</v>
      </c>
      <c r="E25" s="5">
        <v>6.2511725000000083E-5</v>
      </c>
      <c r="F25" s="5">
        <v>15869.555926639159</v>
      </c>
      <c r="G25" s="5">
        <v>6.9150210000000381E-5</v>
      </c>
      <c r="H25" s="5">
        <v>7.8883799999999673E-5</v>
      </c>
      <c r="I25" s="5">
        <v>8.3400674999999872E-5</v>
      </c>
      <c r="J25" s="5">
        <v>5.1155844999999686E-4</v>
      </c>
      <c r="K25" s="5">
        <v>5.9720037000000111E-4</v>
      </c>
      <c r="L25" s="5">
        <v>346.03754790972471</v>
      </c>
      <c r="M25" s="5">
        <v>2794.879211484274</v>
      </c>
      <c r="N25" s="5">
        <v>14236.228343320299</v>
      </c>
      <c r="O25" s="5">
        <v>27873.670625795781</v>
      </c>
      <c r="P25" s="5">
        <v>38248.046524071309</v>
      </c>
      <c r="Q25" s="5">
        <v>59041.415358018021</v>
      </c>
      <c r="R25" s="5">
        <v>43651.097054663289</v>
      </c>
      <c r="S25" s="5">
        <v>49367.123042984524</v>
      </c>
      <c r="T25" s="5">
        <v>62248.945806405129</v>
      </c>
      <c r="U25" s="5">
        <v>64607.266716331404</v>
      </c>
      <c r="V25" s="5">
        <v>101902.8501953392</v>
      </c>
      <c r="W25" s="5">
        <v>182719.80256101611</v>
      </c>
      <c r="X25" s="5">
        <v>236406.07745685929</v>
      </c>
      <c r="Y25" s="5">
        <v>307736.61691767699</v>
      </c>
      <c r="Z25" s="5">
        <v>383396.51769514411</v>
      </c>
      <c r="AA25" s="5">
        <v>595129.01391618373</v>
      </c>
      <c r="AB25" s="5">
        <v>893181.52947204001</v>
      </c>
      <c r="AC25" s="5">
        <v>1084579.440478811</v>
      </c>
      <c r="AD25" s="5">
        <v>1113062.8823700671</v>
      </c>
    </row>
    <row r="26" spans="1:30">
      <c r="A26" s="56" t="s">
        <v>73</v>
      </c>
      <c r="B26" s="56" t="s">
        <v>124</v>
      </c>
      <c r="C26" s="5">
        <v>0</v>
      </c>
      <c r="D26" s="5">
        <v>0</v>
      </c>
      <c r="E26" s="5">
        <v>0</v>
      </c>
      <c r="F26" s="5">
        <v>228938.70715780341</v>
      </c>
      <c r="G26" s="5">
        <v>421274.84575040749</v>
      </c>
      <c r="H26" s="5">
        <v>421274.84575040749</v>
      </c>
      <c r="I26" s="5">
        <v>580254.30393359414</v>
      </c>
      <c r="J26" s="5">
        <v>584052.68369036005</v>
      </c>
      <c r="K26" s="5">
        <v>670724.80359474721</v>
      </c>
      <c r="L26" s="5">
        <v>670724.80359474721</v>
      </c>
      <c r="M26" s="5">
        <v>670724.80359474721</v>
      </c>
      <c r="N26" s="5">
        <v>670724.80359474721</v>
      </c>
      <c r="O26" s="5">
        <v>698901.8752449383</v>
      </c>
      <c r="P26" s="5">
        <v>785435.8722490794</v>
      </c>
      <c r="Q26" s="5">
        <v>785435.8722490794</v>
      </c>
      <c r="R26" s="5">
        <v>1106916.9225717259</v>
      </c>
      <c r="S26" s="5">
        <v>1106916.9225717259</v>
      </c>
      <c r="T26" s="5">
        <v>1106916.9225717259</v>
      </c>
      <c r="U26" s="5">
        <v>1106916.9225717259</v>
      </c>
      <c r="V26" s="5">
        <v>1106916.9225717259</v>
      </c>
      <c r="W26" s="5">
        <v>1106916.9225717259</v>
      </c>
      <c r="X26" s="5">
        <v>1106916.9225717259</v>
      </c>
      <c r="Y26" s="5">
        <v>1106916.9225717259</v>
      </c>
      <c r="Z26" s="5">
        <v>1106916.9225717259</v>
      </c>
      <c r="AA26" s="5">
        <v>1106916.9225717259</v>
      </c>
      <c r="AB26" s="5">
        <v>1106916.9225717259</v>
      </c>
      <c r="AC26" s="5">
        <v>1106916.9225717259</v>
      </c>
      <c r="AD26" s="5">
        <v>1106916.9225717259</v>
      </c>
    </row>
    <row r="28" spans="1:30">
      <c r="A28" s="56" t="s">
        <v>75</v>
      </c>
      <c r="B28" s="56" t="s">
        <v>118</v>
      </c>
      <c r="C28" s="5">
        <v>1.3584208949999999E-2</v>
      </c>
      <c r="D28" s="5">
        <v>253808.825908178</v>
      </c>
      <c r="E28" s="5">
        <v>607248.58463490626</v>
      </c>
      <c r="F28" s="5">
        <v>901221.8570205929</v>
      </c>
      <c r="G28" s="5">
        <v>1387275.3823875941</v>
      </c>
      <c r="H28" s="5">
        <v>1780837.985644219</v>
      </c>
      <c r="I28" s="5">
        <v>2026908.2589382629</v>
      </c>
      <c r="J28" s="5">
        <v>2185030.22257555</v>
      </c>
      <c r="K28" s="5">
        <v>2384722.1795580932</v>
      </c>
      <c r="L28" s="5">
        <v>2568628.361212098</v>
      </c>
      <c r="M28" s="5">
        <v>3510135.1167807081</v>
      </c>
      <c r="N28" s="5">
        <v>4002483.4304801831</v>
      </c>
      <c r="O28" s="5">
        <v>4820685.1777145416</v>
      </c>
      <c r="P28" s="5">
        <v>5321861.3863541977</v>
      </c>
      <c r="Q28" s="5">
        <v>5947397.41938667</v>
      </c>
      <c r="R28" s="5">
        <v>6448088.33034412</v>
      </c>
      <c r="S28" s="5">
        <v>6830762.7431272436</v>
      </c>
      <c r="T28" s="5">
        <v>7477170.1544004008</v>
      </c>
      <c r="U28" s="5">
        <v>7730966.4732749164</v>
      </c>
      <c r="V28" s="5">
        <v>8694309.2754193414</v>
      </c>
      <c r="W28" s="5">
        <v>9963165.5600737724</v>
      </c>
      <c r="X28" s="5">
        <v>10379616.163310429</v>
      </c>
      <c r="Y28" s="5">
        <v>11225794.02595116</v>
      </c>
      <c r="Z28" s="5">
        <v>12482197.166151389</v>
      </c>
      <c r="AA28" s="5">
        <v>14610795.65066007</v>
      </c>
      <c r="AB28" s="5">
        <v>16772855.762985021</v>
      </c>
      <c r="AC28" s="5">
        <v>18493885.296566751</v>
      </c>
      <c r="AD28" s="5">
        <v>18633825.099356659</v>
      </c>
    </row>
    <row r="29" spans="1:30">
      <c r="A29" s="56" t="s">
        <v>75</v>
      </c>
      <c r="B29" s="56" t="s">
        <v>119</v>
      </c>
      <c r="C29" s="5">
        <v>2726560.3225399111</v>
      </c>
      <c r="D29" s="5">
        <v>2780764.6988233989</v>
      </c>
      <c r="E29" s="5">
        <v>3246885.3174042189</v>
      </c>
      <c r="F29" s="5">
        <v>2714334.2349484768</v>
      </c>
      <c r="G29" s="5">
        <v>2940697.9270236469</v>
      </c>
      <c r="H29" s="5">
        <v>2808441.9922384471</v>
      </c>
      <c r="I29" s="5">
        <v>2641111.7046368881</v>
      </c>
      <c r="J29" s="5">
        <v>2859110.6904053199</v>
      </c>
      <c r="K29" s="5">
        <v>2451108.5307195531</v>
      </c>
      <c r="L29" s="5">
        <v>2482461.6164999441</v>
      </c>
      <c r="M29" s="5">
        <v>2861836.7398416009</v>
      </c>
      <c r="N29" s="5">
        <v>2600387.923420487</v>
      </c>
      <c r="O29" s="5">
        <v>2892260.6515017818</v>
      </c>
      <c r="P29" s="5">
        <v>2694333.4611672699</v>
      </c>
      <c r="Q29" s="5">
        <v>2852099.4750687601</v>
      </c>
      <c r="R29" s="5">
        <v>2846012.6494452539</v>
      </c>
      <c r="S29" s="5">
        <v>2901698.2569695339</v>
      </c>
      <c r="T29" s="5">
        <v>3117327.8980951202</v>
      </c>
      <c r="U29" s="5">
        <v>2939327.0088417078</v>
      </c>
      <c r="V29" s="5">
        <v>3289122.657799812</v>
      </c>
      <c r="W29" s="5">
        <v>3291481.0434925952</v>
      </c>
      <c r="X29" s="5">
        <v>3101042.4765569512</v>
      </c>
      <c r="Y29" s="5">
        <v>3195500.9354805662</v>
      </c>
      <c r="Z29" s="5">
        <v>3427520.159848311</v>
      </c>
      <c r="AA29" s="5">
        <v>3778916.7329005119</v>
      </c>
      <c r="AB29" s="5">
        <v>4007329.7486083629</v>
      </c>
      <c r="AC29" s="5">
        <v>4475117.0949120875</v>
      </c>
      <c r="AD29" s="5">
        <v>4466032.5433453377</v>
      </c>
    </row>
    <row r="30" spans="1:30">
      <c r="A30" s="56" t="s">
        <v>75</v>
      </c>
      <c r="B30" s="56" t="s">
        <v>120</v>
      </c>
      <c r="C30" s="5">
        <v>2134268.60182838</v>
      </c>
      <c r="D30" s="5">
        <v>2005209.2497064839</v>
      </c>
      <c r="E30" s="5">
        <v>1825698.1618005789</v>
      </c>
      <c r="F30" s="5">
        <v>1771609.894562145</v>
      </c>
      <c r="G30" s="5">
        <v>1723621.6760305171</v>
      </c>
      <c r="H30" s="5">
        <v>1738502.7557857591</v>
      </c>
      <c r="I30" s="5">
        <v>1673265.2657671941</v>
      </c>
      <c r="J30" s="5">
        <v>1713049.3423495479</v>
      </c>
      <c r="K30" s="5">
        <v>1793167.3413250081</v>
      </c>
      <c r="L30" s="5">
        <v>1839127.72044475</v>
      </c>
      <c r="M30" s="5">
        <v>1549386.8648574559</v>
      </c>
      <c r="N30" s="5">
        <v>1600163.8706997931</v>
      </c>
      <c r="O30" s="5">
        <v>1448234.104550808</v>
      </c>
      <c r="P30" s="5">
        <v>1634115.4846125629</v>
      </c>
      <c r="Q30" s="5">
        <v>1607450.2683725429</v>
      </c>
      <c r="R30" s="5">
        <v>1608075.1791435489</v>
      </c>
      <c r="S30" s="5">
        <v>1328158.82517193</v>
      </c>
      <c r="T30" s="5">
        <v>1272525.1644750331</v>
      </c>
      <c r="U30" s="5">
        <v>1539218.542972401</v>
      </c>
      <c r="V30" s="5">
        <v>1525144.4023662519</v>
      </c>
      <c r="W30" s="5">
        <v>1619541.9173158151</v>
      </c>
      <c r="X30" s="5">
        <v>1337046.902253574</v>
      </c>
      <c r="Y30" s="5">
        <v>1440608.3293975941</v>
      </c>
      <c r="Z30" s="5">
        <v>1705740.7728959629</v>
      </c>
      <c r="AA30" s="5">
        <v>1622986.1855957981</v>
      </c>
      <c r="AB30" s="5">
        <v>2238096.5817849669</v>
      </c>
      <c r="AC30" s="5">
        <v>3741635.9198445482</v>
      </c>
      <c r="AD30" s="5">
        <v>2709430.0167090478</v>
      </c>
    </row>
    <row r="31" spans="1:30">
      <c r="A31" s="56" t="s">
        <v>75</v>
      </c>
      <c r="B31" s="56" t="s">
        <v>121</v>
      </c>
      <c r="C31" s="5">
        <v>629271.90167414153</v>
      </c>
      <c r="D31" s="5">
        <v>592246.47502965468</v>
      </c>
      <c r="E31" s="5">
        <v>563365.8058744109</v>
      </c>
      <c r="F31" s="5">
        <v>545539.36926911247</v>
      </c>
      <c r="G31" s="5">
        <v>523761.39181361342</v>
      </c>
      <c r="H31" s="5">
        <v>483472.80257984402</v>
      </c>
      <c r="I31" s="5">
        <v>469941.88530645968</v>
      </c>
      <c r="J31" s="5">
        <v>470835.07670079259</v>
      </c>
      <c r="K31" s="5">
        <v>458122.47570723732</v>
      </c>
      <c r="L31" s="5">
        <v>485762.20745906723</v>
      </c>
      <c r="M31" s="5">
        <v>434588.49600641051</v>
      </c>
      <c r="N31" s="5">
        <v>439581.7160216237</v>
      </c>
      <c r="O31" s="5">
        <v>421750.96519859473</v>
      </c>
      <c r="P31" s="5">
        <v>428341.39190654259</v>
      </c>
      <c r="Q31" s="5">
        <v>422465.20906750893</v>
      </c>
      <c r="R31" s="5">
        <v>419214.44721682143</v>
      </c>
      <c r="S31" s="5">
        <v>370863.79635546502</v>
      </c>
      <c r="T31" s="5">
        <v>343548.35024138511</v>
      </c>
      <c r="U31" s="5">
        <v>359905.53371423011</v>
      </c>
      <c r="V31" s="5">
        <v>308030.36393130431</v>
      </c>
      <c r="W31" s="5">
        <v>281146.78923641657</v>
      </c>
      <c r="X31" s="5">
        <v>245821.28356663059</v>
      </c>
      <c r="Y31" s="5">
        <v>219880.29532012439</v>
      </c>
      <c r="Z31" s="5">
        <v>219480.34599082681</v>
      </c>
      <c r="AA31" s="5">
        <v>181596.54876855659</v>
      </c>
      <c r="AB31" s="5">
        <v>201686.04304292411</v>
      </c>
      <c r="AC31" s="5">
        <v>239757.29045704709</v>
      </c>
      <c r="AD31" s="5">
        <v>182659.63768541371</v>
      </c>
    </row>
    <row r="32" spans="1:30">
      <c r="A32" s="56" t="s">
        <v>75</v>
      </c>
      <c r="B32" s="56" t="s">
        <v>122</v>
      </c>
      <c r="C32" s="5">
        <v>1.189827049999999E-3</v>
      </c>
      <c r="D32" s="5">
        <v>1.235244750000001E-3</v>
      </c>
      <c r="E32" s="5">
        <v>1.3041507450000001E-3</v>
      </c>
      <c r="F32" s="5">
        <v>7373.2726596997227</v>
      </c>
      <c r="G32" s="5">
        <v>5729.8490384454799</v>
      </c>
      <c r="H32" s="5">
        <v>9.4113039093800115</v>
      </c>
      <c r="I32" s="5">
        <v>1.6204014250000001E-3</v>
      </c>
      <c r="J32" s="5">
        <v>14697.960644273249</v>
      </c>
      <c r="K32" s="5">
        <v>2.4212370350000009E-3</v>
      </c>
      <c r="L32" s="5">
        <v>1426.593341139258</v>
      </c>
      <c r="M32" s="5">
        <v>151.92355961783991</v>
      </c>
      <c r="N32" s="5">
        <v>3679.5669535210632</v>
      </c>
      <c r="O32" s="5">
        <v>256.85762428145472</v>
      </c>
      <c r="P32" s="5">
        <v>619.78645416213499</v>
      </c>
      <c r="Q32" s="5">
        <v>15578.72221667458</v>
      </c>
      <c r="R32" s="5">
        <v>850.85686297951963</v>
      </c>
      <c r="S32" s="5">
        <v>1074.6232861957701</v>
      </c>
      <c r="T32" s="5">
        <v>2.249898695E-3</v>
      </c>
      <c r="U32" s="5">
        <v>346.13180815991501</v>
      </c>
      <c r="V32" s="5">
        <v>7006.4902933225721</v>
      </c>
      <c r="W32" s="5">
        <v>6555.0048899411649</v>
      </c>
      <c r="X32" s="5">
        <v>17283.290308248961</v>
      </c>
      <c r="Y32" s="5">
        <v>12286.74086935816</v>
      </c>
      <c r="Z32" s="5">
        <v>18068.576779047278</v>
      </c>
      <c r="AA32" s="5">
        <v>55273.067233834307</v>
      </c>
      <c r="AB32" s="5">
        <v>13956.94639789368</v>
      </c>
      <c r="AC32" s="5">
        <v>143858.62261394449</v>
      </c>
      <c r="AD32" s="5">
        <v>86668.506110842805</v>
      </c>
    </row>
    <row r="33" spans="1:30">
      <c r="A33" s="56" t="s">
        <v>75</v>
      </c>
      <c r="B33" s="56" t="s">
        <v>123</v>
      </c>
      <c r="C33" s="5">
        <v>0</v>
      </c>
      <c r="D33" s="5">
        <v>0</v>
      </c>
      <c r="E33" s="5">
        <v>1.3792072500000039E-4</v>
      </c>
      <c r="F33" s="5">
        <v>13358.41789685927</v>
      </c>
      <c r="G33" s="5">
        <v>1.5222855000000021E-4</v>
      </c>
      <c r="H33" s="5">
        <v>1.7226540000000041E-4</v>
      </c>
      <c r="I33" s="5">
        <v>1.8243795000000119E-4</v>
      </c>
      <c r="J33" s="5">
        <v>4.9369717499999732E-4</v>
      </c>
      <c r="K33" s="5">
        <v>6.3202344000000399E-4</v>
      </c>
      <c r="L33" s="5">
        <v>204.4966268952993</v>
      </c>
      <c r="M33" s="5">
        <v>2780.5790087730438</v>
      </c>
      <c r="N33" s="5">
        <v>11918.994942566151</v>
      </c>
      <c r="O33" s="5">
        <v>25219.29785096323</v>
      </c>
      <c r="P33" s="5">
        <v>37844.563826250182</v>
      </c>
      <c r="Q33" s="5">
        <v>54441.57686846947</v>
      </c>
      <c r="R33" s="5">
        <v>43012.084721549218</v>
      </c>
      <c r="S33" s="5">
        <v>46458.86703994972</v>
      </c>
      <c r="T33" s="5">
        <v>62097.500699990873</v>
      </c>
      <c r="U33" s="5">
        <v>66777.068285352536</v>
      </c>
      <c r="V33" s="5">
        <v>103966.2655046376</v>
      </c>
      <c r="W33" s="5">
        <v>183479.48420226009</v>
      </c>
      <c r="X33" s="5">
        <v>238512.86883024641</v>
      </c>
      <c r="Y33" s="5">
        <v>309388.34439128393</v>
      </c>
      <c r="Z33" s="5">
        <v>383590.95640896168</v>
      </c>
      <c r="AA33" s="5">
        <v>595857.28165030899</v>
      </c>
      <c r="AB33" s="5">
        <v>893126.77875826962</v>
      </c>
      <c r="AC33" s="5">
        <v>1084574.117163582</v>
      </c>
      <c r="AD33" s="5">
        <v>1112836.184485459</v>
      </c>
    </row>
    <row r="34" spans="1:30">
      <c r="A34" s="56" t="s">
        <v>75</v>
      </c>
      <c r="B34" s="56" t="s">
        <v>124</v>
      </c>
      <c r="C34" s="5">
        <v>0</v>
      </c>
      <c r="D34" s="5">
        <v>0</v>
      </c>
      <c r="E34" s="5">
        <v>0</v>
      </c>
      <c r="F34" s="5">
        <v>0</v>
      </c>
      <c r="G34" s="5">
        <v>192336.13859260411</v>
      </c>
      <c r="H34" s="5">
        <v>192336.13859260411</v>
      </c>
      <c r="I34" s="5">
        <v>351315.59677579068</v>
      </c>
      <c r="J34" s="5">
        <v>355113.97653255658</v>
      </c>
      <c r="K34" s="5">
        <v>441786.09643694368</v>
      </c>
      <c r="L34" s="5">
        <v>441786.09643694368</v>
      </c>
      <c r="M34" s="5">
        <v>670724.80359474721</v>
      </c>
      <c r="N34" s="5">
        <v>670724.80359474721</v>
      </c>
      <c r="O34" s="5">
        <v>698901.8752449383</v>
      </c>
      <c r="P34" s="5">
        <v>785435.8722490794</v>
      </c>
      <c r="Q34" s="5">
        <v>785435.8722490794</v>
      </c>
      <c r="R34" s="5">
        <v>1106916.9225717259</v>
      </c>
      <c r="S34" s="5">
        <v>1106916.9225717259</v>
      </c>
      <c r="T34" s="5">
        <v>1106916.9225717259</v>
      </c>
      <c r="U34" s="5">
        <v>1106916.9225717259</v>
      </c>
      <c r="V34" s="5">
        <v>1106916.9225717259</v>
      </c>
      <c r="W34" s="5">
        <v>1106916.9225717259</v>
      </c>
      <c r="X34" s="5">
        <v>1106916.9225717259</v>
      </c>
      <c r="Y34" s="5">
        <v>1106916.9225717259</v>
      </c>
      <c r="Z34" s="5">
        <v>1106916.9225717259</v>
      </c>
      <c r="AA34" s="5">
        <v>1106916.9225717259</v>
      </c>
      <c r="AB34" s="5">
        <v>1106916.9225717259</v>
      </c>
      <c r="AC34" s="5">
        <v>1106916.9225717259</v>
      </c>
      <c r="AD34" s="5">
        <v>1106916.9225717259</v>
      </c>
    </row>
    <row r="36" spans="1:30">
      <c r="A36" s="56" t="s">
        <v>80</v>
      </c>
      <c r="B36" s="56" t="s">
        <v>118</v>
      </c>
      <c r="C36" s="5">
        <v>5.0205592499999938E-3</v>
      </c>
      <c r="D36" s="5">
        <v>253831.7522222478</v>
      </c>
      <c r="E36" s="5">
        <v>608713.02101193846</v>
      </c>
      <c r="F36" s="5">
        <v>916167.56769413594</v>
      </c>
      <c r="G36" s="5">
        <v>1435238.7815598729</v>
      </c>
      <c r="H36" s="5">
        <v>1869735.702967728</v>
      </c>
      <c r="I36" s="5">
        <v>2142933.9556650948</v>
      </c>
      <c r="J36" s="5">
        <v>3118948.8537796382</v>
      </c>
      <c r="K36" s="5">
        <v>3380469.6092113089</v>
      </c>
      <c r="L36" s="5">
        <v>3793731.9591934709</v>
      </c>
      <c r="M36" s="5">
        <v>5016287.8985243738</v>
      </c>
      <c r="N36" s="5">
        <v>5503642.2469682069</v>
      </c>
      <c r="O36" s="5">
        <v>6504353.9706417788</v>
      </c>
      <c r="P36" s="5">
        <v>7144635.4029650465</v>
      </c>
      <c r="Q36" s="5">
        <v>7638212.4081920264</v>
      </c>
      <c r="R36" s="5">
        <v>7937635.6207997482</v>
      </c>
      <c r="S36" s="5">
        <v>8633422.9105409868</v>
      </c>
      <c r="T36" s="5">
        <v>8996787.3385783378</v>
      </c>
      <c r="U36" s="5">
        <v>9563922.726270834</v>
      </c>
      <c r="V36" s="5">
        <v>10131375.196438629</v>
      </c>
      <c r="W36" s="5">
        <v>11098498.943113269</v>
      </c>
      <c r="X36" s="5">
        <v>11340806.50897098</v>
      </c>
      <c r="Y36" s="5">
        <v>12123243.31770679</v>
      </c>
      <c r="Z36" s="5">
        <v>12633678.007672761</v>
      </c>
      <c r="AA36" s="5">
        <v>13760290.817866899</v>
      </c>
      <c r="AB36" s="5">
        <v>16282979.329348341</v>
      </c>
      <c r="AC36" s="5">
        <v>18425112.042296939</v>
      </c>
      <c r="AD36" s="5">
        <v>18203303.766050931</v>
      </c>
    </row>
    <row r="37" spans="1:30">
      <c r="A37" s="56" t="s">
        <v>80</v>
      </c>
      <c r="B37" s="56" t="s">
        <v>119</v>
      </c>
      <c r="C37" s="5">
        <v>2726560.3213990168</v>
      </c>
      <c r="D37" s="5">
        <v>2780766.405272882</v>
      </c>
      <c r="E37" s="5">
        <v>3247205.7177437129</v>
      </c>
      <c r="F37" s="5">
        <v>2715694.7070367401</v>
      </c>
      <c r="G37" s="5">
        <v>2950775.093440806</v>
      </c>
      <c r="H37" s="5">
        <v>2826514.130325492</v>
      </c>
      <c r="I37" s="5">
        <v>2641343.7877339609</v>
      </c>
      <c r="J37" s="5">
        <v>3054132.8699886161</v>
      </c>
      <c r="K37" s="5">
        <v>2486548.3019315861</v>
      </c>
      <c r="L37" s="5">
        <v>2551603.9248535451</v>
      </c>
      <c r="M37" s="5">
        <v>3048822.9641891769</v>
      </c>
      <c r="N37" s="5">
        <v>2714433.720136588</v>
      </c>
      <c r="O37" s="5">
        <v>2959373.1239361549</v>
      </c>
      <c r="P37" s="5">
        <v>2777018.485057516</v>
      </c>
      <c r="Q37" s="5">
        <v>2885102.984235968</v>
      </c>
      <c r="R37" s="5">
        <v>2902101.6509459992</v>
      </c>
      <c r="S37" s="5">
        <v>2999649.5582726542</v>
      </c>
      <c r="T37" s="5">
        <v>3103901.9535003118</v>
      </c>
      <c r="U37" s="5">
        <v>2921656.409803078</v>
      </c>
      <c r="V37" s="5">
        <v>3137776.2494865772</v>
      </c>
      <c r="W37" s="5">
        <v>3222201.8393686982</v>
      </c>
      <c r="X37" s="5">
        <v>3278422.8940215269</v>
      </c>
      <c r="Y37" s="5">
        <v>3207895.886670169</v>
      </c>
      <c r="Z37" s="5">
        <v>3275677.4456486008</v>
      </c>
      <c r="AA37" s="5">
        <v>3624402.8441503081</v>
      </c>
      <c r="AB37" s="5">
        <v>4386737.7116073193</v>
      </c>
      <c r="AC37" s="5">
        <v>5027889.4010415683</v>
      </c>
      <c r="AD37" s="5">
        <v>4899036.9997213753</v>
      </c>
    </row>
    <row r="38" spans="1:30">
      <c r="A38" s="56" t="s">
        <v>80</v>
      </c>
      <c r="B38" s="56" t="s">
        <v>120</v>
      </c>
      <c r="C38" s="5">
        <v>2135078.8731373809</v>
      </c>
      <c r="D38" s="5">
        <v>2014602.973660267</v>
      </c>
      <c r="E38" s="5">
        <v>1832061.908770958</v>
      </c>
      <c r="F38" s="5">
        <v>1777187.4214857791</v>
      </c>
      <c r="G38" s="5">
        <v>1786649.277665623</v>
      </c>
      <c r="H38" s="5">
        <v>1813572.39970205</v>
      </c>
      <c r="I38" s="5">
        <v>1773284.693369603</v>
      </c>
      <c r="J38" s="5">
        <v>1708688.253961086</v>
      </c>
      <c r="K38" s="5">
        <v>1745246.4999590421</v>
      </c>
      <c r="L38" s="5">
        <v>1892943.107323102</v>
      </c>
      <c r="M38" s="5">
        <v>1694357.920739752</v>
      </c>
      <c r="N38" s="5">
        <v>1863444.6529856969</v>
      </c>
      <c r="O38" s="5">
        <v>2025122.9425226031</v>
      </c>
      <c r="P38" s="5">
        <v>2373319.651603587</v>
      </c>
      <c r="Q38" s="5">
        <v>2486701.388245197</v>
      </c>
      <c r="R38" s="5">
        <v>3135830.891418078</v>
      </c>
      <c r="S38" s="5">
        <v>2691308.4461554368</v>
      </c>
      <c r="T38" s="5">
        <v>3051879.1023158561</v>
      </c>
      <c r="U38" s="5">
        <v>3570892.0082951998</v>
      </c>
      <c r="V38" s="5">
        <v>4203186.2731317244</v>
      </c>
      <c r="W38" s="5">
        <v>4105747.6097022691</v>
      </c>
      <c r="X38" s="5">
        <v>3918677.6041291002</v>
      </c>
      <c r="Y38" s="5">
        <v>4160928.5091414019</v>
      </c>
      <c r="Z38" s="5">
        <v>5624858.5197186396</v>
      </c>
      <c r="AA38" s="5">
        <v>7580532.9920407748</v>
      </c>
      <c r="AB38" s="5">
        <v>9074912.3940521907</v>
      </c>
      <c r="AC38" s="5">
        <v>10961766.75750464</v>
      </c>
      <c r="AD38" s="5">
        <v>10983646.458707871</v>
      </c>
    </row>
    <row r="39" spans="1:30">
      <c r="A39" s="56" t="s">
        <v>80</v>
      </c>
      <c r="B39" s="56" t="s">
        <v>121</v>
      </c>
      <c r="C39" s="5">
        <v>629160.1467267148</v>
      </c>
      <c r="D39" s="5">
        <v>591169.10023792798</v>
      </c>
      <c r="E39" s="5">
        <v>562600.94778148294</v>
      </c>
      <c r="F39" s="5">
        <v>544125.66574201698</v>
      </c>
      <c r="G39" s="5">
        <v>532932.81505098834</v>
      </c>
      <c r="H39" s="5">
        <v>494597.57278758741</v>
      </c>
      <c r="I39" s="5">
        <v>479460.8664960271</v>
      </c>
      <c r="J39" s="5">
        <v>411245.14175212901</v>
      </c>
      <c r="K39" s="5">
        <v>408841.15369732259</v>
      </c>
      <c r="L39" s="5">
        <v>422599.57484082191</v>
      </c>
      <c r="M39" s="5">
        <v>383601.42971335439</v>
      </c>
      <c r="N39" s="5">
        <v>397946.58170076262</v>
      </c>
      <c r="O39" s="5">
        <v>370491.95917010371</v>
      </c>
      <c r="P39" s="5">
        <v>391832.27394885599</v>
      </c>
      <c r="Q39" s="5">
        <v>390707.58883337473</v>
      </c>
      <c r="R39" s="5">
        <v>425283.55146418122</v>
      </c>
      <c r="S39" s="5">
        <v>374745.80364099587</v>
      </c>
      <c r="T39" s="5">
        <v>364848.87485216768</v>
      </c>
      <c r="U39" s="5">
        <v>368993.36250612442</v>
      </c>
      <c r="V39" s="5">
        <v>365574.39736114052</v>
      </c>
      <c r="W39" s="5">
        <v>360127.57987402799</v>
      </c>
      <c r="X39" s="5">
        <v>347941.20503969857</v>
      </c>
      <c r="Y39" s="5">
        <v>335968.26300441741</v>
      </c>
      <c r="Z39" s="5">
        <v>400228.07060780388</v>
      </c>
      <c r="AA39" s="5">
        <v>430760.85906483693</v>
      </c>
      <c r="AB39" s="5">
        <v>506230.3869132793</v>
      </c>
      <c r="AC39" s="5">
        <v>653012.3316453126</v>
      </c>
      <c r="AD39" s="5">
        <v>608009.57286316331</v>
      </c>
    </row>
    <row r="40" spans="1:30">
      <c r="A40" s="56" t="s">
        <v>80</v>
      </c>
      <c r="B40" s="56" t="s">
        <v>122</v>
      </c>
      <c r="C40" s="5">
        <v>5.1063560000000026E-4</v>
      </c>
      <c r="D40" s="5">
        <v>5.3011277000000062E-4</v>
      </c>
      <c r="E40" s="5">
        <v>5.5965041999999981E-4</v>
      </c>
      <c r="F40" s="5">
        <v>3795.8649767533961</v>
      </c>
      <c r="G40" s="5">
        <v>14095.665099973559</v>
      </c>
      <c r="H40" s="5">
        <v>309.64883140650488</v>
      </c>
      <c r="I40" s="5">
        <v>1228.5968490084761</v>
      </c>
      <c r="J40" s="5">
        <v>34781.500563011301</v>
      </c>
      <c r="K40" s="5">
        <v>5355.1988622160661</v>
      </c>
      <c r="L40" s="5">
        <v>23031.772481796081</v>
      </c>
      <c r="M40" s="5">
        <v>46152.746950609311</v>
      </c>
      <c r="N40" s="5">
        <v>44227.54024585757</v>
      </c>
      <c r="O40" s="5">
        <v>461.06490864455043</v>
      </c>
      <c r="P40" s="5">
        <v>449.47446318012987</v>
      </c>
      <c r="Q40" s="5">
        <v>1417.0894619318949</v>
      </c>
      <c r="R40" s="5">
        <v>656.37858203773965</v>
      </c>
      <c r="S40" s="5">
        <v>2743.7577744157052</v>
      </c>
      <c r="T40" s="5">
        <v>787.08762243411013</v>
      </c>
      <c r="U40" s="5">
        <v>262.51972559874008</v>
      </c>
      <c r="V40" s="5">
        <v>5.9568193349999986E-3</v>
      </c>
      <c r="W40" s="5">
        <v>6068.566479586877</v>
      </c>
      <c r="X40" s="5">
        <v>1176.896958104265</v>
      </c>
      <c r="Y40" s="5">
        <v>10741.48555048737</v>
      </c>
      <c r="Z40" s="5">
        <v>1.310745512E-2</v>
      </c>
      <c r="AA40" s="5">
        <v>1919.5909683058239</v>
      </c>
      <c r="AB40" s="5">
        <v>779.75903590289465</v>
      </c>
      <c r="AC40" s="5">
        <v>64835.59594263757</v>
      </c>
      <c r="AD40" s="5">
        <v>5902.6400508813813</v>
      </c>
    </row>
    <row r="41" spans="1:30">
      <c r="A41" s="56" t="s">
        <v>80</v>
      </c>
      <c r="B41" s="56" t="s">
        <v>123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</row>
    <row r="42" spans="1:30">
      <c r="A42" s="56" t="s">
        <v>80</v>
      </c>
      <c r="B42" s="56" t="s">
        <v>124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</row>
  </sheetData>
  <autoFilter ref="A3:B42" xr:uid="{00000000-0009-0000-0000-000010000000}"/>
  <pageMargins left="0.7" right="0.7" top="0.75" bottom="0.75" header="0.3" footer="0.3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44">
    <tabColor theme="9"/>
  </sheetPr>
  <dimension ref="A1:P18"/>
  <sheetViews>
    <sheetView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9" defaultRowHeight="14"/>
  <cols>
    <col min="1" max="1" width="38.5" style="7" customWidth="1"/>
    <col min="2" max="15" width="13.1640625" style="7" customWidth="1"/>
    <col min="16" max="16" width="12.6640625" style="7" customWidth="1"/>
    <col min="17" max="17" width="9" style="7" customWidth="1"/>
    <col min="18" max="16384" width="9" style="7"/>
  </cols>
  <sheetData>
    <row r="1" spans="1:16" s="15" customFormat="1" ht="23.25" customHeight="1" thickBot="1">
      <c r="A1" s="1" t="s">
        <v>310</v>
      </c>
      <c r="B1" s="49"/>
      <c r="C1" s="14"/>
      <c r="D1" s="14"/>
      <c r="E1" s="14"/>
      <c r="F1" s="14"/>
      <c r="G1" s="14"/>
      <c r="I1" s="14"/>
      <c r="J1" s="14"/>
      <c r="K1" s="14"/>
      <c r="L1" s="14"/>
      <c r="M1" s="14"/>
      <c r="N1" s="14"/>
      <c r="O1" s="14"/>
      <c r="P1" s="14"/>
    </row>
    <row r="2" spans="1:16" ht="15" customHeight="1" thickTop="1">
      <c r="A2" s="12"/>
      <c r="B2" s="12"/>
    </row>
    <row r="3" spans="1:16">
      <c r="A3" s="57" t="s">
        <v>311</v>
      </c>
      <c r="B3" s="62" t="s">
        <v>51</v>
      </c>
      <c r="C3" s="62" t="s">
        <v>54</v>
      </c>
      <c r="D3" s="62" t="s">
        <v>56</v>
      </c>
      <c r="E3" s="62" t="s">
        <v>58</v>
      </c>
      <c r="F3" s="62" t="s">
        <v>60</v>
      </c>
      <c r="G3" s="62" t="s">
        <v>62</v>
      </c>
      <c r="H3" s="62" t="s">
        <v>64</v>
      </c>
      <c r="I3" s="62" t="s">
        <v>66</v>
      </c>
      <c r="J3" s="62" t="s">
        <v>68</v>
      </c>
      <c r="K3" s="62" t="s">
        <v>70</v>
      </c>
      <c r="L3" s="62" t="s">
        <v>73</v>
      </c>
      <c r="M3" s="62" t="s">
        <v>75</v>
      </c>
      <c r="N3" s="62" t="s">
        <v>77</v>
      </c>
      <c r="O3" s="62" t="s">
        <v>80</v>
      </c>
    </row>
    <row r="4" spans="1:16">
      <c r="A4" s="56" t="s">
        <v>50</v>
      </c>
      <c r="B4" s="61" t="s">
        <v>312</v>
      </c>
      <c r="C4" s="61" t="s">
        <v>312</v>
      </c>
      <c r="D4" s="61" t="s">
        <v>312</v>
      </c>
      <c r="E4" s="61" t="s">
        <v>312</v>
      </c>
      <c r="F4" s="61" t="s">
        <v>102</v>
      </c>
      <c r="G4" s="61" t="s">
        <v>312</v>
      </c>
      <c r="H4" s="61" t="s">
        <v>312</v>
      </c>
      <c r="I4" s="61" t="s">
        <v>312</v>
      </c>
      <c r="J4" s="61" t="s">
        <v>312</v>
      </c>
      <c r="K4" s="61" t="s">
        <v>102</v>
      </c>
      <c r="L4" s="61" t="s">
        <v>102</v>
      </c>
      <c r="M4" s="61" t="s">
        <v>102</v>
      </c>
      <c r="N4" s="61" t="s">
        <v>312</v>
      </c>
      <c r="O4" s="61" t="s">
        <v>312</v>
      </c>
    </row>
    <row r="5" spans="1:16">
      <c r="A5" s="56" t="s">
        <v>173</v>
      </c>
      <c r="B5" s="61" t="s">
        <v>312</v>
      </c>
      <c r="C5" s="61" t="s">
        <v>312</v>
      </c>
      <c r="D5" s="61" t="s">
        <v>312</v>
      </c>
      <c r="E5" s="61" t="s">
        <v>312</v>
      </c>
      <c r="F5" s="61" t="s">
        <v>97</v>
      </c>
      <c r="G5" s="61" t="s">
        <v>312</v>
      </c>
      <c r="H5" s="61" t="s">
        <v>312</v>
      </c>
      <c r="I5" s="61" t="s">
        <v>312</v>
      </c>
      <c r="J5" s="61" t="s">
        <v>312</v>
      </c>
      <c r="K5" s="61" t="s">
        <v>97</v>
      </c>
      <c r="L5" s="61" t="s">
        <v>97</v>
      </c>
      <c r="M5" s="61" t="s">
        <v>97</v>
      </c>
      <c r="N5" s="61" t="s">
        <v>312</v>
      </c>
      <c r="O5" s="61" t="s">
        <v>312</v>
      </c>
    </row>
    <row r="6" spans="1:16">
      <c r="A6" s="56" t="s">
        <v>174</v>
      </c>
      <c r="B6" s="61" t="s">
        <v>312</v>
      </c>
      <c r="C6" s="61" t="s">
        <v>312</v>
      </c>
      <c r="D6" s="61" t="s">
        <v>312</v>
      </c>
      <c r="E6" s="61" t="s">
        <v>312</v>
      </c>
      <c r="F6" s="61" t="s">
        <v>105</v>
      </c>
      <c r="G6" s="61" t="s">
        <v>312</v>
      </c>
      <c r="H6" s="61" t="s">
        <v>312</v>
      </c>
      <c r="I6" s="61" t="s">
        <v>312</v>
      </c>
      <c r="J6" s="61" t="s">
        <v>312</v>
      </c>
      <c r="K6" s="61" t="s">
        <v>105</v>
      </c>
      <c r="L6" s="61" t="s">
        <v>105</v>
      </c>
      <c r="M6" s="61" t="s">
        <v>105</v>
      </c>
      <c r="N6" s="61" t="s">
        <v>312</v>
      </c>
      <c r="O6" s="61" t="s">
        <v>312</v>
      </c>
    </row>
    <row r="7" spans="1:16">
      <c r="A7" s="56" t="s">
        <v>175</v>
      </c>
      <c r="B7" s="61" t="s">
        <v>312</v>
      </c>
      <c r="C7" s="61" t="s">
        <v>312</v>
      </c>
      <c r="D7" s="61" t="s">
        <v>312</v>
      </c>
      <c r="E7" s="61" t="s">
        <v>312</v>
      </c>
      <c r="F7" s="61" t="s">
        <v>103</v>
      </c>
      <c r="G7" s="61" t="s">
        <v>312</v>
      </c>
      <c r="H7" s="61" t="s">
        <v>312</v>
      </c>
      <c r="I7" s="61" t="s">
        <v>312</v>
      </c>
      <c r="J7" s="61" t="s">
        <v>312</v>
      </c>
      <c r="K7" s="61" t="s">
        <v>103</v>
      </c>
      <c r="L7" s="61" t="s">
        <v>103</v>
      </c>
      <c r="M7" s="61" t="s">
        <v>103</v>
      </c>
      <c r="N7" s="61" t="s">
        <v>312</v>
      </c>
      <c r="O7" s="61" t="s">
        <v>312</v>
      </c>
    </row>
    <row r="8" spans="1:16">
      <c r="A8" s="56" t="s">
        <v>176</v>
      </c>
      <c r="B8" s="61" t="s">
        <v>312</v>
      </c>
      <c r="C8" s="61" t="s">
        <v>312</v>
      </c>
      <c r="D8" s="61" t="s">
        <v>312</v>
      </c>
      <c r="E8" s="61" t="s">
        <v>312</v>
      </c>
      <c r="F8" s="61" t="s">
        <v>312</v>
      </c>
      <c r="G8" s="61" t="s">
        <v>312</v>
      </c>
      <c r="H8" s="61" t="s">
        <v>312</v>
      </c>
      <c r="I8" s="61" t="s">
        <v>312</v>
      </c>
      <c r="J8" s="61" t="s">
        <v>312</v>
      </c>
      <c r="K8" s="61" t="s">
        <v>312</v>
      </c>
      <c r="L8" s="61" t="s">
        <v>312</v>
      </c>
      <c r="M8" s="61" t="s">
        <v>312</v>
      </c>
      <c r="N8" s="61" t="s">
        <v>312</v>
      </c>
      <c r="O8" s="61" t="s">
        <v>312</v>
      </c>
    </row>
    <row r="9" spans="1:16">
      <c r="A9" s="56" t="s">
        <v>45</v>
      </c>
      <c r="B9" s="61" t="s">
        <v>312</v>
      </c>
      <c r="C9" s="61" t="s">
        <v>312</v>
      </c>
      <c r="D9" s="61" t="s">
        <v>312</v>
      </c>
      <c r="E9" s="61" t="s">
        <v>312</v>
      </c>
      <c r="F9" s="61" t="s">
        <v>94</v>
      </c>
      <c r="G9" s="61" t="s">
        <v>312</v>
      </c>
      <c r="H9" s="61" t="s">
        <v>312</v>
      </c>
      <c r="I9" s="61" t="s">
        <v>312</v>
      </c>
      <c r="J9" s="61" t="s">
        <v>312</v>
      </c>
      <c r="K9" s="61" t="s">
        <v>94</v>
      </c>
      <c r="L9" s="61" t="s">
        <v>94</v>
      </c>
      <c r="M9" s="61" t="s">
        <v>94</v>
      </c>
      <c r="N9" s="61" t="s">
        <v>312</v>
      </c>
      <c r="O9" s="61" t="s">
        <v>312</v>
      </c>
    </row>
    <row r="10" spans="1:16">
      <c r="A10" s="56" t="s">
        <v>177</v>
      </c>
      <c r="B10" s="61" t="s">
        <v>312</v>
      </c>
      <c r="C10" s="61" t="s">
        <v>312</v>
      </c>
      <c r="D10" s="61" t="s">
        <v>312</v>
      </c>
      <c r="E10" s="61" t="s">
        <v>312</v>
      </c>
      <c r="F10" s="61" t="s">
        <v>105</v>
      </c>
      <c r="G10" s="61" t="s">
        <v>312</v>
      </c>
      <c r="H10" s="61" t="s">
        <v>312</v>
      </c>
      <c r="I10" s="61" t="s">
        <v>312</v>
      </c>
      <c r="J10" s="61" t="s">
        <v>312</v>
      </c>
      <c r="K10" s="61" t="s">
        <v>105</v>
      </c>
      <c r="L10" s="61" t="s">
        <v>105</v>
      </c>
      <c r="M10" s="61" t="s">
        <v>105</v>
      </c>
      <c r="N10" s="61" t="s">
        <v>312</v>
      </c>
      <c r="O10" s="61" t="s">
        <v>312</v>
      </c>
    </row>
    <row r="11" spans="1:16">
      <c r="A11" s="56" t="s">
        <v>178</v>
      </c>
      <c r="B11" s="61" t="s">
        <v>312</v>
      </c>
      <c r="C11" s="61" t="s">
        <v>312</v>
      </c>
      <c r="D11" s="61" t="s">
        <v>312</v>
      </c>
      <c r="E11" s="61" t="s">
        <v>312</v>
      </c>
      <c r="F11" s="61" t="s">
        <v>312</v>
      </c>
      <c r="G11" s="61" t="s">
        <v>312</v>
      </c>
      <c r="H11" s="61" t="s">
        <v>312</v>
      </c>
      <c r="I11" s="61" t="s">
        <v>312</v>
      </c>
      <c r="J11" s="61" t="s">
        <v>312</v>
      </c>
      <c r="K11" s="61" t="s">
        <v>312</v>
      </c>
      <c r="L11" s="61" t="s">
        <v>312</v>
      </c>
      <c r="M11" s="61" t="s">
        <v>312</v>
      </c>
      <c r="N11" s="61" t="s">
        <v>312</v>
      </c>
      <c r="O11" s="61" t="s">
        <v>312</v>
      </c>
    </row>
    <row r="12" spans="1:16">
      <c r="A12" s="56" t="s">
        <v>46</v>
      </c>
      <c r="B12" s="61" t="s">
        <v>312</v>
      </c>
      <c r="C12" s="61" t="s">
        <v>312</v>
      </c>
      <c r="D12" s="61" t="s">
        <v>312</v>
      </c>
      <c r="E12" s="61" t="s">
        <v>312</v>
      </c>
      <c r="F12" s="61" t="s">
        <v>94</v>
      </c>
      <c r="G12" s="61" t="s">
        <v>312</v>
      </c>
      <c r="H12" s="61" t="s">
        <v>312</v>
      </c>
      <c r="I12" s="61" t="s">
        <v>312</v>
      </c>
      <c r="J12" s="61" t="s">
        <v>312</v>
      </c>
      <c r="K12" s="61" t="s">
        <v>94</v>
      </c>
      <c r="L12" s="61" t="s">
        <v>94</v>
      </c>
      <c r="M12" s="61" t="s">
        <v>94</v>
      </c>
      <c r="N12" s="61" t="s">
        <v>312</v>
      </c>
      <c r="O12" s="61" t="s">
        <v>312</v>
      </c>
    </row>
    <row r="13" spans="1:16">
      <c r="A13" s="56" t="s">
        <v>49</v>
      </c>
      <c r="B13" s="61" t="s">
        <v>312</v>
      </c>
      <c r="C13" s="61" t="s">
        <v>312</v>
      </c>
      <c r="D13" s="61" t="s">
        <v>312</v>
      </c>
      <c r="E13" s="61" t="s">
        <v>312</v>
      </c>
      <c r="F13" s="61" t="s">
        <v>100</v>
      </c>
      <c r="G13" s="61" t="s">
        <v>312</v>
      </c>
      <c r="H13" s="61" t="s">
        <v>312</v>
      </c>
      <c r="I13" s="61" t="s">
        <v>312</v>
      </c>
      <c r="J13" s="61" t="s">
        <v>312</v>
      </c>
      <c r="K13" s="61" t="s">
        <v>100</v>
      </c>
      <c r="L13" s="61" t="s">
        <v>93</v>
      </c>
      <c r="M13" s="61" t="s">
        <v>100</v>
      </c>
      <c r="N13" s="61" t="s">
        <v>312</v>
      </c>
      <c r="O13" s="61" t="s">
        <v>312</v>
      </c>
    </row>
    <row r="14" spans="1:16">
      <c r="A14" s="56" t="s">
        <v>179</v>
      </c>
      <c r="B14" s="61" t="s">
        <v>312</v>
      </c>
      <c r="C14" s="61" t="s">
        <v>312</v>
      </c>
      <c r="D14" s="61" t="s">
        <v>312</v>
      </c>
      <c r="E14" s="61" t="s">
        <v>312</v>
      </c>
      <c r="F14" s="61" t="s">
        <v>105</v>
      </c>
      <c r="G14" s="61" t="s">
        <v>312</v>
      </c>
      <c r="H14" s="61" t="s">
        <v>312</v>
      </c>
      <c r="I14" s="61" t="s">
        <v>312</v>
      </c>
      <c r="J14" s="61" t="s">
        <v>312</v>
      </c>
      <c r="K14" s="61" t="s">
        <v>105</v>
      </c>
      <c r="L14" s="61" t="s">
        <v>105</v>
      </c>
      <c r="M14" s="61" t="s">
        <v>105</v>
      </c>
      <c r="N14" s="61" t="s">
        <v>312</v>
      </c>
      <c r="O14" s="61" t="s">
        <v>312</v>
      </c>
    </row>
    <row r="15" spans="1:16">
      <c r="A15" s="56" t="s">
        <v>180</v>
      </c>
      <c r="B15" s="61" t="s">
        <v>312</v>
      </c>
      <c r="C15" s="61" t="s">
        <v>312</v>
      </c>
      <c r="D15" s="61" t="s">
        <v>312</v>
      </c>
      <c r="E15" s="61" t="s">
        <v>312</v>
      </c>
      <c r="F15" s="61" t="s">
        <v>312</v>
      </c>
      <c r="G15" s="61" t="s">
        <v>312</v>
      </c>
      <c r="H15" s="61" t="s">
        <v>312</v>
      </c>
      <c r="I15" s="61" t="s">
        <v>312</v>
      </c>
      <c r="J15" s="61" t="s">
        <v>312</v>
      </c>
      <c r="K15" s="61" t="s">
        <v>312</v>
      </c>
      <c r="L15" s="61" t="s">
        <v>312</v>
      </c>
      <c r="M15" s="61" t="s">
        <v>312</v>
      </c>
      <c r="N15" s="61" t="s">
        <v>312</v>
      </c>
      <c r="O15" s="61" t="s">
        <v>312</v>
      </c>
    </row>
    <row r="16" spans="1:16">
      <c r="A16" s="56" t="s">
        <v>181</v>
      </c>
      <c r="B16" s="61" t="s">
        <v>312</v>
      </c>
      <c r="C16" s="61" t="s">
        <v>312</v>
      </c>
      <c r="D16" s="61" t="s">
        <v>312</v>
      </c>
      <c r="E16" s="61" t="s">
        <v>312</v>
      </c>
      <c r="F16" s="61" t="s">
        <v>96</v>
      </c>
      <c r="G16" s="61" t="s">
        <v>312</v>
      </c>
      <c r="H16" s="61" t="s">
        <v>312</v>
      </c>
      <c r="I16" s="61" t="s">
        <v>312</v>
      </c>
      <c r="J16" s="61" t="s">
        <v>312</v>
      </c>
      <c r="K16" s="61" t="s">
        <v>96</v>
      </c>
      <c r="L16" s="61" t="s">
        <v>96</v>
      </c>
      <c r="M16" s="61" t="s">
        <v>96</v>
      </c>
      <c r="N16" s="61" t="s">
        <v>312</v>
      </c>
      <c r="O16" s="61" t="s">
        <v>312</v>
      </c>
    </row>
    <row r="17" spans="1:15">
      <c r="A17" s="56" t="s">
        <v>182</v>
      </c>
      <c r="B17" s="61" t="s">
        <v>312</v>
      </c>
      <c r="C17" s="61" t="s">
        <v>312</v>
      </c>
      <c r="D17" s="61" t="s">
        <v>312</v>
      </c>
      <c r="E17" s="61" t="s">
        <v>312</v>
      </c>
      <c r="F17" s="61" t="s">
        <v>98</v>
      </c>
      <c r="G17" s="61" t="s">
        <v>312</v>
      </c>
      <c r="H17" s="61" t="s">
        <v>312</v>
      </c>
      <c r="I17" s="61" t="s">
        <v>312</v>
      </c>
      <c r="J17" s="61" t="s">
        <v>312</v>
      </c>
      <c r="K17" s="61" t="s">
        <v>98</v>
      </c>
      <c r="L17" s="61" t="s">
        <v>98</v>
      </c>
      <c r="M17" s="61" t="s">
        <v>98</v>
      </c>
      <c r="N17" s="61" t="s">
        <v>312</v>
      </c>
      <c r="O17" s="61" t="s">
        <v>312</v>
      </c>
    </row>
    <row r="18" spans="1:15">
      <c r="A18" s="56" t="s">
        <v>183</v>
      </c>
      <c r="B18" s="61" t="s">
        <v>312</v>
      </c>
      <c r="C18" s="61" t="s">
        <v>312</v>
      </c>
      <c r="D18" s="61" t="s">
        <v>312</v>
      </c>
      <c r="E18" s="61" t="s">
        <v>312</v>
      </c>
      <c r="F18" s="61" t="s">
        <v>312</v>
      </c>
      <c r="G18" s="61" t="s">
        <v>312</v>
      </c>
      <c r="H18" s="61" t="s">
        <v>312</v>
      </c>
      <c r="I18" s="61" t="s">
        <v>312</v>
      </c>
      <c r="J18" s="61" t="s">
        <v>312</v>
      </c>
      <c r="K18" s="61" t="s">
        <v>312</v>
      </c>
      <c r="L18" s="61" t="s">
        <v>312</v>
      </c>
      <c r="M18" s="61" t="s">
        <v>312</v>
      </c>
      <c r="N18" s="61" t="s">
        <v>312</v>
      </c>
      <c r="O18" s="61" t="s">
        <v>312</v>
      </c>
    </row>
  </sheetData>
  <autoFilter ref="A3:A18" xr:uid="{00000000-0009-0000-0000-000011000000}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4</vt:i4>
      </vt:variant>
    </vt:vector>
  </HeadingPairs>
  <TitlesOfParts>
    <vt:vector size="22" baseType="lpstr">
      <vt:lpstr>Disclaimer</vt:lpstr>
      <vt:lpstr>Index</vt:lpstr>
      <vt:lpstr>CDPs</vt:lpstr>
      <vt:lpstr>Summary</vt:lpstr>
      <vt:lpstr>Comparison</vt:lpstr>
      <vt:lpstr>Available CDPs</vt:lpstr>
      <vt:lpstr>Capacity</vt:lpstr>
      <vt:lpstr>Generation</vt:lpstr>
      <vt:lpstr>Storage Capacity</vt:lpstr>
      <vt:lpstr>Storage Energy</vt:lpstr>
      <vt:lpstr>Dispatchable Built</vt:lpstr>
      <vt:lpstr>Dispatchable Retired</vt:lpstr>
      <vt:lpstr>REZ Generation Capacity</vt:lpstr>
      <vt:lpstr>REZ Generation</vt:lpstr>
      <vt:lpstr>Emissions</vt:lpstr>
      <vt:lpstr>Imports and Exports</vt:lpstr>
      <vt:lpstr>Costs</vt:lpstr>
      <vt:lpstr>Flow path augmentations</vt:lpstr>
      <vt:lpstr>AvailableCDPs</vt:lpstr>
      <vt:lpstr>Comparison_CDP1</vt:lpstr>
      <vt:lpstr>Comparison_CDP2</vt:lpstr>
      <vt:lpstr>Summary_CDP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Holmes à Court</cp:lastModifiedBy>
  <cp:revision>1</cp:revision>
  <dcterms:created xsi:type="dcterms:W3CDTF">2022-06-24T05:38:46Z</dcterms:created>
  <dcterms:modified xsi:type="dcterms:W3CDTF">2024-07-07T21:32:35Z</dcterms:modified>
</cp:coreProperties>
</file>